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bgkew-my.sharepoint.com/personal/v_sarasan_kew_org/Documents/Cynorkis/"/>
    </mc:Choice>
  </mc:AlternateContent>
  <xr:revisionPtr revIDLastSave="0" documentId="8_{A516494A-69F9-43B5-AB6F-6FF9C33ABF92}" xr6:coauthVersionLast="46" xr6:coauthVersionMax="46" xr10:uidLastSave="{00000000-0000-0000-0000-000000000000}"/>
  <bookViews>
    <workbookView xWindow="-110" yWindow="-110" windowWidth="19420" windowHeight="10420" activeTab="2" xr2:uid="{00000000-000D-0000-FFFF-FFFF00000000}"/>
  </bookViews>
  <sheets>
    <sheet name="Combined" sheetId="3" r:id="rId1"/>
    <sheet name="Non-mycorrhizal NEW" sheetId="2" r:id="rId2"/>
    <sheet name="Mycorrhizal NEW 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8" i="2" l="1"/>
  <c r="AR12" i="2"/>
  <c r="AU4" i="2" s="1"/>
  <c r="AR16" i="2"/>
  <c r="AR20" i="2"/>
  <c r="AR24" i="2"/>
  <c r="AR28" i="2"/>
  <c r="AR32" i="2"/>
  <c r="AR36" i="2"/>
  <c r="AR40" i="2"/>
  <c r="AR44" i="2"/>
  <c r="AR48" i="2"/>
  <c r="AR52" i="2"/>
  <c r="AR56" i="2"/>
  <c r="AR60" i="2"/>
  <c r="AR64" i="2"/>
  <c r="AR68" i="2"/>
  <c r="AR72" i="2"/>
  <c r="AR76" i="2"/>
  <c r="AR80" i="2"/>
  <c r="AR84" i="2"/>
  <c r="AR88" i="2"/>
  <c r="AR92" i="2"/>
  <c r="AR96" i="2"/>
  <c r="AR100" i="2"/>
  <c r="AR104" i="2"/>
  <c r="AQ5" i="2"/>
  <c r="AR5" i="2" s="1"/>
  <c r="AQ6" i="2"/>
  <c r="AR6" i="2" s="1"/>
  <c r="AQ7" i="2"/>
  <c r="AR7" i="2" s="1"/>
  <c r="AQ8" i="2"/>
  <c r="AQ9" i="2"/>
  <c r="AR9" i="2" s="1"/>
  <c r="AQ10" i="2"/>
  <c r="AR10" i="2" s="1"/>
  <c r="AQ11" i="2"/>
  <c r="AR11" i="2" s="1"/>
  <c r="AQ12" i="2"/>
  <c r="AQ13" i="2"/>
  <c r="AR13" i="2" s="1"/>
  <c r="AQ14" i="2"/>
  <c r="AR14" i="2" s="1"/>
  <c r="AQ15" i="2"/>
  <c r="AR15" i="2" s="1"/>
  <c r="AQ16" i="2"/>
  <c r="AQ17" i="2"/>
  <c r="AR17" i="2" s="1"/>
  <c r="AQ18" i="2"/>
  <c r="AR18" i="2" s="1"/>
  <c r="AQ19" i="2"/>
  <c r="AR19" i="2" s="1"/>
  <c r="AQ20" i="2"/>
  <c r="AQ21" i="2"/>
  <c r="AR21" i="2" s="1"/>
  <c r="AQ22" i="2"/>
  <c r="AR22" i="2" s="1"/>
  <c r="AQ23" i="2"/>
  <c r="AR23" i="2" s="1"/>
  <c r="AQ24" i="2"/>
  <c r="AQ25" i="2"/>
  <c r="AR25" i="2" s="1"/>
  <c r="AQ26" i="2"/>
  <c r="AR26" i="2" s="1"/>
  <c r="AQ27" i="2"/>
  <c r="AR27" i="2" s="1"/>
  <c r="AQ28" i="2"/>
  <c r="AQ29" i="2"/>
  <c r="AR29" i="2" s="1"/>
  <c r="AQ30" i="2"/>
  <c r="AR30" i="2" s="1"/>
  <c r="AQ31" i="2"/>
  <c r="AR31" i="2" s="1"/>
  <c r="AQ32" i="2"/>
  <c r="AQ33" i="2"/>
  <c r="AR33" i="2" s="1"/>
  <c r="AQ34" i="2"/>
  <c r="AR34" i="2" s="1"/>
  <c r="AQ35" i="2"/>
  <c r="AR35" i="2" s="1"/>
  <c r="AQ36" i="2"/>
  <c r="AQ37" i="2"/>
  <c r="AR37" i="2" s="1"/>
  <c r="AQ38" i="2"/>
  <c r="AR38" i="2" s="1"/>
  <c r="AQ39" i="2"/>
  <c r="AR39" i="2" s="1"/>
  <c r="AQ40" i="2"/>
  <c r="AQ41" i="2"/>
  <c r="AR41" i="2" s="1"/>
  <c r="AQ42" i="2"/>
  <c r="AR42" i="2" s="1"/>
  <c r="AQ43" i="2"/>
  <c r="AR43" i="2" s="1"/>
  <c r="AQ44" i="2"/>
  <c r="AQ45" i="2"/>
  <c r="AR45" i="2" s="1"/>
  <c r="AQ46" i="2"/>
  <c r="AR46" i="2" s="1"/>
  <c r="AQ47" i="2"/>
  <c r="AR47" i="2" s="1"/>
  <c r="AQ48" i="2"/>
  <c r="AQ49" i="2"/>
  <c r="AR49" i="2" s="1"/>
  <c r="AQ50" i="2"/>
  <c r="AR50" i="2" s="1"/>
  <c r="AQ51" i="2"/>
  <c r="AR51" i="2" s="1"/>
  <c r="AQ52" i="2"/>
  <c r="AQ53" i="2"/>
  <c r="AR53" i="2" s="1"/>
  <c r="AQ54" i="2"/>
  <c r="AR54" i="2" s="1"/>
  <c r="AQ55" i="2"/>
  <c r="AR55" i="2" s="1"/>
  <c r="AQ56" i="2"/>
  <c r="AQ57" i="2"/>
  <c r="AR57" i="2" s="1"/>
  <c r="AQ58" i="2"/>
  <c r="AR58" i="2" s="1"/>
  <c r="AQ59" i="2"/>
  <c r="AR59" i="2" s="1"/>
  <c r="AQ60" i="2"/>
  <c r="AQ61" i="2"/>
  <c r="AR61" i="2" s="1"/>
  <c r="AQ62" i="2"/>
  <c r="AR62" i="2" s="1"/>
  <c r="AQ63" i="2"/>
  <c r="AR63" i="2" s="1"/>
  <c r="AQ64" i="2"/>
  <c r="AQ65" i="2"/>
  <c r="AR65" i="2" s="1"/>
  <c r="AQ66" i="2"/>
  <c r="AR66" i="2" s="1"/>
  <c r="AQ67" i="2"/>
  <c r="AR67" i="2" s="1"/>
  <c r="AQ68" i="2"/>
  <c r="AQ69" i="2"/>
  <c r="AR69" i="2" s="1"/>
  <c r="AQ70" i="2"/>
  <c r="AR70" i="2" s="1"/>
  <c r="AQ71" i="2"/>
  <c r="AR71" i="2" s="1"/>
  <c r="AQ72" i="2"/>
  <c r="AQ73" i="2"/>
  <c r="AR73" i="2" s="1"/>
  <c r="AQ74" i="2"/>
  <c r="AR74" i="2" s="1"/>
  <c r="AQ75" i="2"/>
  <c r="AR75" i="2" s="1"/>
  <c r="AQ76" i="2"/>
  <c r="AQ77" i="2"/>
  <c r="AR77" i="2" s="1"/>
  <c r="AQ78" i="2"/>
  <c r="AR78" i="2" s="1"/>
  <c r="AQ79" i="2"/>
  <c r="AR79" i="2" s="1"/>
  <c r="AQ80" i="2"/>
  <c r="AQ81" i="2"/>
  <c r="AR81" i="2" s="1"/>
  <c r="AQ82" i="2"/>
  <c r="AR82" i="2" s="1"/>
  <c r="AQ83" i="2"/>
  <c r="AR83" i="2" s="1"/>
  <c r="AQ84" i="2"/>
  <c r="AQ85" i="2"/>
  <c r="AR85" i="2" s="1"/>
  <c r="AQ86" i="2"/>
  <c r="AR86" i="2" s="1"/>
  <c r="AQ87" i="2"/>
  <c r="AR87" i="2" s="1"/>
  <c r="AQ88" i="2"/>
  <c r="AQ89" i="2"/>
  <c r="AR89" i="2" s="1"/>
  <c r="AQ90" i="2"/>
  <c r="AR90" i="2" s="1"/>
  <c r="AQ91" i="2"/>
  <c r="AR91" i="2" s="1"/>
  <c r="AQ92" i="2"/>
  <c r="AQ93" i="2"/>
  <c r="AR93" i="2" s="1"/>
  <c r="AQ94" i="2"/>
  <c r="AR94" i="2" s="1"/>
  <c r="AQ95" i="2"/>
  <c r="AR95" i="2" s="1"/>
  <c r="AQ96" i="2"/>
  <c r="AQ97" i="2"/>
  <c r="AR97" i="2" s="1"/>
  <c r="AQ98" i="2"/>
  <c r="AR98" i="2" s="1"/>
  <c r="AQ99" i="2"/>
  <c r="AR99" i="2" s="1"/>
  <c r="AQ100" i="2"/>
  <c r="AQ101" i="2"/>
  <c r="AR101" i="2" s="1"/>
  <c r="AQ102" i="2"/>
  <c r="AR102" i="2" s="1"/>
  <c r="AQ103" i="2"/>
  <c r="AR103" i="2" s="1"/>
  <c r="AQ104" i="2"/>
  <c r="BW25" i="1"/>
  <c r="BX25" i="1" s="1"/>
  <c r="BV25" i="1"/>
  <c r="BV23" i="1"/>
  <c r="BW23" i="1" s="1"/>
  <c r="BV24" i="1"/>
  <c r="BW24" i="1" s="1"/>
  <c r="BP22" i="1"/>
  <c r="BP25" i="1"/>
  <c r="BO25" i="1"/>
  <c r="BO24" i="1"/>
  <c r="BP24" i="1" s="1"/>
  <c r="BO23" i="1"/>
  <c r="BP23" i="1" s="1"/>
  <c r="BO22" i="1"/>
  <c r="BF25" i="1"/>
  <c r="BG25" i="1" s="1"/>
  <c r="BF24" i="1"/>
  <c r="BG24" i="1" s="1"/>
  <c r="BF23" i="1"/>
  <c r="BG23" i="1" s="1"/>
  <c r="BF22" i="1"/>
  <c r="BG22" i="1" s="1"/>
  <c r="AR5" i="1"/>
  <c r="AR8" i="1"/>
  <c r="AU4" i="1" s="1"/>
  <c r="AR9" i="1"/>
  <c r="AR12" i="1"/>
  <c r="AR13" i="1"/>
  <c r="AR16" i="1"/>
  <c r="AR17" i="1"/>
  <c r="AR20" i="1"/>
  <c r="AR21" i="1"/>
  <c r="AR24" i="1"/>
  <c r="AS24" i="1" s="1"/>
  <c r="AR25" i="1"/>
  <c r="AS25" i="1" s="1"/>
  <c r="AQ23" i="1"/>
  <c r="AR23" i="1" s="1"/>
  <c r="AQ24" i="1"/>
  <c r="AQ25" i="1"/>
  <c r="AQ5" i="1"/>
  <c r="AQ6" i="1"/>
  <c r="AR6" i="1" s="1"/>
  <c r="AQ7" i="1"/>
  <c r="AR7" i="1" s="1"/>
  <c r="AQ8" i="1"/>
  <c r="AQ9" i="1"/>
  <c r="AQ10" i="1"/>
  <c r="AR10" i="1" s="1"/>
  <c r="AQ11" i="1"/>
  <c r="AR11" i="1" s="1"/>
  <c r="AQ12" i="1"/>
  <c r="AQ13" i="1"/>
  <c r="AQ14" i="1"/>
  <c r="AR14" i="1" s="1"/>
  <c r="AQ15" i="1"/>
  <c r="AR15" i="1" s="1"/>
  <c r="AQ16" i="1"/>
  <c r="AQ17" i="1"/>
  <c r="AQ18" i="1"/>
  <c r="AR18" i="1" s="1"/>
  <c r="AQ19" i="1"/>
  <c r="AR19" i="1" s="1"/>
  <c r="AQ20" i="1"/>
  <c r="AQ21" i="1"/>
  <c r="AQ22" i="1"/>
  <c r="AR22" i="1" s="1"/>
  <c r="AJ8" i="1"/>
  <c r="AJ12" i="1"/>
  <c r="AJ16" i="1"/>
  <c r="AJ20" i="1"/>
  <c r="AJ24" i="1"/>
  <c r="AK24" i="1" s="1"/>
  <c r="AI5" i="1"/>
  <c r="AJ5" i="1" s="1"/>
  <c r="AI6" i="1"/>
  <c r="AJ6" i="1" s="1"/>
  <c r="AI7" i="1"/>
  <c r="AJ7" i="1" s="1"/>
  <c r="AI8" i="1"/>
  <c r="AI9" i="1"/>
  <c r="AJ9" i="1" s="1"/>
  <c r="AI10" i="1"/>
  <c r="AJ10" i="1" s="1"/>
  <c r="AI11" i="1"/>
  <c r="AJ11" i="1" s="1"/>
  <c r="AI12" i="1"/>
  <c r="AI13" i="1"/>
  <c r="AJ13" i="1" s="1"/>
  <c r="AI14" i="1"/>
  <c r="AJ14" i="1" s="1"/>
  <c r="AI15" i="1"/>
  <c r="AJ15" i="1" s="1"/>
  <c r="AI16" i="1"/>
  <c r="AI17" i="1"/>
  <c r="AJ17" i="1" s="1"/>
  <c r="AI18" i="1"/>
  <c r="AJ18" i="1" s="1"/>
  <c r="AI19" i="1"/>
  <c r="AJ19" i="1" s="1"/>
  <c r="AI20" i="1"/>
  <c r="AI21" i="1"/>
  <c r="AJ21" i="1" s="1"/>
  <c r="AI22" i="1"/>
  <c r="AJ22" i="1" s="1"/>
  <c r="AI23" i="1"/>
  <c r="AJ23" i="1" s="1"/>
  <c r="AK23" i="1" s="1"/>
  <c r="AI24" i="1"/>
  <c r="AI25" i="1"/>
  <c r="AJ25" i="1" s="1"/>
  <c r="AD25" i="1"/>
  <c r="AE25" i="1" s="1"/>
  <c r="AD7" i="1"/>
  <c r="AE7" i="1" s="1"/>
  <c r="AD12" i="1"/>
  <c r="AE12" i="1" s="1"/>
  <c r="AD15" i="1"/>
  <c r="AE15" i="1" s="1"/>
  <c r="AD20" i="1"/>
  <c r="AE20" i="1" s="1"/>
  <c r="AD23" i="1"/>
  <c r="AE23" i="1" s="1"/>
  <c r="AB25" i="1"/>
  <c r="AC25" i="1" s="1"/>
  <c r="AB5" i="1"/>
  <c r="AC5" i="1" s="1"/>
  <c r="AD5" i="1" s="1"/>
  <c r="AE5" i="1" s="1"/>
  <c r="AB6" i="1"/>
  <c r="AC6" i="1" s="1"/>
  <c r="AD6" i="1" s="1"/>
  <c r="AE6" i="1" s="1"/>
  <c r="AB7" i="1"/>
  <c r="AC7" i="1" s="1"/>
  <c r="AB8" i="1"/>
  <c r="AC8" i="1" s="1"/>
  <c r="AD8" i="1" s="1"/>
  <c r="AE8" i="1" s="1"/>
  <c r="AB9" i="1"/>
  <c r="AC9" i="1" s="1"/>
  <c r="AD9" i="1" s="1"/>
  <c r="AE9" i="1" s="1"/>
  <c r="AB10" i="1"/>
  <c r="AC10" i="1" s="1"/>
  <c r="AD10" i="1" s="1"/>
  <c r="AE10" i="1" s="1"/>
  <c r="AB11" i="1"/>
  <c r="AC11" i="1" s="1"/>
  <c r="AD11" i="1" s="1"/>
  <c r="AE11" i="1" s="1"/>
  <c r="AB12" i="1"/>
  <c r="AC12" i="1" s="1"/>
  <c r="AB13" i="1"/>
  <c r="AC13" i="1" s="1"/>
  <c r="AD13" i="1" s="1"/>
  <c r="AE13" i="1" s="1"/>
  <c r="AB14" i="1"/>
  <c r="AC14" i="1" s="1"/>
  <c r="AD14" i="1" s="1"/>
  <c r="AE14" i="1" s="1"/>
  <c r="AB15" i="1"/>
  <c r="AC15" i="1" s="1"/>
  <c r="AB16" i="1"/>
  <c r="AC16" i="1" s="1"/>
  <c r="AD16" i="1" s="1"/>
  <c r="AE16" i="1" s="1"/>
  <c r="AB17" i="1"/>
  <c r="AC17" i="1" s="1"/>
  <c r="AD17" i="1" s="1"/>
  <c r="AE17" i="1" s="1"/>
  <c r="AB18" i="1"/>
  <c r="AC18" i="1" s="1"/>
  <c r="AD18" i="1" s="1"/>
  <c r="AE18" i="1" s="1"/>
  <c r="AB19" i="1"/>
  <c r="AC19" i="1" s="1"/>
  <c r="AD19" i="1" s="1"/>
  <c r="AE19" i="1" s="1"/>
  <c r="AB20" i="1"/>
  <c r="AC20" i="1" s="1"/>
  <c r="AB21" i="1"/>
  <c r="AC21" i="1" s="1"/>
  <c r="AD21" i="1" s="1"/>
  <c r="AE21" i="1" s="1"/>
  <c r="AB22" i="1"/>
  <c r="AC22" i="1" s="1"/>
  <c r="AD22" i="1" s="1"/>
  <c r="AE22" i="1" s="1"/>
  <c r="AB23" i="1"/>
  <c r="AC23" i="1" s="1"/>
  <c r="AB24" i="1"/>
  <c r="AC24" i="1" s="1"/>
  <c r="AD24" i="1" s="1"/>
  <c r="AE24" i="1" s="1"/>
  <c r="W7" i="1"/>
  <c r="W15" i="1"/>
  <c r="V10" i="1"/>
  <c r="V18" i="1"/>
  <c r="U5" i="1"/>
  <c r="V5" i="1" s="1"/>
  <c r="U13" i="1"/>
  <c r="U21" i="1"/>
  <c r="V21" i="1" s="1"/>
  <c r="U25" i="1"/>
  <c r="T5" i="1"/>
  <c r="T6" i="1"/>
  <c r="U6" i="1" s="1"/>
  <c r="V6" i="1" s="1"/>
  <c r="W6" i="1" s="1"/>
  <c r="T7" i="1"/>
  <c r="U7" i="1" s="1"/>
  <c r="V7" i="1" s="1"/>
  <c r="T8" i="1"/>
  <c r="U8" i="1" s="1"/>
  <c r="T9" i="1"/>
  <c r="U9" i="1" s="1"/>
  <c r="T10" i="1"/>
  <c r="U10" i="1" s="1"/>
  <c r="W10" i="1" s="1"/>
  <c r="T11" i="1"/>
  <c r="U11" i="1" s="1"/>
  <c r="V11" i="1" s="1"/>
  <c r="T12" i="1"/>
  <c r="U12" i="1" s="1"/>
  <c r="T13" i="1"/>
  <c r="T14" i="1"/>
  <c r="U14" i="1" s="1"/>
  <c r="V14" i="1" s="1"/>
  <c r="W14" i="1" s="1"/>
  <c r="T15" i="1"/>
  <c r="U15" i="1" s="1"/>
  <c r="V15" i="1" s="1"/>
  <c r="T16" i="1"/>
  <c r="U16" i="1" s="1"/>
  <c r="T17" i="1"/>
  <c r="U17" i="1" s="1"/>
  <c r="T18" i="1"/>
  <c r="U18" i="1" s="1"/>
  <c r="W18" i="1" s="1"/>
  <c r="T19" i="1"/>
  <c r="U19" i="1" s="1"/>
  <c r="V19" i="1" s="1"/>
  <c r="T20" i="1"/>
  <c r="U20" i="1" s="1"/>
  <c r="T21" i="1"/>
  <c r="T22" i="1"/>
  <c r="U22" i="1" s="1"/>
  <c r="T23" i="1"/>
  <c r="U23" i="1" s="1"/>
  <c r="T24" i="1"/>
  <c r="U24" i="1" s="1"/>
  <c r="T25" i="1"/>
  <c r="N7" i="1"/>
  <c r="N11" i="1"/>
  <c r="N15" i="1"/>
  <c r="N19" i="1"/>
  <c r="N23" i="1"/>
  <c r="M5" i="1"/>
  <c r="N5" i="1" s="1"/>
  <c r="M6" i="1"/>
  <c r="N6" i="1" s="1"/>
  <c r="M7" i="1"/>
  <c r="M8" i="1"/>
  <c r="N8" i="1" s="1"/>
  <c r="M9" i="1"/>
  <c r="N9" i="1" s="1"/>
  <c r="M10" i="1"/>
  <c r="N10" i="1" s="1"/>
  <c r="M11" i="1"/>
  <c r="M12" i="1"/>
  <c r="N12" i="1" s="1"/>
  <c r="M13" i="1"/>
  <c r="N13" i="1" s="1"/>
  <c r="M14" i="1"/>
  <c r="N14" i="1" s="1"/>
  <c r="M15" i="1"/>
  <c r="M16" i="1"/>
  <c r="N16" i="1" s="1"/>
  <c r="M17" i="1"/>
  <c r="N17" i="1" s="1"/>
  <c r="M18" i="1"/>
  <c r="N18" i="1" s="1"/>
  <c r="M19" i="1"/>
  <c r="M20" i="1"/>
  <c r="N20" i="1" s="1"/>
  <c r="M21" i="1"/>
  <c r="N21" i="1" s="1"/>
  <c r="M22" i="1"/>
  <c r="N22" i="1" s="1"/>
  <c r="O22" i="1" s="1"/>
  <c r="P22" i="1" s="1"/>
  <c r="M23" i="1"/>
  <c r="M24" i="1"/>
  <c r="N24" i="1" s="1"/>
  <c r="M25" i="1"/>
  <c r="N25" i="1" s="1"/>
  <c r="AX25" i="1"/>
  <c r="AY25" i="1" s="1"/>
  <c r="AK25" i="1"/>
  <c r="M30" i="1"/>
  <c r="AX24" i="1"/>
  <c r="AY24" i="1"/>
  <c r="AZ24" i="1" s="1"/>
  <c r="BA24" i="1" s="1"/>
  <c r="AX23" i="1"/>
  <c r="AY23" i="1" s="1"/>
  <c r="AZ23" i="1" s="1"/>
  <c r="BA23" i="1" s="1"/>
  <c r="AX22" i="1"/>
  <c r="AY22" i="1"/>
  <c r="AZ22" i="1" s="1"/>
  <c r="BA22" i="1" s="1"/>
  <c r="BV22" i="1"/>
  <c r="BW22" i="1" s="1"/>
  <c r="BX22" i="1" s="1"/>
  <c r="V20" i="1" l="1"/>
  <c r="W20" i="1" s="1"/>
  <c r="V16" i="1"/>
  <c r="W16" i="1" s="1"/>
  <c r="V12" i="1"/>
  <c r="W12" i="1" s="1"/>
  <c r="V8" i="1"/>
  <c r="W8" i="1" s="1"/>
  <c r="V24" i="1"/>
  <c r="W24" i="1" s="1"/>
  <c r="V22" i="1"/>
  <c r="W22" i="1" s="1"/>
  <c r="AZ25" i="1"/>
  <c r="BA25" i="1"/>
  <c r="V23" i="1"/>
  <c r="W23" i="1"/>
  <c r="V17" i="1"/>
  <c r="W17" i="1" s="1"/>
  <c r="V9" i="1"/>
  <c r="W9" i="1" s="1"/>
  <c r="AM4" i="1"/>
  <c r="W19" i="1"/>
  <c r="W11" i="1"/>
  <c r="AF4" i="1"/>
  <c r="BX23" i="1"/>
  <c r="BY23" i="1" s="1"/>
  <c r="W13" i="1"/>
  <c r="V25" i="1"/>
  <c r="W25" i="1" s="1"/>
  <c r="V13" i="1"/>
  <c r="AS23" i="1"/>
  <c r="AT23" i="1" s="1"/>
  <c r="W5" i="1"/>
  <c r="W21" i="1"/>
  <c r="BX24" i="1"/>
  <c r="BY24" i="1" s="1"/>
  <c r="BQ25" i="1"/>
  <c r="BR25" i="1" s="1"/>
  <c r="BY25" i="1"/>
  <c r="AT25" i="1"/>
  <c r="AS22" i="1"/>
  <c r="AT24" i="1"/>
  <c r="BQ24" i="1"/>
  <c r="BR24" i="1" s="1"/>
  <c r="BQ23" i="1"/>
  <c r="BR23" i="1" s="1"/>
  <c r="BQ22" i="1"/>
  <c r="BR22" i="1" s="1"/>
  <c r="BH25" i="1"/>
  <c r="BI25" i="1"/>
  <c r="BH24" i="1"/>
  <c r="BI24" i="1"/>
  <c r="BH23" i="1"/>
  <c r="BI23" i="1" s="1"/>
  <c r="BH22" i="1"/>
  <c r="BI22" i="1" s="1"/>
  <c r="AE30" i="1"/>
  <c r="AL25" i="1"/>
  <c r="O25" i="1"/>
  <c r="P25" i="1" s="1"/>
  <c r="O23" i="1"/>
  <c r="P23" i="1" s="1"/>
  <c r="O24" i="1"/>
  <c r="P24" i="1" s="1"/>
  <c r="AL23" i="1"/>
  <c r="AL24" i="1"/>
  <c r="AK22" i="1"/>
  <c r="AL22" i="1" s="1"/>
  <c r="BY22" i="1"/>
  <c r="AT22" i="1"/>
  <c r="BS126" i="3"/>
  <c r="BT126" i="3" s="1"/>
  <c r="BU126" i="3" s="1"/>
  <c r="BV126" i="3" s="1"/>
  <c r="BS125" i="3"/>
  <c r="BT125" i="3" s="1"/>
  <c r="BU125" i="3" s="1"/>
  <c r="BV125" i="3" s="1"/>
  <c r="BS124" i="3"/>
  <c r="BT124" i="3" s="1"/>
  <c r="BU124" i="3" s="1"/>
  <c r="BV124" i="3" s="1"/>
  <c r="BS123" i="3"/>
  <c r="BT123" i="3" s="1"/>
  <c r="BU123" i="3" s="1"/>
  <c r="BV123" i="3" s="1"/>
  <c r="BS122" i="3"/>
  <c r="BT122" i="3" s="1"/>
  <c r="BU122" i="3" s="1"/>
  <c r="BV122" i="3" s="1"/>
  <c r="BS121" i="3"/>
  <c r="BT121" i="3" s="1"/>
  <c r="BU121" i="3" s="1"/>
  <c r="BV121" i="3" s="1"/>
  <c r="BS120" i="3"/>
  <c r="BT120" i="3" s="1"/>
  <c r="BU120" i="3" s="1"/>
  <c r="BV120" i="3" s="1"/>
  <c r="BS119" i="3"/>
  <c r="BT119" i="3" s="1"/>
  <c r="BU119" i="3" s="1"/>
  <c r="BV119" i="3" s="1"/>
  <c r="BS118" i="3"/>
  <c r="BT118" i="3" s="1"/>
  <c r="BU118" i="3" s="1"/>
  <c r="BV118" i="3" s="1"/>
  <c r="BS117" i="3"/>
  <c r="BT117" i="3" s="1"/>
  <c r="BU117" i="3" s="1"/>
  <c r="BV117" i="3" s="1"/>
  <c r="BS116" i="3"/>
  <c r="BT116" i="3" s="1"/>
  <c r="BU116" i="3" s="1"/>
  <c r="BV116" i="3" s="1"/>
  <c r="BS115" i="3"/>
  <c r="BT115" i="3" s="1"/>
  <c r="BU115" i="3" s="1"/>
  <c r="BV115" i="3" s="1"/>
  <c r="BS114" i="3"/>
  <c r="BT114" i="3" s="1"/>
  <c r="BU114" i="3" s="1"/>
  <c r="BV114" i="3" s="1"/>
  <c r="BS113" i="3"/>
  <c r="BT113" i="3" s="1"/>
  <c r="BU113" i="3" s="1"/>
  <c r="BV113" i="3" s="1"/>
  <c r="BS112" i="3"/>
  <c r="BT112" i="3" s="1"/>
  <c r="BU112" i="3" s="1"/>
  <c r="BV112" i="3" s="1"/>
  <c r="BS111" i="3"/>
  <c r="BT111" i="3" s="1"/>
  <c r="BU111" i="3" s="1"/>
  <c r="BV111" i="3" s="1"/>
  <c r="BS110" i="3"/>
  <c r="BT110" i="3" s="1"/>
  <c r="BU110" i="3" s="1"/>
  <c r="BV110" i="3" s="1"/>
  <c r="BS109" i="3"/>
  <c r="BT109" i="3" s="1"/>
  <c r="BU109" i="3" s="1"/>
  <c r="U29" i="3"/>
  <c r="BV109" i="3" l="1"/>
  <c r="N110" i="3"/>
  <c r="N111" i="3"/>
  <c r="O111" i="3" s="1"/>
  <c r="N112" i="3"/>
  <c r="O112" i="3" s="1"/>
  <c r="N113" i="3"/>
  <c r="O113" i="3" s="1"/>
  <c r="N114" i="3"/>
  <c r="O114" i="3" s="1"/>
  <c r="N115" i="3"/>
  <c r="N116" i="3"/>
  <c r="O116" i="3" s="1"/>
  <c r="N117" i="3"/>
  <c r="O117" i="3" s="1"/>
  <c r="N118" i="3"/>
  <c r="O118" i="3" s="1"/>
  <c r="P118" i="3" s="1"/>
  <c r="N119" i="3"/>
  <c r="O119" i="3" s="1"/>
  <c r="N120" i="3"/>
  <c r="O120" i="3" s="1"/>
  <c r="N121" i="3"/>
  <c r="N122" i="3"/>
  <c r="O122" i="3" s="1"/>
  <c r="N123" i="3"/>
  <c r="O123" i="3" s="1"/>
  <c r="N124" i="3"/>
  <c r="O124" i="3" s="1"/>
  <c r="N125" i="3"/>
  <c r="N126" i="3"/>
  <c r="M109" i="3"/>
  <c r="N109" i="3" s="1"/>
  <c r="O109" i="3" s="1"/>
  <c r="AK5" i="3"/>
  <c r="AL5" i="3" s="1"/>
  <c r="AK6" i="3"/>
  <c r="AK7" i="3"/>
  <c r="AL7" i="3" s="1"/>
  <c r="AK8" i="3"/>
  <c r="AL8" i="3" s="1"/>
  <c r="AK9" i="3"/>
  <c r="AL9" i="3" s="1"/>
  <c r="AK10" i="3"/>
  <c r="AK11" i="3"/>
  <c r="AL11" i="3" s="1"/>
  <c r="AK12" i="3"/>
  <c r="AL12" i="3" s="1"/>
  <c r="AK13" i="3"/>
  <c r="AL13" i="3" s="1"/>
  <c r="AK14" i="3"/>
  <c r="AL14" i="3" s="1"/>
  <c r="AK15" i="3"/>
  <c r="AL15" i="3" s="1"/>
  <c r="AM15" i="3" s="1"/>
  <c r="AK16" i="3"/>
  <c r="AL16" i="3" s="1"/>
  <c r="AK17" i="3"/>
  <c r="AL17" i="3" s="1"/>
  <c r="AK18" i="3"/>
  <c r="AK19" i="3"/>
  <c r="AL19" i="3" s="1"/>
  <c r="AK20" i="3"/>
  <c r="AL20" i="3" s="1"/>
  <c r="AK21" i="3"/>
  <c r="AL21" i="3" s="1"/>
  <c r="AK22" i="3"/>
  <c r="AL22" i="3" s="1"/>
  <c r="AM22" i="3" s="1"/>
  <c r="AK23" i="3"/>
  <c r="AL23" i="3" s="1"/>
  <c r="AM23" i="3" s="1"/>
  <c r="AK24" i="3"/>
  <c r="AL24" i="3" s="1"/>
  <c r="AK25" i="3"/>
  <c r="AL25" i="3" s="1"/>
  <c r="AK26" i="3"/>
  <c r="AL26" i="3" s="1"/>
  <c r="AK27" i="3"/>
  <c r="AL27" i="3" s="1"/>
  <c r="AK28" i="3"/>
  <c r="AL28" i="3" s="1"/>
  <c r="AK29" i="3"/>
  <c r="AL29" i="3" s="1"/>
  <c r="AK30" i="3"/>
  <c r="AK31" i="3"/>
  <c r="AL31" i="3" s="1"/>
  <c r="AK32" i="3"/>
  <c r="AL32" i="3" s="1"/>
  <c r="AK33" i="3"/>
  <c r="AL33" i="3" s="1"/>
  <c r="AK34" i="3"/>
  <c r="AK35" i="3"/>
  <c r="AL35" i="3" s="1"/>
  <c r="AM35" i="3" s="1"/>
  <c r="AK36" i="3"/>
  <c r="AL36" i="3" s="1"/>
  <c r="AK37" i="3"/>
  <c r="AL37" i="3" s="1"/>
  <c r="AK38" i="3"/>
  <c r="AL38" i="3" s="1"/>
  <c r="AK39" i="3"/>
  <c r="AL39" i="3" s="1"/>
  <c r="AK40" i="3"/>
  <c r="AL40" i="3" s="1"/>
  <c r="AK41" i="3"/>
  <c r="AL41" i="3" s="1"/>
  <c r="AM41" i="3" s="1"/>
  <c r="AN41" i="3" s="1"/>
  <c r="AK42" i="3"/>
  <c r="AK43" i="3"/>
  <c r="AL43" i="3" s="1"/>
  <c r="AK44" i="3"/>
  <c r="AL44" i="3" s="1"/>
  <c r="AK45" i="3"/>
  <c r="AL45" i="3" s="1"/>
  <c r="AM45" i="3" s="1"/>
  <c r="AN45" i="3" s="1"/>
  <c r="AK46" i="3"/>
  <c r="AK47" i="3"/>
  <c r="AL47" i="3" s="1"/>
  <c r="AK48" i="3"/>
  <c r="AL48" i="3" s="1"/>
  <c r="AK49" i="3"/>
  <c r="AL49" i="3" s="1"/>
  <c r="AK50" i="3"/>
  <c r="AK51" i="3"/>
  <c r="AL51" i="3" s="1"/>
  <c r="AK52" i="3"/>
  <c r="AL52" i="3" s="1"/>
  <c r="AK53" i="3"/>
  <c r="AK54" i="3"/>
  <c r="AK55" i="3"/>
  <c r="AL55" i="3" s="1"/>
  <c r="AK56" i="3"/>
  <c r="AL56" i="3" s="1"/>
  <c r="AK57" i="3"/>
  <c r="AK58" i="3"/>
  <c r="AK59" i="3"/>
  <c r="AL59" i="3" s="1"/>
  <c r="AM59" i="3" s="1"/>
  <c r="AK60" i="3"/>
  <c r="AL60" i="3" s="1"/>
  <c r="AK61" i="3"/>
  <c r="AK62" i="3"/>
  <c r="AL62" i="3" s="1"/>
  <c r="AM62" i="3" s="1"/>
  <c r="AK63" i="3"/>
  <c r="AL63" i="3" s="1"/>
  <c r="AK64" i="3"/>
  <c r="AL64" i="3" s="1"/>
  <c r="AK65" i="3"/>
  <c r="AL65" i="3" s="1"/>
  <c r="AK66" i="3"/>
  <c r="AL66" i="3" s="1"/>
  <c r="AM66" i="3" s="1"/>
  <c r="AK67" i="3"/>
  <c r="AL67" i="3" s="1"/>
  <c r="AK68" i="3"/>
  <c r="AL68" i="3" s="1"/>
  <c r="AK69" i="3"/>
  <c r="AL69" i="3" s="1"/>
  <c r="AK70" i="3"/>
  <c r="AL70" i="3" s="1"/>
  <c r="AK71" i="3"/>
  <c r="AL71" i="3" s="1"/>
  <c r="AK72" i="3"/>
  <c r="AL72" i="3" s="1"/>
  <c r="AK73" i="3"/>
  <c r="AL73" i="3" s="1"/>
  <c r="AK74" i="3"/>
  <c r="AL74" i="3" s="1"/>
  <c r="AK75" i="3"/>
  <c r="AL75" i="3" s="1"/>
  <c r="AK76" i="3"/>
  <c r="AL76" i="3" s="1"/>
  <c r="AK77" i="3"/>
  <c r="AK78" i="3"/>
  <c r="AL78" i="3" s="1"/>
  <c r="AK79" i="3"/>
  <c r="AL79" i="3" s="1"/>
  <c r="AK80" i="3"/>
  <c r="AL80" i="3" s="1"/>
  <c r="AK81" i="3"/>
  <c r="AL81" i="3" s="1"/>
  <c r="AM81" i="3" s="1"/>
  <c r="AK82" i="3"/>
  <c r="AL82" i="3" s="1"/>
  <c r="AK83" i="3"/>
  <c r="AL83" i="3" s="1"/>
  <c r="AK84" i="3"/>
  <c r="AL84" i="3" s="1"/>
  <c r="AK85" i="3"/>
  <c r="AK86" i="3"/>
  <c r="AK87" i="3"/>
  <c r="AL87" i="3" s="1"/>
  <c r="AK88" i="3"/>
  <c r="AL88" i="3" s="1"/>
  <c r="AK89" i="3"/>
  <c r="AL89" i="3" s="1"/>
  <c r="AM89" i="3" s="1"/>
  <c r="AK90" i="3"/>
  <c r="AK91" i="3"/>
  <c r="AL91" i="3" s="1"/>
  <c r="AK92" i="3"/>
  <c r="AL92" i="3" s="1"/>
  <c r="AK93" i="3"/>
  <c r="AL93" i="3" s="1"/>
  <c r="AM93" i="3" s="1"/>
  <c r="AK94" i="3"/>
  <c r="AK95" i="3"/>
  <c r="AL95" i="3" s="1"/>
  <c r="AK96" i="3"/>
  <c r="AL96" i="3" s="1"/>
  <c r="AK97" i="3"/>
  <c r="AL97" i="3" s="1"/>
  <c r="AM97" i="3" s="1"/>
  <c r="AK98" i="3"/>
  <c r="AK99" i="3"/>
  <c r="AL99" i="3" s="1"/>
  <c r="AK100" i="3"/>
  <c r="AL100" i="3" s="1"/>
  <c r="AK101" i="3"/>
  <c r="AL101" i="3" s="1"/>
  <c r="AK102" i="3"/>
  <c r="AL102" i="3" s="1"/>
  <c r="AK103" i="3"/>
  <c r="AL103" i="3" s="1"/>
  <c r="AK104" i="3"/>
  <c r="AL104" i="3" s="1"/>
  <c r="AK105" i="3"/>
  <c r="AL105" i="3" s="1"/>
  <c r="AM105" i="3" s="1"/>
  <c r="AN105" i="3" s="1"/>
  <c r="AK106" i="3"/>
  <c r="AK107" i="3"/>
  <c r="AL107" i="3" s="1"/>
  <c r="AK108" i="3"/>
  <c r="AL108" i="3" s="1"/>
  <c r="AM108" i="3" s="1"/>
  <c r="AN108" i="3" s="1"/>
  <c r="AK109" i="3"/>
  <c r="AL109" i="3" s="1"/>
  <c r="AK110" i="3"/>
  <c r="AL110" i="3" s="1"/>
  <c r="AK111" i="3"/>
  <c r="AL111" i="3" s="1"/>
  <c r="AK112" i="3"/>
  <c r="AL112" i="3" s="1"/>
  <c r="AK113" i="3"/>
  <c r="AL113" i="3" s="1"/>
  <c r="AK114" i="3"/>
  <c r="AL114" i="3" s="1"/>
  <c r="AK115" i="3"/>
  <c r="AL115" i="3" s="1"/>
  <c r="AK116" i="3"/>
  <c r="AL116" i="3" s="1"/>
  <c r="AK117" i="3"/>
  <c r="AL117" i="3" s="1"/>
  <c r="AK118" i="3"/>
  <c r="AL118" i="3" s="1"/>
  <c r="AK119" i="3"/>
  <c r="AL119" i="3" s="1"/>
  <c r="AK120" i="3"/>
  <c r="AL120" i="3" s="1"/>
  <c r="AK121" i="3"/>
  <c r="AL121" i="3" s="1"/>
  <c r="AK122" i="3"/>
  <c r="AL122" i="3" s="1"/>
  <c r="AK123" i="3"/>
  <c r="AL123" i="3" s="1"/>
  <c r="AK124" i="3"/>
  <c r="AL124" i="3" s="1"/>
  <c r="AK125" i="3"/>
  <c r="AL125" i="3" s="1"/>
  <c r="AK126" i="3"/>
  <c r="AL126" i="3" s="1"/>
  <c r="AK4" i="3"/>
  <c r="U5" i="3"/>
  <c r="V5" i="3" s="1"/>
  <c r="U6" i="3"/>
  <c r="V6" i="3" s="1"/>
  <c r="U7" i="3"/>
  <c r="V7" i="3" s="1"/>
  <c r="W7" i="3" s="1"/>
  <c r="U8" i="3"/>
  <c r="U9" i="3"/>
  <c r="V9" i="3" s="1"/>
  <c r="W9" i="3" s="1"/>
  <c r="U10" i="3"/>
  <c r="V10" i="3" s="1"/>
  <c r="U11" i="3"/>
  <c r="V11" i="3" s="1"/>
  <c r="U12" i="3"/>
  <c r="U13" i="3"/>
  <c r="V13" i="3" s="1"/>
  <c r="W13" i="3" s="1"/>
  <c r="U14" i="3"/>
  <c r="V14" i="3" s="1"/>
  <c r="U15" i="3"/>
  <c r="V15" i="3" s="1"/>
  <c r="U16" i="3"/>
  <c r="V16" i="3" s="1"/>
  <c r="U17" i="3"/>
  <c r="V17" i="3" s="1"/>
  <c r="U18" i="3"/>
  <c r="V18" i="3" s="1"/>
  <c r="U19" i="3"/>
  <c r="V19" i="3" s="1"/>
  <c r="U20" i="3"/>
  <c r="U21" i="3"/>
  <c r="V21" i="3" s="1"/>
  <c r="W21" i="3" s="1"/>
  <c r="U22" i="3"/>
  <c r="V22" i="3" s="1"/>
  <c r="U23" i="3"/>
  <c r="V23" i="3" s="1"/>
  <c r="U24" i="3"/>
  <c r="U25" i="3"/>
  <c r="V25" i="3" s="1"/>
  <c r="W25" i="3" s="1"/>
  <c r="U26" i="3"/>
  <c r="V26" i="3" s="1"/>
  <c r="U27" i="3"/>
  <c r="V27" i="3" s="1"/>
  <c r="U28" i="3"/>
  <c r="V28" i="3" s="1"/>
  <c r="V29" i="3"/>
  <c r="U30" i="3"/>
  <c r="V30" i="3" s="1"/>
  <c r="U31" i="3"/>
  <c r="V31" i="3" s="1"/>
  <c r="U32" i="3"/>
  <c r="U33" i="3"/>
  <c r="V33" i="3" s="1"/>
  <c r="U34" i="3"/>
  <c r="V34" i="3" s="1"/>
  <c r="U35" i="3"/>
  <c r="V35" i="3" s="1"/>
  <c r="U36" i="3"/>
  <c r="U37" i="3"/>
  <c r="V37" i="3" s="1"/>
  <c r="W37" i="3" s="1"/>
  <c r="U38" i="3"/>
  <c r="V38" i="3" s="1"/>
  <c r="U39" i="3"/>
  <c r="V39" i="3" s="1"/>
  <c r="U40" i="3"/>
  <c r="V40" i="3" s="1"/>
  <c r="U41" i="3"/>
  <c r="V41" i="3" s="1"/>
  <c r="U42" i="3"/>
  <c r="V42" i="3" s="1"/>
  <c r="U43" i="3"/>
  <c r="V43" i="3" s="1"/>
  <c r="W43" i="3" s="1"/>
  <c r="X43" i="3" s="1"/>
  <c r="U44" i="3"/>
  <c r="U45" i="3"/>
  <c r="V45" i="3" s="1"/>
  <c r="W45" i="3" s="1"/>
  <c r="U46" i="3"/>
  <c r="V46" i="3" s="1"/>
  <c r="U47" i="3"/>
  <c r="V47" i="3" s="1"/>
  <c r="W47" i="3" s="1"/>
  <c r="X47" i="3" s="1"/>
  <c r="U48" i="3"/>
  <c r="U49" i="3"/>
  <c r="V49" i="3" s="1"/>
  <c r="U50" i="3"/>
  <c r="V50" i="3" s="1"/>
  <c r="U51" i="3"/>
  <c r="V51" i="3" s="1"/>
  <c r="W51" i="3" s="1"/>
  <c r="X51" i="3" s="1"/>
  <c r="U52" i="3"/>
  <c r="U53" i="3"/>
  <c r="V53" i="3" s="1"/>
  <c r="W53" i="3" s="1"/>
  <c r="U54" i="3"/>
  <c r="V54" i="3" s="1"/>
  <c r="U55" i="3"/>
  <c r="V55" i="3" s="1"/>
  <c r="W55" i="3" s="1"/>
  <c r="X55" i="3" s="1"/>
  <c r="U56" i="3"/>
  <c r="U57" i="3"/>
  <c r="V57" i="3" s="1"/>
  <c r="U58" i="3"/>
  <c r="V58" i="3" s="1"/>
  <c r="U59" i="3"/>
  <c r="V59" i="3" s="1"/>
  <c r="W59" i="3" s="1"/>
  <c r="X59" i="3" s="1"/>
  <c r="U60" i="3"/>
  <c r="U61" i="3"/>
  <c r="V61" i="3" s="1"/>
  <c r="W61" i="3" s="1"/>
  <c r="U62" i="3"/>
  <c r="V62" i="3" s="1"/>
  <c r="W62" i="3" s="1"/>
  <c r="X62" i="3" s="1"/>
  <c r="U63" i="3"/>
  <c r="V63" i="3" s="1"/>
  <c r="W63" i="3" s="1"/>
  <c r="X63" i="3" s="1"/>
  <c r="U64" i="3"/>
  <c r="U65" i="3"/>
  <c r="V65" i="3" s="1"/>
  <c r="U66" i="3"/>
  <c r="V66" i="3" s="1"/>
  <c r="W66" i="3" s="1"/>
  <c r="U67" i="3"/>
  <c r="V67" i="3" s="1"/>
  <c r="U68" i="3"/>
  <c r="U69" i="3"/>
  <c r="V69" i="3" s="1"/>
  <c r="U70" i="3"/>
  <c r="V70" i="3" s="1"/>
  <c r="U71" i="3"/>
  <c r="V71" i="3" s="1"/>
  <c r="U72" i="3"/>
  <c r="V72" i="3" s="1"/>
  <c r="U73" i="3"/>
  <c r="V73" i="3" s="1"/>
  <c r="U74" i="3"/>
  <c r="V74" i="3" s="1"/>
  <c r="U75" i="3"/>
  <c r="V75" i="3" s="1"/>
  <c r="U76" i="3"/>
  <c r="V76" i="3" s="1"/>
  <c r="U77" i="3"/>
  <c r="V77" i="3" s="1"/>
  <c r="U78" i="3"/>
  <c r="V78" i="3" s="1"/>
  <c r="U79" i="3"/>
  <c r="V79" i="3" s="1"/>
  <c r="W79" i="3" s="1"/>
  <c r="U80" i="3"/>
  <c r="U81" i="3"/>
  <c r="V81" i="3" s="1"/>
  <c r="W81" i="3" s="1"/>
  <c r="U82" i="3"/>
  <c r="V82" i="3" s="1"/>
  <c r="U83" i="3"/>
  <c r="V83" i="3" s="1"/>
  <c r="U84" i="3"/>
  <c r="V84" i="3" s="1"/>
  <c r="U85" i="3"/>
  <c r="V85" i="3" s="1"/>
  <c r="W85" i="3" s="1"/>
  <c r="U86" i="3"/>
  <c r="V86" i="3" s="1"/>
  <c r="W86" i="3" s="1"/>
  <c r="U87" i="3"/>
  <c r="V87" i="3" s="1"/>
  <c r="W87" i="3" s="1"/>
  <c r="U88" i="3"/>
  <c r="U89" i="3"/>
  <c r="V89" i="3" s="1"/>
  <c r="U90" i="3"/>
  <c r="V90" i="3" s="1"/>
  <c r="W90" i="3" s="1"/>
  <c r="U91" i="3"/>
  <c r="V91" i="3" s="1"/>
  <c r="W91" i="3" s="1"/>
  <c r="U92" i="3"/>
  <c r="U93" i="3"/>
  <c r="V93" i="3" s="1"/>
  <c r="U94" i="3"/>
  <c r="V94" i="3" s="1"/>
  <c r="W94" i="3" s="1"/>
  <c r="U95" i="3"/>
  <c r="V95" i="3" s="1"/>
  <c r="W95" i="3" s="1"/>
  <c r="U96" i="3"/>
  <c r="U97" i="3"/>
  <c r="V97" i="3" s="1"/>
  <c r="U98" i="3"/>
  <c r="V98" i="3" s="1"/>
  <c r="U99" i="3"/>
  <c r="V99" i="3" s="1"/>
  <c r="W99" i="3" s="1"/>
  <c r="U100" i="3"/>
  <c r="V100" i="3" s="1"/>
  <c r="U101" i="3"/>
  <c r="V101" i="3" s="1"/>
  <c r="U102" i="3"/>
  <c r="V102" i="3" s="1"/>
  <c r="U103" i="3"/>
  <c r="V103" i="3" s="1"/>
  <c r="U104" i="3"/>
  <c r="V104" i="3" s="1"/>
  <c r="U105" i="3"/>
  <c r="V105" i="3" s="1"/>
  <c r="U106" i="3"/>
  <c r="V106" i="3" s="1"/>
  <c r="W106" i="3" s="1"/>
  <c r="X106" i="3" s="1"/>
  <c r="U107" i="3"/>
  <c r="V107" i="3" s="1"/>
  <c r="W107" i="3" s="1"/>
  <c r="X107" i="3" s="1"/>
  <c r="U108" i="3"/>
  <c r="V108" i="3" s="1"/>
  <c r="W108" i="3" s="1"/>
  <c r="X108" i="3" s="1"/>
  <c r="U109" i="3"/>
  <c r="V109" i="3" s="1"/>
  <c r="U110" i="3"/>
  <c r="V110" i="3" s="1"/>
  <c r="U111" i="3"/>
  <c r="V111" i="3" s="1"/>
  <c r="U112" i="3"/>
  <c r="V112" i="3" s="1"/>
  <c r="U113" i="3"/>
  <c r="V113" i="3" s="1"/>
  <c r="U114" i="3"/>
  <c r="V114" i="3" s="1"/>
  <c r="U115" i="3"/>
  <c r="V115" i="3" s="1"/>
  <c r="U116" i="3"/>
  <c r="V116" i="3" s="1"/>
  <c r="U117" i="3"/>
  <c r="V117" i="3" s="1"/>
  <c r="U118" i="3"/>
  <c r="V118" i="3" s="1"/>
  <c r="U119" i="3"/>
  <c r="V119" i="3" s="1"/>
  <c r="U120" i="3"/>
  <c r="V120" i="3" s="1"/>
  <c r="U121" i="3"/>
  <c r="V121" i="3" s="1"/>
  <c r="U122" i="3"/>
  <c r="V122" i="3" s="1"/>
  <c r="U123" i="3"/>
  <c r="V123" i="3" s="1"/>
  <c r="U124" i="3"/>
  <c r="V124" i="3" s="1"/>
  <c r="U125" i="3"/>
  <c r="V125" i="3" s="1"/>
  <c r="U126" i="3"/>
  <c r="V126" i="3" s="1"/>
  <c r="U4" i="3"/>
  <c r="V4" i="3" s="1"/>
  <c r="W4" i="3" s="1"/>
  <c r="CO21" i="3"/>
  <c r="CP21" i="3" s="1"/>
  <c r="CO20" i="3"/>
  <c r="CP20" i="3" s="1"/>
  <c r="CO19" i="3"/>
  <c r="CP19" i="3" s="1"/>
  <c r="CO18" i="3"/>
  <c r="CP18" i="3" s="1"/>
  <c r="CO17" i="3"/>
  <c r="CP17" i="3" s="1"/>
  <c r="CO16" i="3"/>
  <c r="CP16" i="3" s="1"/>
  <c r="CO15" i="3"/>
  <c r="CP15" i="3" s="1"/>
  <c r="CO14" i="3"/>
  <c r="CP14" i="3" s="1"/>
  <c r="CO13" i="3"/>
  <c r="CP13" i="3" s="1"/>
  <c r="CO12" i="3"/>
  <c r="CP12" i="3" s="1"/>
  <c r="CO11" i="3"/>
  <c r="CP11" i="3" s="1"/>
  <c r="CO10" i="3"/>
  <c r="CP10" i="3" s="1"/>
  <c r="CO9" i="3"/>
  <c r="CP9" i="3" s="1"/>
  <c r="CO8" i="3"/>
  <c r="CP8" i="3" s="1"/>
  <c r="CO7" i="3"/>
  <c r="CP7" i="3" s="1"/>
  <c r="CO6" i="3"/>
  <c r="CP6" i="3" s="1"/>
  <c r="CO5" i="3"/>
  <c r="CP5" i="3" s="1"/>
  <c r="CS4" i="3"/>
  <c r="CO4" i="3"/>
  <c r="CP4" i="3" s="1"/>
  <c r="CH23" i="3"/>
  <c r="CH21" i="3"/>
  <c r="CI21" i="3" s="1"/>
  <c r="CH20" i="3"/>
  <c r="CI20" i="3" s="1"/>
  <c r="CH19" i="3"/>
  <c r="CI19" i="3" s="1"/>
  <c r="CH18" i="3"/>
  <c r="CI18" i="3" s="1"/>
  <c r="CH17" i="3"/>
  <c r="CI17" i="3" s="1"/>
  <c r="CH16" i="3"/>
  <c r="CI16" i="3" s="1"/>
  <c r="CH15" i="3"/>
  <c r="CI15" i="3" s="1"/>
  <c r="CH14" i="3"/>
  <c r="CI14" i="3" s="1"/>
  <c r="CH13" i="3"/>
  <c r="CI13" i="3" s="1"/>
  <c r="CI12" i="3"/>
  <c r="CJ12" i="3" s="1"/>
  <c r="CH12" i="3"/>
  <c r="CH11" i="3"/>
  <c r="CI11" i="3" s="1"/>
  <c r="CH10" i="3"/>
  <c r="CI10" i="3" s="1"/>
  <c r="CH9" i="3"/>
  <c r="CI9" i="3" s="1"/>
  <c r="CJ9" i="3" s="1"/>
  <c r="CH8" i="3"/>
  <c r="CI8" i="3" s="1"/>
  <c r="CJ8" i="3" s="1"/>
  <c r="CH7" i="3"/>
  <c r="CI7" i="3" s="1"/>
  <c r="CH6" i="3"/>
  <c r="CI6" i="3" s="1"/>
  <c r="CH5" i="3"/>
  <c r="CI5" i="3" s="1"/>
  <c r="CJ5" i="3" s="1"/>
  <c r="CH4" i="3"/>
  <c r="CI4" i="3" s="1"/>
  <c r="CA126" i="3"/>
  <c r="CB126" i="3" s="1"/>
  <c r="CA125" i="3"/>
  <c r="CB125" i="3" s="1"/>
  <c r="CA124" i="3"/>
  <c r="CB124" i="3" s="1"/>
  <c r="CA123" i="3"/>
  <c r="CB123" i="3" s="1"/>
  <c r="CA122" i="3"/>
  <c r="CB122" i="3" s="1"/>
  <c r="CA121" i="3"/>
  <c r="CB121" i="3" s="1"/>
  <c r="CA120" i="3"/>
  <c r="CB120" i="3" s="1"/>
  <c r="CA119" i="3"/>
  <c r="CB119" i="3" s="1"/>
  <c r="CA118" i="3"/>
  <c r="CB118" i="3" s="1"/>
  <c r="CA117" i="3"/>
  <c r="CB117" i="3" s="1"/>
  <c r="CA116" i="3"/>
  <c r="CB116" i="3" s="1"/>
  <c r="CA115" i="3"/>
  <c r="CB115" i="3" s="1"/>
  <c r="CA114" i="3"/>
  <c r="CB114" i="3" s="1"/>
  <c r="CA113" i="3"/>
  <c r="CB113" i="3" s="1"/>
  <c r="CA112" i="3"/>
  <c r="CB112" i="3" s="1"/>
  <c r="CA111" i="3"/>
  <c r="CB111" i="3" s="1"/>
  <c r="CA110" i="3"/>
  <c r="CB110" i="3" s="1"/>
  <c r="CA109" i="3"/>
  <c r="CB109" i="3" s="1"/>
  <c r="BL126" i="3"/>
  <c r="BM126" i="3" s="1"/>
  <c r="BL125" i="3"/>
  <c r="BM125" i="3" s="1"/>
  <c r="BL124" i="3"/>
  <c r="BM124" i="3" s="1"/>
  <c r="BL123" i="3"/>
  <c r="BM123" i="3" s="1"/>
  <c r="BL122" i="3"/>
  <c r="BM122" i="3" s="1"/>
  <c r="BL121" i="3"/>
  <c r="BM121" i="3" s="1"/>
  <c r="BL120" i="3"/>
  <c r="BM120" i="3" s="1"/>
  <c r="BL119" i="3"/>
  <c r="BM119" i="3" s="1"/>
  <c r="BL118" i="3"/>
  <c r="BM118" i="3" s="1"/>
  <c r="BL117" i="3"/>
  <c r="BM117" i="3" s="1"/>
  <c r="BL116" i="3"/>
  <c r="BM116" i="3" s="1"/>
  <c r="BL115" i="3"/>
  <c r="BM115" i="3" s="1"/>
  <c r="BL114" i="3"/>
  <c r="BM114" i="3" s="1"/>
  <c r="BL113" i="3"/>
  <c r="BM113" i="3" s="1"/>
  <c r="BL112" i="3"/>
  <c r="BM112" i="3" s="1"/>
  <c r="BL111" i="3"/>
  <c r="BM111" i="3" s="1"/>
  <c r="BL110" i="3"/>
  <c r="BM110" i="3" s="1"/>
  <c r="BL109" i="3"/>
  <c r="BM109" i="3" s="1"/>
  <c r="AV126" i="3"/>
  <c r="AW126" i="3" s="1"/>
  <c r="AV125" i="3"/>
  <c r="AW125" i="3" s="1"/>
  <c r="AV124" i="3"/>
  <c r="AW124" i="3" s="1"/>
  <c r="AV123" i="3"/>
  <c r="AW123" i="3" s="1"/>
  <c r="AV122" i="3"/>
  <c r="AW122" i="3" s="1"/>
  <c r="AV121" i="3"/>
  <c r="AW121" i="3" s="1"/>
  <c r="AV120" i="3"/>
  <c r="AW120" i="3" s="1"/>
  <c r="AV119" i="3"/>
  <c r="AW119" i="3" s="1"/>
  <c r="AV118" i="3"/>
  <c r="AW118" i="3" s="1"/>
  <c r="AV117" i="3"/>
  <c r="AW117" i="3" s="1"/>
  <c r="AV116" i="3"/>
  <c r="AW116" i="3" s="1"/>
  <c r="AV115" i="3"/>
  <c r="AW115" i="3" s="1"/>
  <c r="AV114" i="3"/>
  <c r="AW114" i="3" s="1"/>
  <c r="AV113" i="3"/>
  <c r="AW113" i="3" s="1"/>
  <c r="AV112" i="3"/>
  <c r="AW112" i="3" s="1"/>
  <c r="AV111" i="3"/>
  <c r="AW111" i="3" s="1"/>
  <c r="AV110" i="3"/>
  <c r="AW110" i="3" s="1"/>
  <c r="AV109" i="3"/>
  <c r="AW109" i="3" s="1"/>
  <c r="AB126" i="3"/>
  <c r="AC126" i="3" s="1"/>
  <c r="AB125" i="3"/>
  <c r="AC125" i="3" s="1"/>
  <c r="AB124" i="3"/>
  <c r="AC124" i="3" s="1"/>
  <c r="AB123" i="3"/>
  <c r="AC123" i="3" s="1"/>
  <c r="AB122" i="3"/>
  <c r="AC122" i="3" s="1"/>
  <c r="AB121" i="3"/>
  <c r="AC121" i="3" s="1"/>
  <c r="AB120" i="3"/>
  <c r="AC120" i="3" s="1"/>
  <c r="AB119" i="3"/>
  <c r="AC119" i="3" s="1"/>
  <c r="AB118" i="3"/>
  <c r="AC118" i="3" s="1"/>
  <c r="AB117" i="3"/>
  <c r="AC117" i="3" s="1"/>
  <c r="AB116" i="3"/>
  <c r="AC116" i="3" s="1"/>
  <c r="AB115" i="3"/>
  <c r="AC115" i="3" s="1"/>
  <c r="AB114" i="3"/>
  <c r="AC114" i="3" s="1"/>
  <c r="AB113" i="3"/>
  <c r="AC113" i="3" s="1"/>
  <c r="AB112" i="3"/>
  <c r="AC112" i="3" s="1"/>
  <c r="AB111" i="3"/>
  <c r="AC111" i="3" s="1"/>
  <c r="AB110" i="3"/>
  <c r="AC110" i="3" s="1"/>
  <c r="AB109" i="3"/>
  <c r="AC109" i="3" s="1"/>
  <c r="BD126" i="3"/>
  <c r="BE126" i="3" s="1"/>
  <c r="BD125" i="3"/>
  <c r="BE125" i="3" s="1"/>
  <c r="BD124" i="3"/>
  <c r="BE124" i="3" s="1"/>
  <c r="BD123" i="3"/>
  <c r="BE123" i="3" s="1"/>
  <c r="BD122" i="3"/>
  <c r="BE122" i="3" s="1"/>
  <c r="BD121" i="3"/>
  <c r="BE121" i="3" s="1"/>
  <c r="BD120" i="3"/>
  <c r="BE120" i="3" s="1"/>
  <c r="BD119" i="3"/>
  <c r="BE119" i="3" s="1"/>
  <c r="BD118" i="3"/>
  <c r="BE118" i="3" s="1"/>
  <c r="BD117" i="3"/>
  <c r="BE117" i="3" s="1"/>
  <c r="BD116" i="3"/>
  <c r="BE116" i="3" s="1"/>
  <c r="BD115" i="3"/>
  <c r="BE115" i="3" s="1"/>
  <c r="BD114" i="3"/>
  <c r="BE114" i="3" s="1"/>
  <c r="BD113" i="3"/>
  <c r="BE113" i="3" s="1"/>
  <c r="BD112" i="3"/>
  <c r="BE112" i="3" s="1"/>
  <c r="BD111" i="3"/>
  <c r="BE111" i="3" s="1"/>
  <c r="BD110" i="3"/>
  <c r="BE110" i="3" s="1"/>
  <c r="BD109" i="3"/>
  <c r="BE109" i="3" s="1"/>
  <c r="CA108" i="3"/>
  <c r="BS108" i="3"/>
  <c r="BL108" i="3"/>
  <c r="BM108" i="3" s="1"/>
  <c r="BD108" i="3"/>
  <c r="BE108" i="3" s="1"/>
  <c r="AV108" i="3"/>
  <c r="AW108" i="3" s="1"/>
  <c r="AB108" i="3"/>
  <c r="AC108" i="3" s="1"/>
  <c r="M108" i="3"/>
  <c r="N108" i="3" s="1"/>
  <c r="CA107" i="3"/>
  <c r="BS107" i="3"/>
  <c r="BT107" i="3" s="1"/>
  <c r="BL107" i="3"/>
  <c r="BM107" i="3" s="1"/>
  <c r="BD107" i="3"/>
  <c r="AV107" i="3"/>
  <c r="AW107" i="3" s="1"/>
  <c r="AB107" i="3"/>
  <c r="M107" i="3"/>
  <c r="N107" i="3" s="1"/>
  <c r="CA106" i="3"/>
  <c r="CB106" i="3" s="1"/>
  <c r="BS106" i="3"/>
  <c r="BT106" i="3" s="1"/>
  <c r="BL106" i="3"/>
  <c r="BD106" i="3"/>
  <c r="AV106" i="3"/>
  <c r="AW106" i="3" s="1"/>
  <c r="AB106" i="3"/>
  <c r="AC106" i="3" s="1"/>
  <c r="M106" i="3"/>
  <c r="N106" i="3" s="1"/>
  <c r="CA105" i="3"/>
  <c r="CB105" i="3" s="1"/>
  <c r="BS105" i="3"/>
  <c r="BL105" i="3"/>
  <c r="BD105" i="3"/>
  <c r="BE105" i="3" s="1"/>
  <c r="AV105" i="3"/>
  <c r="AW105" i="3" s="1"/>
  <c r="AB105" i="3"/>
  <c r="AC105" i="3" s="1"/>
  <c r="AD105" i="3" s="1"/>
  <c r="AE105" i="3" s="1"/>
  <c r="M105" i="3"/>
  <c r="N105" i="3" s="1"/>
  <c r="CA104" i="3"/>
  <c r="BS104" i="3"/>
  <c r="BL104" i="3"/>
  <c r="BM104" i="3" s="1"/>
  <c r="BD104" i="3"/>
  <c r="AV104" i="3"/>
  <c r="AB104" i="3"/>
  <c r="AC104" i="3" s="1"/>
  <c r="M104" i="3"/>
  <c r="N104" i="3" s="1"/>
  <c r="CA103" i="3"/>
  <c r="BS103" i="3"/>
  <c r="BL103" i="3"/>
  <c r="BD103" i="3"/>
  <c r="AV103" i="3"/>
  <c r="AB103" i="3"/>
  <c r="M103" i="3"/>
  <c r="N103" i="3" s="1"/>
  <c r="CA102" i="3"/>
  <c r="CB102" i="3" s="1"/>
  <c r="BS102" i="3"/>
  <c r="BT102" i="3" s="1"/>
  <c r="BL102" i="3"/>
  <c r="BM102" i="3" s="1"/>
  <c r="BD102" i="3"/>
  <c r="AV102" i="3"/>
  <c r="AB102" i="3"/>
  <c r="AC102" i="3" s="1"/>
  <c r="M102" i="3"/>
  <c r="N102" i="3" s="1"/>
  <c r="CA101" i="3"/>
  <c r="CB101" i="3" s="1"/>
  <c r="BS101" i="3"/>
  <c r="BT101" i="3" s="1"/>
  <c r="BL101" i="3"/>
  <c r="BM101" i="3" s="1"/>
  <c r="BD101" i="3"/>
  <c r="BE101" i="3" s="1"/>
  <c r="AV101" i="3"/>
  <c r="AW101" i="3" s="1"/>
  <c r="AB101" i="3"/>
  <c r="AC101" i="3" s="1"/>
  <c r="M101" i="3"/>
  <c r="N101" i="3" s="1"/>
  <c r="O101" i="3" s="1"/>
  <c r="CA100" i="3"/>
  <c r="CB100" i="3" s="1"/>
  <c r="BS100" i="3"/>
  <c r="BT100" i="3" s="1"/>
  <c r="BL100" i="3"/>
  <c r="BD100" i="3"/>
  <c r="BE100" i="3" s="1"/>
  <c r="AV100" i="3"/>
  <c r="AW100" i="3" s="1"/>
  <c r="AB100" i="3"/>
  <c r="AC100" i="3" s="1"/>
  <c r="M100" i="3"/>
  <c r="N100" i="3" s="1"/>
  <c r="CA99" i="3"/>
  <c r="CB99" i="3" s="1"/>
  <c r="BS99" i="3"/>
  <c r="BT99" i="3" s="1"/>
  <c r="BL99" i="3"/>
  <c r="BD99" i="3"/>
  <c r="AV99" i="3"/>
  <c r="AB99" i="3"/>
  <c r="M99" i="3"/>
  <c r="N99" i="3" s="1"/>
  <c r="CA98" i="3"/>
  <c r="CB98" i="3" s="1"/>
  <c r="BS98" i="3"/>
  <c r="BL98" i="3"/>
  <c r="BD98" i="3"/>
  <c r="BE98" i="3" s="1"/>
  <c r="AV98" i="3"/>
  <c r="AW98" i="3" s="1"/>
  <c r="AB98" i="3"/>
  <c r="AC98" i="3" s="1"/>
  <c r="M98" i="3"/>
  <c r="N98" i="3" s="1"/>
  <c r="O98" i="3" s="1"/>
  <c r="CA97" i="3"/>
  <c r="BS97" i="3"/>
  <c r="BL97" i="3"/>
  <c r="BD97" i="3"/>
  <c r="BE97" i="3" s="1"/>
  <c r="AV97" i="3"/>
  <c r="AB97" i="3"/>
  <c r="AC97" i="3" s="1"/>
  <c r="M97" i="3"/>
  <c r="N97" i="3" s="1"/>
  <c r="CA96" i="3"/>
  <c r="BS96" i="3"/>
  <c r="BT96" i="3" s="1"/>
  <c r="BL96" i="3"/>
  <c r="BM96" i="3" s="1"/>
  <c r="BD96" i="3"/>
  <c r="AV96" i="3"/>
  <c r="AW96" i="3" s="1"/>
  <c r="AB96" i="3"/>
  <c r="AC96" i="3" s="1"/>
  <c r="M96" i="3"/>
  <c r="N96" i="3" s="1"/>
  <c r="O96" i="3" s="1"/>
  <c r="CA95" i="3"/>
  <c r="BS95" i="3"/>
  <c r="BT95" i="3" s="1"/>
  <c r="BL95" i="3"/>
  <c r="BD95" i="3"/>
  <c r="AV95" i="3"/>
  <c r="AW95" i="3" s="1"/>
  <c r="AB95" i="3"/>
  <c r="M95" i="3"/>
  <c r="N95" i="3" s="1"/>
  <c r="CA94" i="3"/>
  <c r="CB94" i="3" s="1"/>
  <c r="BS94" i="3"/>
  <c r="BL94" i="3"/>
  <c r="BD94" i="3"/>
  <c r="BE94" i="3" s="1"/>
  <c r="AV94" i="3"/>
  <c r="AW94" i="3" s="1"/>
  <c r="AB94" i="3"/>
  <c r="AC94" i="3" s="1"/>
  <c r="M94" i="3"/>
  <c r="N94" i="3" s="1"/>
  <c r="CA93" i="3"/>
  <c r="CB93" i="3" s="1"/>
  <c r="BS93" i="3"/>
  <c r="BL93" i="3"/>
  <c r="BM93" i="3" s="1"/>
  <c r="BD93" i="3"/>
  <c r="BE93" i="3" s="1"/>
  <c r="AV93" i="3"/>
  <c r="AW93" i="3" s="1"/>
  <c r="AB93" i="3"/>
  <c r="AC93" i="3" s="1"/>
  <c r="M93" i="3"/>
  <c r="N93" i="3" s="1"/>
  <c r="CA92" i="3"/>
  <c r="BS92" i="3"/>
  <c r="BL92" i="3"/>
  <c r="BM92" i="3" s="1"/>
  <c r="BD92" i="3"/>
  <c r="AV92" i="3"/>
  <c r="AW92" i="3" s="1"/>
  <c r="AB92" i="3"/>
  <c r="M92" i="3"/>
  <c r="N92" i="3" s="1"/>
  <c r="O92" i="3" s="1"/>
  <c r="CA91" i="3"/>
  <c r="BS91" i="3"/>
  <c r="BT91" i="3" s="1"/>
  <c r="BL91" i="3"/>
  <c r="BD91" i="3"/>
  <c r="AV91" i="3"/>
  <c r="AW91" i="3" s="1"/>
  <c r="AM91" i="3"/>
  <c r="AB91" i="3"/>
  <c r="M91" i="3"/>
  <c r="N91" i="3" s="1"/>
  <c r="CA90" i="3"/>
  <c r="CB90" i="3" s="1"/>
  <c r="BS90" i="3"/>
  <c r="BL90" i="3"/>
  <c r="BD90" i="3"/>
  <c r="AV90" i="3"/>
  <c r="AB90" i="3"/>
  <c r="AC90" i="3" s="1"/>
  <c r="M90" i="3"/>
  <c r="N90" i="3" s="1"/>
  <c r="CA89" i="3"/>
  <c r="BS89" i="3"/>
  <c r="BL89" i="3"/>
  <c r="BD89" i="3"/>
  <c r="AV89" i="3"/>
  <c r="AW89" i="3" s="1"/>
  <c r="AB89" i="3"/>
  <c r="AC89" i="3" s="1"/>
  <c r="M89" i="3"/>
  <c r="N89" i="3" s="1"/>
  <c r="CA88" i="3"/>
  <c r="BS88" i="3"/>
  <c r="BL88" i="3"/>
  <c r="BM88" i="3" s="1"/>
  <c r="BD88" i="3"/>
  <c r="AV88" i="3"/>
  <c r="AW88" i="3" s="1"/>
  <c r="AM88" i="3"/>
  <c r="AB88" i="3"/>
  <c r="AC88" i="3" s="1"/>
  <c r="M88" i="3"/>
  <c r="N88" i="3" s="1"/>
  <c r="CA87" i="3"/>
  <c r="BS87" i="3"/>
  <c r="BL87" i="3"/>
  <c r="BD87" i="3"/>
  <c r="BE87" i="3" s="1"/>
  <c r="AV87" i="3"/>
  <c r="AW87" i="3" s="1"/>
  <c r="AB87" i="3"/>
  <c r="M87" i="3"/>
  <c r="N87" i="3" s="1"/>
  <c r="O87" i="3" s="1"/>
  <c r="P87" i="3" s="1"/>
  <c r="CA86" i="3"/>
  <c r="BS86" i="3"/>
  <c r="BL86" i="3"/>
  <c r="BM86" i="3" s="1"/>
  <c r="BD86" i="3"/>
  <c r="AV86" i="3"/>
  <c r="AW86" i="3" s="1"/>
  <c r="AB86" i="3"/>
  <c r="AC86" i="3" s="1"/>
  <c r="M86" i="3"/>
  <c r="N86" i="3" s="1"/>
  <c r="CA85" i="3"/>
  <c r="BS85" i="3"/>
  <c r="BL85" i="3"/>
  <c r="BD85" i="3"/>
  <c r="BE85" i="3" s="1"/>
  <c r="AV85" i="3"/>
  <c r="AB85" i="3"/>
  <c r="AC85" i="3" s="1"/>
  <c r="M85" i="3"/>
  <c r="N85" i="3" s="1"/>
  <c r="CA84" i="3"/>
  <c r="CB84" i="3" s="1"/>
  <c r="BS84" i="3"/>
  <c r="BL84" i="3"/>
  <c r="BM84" i="3" s="1"/>
  <c r="BD84" i="3"/>
  <c r="AV84" i="3"/>
  <c r="AW84" i="3" s="1"/>
  <c r="AB84" i="3"/>
  <c r="AC84" i="3" s="1"/>
  <c r="M84" i="3"/>
  <c r="N84" i="3" s="1"/>
  <c r="CA83" i="3"/>
  <c r="CB83" i="3" s="1"/>
  <c r="BS83" i="3"/>
  <c r="BT83" i="3" s="1"/>
  <c r="BL83" i="3"/>
  <c r="BM83" i="3" s="1"/>
  <c r="BD83" i="3"/>
  <c r="AV83" i="3"/>
  <c r="AW83" i="3" s="1"/>
  <c r="AB83" i="3"/>
  <c r="AC83" i="3" s="1"/>
  <c r="M83" i="3"/>
  <c r="N83" i="3" s="1"/>
  <c r="CA82" i="3"/>
  <c r="CB82" i="3" s="1"/>
  <c r="BS82" i="3"/>
  <c r="BT82" i="3" s="1"/>
  <c r="BL82" i="3"/>
  <c r="BD82" i="3"/>
  <c r="BE82" i="3" s="1"/>
  <c r="AV82" i="3"/>
  <c r="AB82" i="3"/>
  <c r="AC82" i="3" s="1"/>
  <c r="M82" i="3"/>
  <c r="N82" i="3" s="1"/>
  <c r="CA81" i="3"/>
  <c r="CB81" i="3" s="1"/>
  <c r="BS81" i="3"/>
  <c r="BL81" i="3"/>
  <c r="BM81" i="3" s="1"/>
  <c r="BD81" i="3"/>
  <c r="AV81" i="3"/>
  <c r="AW81" i="3" s="1"/>
  <c r="AB81" i="3"/>
  <c r="AC81" i="3" s="1"/>
  <c r="M81" i="3"/>
  <c r="N81" i="3" s="1"/>
  <c r="CA80" i="3"/>
  <c r="BS80" i="3"/>
  <c r="BL80" i="3"/>
  <c r="BD80" i="3"/>
  <c r="AV80" i="3"/>
  <c r="AW80" i="3" s="1"/>
  <c r="AB80" i="3"/>
  <c r="AC80" i="3" s="1"/>
  <c r="M80" i="3"/>
  <c r="N80" i="3" s="1"/>
  <c r="CA79" i="3"/>
  <c r="CB79" i="3" s="1"/>
  <c r="BS79" i="3"/>
  <c r="BL79" i="3"/>
  <c r="BD79" i="3"/>
  <c r="BE79" i="3" s="1"/>
  <c r="AV79" i="3"/>
  <c r="AW79" i="3" s="1"/>
  <c r="AM79" i="3"/>
  <c r="AB79" i="3"/>
  <c r="M79" i="3"/>
  <c r="N79" i="3" s="1"/>
  <c r="CA78" i="3"/>
  <c r="CB78" i="3" s="1"/>
  <c r="BS78" i="3"/>
  <c r="BT78" i="3" s="1"/>
  <c r="BL78" i="3"/>
  <c r="BM78" i="3" s="1"/>
  <c r="BD78" i="3"/>
  <c r="BE78" i="3" s="1"/>
  <c r="AV78" i="3"/>
  <c r="AW78" i="3" s="1"/>
  <c r="AB78" i="3"/>
  <c r="AC78" i="3" s="1"/>
  <c r="M78" i="3"/>
  <c r="N78" i="3" s="1"/>
  <c r="CA77" i="3"/>
  <c r="CB77" i="3" s="1"/>
  <c r="BS77" i="3"/>
  <c r="BL77" i="3"/>
  <c r="BM77" i="3" s="1"/>
  <c r="BD77" i="3"/>
  <c r="BE77" i="3" s="1"/>
  <c r="AV77" i="3"/>
  <c r="AW77" i="3" s="1"/>
  <c r="AB77" i="3"/>
  <c r="AC77" i="3" s="1"/>
  <c r="M77" i="3"/>
  <c r="N77" i="3" s="1"/>
  <c r="CA76" i="3"/>
  <c r="CB76" i="3" s="1"/>
  <c r="BS76" i="3"/>
  <c r="BT76" i="3" s="1"/>
  <c r="BL76" i="3"/>
  <c r="BM76" i="3" s="1"/>
  <c r="BD76" i="3"/>
  <c r="BE76" i="3" s="1"/>
  <c r="AV76" i="3"/>
  <c r="AW76" i="3" s="1"/>
  <c r="AB76" i="3"/>
  <c r="AC76" i="3" s="1"/>
  <c r="M76" i="3"/>
  <c r="N76" i="3" s="1"/>
  <c r="O76" i="3" s="1"/>
  <c r="CA75" i="3"/>
  <c r="CB75" i="3" s="1"/>
  <c r="BS75" i="3"/>
  <c r="BT75" i="3" s="1"/>
  <c r="BL75" i="3"/>
  <c r="BM75" i="3" s="1"/>
  <c r="BD75" i="3"/>
  <c r="AV75" i="3"/>
  <c r="AW75" i="3" s="1"/>
  <c r="AB75" i="3"/>
  <c r="AC75" i="3" s="1"/>
  <c r="M75" i="3"/>
  <c r="N75" i="3" s="1"/>
  <c r="CA74" i="3"/>
  <c r="CB74" i="3" s="1"/>
  <c r="BS74" i="3"/>
  <c r="BT74" i="3" s="1"/>
  <c r="BL74" i="3"/>
  <c r="BM74" i="3" s="1"/>
  <c r="BD74" i="3"/>
  <c r="BE74" i="3" s="1"/>
  <c r="AV74" i="3"/>
  <c r="AW74" i="3" s="1"/>
  <c r="AB74" i="3"/>
  <c r="AC74" i="3" s="1"/>
  <c r="M74" i="3"/>
  <c r="N74" i="3" s="1"/>
  <c r="CA73" i="3"/>
  <c r="CB73" i="3" s="1"/>
  <c r="BS73" i="3"/>
  <c r="BL73" i="3"/>
  <c r="BM73" i="3" s="1"/>
  <c r="BD73" i="3"/>
  <c r="BE73" i="3" s="1"/>
  <c r="AV73" i="3"/>
  <c r="AW73" i="3" s="1"/>
  <c r="AB73" i="3"/>
  <c r="AC73" i="3" s="1"/>
  <c r="M73" i="3"/>
  <c r="N73" i="3" s="1"/>
  <c r="CA72" i="3"/>
  <c r="CB72" i="3" s="1"/>
  <c r="BS72" i="3"/>
  <c r="BT72" i="3" s="1"/>
  <c r="BL72" i="3"/>
  <c r="BM72" i="3" s="1"/>
  <c r="BD72" i="3"/>
  <c r="BE72" i="3" s="1"/>
  <c r="AV72" i="3"/>
  <c r="AW72" i="3" s="1"/>
  <c r="AB72" i="3"/>
  <c r="AC72" i="3" s="1"/>
  <c r="M72" i="3"/>
  <c r="N72" i="3" s="1"/>
  <c r="CA71" i="3"/>
  <c r="CB71" i="3" s="1"/>
  <c r="BS71" i="3"/>
  <c r="BT71" i="3" s="1"/>
  <c r="BL71" i="3"/>
  <c r="BM71" i="3" s="1"/>
  <c r="BD71" i="3"/>
  <c r="BE71" i="3" s="1"/>
  <c r="AV71" i="3"/>
  <c r="AW71" i="3" s="1"/>
  <c r="AB71" i="3"/>
  <c r="AC71" i="3" s="1"/>
  <c r="M71" i="3"/>
  <c r="N71" i="3" s="1"/>
  <c r="CA70" i="3"/>
  <c r="CB70" i="3" s="1"/>
  <c r="BS70" i="3"/>
  <c r="BT70" i="3" s="1"/>
  <c r="BL70" i="3"/>
  <c r="BD70" i="3"/>
  <c r="BE70" i="3" s="1"/>
  <c r="AV70" i="3"/>
  <c r="AW70" i="3" s="1"/>
  <c r="AB70" i="3"/>
  <c r="AC70" i="3" s="1"/>
  <c r="M70" i="3"/>
  <c r="N70" i="3" s="1"/>
  <c r="CA69" i="3"/>
  <c r="CB69" i="3" s="1"/>
  <c r="BS69" i="3"/>
  <c r="BT69" i="3" s="1"/>
  <c r="BL69" i="3"/>
  <c r="BM69" i="3" s="1"/>
  <c r="BD69" i="3"/>
  <c r="BE69" i="3" s="1"/>
  <c r="AV69" i="3"/>
  <c r="AW69" i="3" s="1"/>
  <c r="AB69" i="3"/>
  <c r="AC69" i="3" s="1"/>
  <c r="M69" i="3"/>
  <c r="N69" i="3" s="1"/>
  <c r="O69" i="3" s="1"/>
  <c r="CA68" i="3"/>
  <c r="BS68" i="3"/>
  <c r="BT68" i="3" s="1"/>
  <c r="BL68" i="3"/>
  <c r="BM68" i="3" s="1"/>
  <c r="BD68" i="3"/>
  <c r="BE68" i="3" s="1"/>
  <c r="AV68" i="3"/>
  <c r="AW68" i="3" s="1"/>
  <c r="AB68" i="3"/>
  <c r="M68" i="3"/>
  <c r="N68" i="3" s="1"/>
  <c r="CA67" i="3"/>
  <c r="CB67" i="3" s="1"/>
  <c r="BS67" i="3"/>
  <c r="BT67" i="3" s="1"/>
  <c r="BL67" i="3"/>
  <c r="BD67" i="3"/>
  <c r="AV67" i="3"/>
  <c r="AM67" i="3"/>
  <c r="AB67" i="3"/>
  <c r="M67" i="3"/>
  <c r="N67" i="3" s="1"/>
  <c r="CA66" i="3"/>
  <c r="CB66" i="3" s="1"/>
  <c r="BS66" i="3"/>
  <c r="BT66" i="3" s="1"/>
  <c r="BL66" i="3"/>
  <c r="BD66" i="3"/>
  <c r="AV66" i="3"/>
  <c r="AB66" i="3"/>
  <c r="AC66" i="3" s="1"/>
  <c r="M66" i="3"/>
  <c r="N66" i="3" s="1"/>
  <c r="O66" i="3" s="1"/>
  <c r="CA65" i="3"/>
  <c r="BS65" i="3"/>
  <c r="BL65" i="3"/>
  <c r="BD65" i="3"/>
  <c r="AV65" i="3"/>
  <c r="AB65" i="3"/>
  <c r="AC65" i="3" s="1"/>
  <c r="M65" i="3"/>
  <c r="N65" i="3" s="1"/>
  <c r="CA64" i="3"/>
  <c r="BS64" i="3"/>
  <c r="BL64" i="3"/>
  <c r="BD64" i="3"/>
  <c r="AV64" i="3"/>
  <c r="AW64" i="3" s="1"/>
  <c r="AB64" i="3"/>
  <c r="AC64" i="3" s="1"/>
  <c r="M64" i="3"/>
  <c r="N64" i="3" s="1"/>
  <c r="CA63" i="3"/>
  <c r="BS63" i="3"/>
  <c r="BL63" i="3"/>
  <c r="BD63" i="3"/>
  <c r="AV63" i="3"/>
  <c r="AW63" i="3" s="1"/>
  <c r="AB63" i="3"/>
  <c r="AC63" i="3" s="1"/>
  <c r="M63" i="3"/>
  <c r="N63" i="3" s="1"/>
  <c r="CA62" i="3"/>
  <c r="BS62" i="3"/>
  <c r="BL62" i="3"/>
  <c r="BD62" i="3"/>
  <c r="BE62" i="3" s="1"/>
  <c r="AV62" i="3"/>
  <c r="AW62" i="3" s="1"/>
  <c r="AB62" i="3"/>
  <c r="AC62" i="3" s="1"/>
  <c r="M62" i="3"/>
  <c r="N62" i="3" s="1"/>
  <c r="CA61" i="3"/>
  <c r="BS61" i="3"/>
  <c r="BL61" i="3"/>
  <c r="BM61" i="3" s="1"/>
  <c r="BD61" i="3"/>
  <c r="BE61" i="3" s="1"/>
  <c r="AV61" i="3"/>
  <c r="AW61" i="3" s="1"/>
  <c r="AB61" i="3"/>
  <c r="AC61" i="3" s="1"/>
  <c r="M61" i="3"/>
  <c r="N61" i="3" s="1"/>
  <c r="CA60" i="3"/>
  <c r="BS60" i="3"/>
  <c r="BT60" i="3" s="1"/>
  <c r="BL60" i="3"/>
  <c r="BM60" i="3" s="1"/>
  <c r="BD60" i="3"/>
  <c r="AV60" i="3"/>
  <c r="AB60" i="3"/>
  <c r="AC60" i="3" s="1"/>
  <c r="M60" i="3"/>
  <c r="N60" i="3" s="1"/>
  <c r="CA59" i="3"/>
  <c r="CB59" i="3" s="1"/>
  <c r="BS59" i="3"/>
  <c r="BT59" i="3" s="1"/>
  <c r="BL59" i="3"/>
  <c r="BD59" i="3"/>
  <c r="AV59" i="3"/>
  <c r="AB59" i="3"/>
  <c r="M59" i="3"/>
  <c r="N59" i="3" s="1"/>
  <c r="CA58" i="3"/>
  <c r="CB58" i="3" s="1"/>
  <c r="BS58" i="3"/>
  <c r="BL58" i="3"/>
  <c r="BD58" i="3"/>
  <c r="AV58" i="3"/>
  <c r="AB58" i="3"/>
  <c r="M58" i="3"/>
  <c r="N58" i="3" s="1"/>
  <c r="CA57" i="3"/>
  <c r="BS57" i="3"/>
  <c r="BL57" i="3"/>
  <c r="BD57" i="3"/>
  <c r="AV57" i="3"/>
  <c r="AW57" i="3" s="1"/>
  <c r="AB57" i="3"/>
  <c r="AC57" i="3" s="1"/>
  <c r="M57" i="3"/>
  <c r="N57" i="3" s="1"/>
  <c r="CA56" i="3"/>
  <c r="BS56" i="3"/>
  <c r="BL56" i="3"/>
  <c r="BD56" i="3"/>
  <c r="AV56" i="3"/>
  <c r="AB56" i="3"/>
  <c r="AC56" i="3" s="1"/>
  <c r="M56" i="3"/>
  <c r="N56" i="3" s="1"/>
  <c r="CA55" i="3"/>
  <c r="BS55" i="3"/>
  <c r="BL55" i="3"/>
  <c r="BD55" i="3"/>
  <c r="AV55" i="3"/>
  <c r="AW55" i="3" s="1"/>
  <c r="AB55" i="3"/>
  <c r="AC55" i="3" s="1"/>
  <c r="M55" i="3"/>
  <c r="N55" i="3" s="1"/>
  <c r="CA54" i="3"/>
  <c r="BS54" i="3"/>
  <c r="BL54" i="3"/>
  <c r="BD54" i="3"/>
  <c r="BE54" i="3" s="1"/>
  <c r="AV54" i="3"/>
  <c r="AW54" i="3" s="1"/>
  <c r="AB54" i="3"/>
  <c r="W54" i="3"/>
  <c r="X54" i="3" s="1"/>
  <c r="M54" i="3"/>
  <c r="N54" i="3" s="1"/>
  <c r="CA53" i="3"/>
  <c r="BS53" i="3"/>
  <c r="BL53" i="3"/>
  <c r="BM53" i="3" s="1"/>
  <c r="BD53" i="3"/>
  <c r="BE53" i="3" s="1"/>
  <c r="AV53" i="3"/>
  <c r="AB53" i="3"/>
  <c r="M53" i="3"/>
  <c r="N53" i="3" s="1"/>
  <c r="CA52" i="3"/>
  <c r="BS52" i="3"/>
  <c r="BT52" i="3" s="1"/>
  <c r="BL52" i="3"/>
  <c r="BM52" i="3" s="1"/>
  <c r="BD52" i="3"/>
  <c r="BE52" i="3" s="1"/>
  <c r="AV52" i="3"/>
  <c r="AW52" i="3" s="1"/>
  <c r="AB52" i="3"/>
  <c r="AC52" i="3" s="1"/>
  <c r="M52" i="3"/>
  <c r="N52" i="3" s="1"/>
  <c r="CA51" i="3"/>
  <c r="CB51" i="3" s="1"/>
  <c r="BS51" i="3"/>
  <c r="BT51" i="3" s="1"/>
  <c r="BL51" i="3"/>
  <c r="BD51" i="3"/>
  <c r="AV51" i="3"/>
  <c r="AM51" i="3"/>
  <c r="AB51" i="3"/>
  <c r="M51" i="3"/>
  <c r="N51" i="3" s="1"/>
  <c r="CA50" i="3"/>
  <c r="CB50" i="3" s="1"/>
  <c r="BS50" i="3"/>
  <c r="BL50" i="3"/>
  <c r="BD50" i="3"/>
  <c r="AV50" i="3"/>
  <c r="AB50" i="3"/>
  <c r="M50" i="3"/>
  <c r="N50" i="3" s="1"/>
  <c r="CA49" i="3"/>
  <c r="BS49" i="3"/>
  <c r="BL49" i="3"/>
  <c r="BD49" i="3"/>
  <c r="AV49" i="3"/>
  <c r="AB49" i="3"/>
  <c r="AC49" i="3" s="1"/>
  <c r="M49" i="3"/>
  <c r="N49" i="3" s="1"/>
  <c r="CA48" i="3"/>
  <c r="BS48" i="3"/>
  <c r="BL48" i="3"/>
  <c r="BD48" i="3"/>
  <c r="AV48" i="3"/>
  <c r="AW48" i="3" s="1"/>
  <c r="AB48" i="3"/>
  <c r="AC48" i="3" s="1"/>
  <c r="M48" i="3"/>
  <c r="N48" i="3" s="1"/>
  <c r="CA47" i="3"/>
  <c r="BS47" i="3"/>
  <c r="BL47" i="3"/>
  <c r="BD47" i="3"/>
  <c r="AV47" i="3"/>
  <c r="AW47" i="3" s="1"/>
  <c r="AB47" i="3"/>
  <c r="AC47" i="3" s="1"/>
  <c r="M47" i="3"/>
  <c r="N47" i="3" s="1"/>
  <c r="CA46" i="3"/>
  <c r="BS46" i="3"/>
  <c r="BL46" i="3"/>
  <c r="BD46" i="3"/>
  <c r="BE46" i="3" s="1"/>
  <c r="AV46" i="3"/>
  <c r="AW46" i="3" s="1"/>
  <c r="AB46" i="3"/>
  <c r="W46" i="3"/>
  <c r="X46" i="3" s="1"/>
  <c r="M46" i="3"/>
  <c r="N46" i="3" s="1"/>
  <c r="CA45" i="3"/>
  <c r="BS45" i="3"/>
  <c r="BL45" i="3"/>
  <c r="BM45" i="3" s="1"/>
  <c r="BD45" i="3"/>
  <c r="BE45" i="3" s="1"/>
  <c r="AV45" i="3"/>
  <c r="AW45" i="3" s="1"/>
  <c r="AB45" i="3"/>
  <c r="M45" i="3"/>
  <c r="N45" i="3" s="1"/>
  <c r="O45" i="3" s="1"/>
  <c r="CA44" i="3"/>
  <c r="BS44" i="3"/>
  <c r="BT44" i="3" s="1"/>
  <c r="BL44" i="3"/>
  <c r="BM44" i="3" s="1"/>
  <c r="BD44" i="3"/>
  <c r="AV44" i="3"/>
  <c r="AW44" i="3" s="1"/>
  <c r="AB44" i="3"/>
  <c r="M44" i="3"/>
  <c r="N44" i="3" s="1"/>
  <c r="O44" i="3" s="1"/>
  <c r="CA43" i="3"/>
  <c r="CB43" i="3" s="1"/>
  <c r="BS43" i="3"/>
  <c r="BT43" i="3" s="1"/>
  <c r="BL43" i="3"/>
  <c r="BD43" i="3"/>
  <c r="AV43" i="3"/>
  <c r="AM43" i="3"/>
  <c r="AB43" i="3"/>
  <c r="M43" i="3"/>
  <c r="N43" i="3" s="1"/>
  <c r="O43" i="3" s="1"/>
  <c r="P43" i="3" s="1"/>
  <c r="CA42" i="3"/>
  <c r="CB42" i="3" s="1"/>
  <c r="BS42" i="3"/>
  <c r="BL42" i="3"/>
  <c r="BD42" i="3"/>
  <c r="AV42" i="3"/>
  <c r="AB42" i="3"/>
  <c r="M42" i="3"/>
  <c r="N42" i="3" s="1"/>
  <c r="CA41" i="3"/>
  <c r="CB41" i="3" s="1"/>
  <c r="BS41" i="3"/>
  <c r="BL41" i="3"/>
  <c r="BD41" i="3"/>
  <c r="BE41" i="3" s="1"/>
  <c r="AV41" i="3"/>
  <c r="AW41" i="3" s="1"/>
  <c r="AB41" i="3"/>
  <c r="AC41" i="3" s="1"/>
  <c r="M41" i="3"/>
  <c r="N41" i="3" s="1"/>
  <c r="CA40" i="3"/>
  <c r="BS40" i="3"/>
  <c r="BL40" i="3"/>
  <c r="BM40" i="3" s="1"/>
  <c r="BD40" i="3"/>
  <c r="AV40" i="3"/>
  <c r="AW40" i="3" s="1"/>
  <c r="AB40" i="3"/>
  <c r="AC40" i="3" s="1"/>
  <c r="M40" i="3"/>
  <c r="N40" i="3" s="1"/>
  <c r="CA39" i="3"/>
  <c r="BS39" i="3"/>
  <c r="BT39" i="3" s="1"/>
  <c r="BL39" i="3"/>
  <c r="BD39" i="3"/>
  <c r="AV39" i="3"/>
  <c r="AW39" i="3" s="1"/>
  <c r="AB39" i="3"/>
  <c r="AC39" i="3" s="1"/>
  <c r="M39" i="3"/>
  <c r="N39" i="3" s="1"/>
  <c r="CA38" i="3"/>
  <c r="BS38" i="3"/>
  <c r="BL38" i="3"/>
  <c r="BM38" i="3" s="1"/>
  <c r="BD38" i="3"/>
  <c r="BE38" i="3" s="1"/>
  <c r="AV38" i="3"/>
  <c r="AB38" i="3"/>
  <c r="AC38" i="3" s="1"/>
  <c r="M38" i="3"/>
  <c r="N38" i="3" s="1"/>
  <c r="CA37" i="3"/>
  <c r="BS37" i="3"/>
  <c r="BT37" i="3" s="1"/>
  <c r="BL37" i="3"/>
  <c r="BM37" i="3" s="1"/>
  <c r="BD37" i="3"/>
  <c r="AV37" i="3"/>
  <c r="AW37" i="3" s="1"/>
  <c r="AB37" i="3"/>
  <c r="AC37" i="3" s="1"/>
  <c r="M37" i="3"/>
  <c r="N37" i="3" s="1"/>
  <c r="CA36" i="3"/>
  <c r="CB36" i="3" s="1"/>
  <c r="BS36" i="3"/>
  <c r="BT36" i="3" s="1"/>
  <c r="BL36" i="3"/>
  <c r="BD36" i="3"/>
  <c r="BE36" i="3" s="1"/>
  <c r="AV36" i="3"/>
  <c r="AW36" i="3" s="1"/>
  <c r="AB36" i="3"/>
  <c r="AC36" i="3" s="1"/>
  <c r="M36" i="3"/>
  <c r="N36" i="3" s="1"/>
  <c r="CA35" i="3"/>
  <c r="CB35" i="3" s="1"/>
  <c r="BS35" i="3"/>
  <c r="BL35" i="3"/>
  <c r="BD35" i="3"/>
  <c r="BE35" i="3" s="1"/>
  <c r="AV35" i="3"/>
  <c r="AW35" i="3" s="1"/>
  <c r="AB35" i="3"/>
  <c r="M35" i="3"/>
  <c r="N35" i="3" s="1"/>
  <c r="CA34" i="3"/>
  <c r="BS34" i="3"/>
  <c r="BT34" i="3" s="1"/>
  <c r="BL34" i="3"/>
  <c r="BM34" i="3" s="1"/>
  <c r="BD34" i="3"/>
  <c r="BE34" i="3" s="1"/>
  <c r="AV34" i="3"/>
  <c r="AB34" i="3"/>
  <c r="AC34" i="3" s="1"/>
  <c r="M34" i="3"/>
  <c r="N34" i="3" s="1"/>
  <c r="O34" i="3" s="1"/>
  <c r="CA33" i="3"/>
  <c r="CB33" i="3" s="1"/>
  <c r="BS33" i="3"/>
  <c r="BT33" i="3" s="1"/>
  <c r="BL33" i="3"/>
  <c r="BM33" i="3" s="1"/>
  <c r="BD33" i="3"/>
  <c r="AV33" i="3"/>
  <c r="AW33" i="3" s="1"/>
  <c r="AB33" i="3"/>
  <c r="AC33" i="3" s="1"/>
  <c r="W33" i="3"/>
  <c r="M33" i="3"/>
  <c r="N33" i="3" s="1"/>
  <c r="CA32" i="3"/>
  <c r="CB32" i="3" s="1"/>
  <c r="BS32" i="3"/>
  <c r="BT32" i="3" s="1"/>
  <c r="BL32" i="3"/>
  <c r="BD32" i="3"/>
  <c r="BE32" i="3" s="1"/>
  <c r="AV32" i="3"/>
  <c r="AW32" i="3" s="1"/>
  <c r="AB32" i="3"/>
  <c r="AC32" i="3" s="1"/>
  <c r="M32" i="3"/>
  <c r="N32" i="3" s="1"/>
  <c r="CA31" i="3"/>
  <c r="CB31" i="3" s="1"/>
  <c r="BS31" i="3"/>
  <c r="BL31" i="3"/>
  <c r="BM31" i="3" s="1"/>
  <c r="BD31" i="3"/>
  <c r="BE31" i="3" s="1"/>
  <c r="AV31" i="3"/>
  <c r="AW31" i="3" s="1"/>
  <c r="AM31" i="3"/>
  <c r="AB31" i="3"/>
  <c r="M31" i="3"/>
  <c r="N31" i="3" s="1"/>
  <c r="CA30" i="3"/>
  <c r="BS30" i="3"/>
  <c r="BL30" i="3"/>
  <c r="BM30" i="3" s="1"/>
  <c r="BD30" i="3"/>
  <c r="BE30" i="3" s="1"/>
  <c r="AV30" i="3"/>
  <c r="AB30" i="3"/>
  <c r="AC30" i="3" s="1"/>
  <c r="M30" i="3"/>
  <c r="N30" i="3" s="1"/>
  <c r="CA29" i="3"/>
  <c r="BS29" i="3"/>
  <c r="BT29" i="3" s="1"/>
  <c r="BL29" i="3"/>
  <c r="BM29" i="3" s="1"/>
  <c r="BD29" i="3"/>
  <c r="AV29" i="3"/>
  <c r="AW29" i="3" s="1"/>
  <c r="AB29" i="3"/>
  <c r="AC29" i="3" s="1"/>
  <c r="M29" i="3"/>
  <c r="N29" i="3" s="1"/>
  <c r="CA28" i="3"/>
  <c r="CB28" i="3" s="1"/>
  <c r="BS28" i="3"/>
  <c r="BT28" i="3" s="1"/>
  <c r="BL28" i="3"/>
  <c r="BD28" i="3"/>
  <c r="AV28" i="3"/>
  <c r="AW28" i="3" s="1"/>
  <c r="AB28" i="3"/>
  <c r="AC28" i="3" s="1"/>
  <c r="M28" i="3"/>
  <c r="N28" i="3" s="1"/>
  <c r="O28" i="3" s="1"/>
  <c r="CA27" i="3"/>
  <c r="CB27" i="3" s="1"/>
  <c r="BS27" i="3"/>
  <c r="BL27" i="3"/>
  <c r="BD27" i="3"/>
  <c r="BE27" i="3" s="1"/>
  <c r="AV27" i="3"/>
  <c r="AW27" i="3" s="1"/>
  <c r="AM27" i="3"/>
  <c r="AB27" i="3"/>
  <c r="M27" i="3"/>
  <c r="N27" i="3" s="1"/>
  <c r="CA26" i="3"/>
  <c r="BS26" i="3"/>
  <c r="BL26" i="3"/>
  <c r="BM26" i="3" s="1"/>
  <c r="BD26" i="3"/>
  <c r="BE26" i="3" s="1"/>
  <c r="AV26" i="3"/>
  <c r="AB26" i="3"/>
  <c r="AC26" i="3" s="1"/>
  <c r="M26" i="3"/>
  <c r="N26" i="3" s="1"/>
  <c r="CA25" i="3"/>
  <c r="BS25" i="3"/>
  <c r="BT25" i="3" s="1"/>
  <c r="BL25" i="3"/>
  <c r="BM25" i="3" s="1"/>
  <c r="BD25" i="3"/>
  <c r="AV25" i="3"/>
  <c r="AW25" i="3" s="1"/>
  <c r="AB25" i="3"/>
  <c r="AC25" i="3" s="1"/>
  <c r="M25" i="3"/>
  <c r="N25" i="3" s="1"/>
  <c r="CA24" i="3"/>
  <c r="CB24" i="3" s="1"/>
  <c r="BS24" i="3"/>
  <c r="BT24" i="3" s="1"/>
  <c r="BL24" i="3"/>
  <c r="BD24" i="3"/>
  <c r="BE24" i="3" s="1"/>
  <c r="AV24" i="3"/>
  <c r="AW24" i="3" s="1"/>
  <c r="AB24" i="3"/>
  <c r="M24" i="3"/>
  <c r="N24" i="3" s="1"/>
  <c r="CA23" i="3"/>
  <c r="CB23" i="3" s="1"/>
  <c r="BS23" i="3"/>
  <c r="BL23" i="3"/>
  <c r="BD23" i="3"/>
  <c r="BE23" i="3" s="1"/>
  <c r="AV23" i="3"/>
  <c r="AW23" i="3" s="1"/>
  <c r="AB23" i="3"/>
  <c r="M23" i="3"/>
  <c r="N23" i="3" s="1"/>
  <c r="CA22" i="3"/>
  <c r="BS22" i="3"/>
  <c r="BL22" i="3"/>
  <c r="BM22" i="3" s="1"/>
  <c r="BD22" i="3"/>
  <c r="BE22" i="3" s="1"/>
  <c r="AV22" i="3"/>
  <c r="AB22" i="3"/>
  <c r="AC22" i="3" s="1"/>
  <c r="M22" i="3"/>
  <c r="N22" i="3" s="1"/>
  <c r="O22" i="3" s="1"/>
  <c r="CA21" i="3"/>
  <c r="CB21" i="3" s="1"/>
  <c r="BS21" i="3"/>
  <c r="BT21" i="3" s="1"/>
  <c r="BL21" i="3"/>
  <c r="BM21" i="3" s="1"/>
  <c r="BD21" i="3"/>
  <c r="AV21" i="3"/>
  <c r="AW21" i="3" s="1"/>
  <c r="AB21" i="3"/>
  <c r="AC21" i="3" s="1"/>
  <c r="M21" i="3"/>
  <c r="N21" i="3" s="1"/>
  <c r="CA20" i="3"/>
  <c r="CB20" i="3" s="1"/>
  <c r="BS20" i="3"/>
  <c r="BT20" i="3" s="1"/>
  <c r="BL20" i="3"/>
  <c r="BD20" i="3"/>
  <c r="AV20" i="3"/>
  <c r="AW20" i="3" s="1"/>
  <c r="AB20" i="3"/>
  <c r="M20" i="3"/>
  <c r="N20" i="3" s="1"/>
  <c r="CA19" i="3"/>
  <c r="CB19" i="3" s="1"/>
  <c r="BS19" i="3"/>
  <c r="BL19" i="3"/>
  <c r="BM19" i="3" s="1"/>
  <c r="BD19" i="3"/>
  <c r="BE19" i="3" s="1"/>
  <c r="AV19" i="3"/>
  <c r="AW19" i="3" s="1"/>
  <c r="AM19" i="3"/>
  <c r="AB19" i="3"/>
  <c r="M19" i="3"/>
  <c r="N19" i="3" s="1"/>
  <c r="CA18" i="3"/>
  <c r="BS18" i="3"/>
  <c r="BT18" i="3" s="1"/>
  <c r="BL18" i="3"/>
  <c r="BM18" i="3" s="1"/>
  <c r="BD18" i="3"/>
  <c r="BE18" i="3" s="1"/>
  <c r="AV18" i="3"/>
  <c r="AB18" i="3"/>
  <c r="AC18" i="3" s="1"/>
  <c r="M18" i="3"/>
  <c r="N18" i="3" s="1"/>
  <c r="CA17" i="3"/>
  <c r="CB17" i="3" s="1"/>
  <c r="BS17" i="3"/>
  <c r="BT17" i="3" s="1"/>
  <c r="BL17" i="3"/>
  <c r="BM17" i="3" s="1"/>
  <c r="BD17" i="3"/>
  <c r="AV17" i="3"/>
  <c r="AB17" i="3"/>
  <c r="AC17" i="3" s="1"/>
  <c r="W17" i="3"/>
  <c r="M17" i="3"/>
  <c r="N17" i="3" s="1"/>
  <c r="O17" i="3" s="1"/>
  <c r="CA16" i="3"/>
  <c r="CB16" i="3" s="1"/>
  <c r="BS16" i="3"/>
  <c r="BT16" i="3" s="1"/>
  <c r="BL16" i="3"/>
  <c r="BD16" i="3"/>
  <c r="AV16" i="3"/>
  <c r="AW16" i="3" s="1"/>
  <c r="AB16" i="3"/>
  <c r="M16" i="3"/>
  <c r="N16" i="3" s="1"/>
  <c r="O16" i="3" s="1"/>
  <c r="CA15" i="3"/>
  <c r="CB15" i="3" s="1"/>
  <c r="BS15" i="3"/>
  <c r="BL15" i="3"/>
  <c r="BD15" i="3"/>
  <c r="BE15" i="3" s="1"/>
  <c r="AV15" i="3"/>
  <c r="AW15" i="3" s="1"/>
  <c r="AB15" i="3"/>
  <c r="AC15" i="3" s="1"/>
  <c r="M15" i="3"/>
  <c r="N15" i="3" s="1"/>
  <c r="CA14" i="3"/>
  <c r="BS14" i="3"/>
  <c r="BL14" i="3"/>
  <c r="BM14" i="3" s="1"/>
  <c r="BD14" i="3"/>
  <c r="BE14" i="3" s="1"/>
  <c r="AV14" i="3"/>
  <c r="AB14" i="3"/>
  <c r="AC14" i="3" s="1"/>
  <c r="M14" i="3"/>
  <c r="N14" i="3" s="1"/>
  <c r="CA13" i="3"/>
  <c r="BS13" i="3"/>
  <c r="BT13" i="3" s="1"/>
  <c r="BL13" i="3"/>
  <c r="BM13" i="3" s="1"/>
  <c r="BD13" i="3"/>
  <c r="AV13" i="3"/>
  <c r="AW13" i="3" s="1"/>
  <c r="AB13" i="3"/>
  <c r="AC13" i="3" s="1"/>
  <c r="M13" i="3"/>
  <c r="N13" i="3" s="1"/>
  <c r="O13" i="3" s="1"/>
  <c r="CA12" i="3"/>
  <c r="CB12" i="3" s="1"/>
  <c r="BS12" i="3"/>
  <c r="BT12" i="3" s="1"/>
  <c r="BL12" i="3"/>
  <c r="BD12" i="3"/>
  <c r="BE12" i="3" s="1"/>
  <c r="AV12" i="3"/>
  <c r="AW12" i="3" s="1"/>
  <c r="AB12" i="3"/>
  <c r="M12" i="3"/>
  <c r="N12" i="3" s="1"/>
  <c r="O12" i="3" s="1"/>
  <c r="CA11" i="3"/>
  <c r="CB11" i="3" s="1"/>
  <c r="BS11" i="3"/>
  <c r="BL11" i="3"/>
  <c r="BD11" i="3"/>
  <c r="AV11" i="3"/>
  <c r="AW11" i="3" s="1"/>
  <c r="AM11" i="3"/>
  <c r="AB11" i="3"/>
  <c r="M11" i="3"/>
  <c r="N11" i="3" s="1"/>
  <c r="CA10" i="3"/>
  <c r="BS10" i="3"/>
  <c r="BT10" i="3" s="1"/>
  <c r="BL10" i="3"/>
  <c r="BD10" i="3"/>
  <c r="BE10" i="3" s="1"/>
  <c r="AV10" i="3"/>
  <c r="AB10" i="3"/>
  <c r="M10" i="3"/>
  <c r="N10" i="3" s="1"/>
  <c r="CA9" i="3"/>
  <c r="BS9" i="3"/>
  <c r="BT9" i="3" s="1"/>
  <c r="BL9" i="3"/>
  <c r="BM9" i="3" s="1"/>
  <c r="BD9" i="3"/>
  <c r="AV9" i="3"/>
  <c r="AW9" i="3" s="1"/>
  <c r="AB9" i="3"/>
  <c r="AC9" i="3" s="1"/>
  <c r="M9" i="3"/>
  <c r="N9" i="3" s="1"/>
  <c r="CA8" i="3"/>
  <c r="BS8" i="3"/>
  <c r="BT8" i="3" s="1"/>
  <c r="BL8" i="3"/>
  <c r="BD8" i="3"/>
  <c r="AV8" i="3"/>
  <c r="AW8" i="3" s="1"/>
  <c r="AB8" i="3"/>
  <c r="AC8" i="3" s="1"/>
  <c r="M8" i="3"/>
  <c r="N8" i="3" s="1"/>
  <c r="CA7" i="3"/>
  <c r="CB7" i="3" s="1"/>
  <c r="BS7" i="3"/>
  <c r="BT7" i="3" s="1"/>
  <c r="BL7" i="3"/>
  <c r="BD7" i="3"/>
  <c r="AV7" i="3"/>
  <c r="AW7" i="3" s="1"/>
  <c r="AB7" i="3"/>
  <c r="M7" i="3"/>
  <c r="N7" i="3" s="1"/>
  <c r="CA6" i="3"/>
  <c r="CB6" i="3" s="1"/>
  <c r="BS6" i="3"/>
  <c r="BL6" i="3"/>
  <c r="BD6" i="3"/>
  <c r="AV6" i="3"/>
  <c r="AW6" i="3" s="1"/>
  <c r="AB6" i="3"/>
  <c r="M6" i="3"/>
  <c r="N6" i="3" s="1"/>
  <c r="CA5" i="3"/>
  <c r="BS5" i="3"/>
  <c r="BL5" i="3"/>
  <c r="BM5" i="3" s="1"/>
  <c r="BD5" i="3"/>
  <c r="BE5" i="3" s="1"/>
  <c r="AV5" i="3"/>
  <c r="AB5" i="3"/>
  <c r="M5" i="3"/>
  <c r="N5" i="3" s="1"/>
  <c r="CA4" i="3"/>
  <c r="BS4" i="3"/>
  <c r="BL4" i="3"/>
  <c r="BD4" i="3"/>
  <c r="AV4" i="3"/>
  <c r="AB4" i="3"/>
  <c r="M4" i="3"/>
  <c r="CB4" i="3" l="1"/>
  <c r="CA129" i="3"/>
  <c r="CB13" i="3"/>
  <c r="CC13" i="3" s="1"/>
  <c r="CD13" i="3" s="1"/>
  <c r="CB18" i="3"/>
  <c r="CC18" i="3" s="1"/>
  <c r="CD18" i="3" s="1"/>
  <c r="BT22" i="3"/>
  <c r="BU22" i="3" s="1"/>
  <c r="BV22" i="3" s="1"/>
  <c r="BT26" i="3"/>
  <c r="BU26" i="3" s="1"/>
  <c r="BV26" i="3" s="1"/>
  <c r="BT27" i="3"/>
  <c r="BU27" i="3" s="1"/>
  <c r="BV27" i="3" s="1"/>
  <c r="CB34" i="3"/>
  <c r="CC34" i="3" s="1"/>
  <c r="CD34" i="3" s="1"/>
  <c r="CB38" i="3"/>
  <c r="CC38" i="3" s="1"/>
  <c r="CD38" i="3" s="1"/>
  <c r="BT41" i="3"/>
  <c r="BU41" i="3" s="1"/>
  <c r="BV41" i="3" s="1"/>
  <c r="BT48" i="3"/>
  <c r="BU48" i="3" s="1"/>
  <c r="BV48" i="3" s="1"/>
  <c r="CB49" i="3"/>
  <c r="CC49" i="3" s="1"/>
  <c r="CD49" i="3" s="1"/>
  <c r="BT53" i="3"/>
  <c r="BU53" i="3" s="1"/>
  <c r="BV53" i="3" s="1"/>
  <c r="BT54" i="3"/>
  <c r="BU54" i="3" s="1"/>
  <c r="BV54" i="3" s="1"/>
  <c r="CB55" i="3"/>
  <c r="CC55" i="3" s="1"/>
  <c r="CD55" i="3" s="1"/>
  <c r="BT58" i="3"/>
  <c r="BU58" i="3" s="1"/>
  <c r="BV58" i="3" s="1"/>
  <c r="BT62" i="3"/>
  <c r="BU62" i="3" s="1"/>
  <c r="BV62" i="3" s="1"/>
  <c r="CB63" i="3"/>
  <c r="CC63" i="3" s="1"/>
  <c r="CD63" i="3" s="1"/>
  <c r="CB68" i="3"/>
  <c r="CC68" i="3" s="1"/>
  <c r="CD68" i="3" s="1"/>
  <c r="BT80" i="3"/>
  <c r="BU80" i="3" s="1"/>
  <c r="BV80" i="3" s="1"/>
  <c r="BT84" i="3"/>
  <c r="BU84" i="3" s="1"/>
  <c r="BV84" i="3" s="1"/>
  <c r="CB85" i="3"/>
  <c r="CC85" i="3" s="1"/>
  <c r="CD85" i="3" s="1"/>
  <c r="BT89" i="3"/>
  <c r="BU89" i="3" s="1"/>
  <c r="BV89" i="3" s="1"/>
  <c r="CB91" i="3"/>
  <c r="CC91" i="3" s="1"/>
  <c r="CD91" i="3" s="1"/>
  <c r="BT94" i="3"/>
  <c r="BU94" i="3" s="1"/>
  <c r="BV94" i="3" s="1"/>
  <c r="CB95" i="3"/>
  <c r="CC95" i="3" s="1"/>
  <c r="CD95" i="3" s="1"/>
  <c r="BT103" i="3"/>
  <c r="BU103" i="3" s="1"/>
  <c r="BV103" i="3" s="1"/>
  <c r="CB104" i="3"/>
  <c r="CC104" i="3" s="1"/>
  <c r="CD104" i="3" s="1"/>
  <c r="CB108" i="3"/>
  <c r="CC108" i="3" s="1"/>
  <c r="CD108" i="3" s="1"/>
  <c r="CB8" i="3"/>
  <c r="CC8" i="3" s="1"/>
  <c r="CD8" i="3" s="1"/>
  <c r="BT6" i="3"/>
  <c r="BU6" i="3" s="1"/>
  <c r="BV6" i="3" s="1"/>
  <c r="BT11" i="3"/>
  <c r="BU11" i="3" s="1"/>
  <c r="BV11" i="3" s="1"/>
  <c r="BT15" i="3"/>
  <c r="BU15" i="3" s="1"/>
  <c r="BV15" i="3" s="1"/>
  <c r="CB22" i="3"/>
  <c r="CC22" i="3" s="1"/>
  <c r="CD22" i="3" s="1"/>
  <c r="CB26" i="3"/>
  <c r="CC26" i="3" s="1"/>
  <c r="CD26" i="3" s="1"/>
  <c r="BT30" i="3"/>
  <c r="BU30" i="3" s="1"/>
  <c r="BV30" i="3" s="1"/>
  <c r="BT31" i="3"/>
  <c r="BU31" i="3" s="1"/>
  <c r="BV31" i="3" s="1"/>
  <c r="CB37" i="3"/>
  <c r="CC37" i="3" s="1"/>
  <c r="CD37" i="3" s="1"/>
  <c r="BT40" i="3"/>
  <c r="BU40" i="3" s="1"/>
  <c r="BV40" i="3" s="1"/>
  <c r="BT45" i="3"/>
  <c r="BU45" i="3" s="1"/>
  <c r="BV45" i="3" s="1"/>
  <c r="BT46" i="3"/>
  <c r="BU46" i="3" s="1"/>
  <c r="BV46" i="3" s="1"/>
  <c r="BT47" i="3"/>
  <c r="BU47" i="3" s="1"/>
  <c r="BV47" i="3" s="1"/>
  <c r="CB48" i="3"/>
  <c r="CC48" i="3" s="1"/>
  <c r="CD48" i="3" s="1"/>
  <c r="CB53" i="3"/>
  <c r="CC53" i="3" s="1"/>
  <c r="CD53" i="3" s="1"/>
  <c r="CB54" i="3"/>
  <c r="CC54" i="3" s="1"/>
  <c r="CD54" i="3" s="1"/>
  <c r="BT57" i="3"/>
  <c r="BU57" i="3" s="1"/>
  <c r="BV57" i="3" s="1"/>
  <c r="BT61" i="3"/>
  <c r="BU61" i="3" s="1"/>
  <c r="BV61" i="3" s="1"/>
  <c r="CB62" i="3"/>
  <c r="CC62" i="3" s="1"/>
  <c r="CD62" i="3" s="1"/>
  <c r="BT65" i="3"/>
  <c r="BU65" i="3" s="1"/>
  <c r="BV65" i="3" s="1"/>
  <c r="BT79" i="3"/>
  <c r="BU79" i="3" s="1"/>
  <c r="BV79" i="3" s="1"/>
  <c r="CB80" i="3"/>
  <c r="CC80" i="3" s="1"/>
  <c r="CD80" i="3" s="1"/>
  <c r="BT87" i="3"/>
  <c r="BU87" i="3" s="1"/>
  <c r="BV87" i="3" s="1"/>
  <c r="BT88" i="3"/>
  <c r="BU88" i="3" s="1"/>
  <c r="BV88" i="3" s="1"/>
  <c r="CB89" i="3"/>
  <c r="CC89" i="3" s="1"/>
  <c r="CD89" i="3" s="1"/>
  <c r="BT93" i="3"/>
  <c r="BU93" i="3" s="1"/>
  <c r="BV93" i="3" s="1"/>
  <c r="BT98" i="3"/>
  <c r="BU98" i="3" s="1"/>
  <c r="BV98" i="3" s="1"/>
  <c r="CB103" i="3"/>
  <c r="CC103" i="3" s="1"/>
  <c r="CD103" i="3" s="1"/>
  <c r="CB107" i="3"/>
  <c r="CC107" i="3" s="1"/>
  <c r="CD107" i="3" s="1"/>
  <c r="P96" i="3"/>
  <c r="BU5" i="3"/>
  <c r="BT5" i="3"/>
  <c r="BU14" i="3"/>
  <c r="BT14" i="3"/>
  <c r="CC25" i="3"/>
  <c r="CB25" i="3"/>
  <c r="CC30" i="3"/>
  <c r="CB30" i="3"/>
  <c r="BU35" i="3"/>
  <c r="BT35" i="3"/>
  <c r="CC40" i="3"/>
  <c r="CD40" i="3" s="1"/>
  <c r="CB40" i="3"/>
  <c r="CC45" i="3"/>
  <c r="CB45" i="3"/>
  <c r="CC46" i="3"/>
  <c r="CB46" i="3"/>
  <c r="CC47" i="3"/>
  <c r="CD47" i="3" s="1"/>
  <c r="CB47" i="3"/>
  <c r="BU50" i="3"/>
  <c r="BT50" i="3"/>
  <c r="CC52" i="3"/>
  <c r="CD52" i="3" s="1"/>
  <c r="CB52" i="3"/>
  <c r="BU56" i="3"/>
  <c r="BV56" i="3" s="1"/>
  <c r="BT56" i="3"/>
  <c r="CC57" i="3"/>
  <c r="CB57" i="3"/>
  <c r="CC61" i="3"/>
  <c r="CB61" i="3"/>
  <c r="BU64" i="3"/>
  <c r="BV64" i="3" s="1"/>
  <c r="BT64" i="3"/>
  <c r="CC65" i="3"/>
  <c r="CB65" i="3"/>
  <c r="BU73" i="3"/>
  <c r="BT73" i="3"/>
  <c r="BU77" i="3"/>
  <c r="BT77" i="3"/>
  <c r="BU86" i="3"/>
  <c r="BT86" i="3"/>
  <c r="CC87" i="3"/>
  <c r="CB87" i="3"/>
  <c r="CC88" i="3"/>
  <c r="CB88" i="3"/>
  <c r="BU92" i="3"/>
  <c r="BT92" i="3"/>
  <c r="BU97" i="3"/>
  <c r="BT97" i="3"/>
  <c r="BU105" i="3"/>
  <c r="BV105" i="3" s="1"/>
  <c r="BT105" i="3"/>
  <c r="P112" i="3"/>
  <c r="CB10" i="3"/>
  <c r="CC10" i="3" s="1"/>
  <c r="CD10" i="3" s="1"/>
  <c r="BU4" i="3"/>
  <c r="BS128" i="3"/>
  <c r="BT4" i="3"/>
  <c r="CC5" i="3"/>
  <c r="CB5" i="3"/>
  <c r="CC9" i="3"/>
  <c r="CB9" i="3"/>
  <c r="CC14" i="3"/>
  <c r="CB14" i="3"/>
  <c r="BU19" i="3"/>
  <c r="BT19" i="3"/>
  <c r="BU23" i="3"/>
  <c r="BT23" i="3"/>
  <c r="CC29" i="3"/>
  <c r="CB29" i="3"/>
  <c r="BU38" i="3"/>
  <c r="BT38" i="3"/>
  <c r="CC39" i="3"/>
  <c r="CB39" i="3"/>
  <c r="BU42" i="3"/>
  <c r="BT42" i="3"/>
  <c r="CC44" i="3"/>
  <c r="CD44" i="3" s="1"/>
  <c r="CB44" i="3"/>
  <c r="BU49" i="3"/>
  <c r="BV49" i="3" s="1"/>
  <c r="BT49" i="3"/>
  <c r="BU55" i="3"/>
  <c r="BT55" i="3"/>
  <c r="CC56" i="3"/>
  <c r="CD56" i="3" s="1"/>
  <c r="CB56" i="3"/>
  <c r="CC60" i="3"/>
  <c r="CD60" i="3" s="1"/>
  <c r="CB60" i="3"/>
  <c r="BU63" i="3"/>
  <c r="BT63" i="3"/>
  <c r="CC64" i="3"/>
  <c r="CD64" i="3" s="1"/>
  <c r="CB64" i="3"/>
  <c r="BU81" i="3"/>
  <c r="BT81" i="3"/>
  <c r="BU85" i="3"/>
  <c r="BT85" i="3"/>
  <c r="CC86" i="3"/>
  <c r="CD86" i="3" s="1"/>
  <c r="CB86" i="3"/>
  <c r="BU90" i="3"/>
  <c r="BT90" i="3"/>
  <c r="CC92" i="3"/>
  <c r="CD92" i="3" s="1"/>
  <c r="CB92" i="3"/>
  <c r="CC96" i="3"/>
  <c r="CB96" i="3"/>
  <c r="CC97" i="3"/>
  <c r="CB97" i="3"/>
  <c r="BU104" i="3"/>
  <c r="BV104" i="3" s="1"/>
  <c r="BT104" i="3"/>
  <c r="BU108" i="3"/>
  <c r="BV108" i="3" s="1"/>
  <c r="BT108" i="3"/>
  <c r="O11" i="3"/>
  <c r="P11" i="3" s="1"/>
  <c r="BM12" i="3"/>
  <c r="BN12" i="3" s="1"/>
  <c r="BO12" i="3" s="1"/>
  <c r="BM16" i="3"/>
  <c r="BN16" i="3" s="1"/>
  <c r="BO16" i="3" s="1"/>
  <c r="BE21" i="3"/>
  <c r="BM23" i="3"/>
  <c r="BN23" i="3" s="1"/>
  <c r="BE33" i="3"/>
  <c r="BF33" i="3" s="1"/>
  <c r="BG33" i="3" s="1"/>
  <c r="BE37" i="3"/>
  <c r="BF37" i="3" s="1"/>
  <c r="BE51" i="3"/>
  <c r="BF51" i="3" s="1"/>
  <c r="BG51" i="3" s="1"/>
  <c r="BE56" i="3"/>
  <c r="BF56" i="3" s="1"/>
  <c r="BG56" i="3" s="1"/>
  <c r="AW59" i="3"/>
  <c r="AX59" i="3" s="1"/>
  <c r="AY59" i="3" s="1"/>
  <c r="BE66" i="3"/>
  <c r="BF66" i="3" s="1"/>
  <c r="BG66" i="3" s="1"/>
  <c r="BE75" i="3"/>
  <c r="BF75" i="3" s="1"/>
  <c r="BG75" i="3" s="1"/>
  <c r="BE86" i="3"/>
  <c r="BN87" i="3"/>
  <c r="BO87" i="3" s="1"/>
  <c r="BM87" i="3"/>
  <c r="AW99" i="3"/>
  <c r="BM106" i="3"/>
  <c r="BN106" i="3" s="1"/>
  <c r="BO106" i="3" s="1"/>
  <c r="AL106" i="3"/>
  <c r="AM106" i="3" s="1"/>
  <c r="AN106" i="3" s="1"/>
  <c r="AM98" i="3"/>
  <c r="AL98" i="3"/>
  <c r="AL90" i="3"/>
  <c r="AL58" i="3"/>
  <c r="AM58" i="3" s="1"/>
  <c r="AN58" i="3" s="1"/>
  <c r="AL50" i="3"/>
  <c r="AM42" i="3"/>
  <c r="AL42" i="3"/>
  <c r="AL34" i="3"/>
  <c r="AW4" i="3"/>
  <c r="AX4" i="3" s="1"/>
  <c r="AY4" i="3" s="1"/>
  <c r="AV128" i="3"/>
  <c r="BM6" i="3"/>
  <c r="BF9" i="3"/>
  <c r="BG9" i="3" s="1"/>
  <c r="BE9" i="3"/>
  <c r="BM10" i="3"/>
  <c r="BN10" i="3" s="1"/>
  <c r="BM11" i="3"/>
  <c r="BN11" i="3" s="1"/>
  <c r="BO11" i="3" s="1"/>
  <c r="BM15" i="3"/>
  <c r="BN15" i="3" s="1"/>
  <c r="AX18" i="3"/>
  <c r="AY18" i="3" s="1"/>
  <c r="AW18" i="3"/>
  <c r="BE20" i="3"/>
  <c r="O21" i="3"/>
  <c r="P21" i="3" s="1"/>
  <c r="BE25" i="3"/>
  <c r="BM27" i="3"/>
  <c r="BN27" i="3" s="1"/>
  <c r="BO27" i="3" s="1"/>
  <c r="AX29" i="3"/>
  <c r="BN32" i="3"/>
  <c r="BM32" i="3"/>
  <c r="BE40" i="3"/>
  <c r="BF40" i="3" s="1"/>
  <c r="BG40" i="3" s="1"/>
  <c r="BM42" i="3"/>
  <c r="BN42" i="3" s="1"/>
  <c r="BO42" i="3" s="1"/>
  <c r="BM43" i="3"/>
  <c r="BN43" i="3" s="1"/>
  <c r="BE49" i="3"/>
  <c r="BM50" i="3"/>
  <c r="BN50" i="3" s="1"/>
  <c r="BO50" i="3" s="1"/>
  <c r="BM51" i="3"/>
  <c r="BE55" i="3"/>
  <c r="BF55" i="3" s="1"/>
  <c r="BG55" i="3" s="1"/>
  <c r="BM56" i="3"/>
  <c r="BN56" i="3" s="1"/>
  <c r="BO56" i="3" s="1"/>
  <c r="AW58" i="3"/>
  <c r="AX58" i="3" s="1"/>
  <c r="BF59" i="3"/>
  <c r="BG59" i="3" s="1"/>
  <c r="BE59" i="3"/>
  <c r="BE64" i="3"/>
  <c r="BF64" i="3" s="1"/>
  <c r="O65" i="3"/>
  <c r="P65" i="3" s="1"/>
  <c r="BM65" i="3"/>
  <c r="BN65" i="3" s="1"/>
  <c r="BO65" i="3" s="1"/>
  <c r="BN66" i="3"/>
  <c r="BO66" i="3" s="1"/>
  <c r="BM66" i="3"/>
  <c r="BM67" i="3"/>
  <c r="BN67" i="3" s="1"/>
  <c r="BE80" i="3"/>
  <c r="BF80" i="3" s="1"/>
  <c r="BG80" i="3" s="1"/>
  <c r="BE81" i="3"/>
  <c r="BF81" i="3" s="1"/>
  <c r="BN82" i="3"/>
  <c r="BO82" i="3" s="1"/>
  <c r="BM82" i="3"/>
  <c r="AW90" i="3"/>
  <c r="BE92" i="3"/>
  <c r="BF92" i="3" s="1"/>
  <c r="BG92" i="3" s="1"/>
  <c r="BM94" i="3"/>
  <c r="BE99" i="3"/>
  <c r="BF99" i="3" s="1"/>
  <c r="BM100" i="3"/>
  <c r="AW102" i="3"/>
  <c r="AX102" i="3" s="1"/>
  <c r="BE103" i="3"/>
  <c r="BF103" i="3" s="1"/>
  <c r="BG103" i="3" s="1"/>
  <c r="BM105" i="3"/>
  <c r="BN105" i="3" s="1"/>
  <c r="BO105" i="3" s="1"/>
  <c r="U128" i="3"/>
  <c r="AM49" i="3"/>
  <c r="AN49" i="3" s="1"/>
  <c r="P44" i="3"/>
  <c r="AL77" i="3"/>
  <c r="AL61" i="3"/>
  <c r="AM61" i="3" s="1"/>
  <c r="AN61" i="3" s="1"/>
  <c r="BM7" i="3"/>
  <c r="BN7" i="3" s="1"/>
  <c r="AW14" i="3"/>
  <c r="AX14" i="3" s="1"/>
  <c r="AY14" i="3" s="1"/>
  <c r="O23" i="3"/>
  <c r="P23" i="3" s="1"/>
  <c r="BN28" i="3"/>
  <c r="BM28" i="3"/>
  <c r="AW30" i="3"/>
  <c r="O33" i="3"/>
  <c r="P33" i="3" s="1"/>
  <c r="BM46" i="3"/>
  <c r="BN46" i="3" s="1"/>
  <c r="BO46" i="3" s="1"/>
  <c r="BF50" i="3"/>
  <c r="BG50" i="3" s="1"/>
  <c r="BE50" i="3"/>
  <c r="BM57" i="3"/>
  <c r="BN57" i="3" s="1"/>
  <c r="BO57" i="3" s="1"/>
  <c r="BM62" i="3"/>
  <c r="BN62" i="3" s="1"/>
  <c r="BO62" i="3" s="1"/>
  <c r="BM95" i="3"/>
  <c r="BN95" i="3" s="1"/>
  <c r="AX103" i="3"/>
  <c r="AY103" i="3" s="1"/>
  <c r="AW103" i="3"/>
  <c r="BE104" i="3"/>
  <c r="BF104" i="3" s="1"/>
  <c r="BG104" i="3" s="1"/>
  <c r="AL94" i="3"/>
  <c r="AM94" i="3" s="1"/>
  <c r="AN94" i="3" s="1"/>
  <c r="AL86" i="3"/>
  <c r="AM86" i="3" s="1"/>
  <c r="AM54" i="3"/>
  <c r="AL54" i="3"/>
  <c r="AL46" i="3"/>
  <c r="AL30" i="3"/>
  <c r="AM30" i="3" s="1"/>
  <c r="AN30" i="3" s="1"/>
  <c r="BE4" i="3"/>
  <c r="BF4" i="3" s="1"/>
  <c r="BD129" i="3"/>
  <c r="BE8" i="3"/>
  <c r="BF8" i="3" s="1"/>
  <c r="BG8" i="3" s="1"/>
  <c r="BE13" i="3"/>
  <c r="BF13" i="3" s="1"/>
  <c r="BG13" i="3" s="1"/>
  <c r="BM20" i="3"/>
  <c r="BN20" i="3" s="1"/>
  <c r="BF29" i="3"/>
  <c r="BE29" i="3"/>
  <c r="AW34" i="3"/>
  <c r="BM36" i="3"/>
  <c r="BN36" i="3" s="1"/>
  <c r="BO36" i="3" s="1"/>
  <c r="AW38" i="3"/>
  <c r="BF39" i="3"/>
  <c r="BG39" i="3" s="1"/>
  <c r="BE39" i="3"/>
  <c r="BM41" i="3"/>
  <c r="BN41" i="3" s="1"/>
  <c r="BO41" i="3" s="1"/>
  <c r="AX45" i="3"/>
  <c r="BE48" i="3"/>
  <c r="BF48" i="3" s="1"/>
  <c r="BG48" i="3" s="1"/>
  <c r="BM49" i="3"/>
  <c r="BN49" i="3" s="1"/>
  <c r="BO49" i="3" s="1"/>
  <c r="BM55" i="3"/>
  <c r="BN55" i="3" s="1"/>
  <c r="AX57" i="3"/>
  <c r="AY57" i="3" s="1"/>
  <c r="BE58" i="3"/>
  <c r="BF58" i="3" s="1"/>
  <c r="BG58" i="3" s="1"/>
  <c r="BM59" i="3"/>
  <c r="BN59" i="3" s="1"/>
  <c r="BO59" i="3" s="1"/>
  <c r="AX61" i="3"/>
  <c r="AY61" i="3" s="1"/>
  <c r="BE63" i="3"/>
  <c r="BF63" i="3" s="1"/>
  <c r="BG63" i="3" s="1"/>
  <c r="O64" i="3"/>
  <c r="P64" i="3" s="1"/>
  <c r="BM64" i="3"/>
  <c r="BN64" i="3" s="1"/>
  <c r="BO64" i="3" s="1"/>
  <c r="BM70" i="3"/>
  <c r="BN70" i="3" s="1"/>
  <c r="BM80" i="3"/>
  <c r="BN80" i="3" s="1"/>
  <c r="BO80" i="3" s="1"/>
  <c r="BF84" i="3"/>
  <c r="BE84" i="3"/>
  <c r="BM85" i="3"/>
  <c r="BN85" i="3" s="1"/>
  <c r="BO85" i="3" s="1"/>
  <c r="AX89" i="3"/>
  <c r="AY89" i="3" s="1"/>
  <c r="BF90" i="3"/>
  <c r="BG90" i="3" s="1"/>
  <c r="BE90" i="3"/>
  <c r="BE91" i="3"/>
  <c r="BF91" i="3" s="1"/>
  <c r="BE96" i="3"/>
  <c r="BF96" i="3" s="1"/>
  <c r="BG96" i="3" s="1"/>
  <c r="O97" i="3"/>
  <c r="P97" i="3" s="1"/>
  <c r="BN98" i="3"/>
  <c r="BO98" i="3" s="1"/>
  <c r="BM98" i="3"/>
  <c r="BM99" i="3"/>
  <c r="BE102" i="3"/>
  <c r="BF102" i="3" s="1"/>
  <c r="BG102" i="3" s="1"/>
  <c r="BM103" i="3"/>
  <c r="BN103" i="3" s="1"/>
  <c r="BO103" i="3" s="1"/>
  <c r="BF107" i="3"/>
  <c r="BG107" i="3" s="1"/>
  <c r="BE107" i="3"/>
  <c r="O108" i="3"/>
  <c r="P108" i="3" s="1"/>
  <c r="AO4" i="3"/>
  <c r="P12" i="3"/>
  <c r="AL57" i="3"/>
  <c r="AM57" i="3" s="1"/>
  <c r="AN57" i="3" s="1"/>
  <c r="AW85" i="3"/>
  <c r="AX85" i="3" s="1"/>
  <c r="AW53" i="3"/>
  <c r="AW5" i="3"/>
  <c r="AX5" i="3" s="1"/>
  <c r="AY5" i="3" s="1"/>
  <c r="BE6" i="3"/>
  <c r="BF6" i="3" s="1"/>
  <c r="BE11" i="3"/>
  <c r="BF11" i="3" s="1"/>
  <c r="BG11" i="3" s="1"/>
  <c r="AX41" i="3"/>
  <c r="BE42" i="3"/>
  <c r="BF42" i="3" s="1"/>
  <c r="BG42" i="3" s="1"/>
  <c r="BE43" i="3"/>
  <c r="BF43" i="3" s="1"/>
  <c r="BG43" i="3" s="1"/>
  <c r="BN47" i="3"/>
  <c r="BM47" i="3"/>
  <c r="BE60" i="3"/>
  <c r="BE65" i="3"/>
  <c r="BF65" i="3" s="1"/>
  <c r="BG65" i="3" s="1"/>
  <c r="BE67" i="3"/>
  <c r="BF67" i="3" s="1"/>
  <c r="BG67" i="3" s="1"/>
  <c r="BN89" i="3"/>
  <c r="BO89" i="3" s="1"/>
  <c r="BM89" i="3"/>
  <c r="BM4" i="3"/>
  <c r="BL129" i="3"/>
  <c r="BF7" i="3"/>
  <c r="BG7" i="3" s="1"/>
  <c r="BE7" i="3"/>
  <c r="BM8" i="3"/>
  <c r="BN8" i="3" s="1"/>
  <c r="AW10" i="3"/>
  <c r="AX10" i="3" s="1"/>
  <c r="AY10" i="3" s="1"/>
  <c r="BE16" i="3"/>
  <c r="BF16" i="3" s="1"/>
  <c r="BE17" i="3"/>
  <c r="BF17" i="3" s="1"/>
  <c r="BG17" i="3" s="1"/>
  <c r="AX21" i="3"/>
  <c r="AW22" i="3"/>
  <c r="AX22" i="3" s="1"/>
  <c r="AY22" i="3" s="1"/>
  <c r="BM24" i="3"/>
  <c r="BN24" i="3" s="1"/>
  <c r="AX26" i="3"/>
  <c r="AY26" i="3" s="1"/>
  <c r="AW26" i="3"/>
  <c r="BE28" i="3"/>
  <c r="BM35" i="3"/>
  <c r="BN35" i="3" s="1"/>
  <c r="BO35" i="3" s="1"/>
  <c r="BM39" i="3"/>
  <c r="BN39" i="3" s="1"/>
  <c r="AX42" i="3"/>
  <c r="AW42" i="3"/>
  <c r="AW43" i="3"/>
  <c r="AX43" i="3" s="1"/>
  <c r="AY43" i="3" s="1"/>
  <c r="BE44" i="3"/>
  <c r="BF44" i="3" s="1"/>
  <c r="BG44" i="3" s="1"/>
  <c r="BE47" i="3"/>
  <c r="BF47" i="3" s="1"/>
  <c r="BG47" i="3" s="1"/>
  <c r="BN48" i="3"/>
  <c r="BO48" i="3" s="1"/>
  <c r="BM48" i="3"/>
  <c r="AW50" i="3"/>
  <c r="AX50" i="3" s="1"/>
  <c r="AW51" i="3"/>
  <c r="AX51" i="3" s="1"/>
  <c r="AY51" i="3" s="1"/>
  <c r="O53" i="3"/>
  <c r="P53" i="3"/>
  <c r="BM54" i="3"/>
  <c r="BN54" i="3" s="1"/>
  <c r="BO54" i="3" s="1"/>
  <c r="AW56" i="3"/>
  <c r="AX56" i="3" s="1"/>
  <c r="AY56" i="3" s="1"/>
  <c r="BF57" i="3"/>
  <c r="BG57" i="3" s="1"/>
  <c r="BE57" i="3"/>
  <c r="BM58" i="3"/>
  <c r="BN58" i="3" s="1"/>
  <c r="BO58" i="3" s="1"/>
  <c r="AW60" i="3"/>
  <c r="AX60" i="3" s="1"/>
  <c r="AY60" i="3" s="1"/>
  <c r="BM63" i="3"/>
  <c r="AX65" i="3"/>
  <c r="AY65" i="3" s="1"/>
  <c r="AW66" i="3"/>
  <c r="AX66" i="3" s="1"/>
  <c r="AY66" i="3" s="1"/>
  <c r="AW67" i="3"/>
  <c r="AX67" i="3" s="1"/>
  <c r="AY67" i="3" s="1"/>
  <c r="BM79" i="3"/>
  <c r="BN79" i="3" s="1"/>
  <c r="BO79" i="3" s="1"/>
  <c r="AX82" i="3"/>
  <c r="AY82" i="3" s="1"/>
  <c r="AW82" i="3"/>
  <c r="BE83" i="3"/>
  <c r="BF83" i="3" s="1"/>
  <c r="BE88" i="3"/>
  <c r="BF88" i="3" s="1"/>
  <c r="BE89" i="3"/>
  <c r="BF89" i="3" s="1"/>
  <c r="BM90" i="3"/>
  <c r="BM91" i="3"/>
  <c r="BN91" i="3" s="1"/>
  <c r="BO91" i="3" s="1"/>
  <c r="BE95" i="3"/>
  <c r="BF95" i="3" s="1"/>
  <c r="BG95" i="3" s="1"/>
  <c r="BM97" i="3"/>
  <c r="BN97" i="3" s="1"/>
  <c r="BO97" i="3" s="1"/>
  <c r="AW104" i="3"/>
  <c r="AX104" i="3" s="1"/>
  <c r="AY104" i="3" s="1"/>
  <c r="AX105" i="3"/>
  <c r="AY105" i="3" s="1"/>
  <c r="BE106" i="3"/>
  <c r="BF106" i="3" s="1"/>
  <c r="BG106" i="3" s="1"/>
  <c r="Y4" i="3"/>
  <c r="AK128" i="3"/>
  <c r="AL4" i="3"/>
  <c r="AL85" i="3"/>
  <c r="AL53" i="3"/>
  <c r="AM53" i="3" s="1"/>
  <c r="AN53" i="3" s="1"/>
  <c r="AW97" i="3"/>
  <c r="AX97" i="3" s="1"/>
  <c r="AY97" i="3" s="1"/>
  <c r="AW65" i="3"/>
  <c r="AW49" i="3"/>
  <c r="AW17" i="3"/>
  <c r="AX17" i="3" s="1"/>
  <c r="AM6" i="3"/>
  <c r="AN6" i="3" s="1"/>
  <c r="P124" i="3"/>
  <c r="AM5" i="3"/>
  <c r="P119" i="3"/>
  <c r="AL18" i="3"/>
  <c r="AL10" i="3"/>
  <c r="AL6" i="3"/>
  <c r="AX40" i="3"/>
  <c r="AY40" i="3" s="1"/>
  <c r="AX80" i="3"/>
  <c r="AY80" i="3" s="1"/>
  <c r="AX92" i="3"/>
  <c r="AX108" i="3"/>
  <c r="AY108" i="3" s="1"/>
  <c r="AX8" i="3"/>
  <c r="AX48" i="3"/>
  <c r="AY48" i="3" s="1"/>
  <c r="AX84" i="3"/>
  <c r="AY84" i="3" s="1"/>
  <c r="AX91" i="3"/>
  <c r="AY91" i="3" s="1"/>
  <c r="AX96" i="3"/>
  <c r="AX107" i="3"/>
  <c r="AY107" i="3" s="1"/>
  <c r="AX12" i="3"/>
  <c r="AX44" i="3"/>
  <c r="AY44" i="3" s="1"/>
  <c r="AX52" i="3"/>
  <c r="AY52" i="3" s="1"/>
  <c r="AX68" i="3"/>
  <c r="AY68" i="3" s="1"/>
  <c r="AX72" i="3"/>
  <c r="AX87" i="3"/>
  <c r="AY87" i="3" s="1"/>
  <c r="AX95" i="3"/>
  <c r="AM104" i="3"/>
  <c r="AN104" i="3" s="1"/>
  <c r="AM92" i="3"/>
  <c r="AN92" i="3" s="1"/>
  <c r="AM68" i="3"/>
  <c r="AN68" i="3" s="1"/>
  <c r="AM64" i="3"/>
  <c r="AM60" i="3"/>
  <c r="AN60" i="3" s="1"/>
  <c r="AM52" i="3"/>
  <c r="AN52" i="3" s="1"/>
  <c r="AM44" i="3"/>
  <c r="AN44" i="3" s="1"/>
  <c r="AM8" i="3"/>
  <c r="O78" i="3"/>
  <c r="P78" i="3" s="1"/>
  <c r="O57" i="3"/>
  <c r="P57" i="3" s="1"/>
  <c r="AC4" i="3"/>
  <c r="AB128" i="3"/>
  <c r="AD5" i="3"/>
  <c r="AC5" i="3"/>
  <c r="O31" i="3"/>
  <c r="P31" i="3" s="1"/>
  <c r="O32" i="3"/>
  <c r="P32" i="3" s="1"/>
  <c r="O41" i="3"/>
  <c r="P41" i="3" s="1"/>
  <c r="AC43" i="3"/>
  <c r="AD43" i="3" s="1"/>
  <c r="AE43" i="3" s="1"/>
  <c r="AD44" i="3"/>
  <c r="AE44" i="3" s="1"/>
  <c r="AC44" i="3"/>
  <c r="AC46" i="3"/>
  <c r="AD46" i="3" s="1"/>
  <c r="AE46" i="3" s="1"/>
  <c r="O54" i="3"/>
  <c r="P54" i="3" s="1"/>
  <c r="O75" i="3"/>
  <c r="P75" i="3" s="1"/>
  <c r="O100" i="3"/>
  <c r="P100" i="3" s="1"/>
  <c r="AC16" i="3"/>
  <c r="O107" i="3"/>
  <c r="P107" i="3" s="1"/>
  <c r="O89" i="3"/>
  <c r="P89" i="3" s="1"/>
  <c r="O14" i="3"/>
  <c r="P14" i="3" s="1"/>
  <c r="O10" i="3"/>
  <c r="P10" i="3" s="1"/>
  <c r="O39" i="3"/>
  <c r="P39" i="3" s="1"/>
  <c r="O40" i="3"/>
  <c r="P40" i="3" s="1"/>
  <c r="AC42" i="3"/>
  <c r="AD42" i="3" s="1"/>
  <c r="AE42" i="3" s="1"/>
  <c r="P61" i="3"/>
  <c r="O61" i="3"/>
  <c r="O62" i="3"/>
  <c r="P62" i="3" s="1"/>
  <c r="AC67" i="3"/>
  <c r="AC68" i="3"/>
  <c r="O74" i="3"/>
  <c r="P74" i="3" s="1"/>
  <c r="O85" i="3"/>
  <c r="P85" i="3" s="1"/>
  <c r="O93" i="3"/>
  <c r="P93" i="3" s="1"/>
  <c r="O94" i="3"/>
  <c r="P94" i="3" s="1"/>
  <c r="AC95" i="3"/>
  <c r="AD95" i="3" s="1"/>
  <c r="AE95" i="3" s="1"/>
  <c r="AD98" i="3"/>
  <c r="AE98" i="3" s="1"/>
  <c r="AC107" i="3"/>
  <c r="AD107" i="3" s="1"/>
  <c r="AE107" i="3" s="1"/>
  <c r="AC31" i="3"/>
  <c r="AD31" i="3" s="1"/>
  <c r="AE31" i="3" s="1"/>
  <c r="O36" i="3"/>
  <c r="P36" i="3" s="1"/>
  <c r="O55" i="3"/>
  <c r="P55" i="3" s="1"/>
  <c r="O6" i="3"/>
  <c r="P6" i="3" s="1"/>
  <c r="O8" i="3"/>
  <c r="P8" i="3" s="1"/>
  <c r="AC10" i="3"/>
  <c r="AD10" i="3" s="1"/>
  <c r="AE10" i="3" s="1"/>
  <c r="O20" i="3"/>
  <c r="P20" i="3" s="1"/>
  <c r="AC23" i="3"/>
  <c r="AD23" i="3" s="1"/>
  <c r="AE23" i="3" s="1"/>
  <c r="O29" i="3"/>
  <c r="P29" i="3" s="1"/>
  <c r="O35" i="3"/>
  <c r="P35" i="3" s="1"/>
  <c r="O37" i="3"/>
  <c r="P37" i="3" s="1"/>
  <c r="O38" i="3"/>
  <c r="P38" i="3" s="1"/>
  <c r="P47" i="3"/>
  <c r="O47" i="3"/>
  <c r="O49" i="3"/>
  <c r="P49" i="3" s="1"/>
  <c r="AD50" i="3"/>
  <c r="AE50" i="3" s="1"/>
  <c r="AC50" i="3"/>
  <c r="AC51" i="3"/>
  <c r="AD51" i="3" s="1"/>
  <c r="AE51" i="3" s="1"/>
  <c r="AC53" i="3"/>
  <c r="AD53" i="3" s="1"/>
  <c r="AE53" i="3" s="1"/>
  <c r="O58" i="3"/>
  <c r="P58" i="3" s="1"/>
  <c r="O60" i="3"/>
  <c r="P60" i="3" s="1"/>
  <c r="O73" i="3"/>
  <c r="P73" i="3" s="1"/>
  <c r="O79" i="3"/>
  <c r="P79" i="3" s="1"/>
  <c r="O83" i="3"/>
  <c r="P83" i="3" s="1"/>
  <c r="O84" i="3"/>
  <c r="P84" i="3" s="1"/>
  <c r="AD94" i="3"/>
  <c r="P103" i="3"/>
  <c r="O103" i="3"/>
  <c r="AD106" i="3"/>
  <c r="AE106" i="3" s="1"/>
  <c r="P123" i="3"/>
  <c r="P99" i="3"/>
  <c r="O99" i="3"/>
  <c r="O25" i="3"/>
  <c r="P25" i="3" s="1"/>
  <c r="O77" i="3"/>
  <c r="P77" i="3" s="1"/>
  <c r="P76" i="3"/>
  <c r="O9" i="3"/>
  <c r="P9" i="3" s="1"/>
  <c r="AC11" i="3"/>
  <c r="AD11" i="3" s="1"/>
  <c r="AE11" i="3" s="1"/>
  <c r="AC12" i="3"/>
  <c r="AD12" i="3" s="1"/>
  <c r="O30" i="3"/>
  <c r="P30" i="3" s="1"/>
  <c r="O50" i="3"/>
  <c r="P50" i="3" s="1"/>
  <c r="O52" i="3"/>
  <c r="P52" i="3" s="1"/>
  <c r="O59" i="3"/>
  <c r="P59" i="3" s="1"/>
  <c r="O5" i="3"/>
  <c r="P5" i="3" s="1"/>
  <c r="AC6" i="3"/>
  <c r="AD7" i="3"/>
  <c r="AC7" i="3"/>
  <c r="O18" i="3"/>
  <c r="P18" i="3" s="1"/>
  <c r="AC19" i="3"/>
  <c r="AD19" i="3" s="1"/>
  <c r="AE19" i="3" s="1"/>
  <c r="AC20" i="3"/>
  <c r="P34" i="3"/>
  <c r="AC35" i="3"/>
  <c r="AD35" i="3" s="1"/>
  <c r="AE35" i="3" s="1"/>
  <c r="AD45" i="3"/>
  <c r="AE45" i="3" s="1"/>
  <c r="AC45" i="3"/>
  <c r="AF4" i="3" s="1"/>
  <c r="O48" i="3"/>
  <c r="P48" i="3" s="1"/>
  <c r="O72" i="3"/>
  <c r="P72" i="3" s="1"/>
  <c r="O80" i="3"/>
  <c r="P80" i="3" s="1"/>
  <c r="O81" i="3"/>
  <c r="P81" i="3"/>
  <c r="O82" i="3"/>
  <c r="P82" i="3" s="1"/>
  <c r="AC91" i="3"/>
  <c r="AD91" i="3" s="1"/>
  <c r="AE91" i="3" s="1"/>
  <c r="AC92" i="3"/>
  <c r="O102" i="3"/>
  <c r="P102" i="3" s="1"/>
  <c r="AC24" i="3"/>
  <c r="O68" i="3"/>
  <c r="P68" i="3" s="1"/>
  <c r="O46" i="3"/>
  <c r="P46" i="3" s="1"/>
  <c r="P128" i="3"/>
  <c r="O105" i="3"/>
  <c r="P105" i="3" s="1"/>
  <c r="O106" i="3"/>
  <c r="P106" i="3" s="1"/>
  <c r="P98" i="3"/>
  <c r="O88" i="3"/>
  <c r="P88" i="3" s="1"/>
  <c r="P66" i="3"/>
  <c r="O56" i="3"/>
  <c r="P56" i="3" s="1"/>
  <c r="P45" i="3"/>
  <c r="O24" i="3"/>
  <c r="P24" i="3" s="1"/>
  <c r="P13" i="3"/>
  <c r="O86" i="3"/>
  <c r="P86" i="3" s="1"/>
  <c r="AD47" i="3"/>
  <c r="AC54" i="3"/>
  <c r="AD54" i="3" s="1"/>
  <c r="AE54" i="3" s="1"/>
  <c r="AC58" i="3"/>
  <c r="AD58" i="3" s="1"/>
  <c r="AE58" i="3" s="1"/>
  <c r="AD61" i="3"/>
  <c r="AE61" i="3" s="1"/>
  <c r="O63" i="3"/>
  <c r="P63" i="3" s="1"/>
  <c r="AD74" i="3"/>
  <c r="AD85" i="3"/>
  <c r="O90" i="3"/>
  <c r="P90" i="3" s="1"/>
  <c r="O95" i="3"/>
  <c r="P95" i="3" s="1"/>
  <c r="O104" i="3"/>
  <c r="P104" i="3"/>
  <c r="P109" i="3"/>
  <c r="O115" i="3"/>
  <c r="P115" i="3" s="1"/>
  <c r="P111" i="3"/>
  <c r="O71" i="3"/>
  <c r="P71" i="3" s="1"/>
  <c r="O7" i="3"/>
  <c r="P7" i="3" s="1"/>
  <c r="P92" i="3"/>
  <c r="P28" i="3"/>
  <c r="P17" i="3"/>
  <c r="P114" i="3"/>
  <c r="N4" i="3"/>
  <c r="O4" i="3" s="1"/>
  <c r="P4" i="3" s="1"/>
  <c r="L128" i="3"/>
  <c r="O15" i="3"/>
  <c r="P15" i="3" s="1"/>
  <c r="O19" i="3"/>
  <c r="P19" i="3" s="1"/>
  <c r="P22" i="3"/>
  <c r="O26" i="3"/>
  <c r="P26" i="3" s="1"/>
  <c r="O42" i="3"/>
  <c r="P42" i="3" s="1"/>
  <c r="O51" i="3"/>
  <c r="P51" i="3" s="1"/>
  <c r="AD55" i="3"/>
  <c r="AD62" i="3"/>
  <c r="AE62" i="3" s="1"/>
  <c r="AD65" i="3"/>
  <c r="AE65" i="3" s="1"/>
  <c r="O67" i="3"/>
  <c r="P67" i="3" s="1"/>
  <c r="AD70" i="3"/>
  <c r="AD82" i="3"/>
  <c r="AD86" i="3"/>
  <c r="AE86" i="3" s="1"/>
  <c r="AD89" i="3"/>
  <c r="AD93" i="3"/>
  <c r="V96" i="3"/>
  <c r="W96" i="3" s="1"/>
  <c r="X96" i="3" s="1"/>
  <c r="V92" i="3"/>
  <c r="W92" i="3" s="1"/>
  <c r="X92" i="3" s="1"/>
  <c r="V88" i="3"/>
  <c r="W88" i="3" s="1"/>
  <c r="V80" i="3"/>
  <c r="W80" i="3" s="1"/>
  <c r="X80" i="3" s="1"/>
  <c r="V68" i="3"/>
  <c r="W68" i="3" s="1"/>
  <c r="X68" i="3" s="1"/>
  <c r="V64" i="3"/>
  <c r="V60" i="3"/>
  <c r="V56" i="3"/>
  <c r="W56" i="3" s="1"/>
  <c r="X56" i="3" s="1"/>
  <c r="V52" i="3"/>
  <c r="W52" i="3" s="1"/>
  <c r="X52" i="3" s="1"/>
  <c r="V48" i="3"/>
  <c r="W48" i="3" s="1"/>
  <c r="X48" i="3" s="1"/>
  <c r="V44" i="3"/>
  <c r="V36" i="3"/>
  <c r="W36" i="3" s="1"/>
  <c r="X36" i="3" s="1"/>
  <c r="V32" i="3"/>
  <c r="W32" i="3" s="1"/>
  <c r="X32" i="3" s="1"/>
  <c r="V24" i="3"/>
  <c r="W24" i="3" s="1"/>
  <c r="X24" i="3" s="1"/>
  <c r="V20" i="3"/>
  <c r="W20" i="3" s="1"/>
  <c r="V12" i="3"/>
  <c r="W12" i="3" s="1"/>
  <c r="X12" i="3" s="1"/>
  <c r="V8" i="3"/>
  <c r="W8" i="3" s="1"/>
  <c r="X8" i="3" s="1"/>
  <c r="AC103" i="3"/>
  <c r="AD103" i="3" s="1"/>
  <c r="AC99" i="3"/>
  <c r="AD99" i="3" s="1"/>
  <c r="AE99" i="3" s="1"/>
  <c r="AC87" i="3"/>
  <c r="AD87" i="3" s="1"/>
  <c r="AE87" i="3" s="1"/>
  <c r="AC79" i="3"/>
  <c r="AD79" i="3" s="1"/>
  <c r="AE79" i="3" s="1"/>
  <c r="AC59" i="3"/>
  <c r="AD59" i="3" s="1"/>
  <c r="AE59" i="3" s="1"/>
  <c r="AC27" i="3"/>
  <c r="O126" i="3"/>
  <c r="P126" i="3" s="1"/>
  <c r="P122" i="3"/>
  <c r="P110" i="3"/>
  <c r="O110" i="3"/>
  <c r="O91" i="3"/>
  <c r="P91" i="3" s="1"/>
  <c r="O70" i="3"/>
  <c r="P70" i="3" s="1"/>
  <c r="O27" i="3"/>
  <c r="P27" i="3" s="1"/>
  <c r="P101" i="3"/>
  <c r="P69" i="3"/>
  <c r="P16" i="3"/>
  <c r="P125" i="3"/>
  <c r="P117" i="3"/>
  <c r="P113" i="3"/>
  <c r="O121" i="3"/>
  <c r="P121" i="3" s="1"/>
  <c r="P116" i="3"/>
  <c r="O125" i="3"/>
  <c r="P120" i="3"/>
  <c r="AD32" i="3"/>
  <c r="AE32" i="3" s="1"/>
  <c r="AD36" i="3"/>
  <c r="AD52" i="3"/>
  <c r="AD60" i="3"/>
  <c r="AE60" i="3" s="1"/>
  <c r="AD84" i="3"/>
  <c r="AD28" i="3"/>
  <c r="CQ6" i="3"/>
  <c r="CR6" i="3" s="1"/>
  <c r="CQ10" i="3"/>
  <c r="CR10" i="3" s="1"/>
  <c r="CQ14" i="3"/>
  <c r="CR14" i="3" s="1"/>
  <c r="CQ18" i="3"/>
  <c r="CR18" i="3" s="1"/>
  <c r="CQ7" i="3"/>
  <c r="CR7" i="3" s="1"/>
  <c r="CR11" i="3"/>
  <c r="CQ11" i="3"/>
  <c r="CQ15" i="3"/>
  <c r="CR15" i="3" s="1"/>
  <c r="CQ19" i="3"/>
  <c r="CR19" i="3" s="1"/>
  <c r="CQ8" i="3"/>
  <c r="CR8" i="3" s="1"/>
  <c r="CQ12" i="3"/>
  <c r="CR12" i="3" s="1"/>
  <c r="CQ16" i="3"/>
  <c r="CR16" i="3" s="1"/>
  <c r="CR20" i="3"/>
  <c r="CQ20" i="3"/>
  <c r="CQ5" i="3"/>
  <c r="CR5" i="3" s="1"/>
  <c r="CQ9" i="3"/>
  <c r="CR9" i="3" s="1"/>
  <c r="CQ13" i="3"/>
  <c r="CR13" i="3" s="1"/>
  <c r="CQ17" i="3"/>
  <c r="CR17" i="3" s="1"/>
  <c r="CQ21" i="3"/>
  <c r="CR21" i="3" s="1"/>
  <c r="CQ4" i="3"/>
  <c r="CR4" i="3" s="1"/>
  <c r="CJ10" i="3"/>
  <c r="CK10" i="3" s="1"/>
  <c r="CJ13" i="3"/>
  <c r="CK13" i="3" s="1"/>
  <c r="CJ6" i="3"/>
  <c r="CK6" i="3" s="1"/>
  <c r="CJ11" i="3"/>
  <c r="CK11" i="3" s="1"/>
  <c r="CJ14" i="3"/>
  <c r="CK14" i="3" s="1"/>
  <c r="CJ7" i="3"/>
  <c r="CK7" i="3" s="1"/>
  <c r="CJ15" i="3"/>
  <c r="CK15" i="3" s="1"/>
  <c r="CK8" i="3"/>
  <c r="CK12" i="3"/>
  <c r="CJ16" i="3"/>
  <c r="CK16" i="3" s="1"/>
  <c r="CK5" i="3"/>
  <c r="CK9" i="3"/>
  <c r="CJ4" i="3"/>
  <c r="CK4" i="3" s="1"/>
  <c r="CL4" i="3"/>
  <c r="CJ20" i="3"/>
  <c r="CK20" i="3" s="1"/>
  <c r="CJ19" i="3"/>
  <c r="CK19" i="3" s="1"/>
  <c r="CJ17" i="3"/>
  <c r="CK17" i="3" s="1"/>
  <c r="CJ21" i="3"/>
  <c r="CK21" i="3" s="1"/>
  <c r="CJ18" i="3"/>
  <c r="CK18" i="3" s="1"/>
  <c r="CC123" i="3"/>
  <c r="CD123" i="3" s="1"/>
  <c r="CC112" i="3"/>
  <c r="CD112" i="3" s="1"/>
  <c r="CC116" i="3"/>
  <c r="CD116" i="3" s="1"/>
  <c r="CC120" i="3"/>
  <c r="CD120" i="3" s="1"/>
  <c r="CC124" i="3"/>
  <c r="CD124" i="3" s="1"/>
  <c r="CC119" i="3"/>
  <c r="CD119" i="3" s="1"/>
  <c r="CC109" i="3"/>
  <c r="CD109" i="3" s="1"/>
  <c r="CC113" i="3"/>
  <c r="CD113" i="3" s="1"/>
  <c r="CC117" i="3"/>
  <c r="CD117" i="3" s="1"/>
  <c r="CC121" i="3"/>
  <c r="CD121" i="3" s="1"/>
  <c r="CC125" i="3"/>
  <c r="CD125" i="3" s="1"/>
  <c r="CC111" i="3"/>
  <c r="CD111" i="3" s="1"/>
  <c r="CC115" i="3"/>
  <c r="CD115" i="3" s="1"/>
  <c r="CC110" i="3"/>
  <c r="CD110" i="3" s="1"/>
  <c r="CC114" i="3"/>
  <c r="CD114" i="3" s="1"/>
  <c r="CC118" i="3"/>
  <c r="CD118" i="3" s="1"/>
  <c r="CC122" i="3"/>
  <c r="CD122" i="3" s="1"/>
  <c r="CC126" i="3"/>
  <c r="CD126" i="3" s="1"/>
  <c r="X85" i="3"/>
  <c r="BG89" i="3"/>
  <c r="BO23" i="3"/>
  <c r="CD65" i="3"/>
  <c r="AN79" i="3"/>
  <c r="AM111" i="3"/>
  <c r="AN111" i="3" s="1"/>
  <c r="AM115" i="3"/>
  <c r="AN115" i="3" s="1"/>
  <c r="AM119" i="3"/>
  <c r="AN119" i="3" s="1"/>
  <c r="AM112" i="3"/>
  <c r="AN112" i="3" s="1"/>
  <c r="AM116" i="3"/>
  <c r="AN116" i="3" s="1"/>
  <c r="AM124" i="3"/>
  <c r="AN124" i="3" s="1"/>
  <c r="AM109" i="3"/>
  <c r="AN109" i="3" s="1"/>
  <c r="AM113" i="3"/>
  <c r="AN113" i="3" s="1"/>
  <c r="AM117" i="3"/>
  <c r="AN117" i="3" s="1"/>
  <c r="AM121" i="3"/>
  <c r="AN121" i="3" s="1"/>
  <c r="AM125" i="3"/>
  <c r="AN125" i="3" s="1"/>
  <c r="AM123" i="3"/>
  <c r="AN123" i="3" s="1"/>
  <c r="AM120" i="3"/>
  <c r="AN120" i="3" s="1"/>
  <c r="AM110" i="3"/>
  <c r="AN110" i="3" s="1"/>
  <c r="AM114" i="3"/>
  <c r="AN114" i="3" s="1"/>
  <c r="AM118" i="3"/>
  <c r="AN118" i="3" s="1"/>
  <c r="AM122" i="3"/>
  <c r="AN122" i="3" s="1"/>
  <c r="AM126" i="3"/>
  <c r="AN126" i="3" s="1"/>
  <c r="X91" i="3"/>
  <c r="BV4" i="3"/>
  <c r="BV38" i="3"/>
  <c r="AM65" i="3"/>
  <c r="AN65" i="3" s="1"/>
  <c r="BN123" i="3"/>
  <c r="BO123" i="3" s="1"/>
  <c r="BN112" i="3"/>
  <c r="BO112" i="3" s="1"/>
  <c r="BN116" i="3"/>
  <c r="BO116" i="3" s="1"/>
  <c r="BN120" i="3"/>
  <c r="BO120" i="3" s="1"/>
  <c r="BN124" i="3"/>
  <c r="BO124" i="3" s="1"/>
  <c r="BN111" i="3"/>
  <c r="BO111" i="3"/>
  <c r="BN119" i="3"/>
  <c r="BO119" i="3" s="1"/>
  <c r="BN109" i="3"/>
  <c r="BO109" i="3" s="1"/>
  <c r="BN113" i="3"/>
  <c r="BO113" i="3" s="1"/>
  <c r="BN117" i="3"/>
  <c r="BO117" i="3" s="1"/>
  <c r="BN121" i="3"/>
  <c r="BO121" i="3" s="1"/>
  <c r="BN125" i="3"/>
  <c r="BO125" i="3" s="1"/>
  <c r="BN115" i="3"/>
  <c r="BO115" i="3" s="1"/>
  <c r="BN110" i="3"/>
  <c r="BO110" i="3" s="1"/>
  <c r="BN114" i="3"/>
  <c r="BO114" i="3" s="1"/>
  <c r="BN118" i="3"/>
  <c r="BO118" i="3" s="1"/>
  <c r="BN122" i="3"/>
  <c r="BO122" i="3" s="1"/>
  <c r="BN126" i="3"/>
  <c r="BO126" i="3" s="1"/>
  <c r="AD100" i="3"/>
  <c r="AE100" i="3" s="1"/>
  <c r="BU106" i="3"/>
  <c r="BV106" i="3" s="1"/>
  <c r="AX33" i="3"/>
  <c r="AY33" i="3" s="1"/>
  <c r="AM26" i="3"/>
  <c r="AN26" i="3" s="1"/>
  <c r="AM107" i="3"/>
  <c r="AN107" i="3" s="1"/>
  <c r="AD66" i="3"/>
  <c r="AE66" i="3" s="1"/>
  <c r="W67" i="3"/>
  <c r="X67" i="3" s="1"/>
  <c r="BO67" i="3"/>
  <c r="BV85" i="3"/>
  <c r="AY102" i="3"/>
  <c r="CD39" i="3"/>
  <c r="X79" i="3"/>
  <c r="X81" i="3"/>
  <c r="AN89" i="3"/>
  <c r="AX124" i="3"/>
  <c r="AY124" i="3" s="1"/>
  <c r="AX109" i="3"/>
  <c r="AY109" i="3" s="1"/>
  <c r="AX113" i="3"/>
  <c r="AY113" i="3" s="1"/>
  <c r="AX117" i="3"/>
  <c r="AY117" i="3" s="1"/>
  <c r="AX121" i="3"/>
  <c r="AY121" i="3" s="1"/>
  <c r="AX125" i="3"/>
  <c r="AY125" i="3" s="1"/>
  <c r="AX111" i="3"/>
  <c r="AY111" i="3" s="1"/>
  <c r="AX115" i="3"/>
  <c r="AY115" i="3" s="1"/>
  <c r="AX119" i="3"/>
  <c r="AY119" i="3" s="1"/>
  <c r="AX123" i="3"/>
  <c r="AY123" i="3" s="1"/>
  <c r="AX112" i="3"/>
  <c r="AY112" i="3" s="1"/>
  <c r="AX116" i="3"/>
  <c r="AY116" i="3" s="1"/>
  <c r="AX120" i="3"/>
  <c r="AY120" i="3" s="1"/>
  <c r="AX110" i="3"/>
  <c r="AY110" i="3" s="1"/>
  <c r="AX114" i="3"/>
  <c r="AY114" i="3" s="1"/>
  <c r="AX118" i="3"/>
  <c r="AY118" i="3" s="1"/>
  <c r="AX122" i="3"/>
  <c r="AY122" i="3" s="1"/>
  <c r="AX126" i="3"/>
  <c r="AY126" i="3" s="1"/>
  <c r="AX25" i="3"/>
  <c r="AY25" i="3" s="1"/>
  <c r="BF32" i="3"/>
  <c r="BG32" i="3" s="1"/>
  <c r="BF36" i="3"/>
  <c r="BG36" i="3" s="1"/>
  <c r="AM38" i="3"/>
  <c r="AN38" i="3" s="1"/>
  <c r="CC21" i="3"/>
  <c r="CD21" i="3" s="1"/>
  <c r="BN31" i="3"/>
  <c r="BO31" i="3" s="1"/>
  <c r="CC33" i="3"/>
  <c r="CD33" i="3" s="1"/>
  <c r="AX37" i="3"/>
  <c r="AY37" i="3" s="1"/>
  <c r="BF52" i="3"/>
  <c r="BG52" i="3" s="1"/>
  <c r="BU69" i="3"/>
  <c r="BV69" i="3" s="1"/>
  <c r="BF71" i="3"/>
  <c r="BG71" i="3" s="1"/>
  <c r="AM73" i="3"/>
  <c r="AN73" i="3" s="1"/>
  <c r="W75" i="3"/>
  <c r="X75" i="3" s="1"/>
  <c r="W101" i="3"/>
  <c r="X101" i="3" s="1"/>
  <c r="AM102" i="3"/>
  <c r="AN102" i="3" s="1"/>
  <c r="AM103" i="3"/>
  <c r="AN103" i="3" s="1"/>
  <c r="W100" i="3"/>
  <c r="X100" i="3" s="1"/>
  <c r="BF101" i="3"/>
  <c r="BG101" i="3" s="1"/>
  <c r="CC101" i="3"/>
  <c r="CD101" i="3" s="1"/>
  <c r="BF108" i="3"/>
  <c r="BG108" i="3" s="1"/>
  <c r="BW4" i="3"/>
  <c r="W28" i="3"/>
  <c r="X28" i="3" s="1"/>
  <c r="CD29" i="3"/>
  <c r="BU34" i="3"/>
  <c r="BV34" i="3" s="1"/>
  <c r="AD63" i="3"/>
  <c r="AE63" i="3" s="1"/>
  <c r="AX64" i="3"/>
  <c r="AY64" i="3" s="1"/>
  <c r="BF24" i="3"/>
  <c r="BG24" i="3" s="1"/>
  <c r="CC76" i="3"/>
  <c r="CD76" i="3" s="1"/>
  <c r="BN78" i="3"/>
  <c r="BO78" i="3" s="1"/>
  <c r="BF100" i="3"/>
  <c r="BG100" i="3"/>
  <c r="AD104" i="3"/>
  <c r="AE104" i="3" s="1"/>
  <c r="W105" i="3"/>
  <c r="X105" i="3" s="1"/>
  <c r="AX106" i="3"/>
  <c r="AY106" i="3" s="1"/>
  <c r="AX81" i="3"/>
  <c r="AY81" i="3" s="1"/>
  <c r="CC102" i="3"/>
  <c r="CD102" i="3" s="1"/>
  <c r="AD108" i="3"/>
  <c r="AE108" i="3" s="1"/>
  <c r="AM4" i="3"/>
  <c r="AN4" i="3" s="1"/>
  <c r="BU66" i="3"/>
  <c r="BV66" i="3" s="1"/>
  <c r="AM69" i="3"/>
  <c r="AN69" i="3" s="1"/>
  <c r="W71" i="3"/>
  <c r="X71" i="3" s="1"/>
  <c r="CC72" i="3"/>
  <c r="CD72" i="3" s="1"/>
  <c r="BN74" i="3"/>
  <c r="BO74" i="3" s="1"/>
  <c r="AX76" i="3"/>
  <c r="AY76" i="3" s="1"/>
  <c r="AD78" i="3"/>
  <c r="AE78" i="3" s="1"/>
  <c r="BN88" i="3"/>
  <c r="BO88" i="3" s="1"/>
  <c r="BN104" i="3"/>
  <c r="BO104" i="3" s="1"/>
  <c r="BF105" i="3"/>
  <c r="BG105" i="3" s="1"/>
  <c r="BN107" i="3"/>
  <c r="BO107" i="3" s="1"/>
  <c r="AX47" i="3"/>
  <c r="AY47" i="3" s="1"/>
  <c r="AX63" i="3"/>
  <c r="AY63" i="3" s="1"/>
  <c r="AM83" i="3"/>
  <c r="AN83" i="3" s="1"/>
  <c r="BF87" i="3"/>
  <c r="BG87" i="3" s="1"/>
  <c r="W93" i="3"/>
  <c r="X93" i="3" s="1"/>
  <c r="W104" i="3"/>
  <c r="X104" i="3" s="1"/>
  <c r="CC105" i="3"/>
  <c r="CD105" i="3" s="1"/>
  <c r="CC106" i="3"/>
  <c r="CD106" i="3" s="1"/>
  <c r="BU107" i="3"/>
  <c r="BV107" i="3" s="1"/>
  <c r="BN108" i="3"/>
  <c r="BO108" i="3" s="1"/>
  <c r="AN64" i="3"/>
  <c r="X66" i="3"/>
  <c r="CC67" i="3"/>
  <c r="CD67" i="3" s="1"/>
  <c r="AE84" i="3"/>
  <c r="AN91" i="3"/>
  <c r="AD111" i="3"/>
  <c r="AE111" i="3" s="1"/>
  <c r="AD115" i="3"/>
  <c r="AE115" i="3" s="1"/>
  <c r="AD119" i="3"/>
  <c r="AE119" i="3" s="1"/>
  <c r="AD123" i="3"/>
  <c r="AE123" i="3" s="1"/>
  <c r="AD112" i="3"/>
  <c r="AE112" i="3" s="1"/>
  <c r="AD116" i="3"/>
  <c r="AE116" i="3" s="1"/>
  <c r="AD120" i="3"/>
  <c r="AE120" i="3" s="1"/>
  <c r="AD124" i="3"/>
  <c r="AE124" i="3" s="1"/>
  <c r="AD109" i="3"/>
  <c r="AE109" i="3" s="1"/>
  <c r="AD113" i="3"/>
  <c r="AE113" i="3" s="1"/>
  <c r="AD117" i="3"/>
  <c r="AE117" i="3" s="1"/>
  <c r="AD121" i="3"/>
  <c r="AE121" i="3" s="1"/>
  <c r="AD125" i="3"/>
  <c r="AE125" i="3" s="1"/>
  <c r="AD110" i="3"/>
  <c r="AE110" i="3" s="1"/>
  <c r="AD114" i="3"/>
  <c r="AE114" i="3" s="1"/>
  <c r="AD118" i="3"/>
  <c r="AE118" i="3" s="1"/>
  <c r="AD122" i="3"/>
  <c r="AE122" i="3" s="1"/>
  <c r="AD126" i="3"/>
  <c r="AE126" i="3" s="1"/>
  <c r="W119" i="3"/>
  <c r="X119" i="3" s="1"/>
  <c r="W112" i="3"/>
  <c r="X112" i="3" s="1"/>
  <c r="W116" i="3"/>
  <c r="X116" i="3" s="1"/>
  <c r="W120" i="3"/>
  <c r="X120" i="3" s="1"/>
  <c r="W124" i="3"/>
  <c r="X124" i="3" s="1"/>
  <c r="W123" i="3"/>
  <c r="X123" i="3" s="1"/>
  <c r="W109" i="3"/>
  <c r="X109" i="3" s="1"/>
  <c r="W113" i="3"/>
  <c r="X113" i="3" s="1"/>
  <c r="W117" i="3"/>
  <c r="X117" i="3" s="1"/>
  <c r="W121" i="3"/>
  <c r="X121" i="3" s="1"/>
  <c r="W125" i="3"/>
  <c r="X125" i="3" s="1"/>
  <c r="W111" i="3"/>
  <c r="X111" i="3" s="1"/>
  <c r="W115" i="3"/>
  <c r="X115" i="3" s="1"/>
  <c r="W110" i="3"/>
  <c r="X110" i="3" s="1"/>
  <c r="W114" i="3"/>
  <c r="X114" i="3" s="1"/>
  <c r="W118" i="3"/>
  <c r="X118" i="3" s="1"/>
  <c r="W122" i="3"/>
  <c r="X122" i="3" s="1"/>
  <c r="W126" i="3"/>
  <c r="X126" i="3" s="1"/>
  <c r="BF111" i="3"/>
  <c r="BG111" i="3" s="1"/>
  <c r="BF123" i="3"/>
  <c r="BG123" i="3" s="1"/>
  <c r="BF116" i="3"/>
  <c r="BG116" i="3" s="1"/>
  <c r="BF120" i="3"/>
  <c r="BG120" i="3" s="1"/>
  <c r="BF113" i="3"/>
  <c r="BG113" i="3" s="1"/>
  <c r="BF117" i="3"/>
  <c r="BG117" i="3" s="1"/>
  <c r="BF121" i="3"/>
  <c r="BG121" i="3" s="1"/>
  <c r="BF125" i="3"/>
  <c r="BG125" i="3" s="1"/>
  <c r="BF115" i="3"/>
  <c r="BG115" i="3" s="1"/>
  <c r="BF119" i="3"/>
  <c r="BG119" i="3" s="1"/>
  <c r="BF112" i="3"/>
  <c r="BG112" i="3" s="1"/>
  <c r="BF124" i="3"/>
  <c r="BG124" i="3" s="1"/>
  <c r="BF110" i="3"/>
  <c r="BG110" i="3" s="1"/>
  <c r="BF114" i="3"/>
  <c r="BG114" i="3" s="1"/>
  <c r="BF118" i="3"/>
  <c r="BG118" i="3" s="1"/>
  <c r="BF122" i="3"/>
  <c r="BG122" i="3" s="1"/>
  <c r="BF126" i="3"/>
  <c r="BG126" i="3" s="1"/>
  <c r="BF109" i="3"/>
  <c r="BG109" i="3" s="1"/>
  <c r="BN4" i="3"/>
  <c r="BO4" i="3" s="1"/>
  <c r="AD4" i="3"/>
  <c r="AE4" i="3" s="1"/>
  <c r="BF10" i="3"/>
  <c r="BG10" i="3" s="1"/>
  <c r="BU20" i="3"/>
  <c r="BV20" i="3" s="1"/>
  <c r="AM24" i="3"/>
  <c r="AN24" i="3" s="1"/>
  <c r="AD25" i="3"/>
  <c r="AE25" i="3" s="1"/>
  <c r="W26" i="3"/>
  <c r="X26" i="3" s="1"/>
  <c r="BN29" i="3"/>
  <c r="BO29" i="3" s="1"/>
  <c r="BF30" i="3"/>
  <c r="BG30" i="3" s="1"/>
  <c r="AX31" i="3"/>
  <c r="AY31" i="3" s="1"/>
  <c r="AD33" i="3"/>
  <c r="AE33" i="3" s="1"/>
  <c r="W34" i="3"/>
  <c r="X34" i="3" s="1"/>
  <c r="BN5" i="3"/>
  <c r="BO5" i="3" s="1"/>
  <c r="W6" i="3"/>
  <c r="X6" i="3" s="1"/>
  <c r="AX7" i="3"/>
  <c r="AY7" i="3" s="1"/>
  <c r="CC7" i="3"/>
  <c r="CD7" i="3" s="1"/>
  <c r="AX9" i="3"/>
  <c r="AY9" i="3" s="1"/>
  <c r="BU9" i="3"/>
  <c r="BV9" i="3" s="1"/>
  <c r="W10" i="3"/>
  <c r="X10" i="3" s="1"/>
  <c r="CC11" i="3"/>
  <c r="CD11" i="3" s="1"/>
  <c r="CC12" i="3"/>
  <c r="CD12" i="3" s="1"/>
  <c r="BU13" i="3"/>
  <c r="BV13" i="3" s="1"/>
  <c r="BN14" i="3"/>
  <c r="BO14" i="3" s="1"/>
  <c r="BF15" i="3"/>
  <c r="BG15" i="3" s="1"/>
  <c r="AX16" i="3"/>
  <c r="AY16" i="3" s="1"/>
  <c r="AM17" i="3"/>
  <c r="AN17" i="3" s="1"/>
  <c r="AD18" i="3"/>
  <c r="AE18" i="3" s="1"/>
  <c r="W19" i="3"/>
  <c r="X19" i="3" s="1"/>
  <c r="CC20" i="3"/>
  <c r="CD20" i="3" s="1"/>
  <c r="BU21" i="3"/>
  <c r="BV21" i="3" s="1"/>
  <c r="BN22" i="3"/>
  <c r="BO22" i="3" s="1"/>
  <c r="BF23" i="3"/>
  <c r="BG23" i="3" s="1"/>
  <c r="AX24" i="3"/>
  <c r="AY24" i="3" s="1"/>
  <c r="AM25" i="3"/>
  <c r="AN25" i="3" s="1"/>
  <c r="AD26" i="3"/>
  <c r="AE26" i="3" s="1"/>
  <c r="W27" i="3"/>
  <c r="X27" i="3" s="1"/>
  <c r="CC28" i="3"/>
  <c r="CD28" i="3" s="1"/>
  <c r="BU29" i="3"/>
  <c r="BV29" i="3" s="1"/>
  <c r="BN30" i="3"/>
  <c r="BO30" i="3" s="1"/>
  <c r="BF31" i="3"/>
  <c r="BG31" i="3" s="1"/>
  <c r="AX32" i="3"/>
  <c r="AY32" i="3" s="1"/>
  <c r="AM33" i="3"/>
  <c r="AN33" i="3" s="1"/>
  <c r="AD34" i="3"/>
  <c r="AE34" i="3" s="1"/>
  <c r="W35" i="3"/>
  <c r="X35" i="3" s="1"/>
  <c r="CC36" i="3"/>
  <c r="CD36" i="3" s="1"/>
  <c r="BU37" i="3"/>
  <c r="BV37" i="3" s="1"/>
  <c r="BN38" i="3"/>
  <c r="BO38" i="3" s="1"/>
  <c r="AM12" i="3"/>
  <c r="AN12" i="3" s="1"/>
  <c r="BN21" i="3"/>
  <c r="BO21" i="3" s="1"/>
  <c r="AX23" i="3"/>
  <c r="AY23" i="3" s="1"/>
  <c r="CC27" i="3"/>
  <c r="CD27" i="3" s="1"/>
  <c r="BU28" i="3"/>
  <c r="BV28" i="3" s="1"/>
  <c r="AM32" i="3"/>
  <c r="AN32" i="3" s="1"/>
  <c r="CC35" i="3"/>
  <c r="CD35" i="3" s="1"/>
  <c r="X4" i="3"/>
  <c r="W5" i="3"/>
  <c r="X5" i="3" s="1"/>
  <c r="BF5" i="3"/>
  <c r="BG5" i="3" s="1"/>
  <c r="CD5" i="3"/>
  <c r="AX6" i="3"/>
  <c r="AY6" i="3" s="1"/>
  <c r="CC6" i="3"/>
  <c r="CD6" i="3" s="1"/>
  <c r="AE7" i="3"/>
  <c r="AM7" i="3"/>
  <c r="AN7" i="3" s="1"/>
  <c r="BO7" i="3"/>
  <c r="BU7" i="3"/>
  <c r="BV7" i="3" s="1"/>
  <c r="AD8" i="3"/>
  <c r="AE8" i="3" s="1"/>
  <c r="AM9" i="3"/>
  <c r="AN9" i="3" s="1"/>
  <c r="BN9" i="3"/>
  <c r="BO9" i="3" s="1"/>
  <c r="BO10" i="3"/>
  <c r="BU10" i="3"/>
  <c r="BV10" i="3" s="1"/>
  <c r="W11" i="3"/>
  <c r="X11" i="3" s="1"/>
  <c r="AX11" i="3"/>
  <c r="AY11" i="3" s="1"/>
  <c r="AY12" i="3"/>
  <c r="BF12" i="3"/>
  <c r="BG12" i="3" s="1"/>
  <c r="AX13" i="3"/>
  <c r="AY13" i="3" s="1"/>
  <c r="AM14" i="3"/>
  <c r="AN14" i="3" s="1"/>
  <c r="AD15" i="3"/>
  <c r="AE15" i="3" s="1"/>
  <c r="W16" i="3"/>
  <c r="X16" i="3" s="1"/>
  <c r="CC17" i="3"/>
  <c r="CD17" i="3" s="1"/>
  <c r="BU18" i="3"/>
  <c r="BV18" i="3" s="1"/>
  <c r="BN19" i="3"/>
  <c r="BO19" i="3" s="1"/>
  <c r="AM20" i="3"/>
  <c r="AN20" i="3" s="1"/>
  <c r="AD21" i="3"/>
  <c r="AE21" i="3" s="1"/>
  <c r="AY21" i="3"/>
  <c r="W22" i="3"/>
  <c r="X22" i="3" s="1"/>
  <c r="AN22" i="3"/>
  <c r="CC23" i="3"/>
  <c r="CD23" i="3" s="1"/>
  <c r="BU24" i="3"/>
  <c r="BV24" i="3" s="1"/>
  <c r="BN25" i="3"/>
  <c r="BO25" i="3" s="1"/>
  <c r="CD25" i="3"/>
  <c r="BF26" i="3"/>
  <c r="BG26" i="3" s="1"/>
  <c r="AX27" i="3"/>
  <c r="AY27" i="3" s="1"/>
  <c r="AM28" i="3"/>
  <c r="AN28" i="3" s="1"/>
  <c r="AD29" i="3"/>
  <c r="AE29" i="3" s="1"/>
  <c r="AY29" i="3"/>
  <c r="W30" i="3"/>
  <c r="X30" i="3" s="1"/>
  <c r="CC31" i="3"/>
  <c r="CD31" i="3" s="1"/>
  <c r="BU32" i="3"/>
  <c r="BV32" i="3" s="1"/>
  <c r="BN33" i="3"/>
  <c r="BO33" i="3" s="1"/>
  <c r="BF34" i="3"/>
  <c r="BG34" i="3" s="1"/>
  <c r="AX35" i="3"/>
  <c r="AY35" i="3" s="1"/>
  <c r="AM40" i="3"/>
  <c r="AN40" i="3" s="1"/>
  <c r="BN40" i="3"/>
  <c r="BO40" i="3" s="1"/>
  <c r="AE5" i="3"/>
  <c r="BG6" i="3"/>
  <c r="AN8" i="3"/>
  <c r="BU8" i="3"/>
  <c r="BV8" i="3" s="1"/>
  <c r="BF22" i="3"/>
  <c r="BG22" i="3" s="1"/>
  <c r="CC41" i="3"/>
  <c r="CD41" i="3" s="1"/>
  <c r="AN5" i="3"/>
  <c r="BV5" i="3"/>
  <c r="X7" i="3"/>
  <c r="AY8" i="3"/>
  <c r="AD9" i="3"/>
  <c r="AE9" i="3" s="1"/>
  <c r="CD9" i="3"/>
  <c r="AM13" i="3"/>
  <c r="AN13" i="3" s="1"/>
  <c r="AD14" i="3"/>
  <c r="AE14" i="3" s="1"/>
  <c r="BV14" i="3"/>
  <c r="W15" i="3"/>
  <c r="X15" i="3" s="1"/>
  <c r="BO15" i="3"/>
  <c r="CC16" i="3"/>
  <c r="CD16" i="3" s="1"/>
  <c r="BU17" i="3"/>
  <c r="BV17" i="3" s="1"/>
  <c r="BN18" i="3"/>
  <c r="BO18" i="3" s="1"/>
  <c r="BF19" i="3"/>
  <c r="BG19" i="3" s="1"/>
  <c r="AX20" i="3"/>
  <c r="AY20" i="3" s="1"/>
  <c r="AM21" i="3"/>
  <c r="AN21" i="3" s="1"/>
  <c r="AD22" i="3"/>
  <c r="AE22" i="3" s="1"/>
  <c r="W23" i="3"/>
  <c r="X23" i="3" s="1"/>
  <c r="CC24" i="3"/>
  <c r="CD24" i="3" s="1"/>
  <c r="BU25" i="3"/>
  <c r="BV25" i="3" s="1"/>
  <c r="BN26" i="3"/>
  <c r="BO26" i="3" s="1"/>
  <c r="BF27" i="3"/>
  <c r="BG27" i="3" s="1"/>
  <c r="AX28" i="3"/>
  <c r="AY28" i="3" s="1"/>
  <c r="AM29" i="3"/>
  <c r="AN29" i="3" s="1"/>
  <c r="AD30" i="3"/>
  <c r="AE30" i="3" s="1"/>
  <c r="W31" i="3"/>
  <c r="X31" i="3" s="1"/>
  <c r="CC32" i="3"/>
  <c r="CD32" i="3" s="1"/>
  <c r="BU33" i="3"/>
  <c r="BV33" i="3" s="1"/>
  <c r="BN34" i="3"/>
  <c r="BO34" i="3" s="1"/>
  <c r="BF35" i="3"/>
  <c r="BG35" i="3" s="1"/>
  <c r="AX36" i="3"/>
  <c r="AY36" i="3"/>
  <c r="AM37" i="3"/>
  <c r="AN37" i="3" s="1"/>
  <c r="AD38" i="3"/>
  <c r="AE38" i="3" s="1"/>
  <c r="W39" i="3"/>
  <c r="X39" i="3" s="1"/>
  <c r="W29" i="3"/>
  <c r="X29" i="3" s="1"/>
  <c r="Q4" i="3"/>
  <c r="AX39" i="3"/>
  <c r="AY39" i="3" s="1"/>
  <c r="BU39" i="3"/>
  <c r="BV39" i="3" s="1"/>
  <c r="BO8" i="3"/>
  <c r="X9" i="3"/>
  <c r="AN11" i="3"/>
  <c r="BU12" i="3"/>
  <c r="BV12" i="3" s="1"/>
  <c r="X13" i="3"/>
  <c r="AD13" i="3"/>
  <c r="AE13" i="3" s="1"/>
  <c r="BN13" i="3"/>
  <c r="BO13" i="3" s="1"/>
  <c r="W14" i="3"/>
  <c r="X14" i="3" s="1"/>
  <c r="BF14" i="3"/>
  <c r="BG14" i="3" s="1"/>
  <c r="CD14" i="3"/>
  <c r="AN15" i="3"/>
  <c r="AX15" i="3"/>
  <c r="AY15" i="3" s="1"/>
  <c r="CC15" i="3"/>
  <c r="CD15" i="3" s="1"/>
  <c r="AM16" i="3"/>
  <c r="AN16" i="3" s="1"/>
  <c r="BU16" i="3"/>
  <c r="BV16" i="3" s="1"/>
  <c r="X17" i="3"/>
  <c r="AD17" i="3"/>
  <c r="AE17" i="3" s="1"/>
  <c r="BN17" i="3"/>
  <c r="BO17" i="3" s="1"/>
  <c r="W18" i="3"/>
  <c r="X18" i="3" s="1"/>
  <c r="BF18" i="3"/>
  <c r="BG18" i="3" s="1"/>
  <c r="AN19" i="3"/>
  <c r="AX19" i="3"/>
  <c r="AY19" i="3" s="1"/>
  <c r="BV19" i="3"/>
  <c r="CC19" i="3"/>
  <c r="CD19" i="3" s="1"/>
  <c r="BO20" i="3"/>
  <c r="X21" i="3"/>
  <c r="AN23" i="3"/>
  <c r="BV23" i="3"/>
  <c r="BO24" i="3"/>
  <c r="X25" i="3"/>
  <c r="AN27" i="3"/>
  <c r="AE28" i="3"/>
  <c r="BO28" i="3"/>
  <c r="BG29" i="3"/>
  <c r="CD30" i="3"/>
  <c r="AN31" i="3"/>
  <c r="X33" i="3"/>
  <c r="AN35" i="3"/>
  <c r="BV35" i="3"/>
  <c r="AE36" i="3"/>
  <c r="X37" i="3"/>
  <c r="BG37" i="3"/>
  <c r="W40" i="3"/>
  <c r="X40" i="3" s="1"/>
  <c r="W42" i="3"/>
  <c r="X42" i="3" s="1"/>
  <c r="BU68" i="3"/>
  <c r="BV68" i="3" s="1"/>
  <c r="BF70" i="3"/>
  <c r="BG70" i="3" s="1"/>
  <c r="AM72" i="3"/>
  <c r="AN72" i="3" s="1"/>
  <c r="W74" i="3"/>
  <c r="X74" i="3" s="1"/>
  <c r="CC75" i="3"/>
  <c r="CD75" i="3" s="1"/>
  <c r="BN77" i="3"/>
  <c r="BO77" i="3" s="1"/>
  <c r="AD102" i="3"/>
  <c r="AE102" i="3" s="1"/>
  <c r="AM36" i="3"/>
  <c r="AN36" i="3" s="1"/>
  <c r="BU36" i="3"/>
  <c r="BV36" i="3" s="1"/>
  <c r="AD37" i="3"/>
  <c r="AE37" i="3" s="1"/>
  <c r="BN37" i="3"/>
  <c r="BO37" i="3" s="1"/>
  <c r="W38" i="3"/>
  <c r="X38" i="3" s="1"/>
  <c r="BF38" i="3"/>
  <c r="BG38" i="3" s="1"/>
  <c r="AD39" i="3"/>
  <c r="AE39" i="3" s="1"/>
  <c r="AD41" i="3"/>
  <c r="AE41" i="3" s="1"/>
  <c r="BF41" i="3"/>
  <c r="BG41" i="3" s="1"/>
  <c r="AD69" i="3"/>
  <c r="AE69" i="3" s="1"/>
  <c r="BU72" i="3"/>
  <c r="BV72" i="3" s="1"/>
  <c r="BF74" i="3"/>
  <c r="BG74" i="3" s="1"/>
  <c r="AM76" i="3"/>
  <c r="AN76" i="3" s="1"/>
  <c r="W78" i="3"/>
  <c r="X78" i="3" s="1"/>
  <c r="AD73" i="3"/>
  <c r="AE73" i="3" s="1"/>
  <c r="BV42" i="3"/>
  <c r="BO43" i="3"/>
  <c r="CC43" i="3"/>
  <c r="CD43" i="3" s="1"/>
  <c r="BU44" i="3"/>
  <c r="BV44" i="3" s="1"/>
  <c r="AY45" i="3"/>
  <c r="BN45" i="3"/>
  <c r="BO45" i="3" s="1"/>
  <c r="BF46" i="3"/>
  <c r="BG46" i="3" s="1"/>
  <c r="AE47" i="3"/>
  <c r="AM48" i="3"/>
  <c r="AN48" i="3" s="1"/>
  <c r="AD49" i="3"/>
  <c r="AE49" i="3" s="1"/>
  <c r="W50" i="3"/>
  <c r="X50" i="3" s="1"/>
  <c r="BV50" i="3"/>
  <c r="CC51" i="3"/>
  <c r="CD51" i="3" s="1"/>
  <c r="BU52" i="3"/>
  <c r="BV52" i="3" s="1"/>
  <c r="BN53" i="3"/>
  <c r="BO53" i="3" s="1"/>
  <c r="AN54" i="3"/>
  <c r="BF54" i="3"/>
  <c r="BG54" i="3" s="1"/>
  <c r="AE55" i="3"/>
  <c r="AX55" i="3"/>
  <c r="AY55" i="3" s="1"/>
  <c r="AM56" i="3"/>
  <c r="AN56" i="3" s="1"/>
  <c r="AD57" i="3"/>
  <c r="AE57" i="3" s="1"/>
  <c r="CD57" i="3"/>
  <c r="W58" i="3"/>
  <c r="X58" i="3" s="1"/>
  <c r="CC59" i="3"/>
  <c r="CD59" i="3" s="1"/>
  <c r="BU60" i="3"/>
  <c r="BV60" i="3" s="1"/>
  <c r="BN61" i="3"/>
  <c r="BO61" i="3" s="1"/>
  <c r="AN62" i="3"/>
  <c r="BF62" i="3"/>
  <c r="BG62" i="3" s="1"/>
  <c r="BN68" i="3"/>
  <c r="BO68" i="3" s="1"/>
  <c r="BN69" i="3"/>
  <c r="BO69" i="3" s="1"/>
  <c r="CC69" i="3"/>
  <c r="CD69" i="3" s="1"/>
  <c r="AX70" i="3"/>
  <c r="AY70" i="3" s="1"/>
  <c r="AX71" i="3"/>
  <c r="AY71" i="3" s="1"/>
  <c r="BN71" i="3"/>
  <c r="BO71" i="3" s="1"/>
  <c r="AD72" i="3"/>
  <c r="AE72" i="3" s="1"/>
  <c r="AX73" i="3"/>
  <c r="AY73" i="3" s="1"/>
  <c r="AD75" i="3"/>
  <c r="AE75" i="3" s="1"/>
  <c r="BU75" i="3"/>
  <c r="BV75" i="3" s="1"/>
  <c r="BU76" i="3"/>
  <c r="BV76" i="3" s="1"/>
  <c r="BF77" i="3"/>
  <c r="BG77" i="3" s="1"/>
  <c r="BF78" i="3"/>
  <c r="BG78" i="3" s="1"/>
  <c r="BU78" i="3"/>
  <c r="BV78" i="3" s="1"/>
  <c r="BN81" i="3"/>
  <c r="BO81" i="3" s="1"/>
  <c r="BN84" i="3"/>
  <c r="BO84" i="3" s="1"/>
  <c r="AM87" i="3"/>
  <c r="AN87" i="3" s="1"/>
  <c r="AX88" i="3"/>
  <c r="AY88" i="3" s="1"/>
  <c r="AM99" i="3"/>
  <c r="AN99" i="3" s="1"/>
  <c r="AX100" i="3"/>
  <c r="AY100" i="3" s="1"/>
  <c r="BU101" i="3"/>
  <c r="BV101" i="3" s="1"/>
  <c r="W103" i="3"/>
  <c r="X103" i="3" s="1"/>
  <c r="AX69" i="3"/>
  <c r="AY69" i="3" s="1"/>
  <c r="AD71" i="3"/>
  <c r="AE71" i="3" s="1"/>
  <c r="BU71" i="3"/>
  <c r="BV71" i="3" s="1"/>
  <c r="AY72" i="3"/>
  <c r="BF73" i="3"/>
  <c r="BG73" i="3" s="1"/>
  <c r="AE74" i="3"/>
  <c r="BU74" i="3"/>
  <c r="BV74" i="3" s="1"/>
  <c r="AM75" i="3"/>
  <c r="AN75" i="3" s="1"/>
  <c r="BF76" i="3"/>
  <c r="BG76" i="3" s="1"/>
  <c r="W77" i="3"/>
  <c r="X77" i="3" s="1"/>
  <c r="BV77" i="3"/>
  <c r="AM78" i="3"/>
  <c r="AN78" i="3" s="1"/>
  <c r="CC78" i="3"/>
  <c r="CD78" i="3" s="1"/>
  <c r="CC79" i="3"/>
  <c r="CD79" i="3" s="1"/>
  <c r="AD80" i="3"/>
  <c r="AE80" i="3" s="1"/>
  <c r="CC82" i="3"/>
  <c r="CD82" i="3" s="1"/>
  <c r="BN83" i="3"/>
  <c r="BO83" i="3" s="1"/>
  <c r="AM84" i="3"/>
  <c r="AN84" i="3" s="1"/>
  <c r="BF85" i="3"/>
  <c r="BG85" i="3" s="1"/>
  <c r="BN86" i="3"/>
  <c r="BO86" i="3" s="1"/>
  <c r="BN92" i="3"/>
  <c r="BO92" i="3" s="1"/>
  <c r="BU95" i="3"/>
  <c r="BV95" i="3" s="1"/>
  <c r="BF98" i="3"/>
  <c r="BG98" i="3" s="1"/>
  <c r="BU102" i="3"/>
  <c r="BV102" i="3" s="1"/>
  <c r="AM39" i="3"/>
  <c r="AN39" i="3" s="1"/>
  <c r="BO39" i="3"/>
  <c r="AD40" i="3"/>
  <c r="AE40" i="3" s="1"/>
  <c r="W41" i="3"/>
  <c r="X41" i="3" s="1"/>
  <c r="AY41" i="3"/>
  <c r="AN42" i="3"/>
  <c r="CC42" i="3"/>
  <c r="CD42" i="3" s="1"/>
  <c r="BU43" i="3"/>
  <c r="BV43" i="3" s="1"/>
  <c r="BN44" i="3"/>
  <c r="BO44" i="3" s="1"/>
  <c r="BF45" i="3"/>
  <c r="BG45" i="3" s="1"/>
  <c r="CD45" i="3"/>
  <c r="AX46" i="3"/>
  <c r="AY46" i="3" s="1"/>
  <c r="AM47" i="3"/>
  <c r="AN47" i="3" s="1"/>
  <c r="AD48" i="3"/>
  <c r="AE48" i="3" s="1"/>
  <c r="W49" i="3"/>
  <c r="X49" i="3" s="1"/>
  <c r="CC50" i="3"/>
  <c r="CD50" i="3" s="1"/>
  <c r="BU51" i="3"/>
  <c r="BV51" i="3" s="1"/>
  <c r="BN52" i="3"/>
  <c r="BO52" i="3" s="1"/>
  <c r="BF53" i="3"/>
  <c r="BG53" i="3" s="1"/>
  <c r="AX54" i="3"/>
  <c r="AY54" i="3" s="1"/>
  <c r="AM55" i="3"/>
  <c r="AN55" i="3" s="1"/>
  <c r="BO55" i="3"/>
  <c r="AD56" i="3"/>
  <c r="AE56" i="3" s="1"/>
  <c r="W57" i="3"/>
  <c r="X57" i="3" s="1"/>
  <c r="CC58" i="3"/>
  <c r="CD58" i="3" s="1"/>
  <c r="BU59" i="3"/>
  <c r="BV59" i="3" s="1"/>
  <c r="BN60" i="3"/>
  <c r="BO60" i="3" s="1"/>
  <c r="BF61" i="3"/>
  <c r="BG61" i="3" s="1"/>
  <c r="CD61" i="3"/>
  <c r="AX62" i="3"/>
  <c r="AY62" i="3" s="1"/>
  <c r="AM63" i="3"/>
  <c r="AN63" i="3" s="1"/>
  <c r="AD64" i="3"/>
  <c r="AE64" i="3" s="1"/>
  <c r="BG64" i="3"/>
  <c r="W65" i="3"/>
  <c r="X65" i="3" s="1"/>
  <c r="AN66" i="3"/>
  <c r="CC66" i="3"/>
  <c r="CD66" i="3" s="1"/>
  <c r="BU67" i="3"/>
  <c r="BV67" i="3" s="1"/>
  <c r="BF69" i="3"/>
  <c r="BG69" i="3" s="1"/>
  <c r="AE70" i="3"/>
  <c r="BU70" i="3"/>
  <c r="BV70" i="3" s="1"/>
  <c r="AM71" i="3"/>
  <c r="AN71" i="3" s="1"/>
  <c r="BF72" i="3"/>
  <c r="BG72" i="3" s="1"/>
  <c r="W73" i="3"/>
  <c r="X73" i="3" s="1"/>
  <c r="BV73" i="3"/>
  <c r="AM74" i="3"/>
  <c r="AN74" i="3" s="1"/>
  <c r="CC74" i="3"/>
  <c r="CD74" i="3" s="1"/>
  <c r="W76" i="3"/>
  <c r="X76" i="3" s="1"/>
  <c r="BN76" i="3"/>
  <c r="BO76" i="3" s="1"/>
  <c r="CC77" i="3"/>
  <c r="CD77" i="3" s="1"/>
  <c r="AX78" i="3"/>
  <c r="AY78" i="3" s="1"/>
  <c r="AN81" i="3"/>
  <c r="CC81" i="3"/>
  <c r="CD81" i="3" s="1"/>
  <c r="AE82" i="3"/>
  <c r="BF82" i="3"/>
  <c r="BG82" i="3" s="1"/>
  <c r="BU83" i="3"/>
  <c r="BV83" i="3" s="1"/>
  <c r="CC84" i="3"/>
  <c r="CD84" i="3" s="1"/>
  <c r="CC90" i="3"/>
  <c r="CD90" i="3" s="1"/>
  <c r="AY42" i="3"/>
  <c r="AN43" i="3"/>
  <c r="X45" i="3"/>
  <c r="CD46" i="3"/>
  <c r="AY50" i="3"/>
  <c r="AN51" i="3"/>
  <c r="AE52" i="3"/>
  <c r="X53" i="3"/>
  <c r="BV55" i="3"/>
  <c r="AY58" i="3"/>
  <c r="AN59" i="3"/>
  <c r="X61" i="3"/>
  <c r="BV63" i="3"/>
  <c r="AN67" i="3"/>
  <c r="BF68" i="3"/>
  <c r="BG68" i="3" s="1"/>
  <c r="W69" i="3"/>
  <c r="X69" i="3" s="1"/>
  <c r="W70" i="3"/>
  <c r="X70" i="3" s="1"/>
  <c r="AM70" i="3"/>
  <c r="AN70" i="3" s="1"/>
  <c r="CC70" i="3"/>
  <c r="CD70" i="3" s="1"/>
  <c r="CC71" i="3"/>
  <c r="CD71" i="3" s="1"/>
  <c r="W72" i="3"/>
  <c r="X72" i="3" s="1"/>
  <c r="BN72" i="3"/>
  <c r="BO72" i="3" s="1"/>
  <c r="BN73" i="3"/>
  <c r="BO73" i="3" s="1"/>
  <c r="CC73" i="3"/>
  <c r="CD73" i="3" s="1"/>
  <c r="AX74" i="3"/>
  <c r="AY74" i="3" s="1"/>
  <c r="AX75" i="3"/>
  <c r="AY75" i="3" s="1"/>
  <c r="BN75" i="3"/>
  <c r="BO75" i="3" s="1"/>
  <c r="AD76" i="3"/>
  <c r="AE76" i="3" s="1"/>
  <c r="AD77" i="3"/>
  <c r="AE77" i="3" s="1"/>
  <c r="AX77" i="3"/>
  <c r="AY77" i="3" s="1"/>
  <c r="BF79" i="3"/>
  <c r="BG79" i="3" s="1"/>
  <c r="W83" i="3"/>
  <c r="X83" i="3" s="1"/>
  <c r="AX86" i="3"/>
  <c r="AY86" i="3" s="1"/>
  <c r="W89" i="3"/>
  <c r="X89" i="3" s="1"/>
  <c r="AD90" i="3"/>
  <c r="AE90" i="3" s="1"/>
  <c r="BU82" i="3"/>
  <c r="BV82" i="3" s="1"/>
  <c r="AX83" i="3"/>
  <c r="AY83" i="3" s="1"/>
  <c r="AX94" i="3"/>
  <c r="AY94" i="3" s="1"/>
  <c r="AD97" i="3"/>
  <c r="AE97" i="3" s="1"/>
  <c r="AD88" i="3"/>
  <c r="AE88" i="3" s="1"/>
  <c r="BU91" i="3"/>
  <c r="BV91" i="3" s="1"/>
  <c r="AM82" i="3"/>
  <c r="AN82" i="3" s="1"/>
  <c r="AD83" i="3"/>
  <c r="AE83" i="3" s="1"/>
  <c r="W84" i="3"/>
  <c r="X84" i="3" s="1"/>
  <c r="BF93" i="3"/>
  <c r="BG93" i="3" s="1"/>
  <c r="BF97" i="3"/>
  <c r="BG97" i="3" s="1"/>
  <c r="AX79" i="3"/>
  <c r="AY79" i="3" s="1"/>
  <c r="AM80" i="3"/>
  <c r="AN80" i="3" s="1"/>
  <c r="AD81" i="3"/>
  <c r="AE81" i="3" s="1"/>
  <c r="BG81" i="3"/>
  <c r="BV81" i="3"/>
  <c r="W82" i="3"/>
  <c r="X82" i="3" s="1"/>
  <c r="BG83" i="3"/>
  <c r="CC83" i="3"/>
  <c r="CD83" i="3" s="1"/>
  <c r="X87" i="3"/>
  <c r="CD88" i="3"/>
  <c r="BG91" i="3"/>
  <c r="AY92" i="3"/>
  <c r="AN93" i="3"/>
  <c r="AY95" i="3"/>
  <c r="AD96" i="3"/>
  <c r="AE96" i="3" s="1"/>
  <c r="BU96" i="3"/>
  <c r="BV96" i="3" s="1"/>
  <c r="BU99" i="3"/>
  <c r="BV99" i="3" s="1"/>
  <c r="AX93" i="3"/>
  <c r="AY93" i="3" s="1"/>
  <c r="AM95" i="3"/>
  <c r="AN95" i="3" s="1"/>
  <c r="W97" i="3"/>
  <c r="X97" i="3" s="1"/>
  <c r="CC98" i="3"/>
  <c r="CD98" i="3" s="1"/>
  <c r="BU100" i="3"/>
  <c r="BV100" i="3" s="1"/>
  <c r="AD101" i="3"/>
  <c r="AE101" i="3" s="1"/>
  <c r="AX101" i="3"/>
  <c r="AY101" i="3" s="1"/>
  <c r="AE85" i="3"/>
  <c r="AY85" i="3"/>
  <c r="X86" i="3"/>
  <c r="AN86" i="3"/>
  <c r="BV86" i="3"/>
  <c r="CD87" i="3"/>
  <c r="AN88" i="3"/>
  <c r="AE89" i="3"/>
  <c r="X90" i="3"/>
  <c r="BV90" i="3"/>
  <c r="BV92" i="3"/>
  <c r="AE93" i="3"/>
  <c r="BN93" i="3"/>
  <c r="BO93" i="3" s="1"/>
  <c r="CC93" i="3"/>
  <c r="CD93" i="3" s="1"/>
  <c r="X94" i="3"/>
  <c r="BF94" i="3"/>
  <c r="BG94" i="3" s="1"/>
  <c r="CC94" i="3"/>
  <c r="CD94" i="3" s="1"/>
  <c r="AM96" i="3"/>
  <c r="AN96" i="3" s="1"/>
  <c r="BN96" i="3"/>
  <c r="BO96" i="3" s="1"/>
  <c r="W98" i="3"/>
  <c r="X98" i="3" s="1"/>
  <c r="AX98" i="3"/>
  <c r="AY98" i="3" s="1"/>
  <c r="CC99" i="3"/>
  <c r="CD99" i="3" s="1"/>
  <c r="CC100" i="3"/>
  <c r="CD100" i="3" s="1"/>
  <c r="CD97" i="3"/>
  <c r="AN98" i="3"/>
  <c r="BN101" i="3"/>
  <c r="BO101" i="3" s="1"/>
  <c r="AE94" i="3"/>
  <c r="X95" i="3"/>
  <c r="AY96" i="3"/>
  <c r="CD96" i="3"/>
  <c r="AN97" i="3"/>
  <c r="BV97" i="3"/>
  <c r="X99" i="3"/>
  <c r="BG99" i="3"/>
  <c r="AM100" i="3"/>
  <c r="AN100" i="3" s="1"/>
  <c r="AM101" i="3"/>
  <c r="AN101" i="3" s="1"/>
  <c r="W102" i="3"/>
  <c r="X102" i="3" s="1"/>
  <c r="BN102" i="3"/>
  <c r="BO102" i="3" s="1"/>
  <c r="BU107" i="2"/>
  <c r="BT107" i="2"/>
  <c r="BT109" i="2" s="1"/>
  <c r="BM107" i="2"/>
  <c r="BF107" i="2"/>
  <c r="BE107" i="2"/>
  <c r="AX107" i="2"/>
  <c r="AW107" i="2"/>
  <c r="AP107" i="2"/>
  <c r="AO107" i="2"/>
  <c r="AG107" i="2"/>
  <c r="Z107" i="2"/>
  <c r="S107" i="2"/>
  <c r="L107" i="2"/>
  <c r="BV104" i="2"/>
  <c r="BW104" i="2" s="1"/>
  <c r="BN104" i="2"/>
  <c r="BO104" i="2" s="1"/>
  <c r="BG104" i="2"/>
  <c r="BH104" i="2" s="1"/>
  <c r="AY104" i="2"/>
  <c r="AZ104" i="2" s="1"/>
  <c r="AH104" i="2"/>
  <c r="AI104" i="2" s="1"/>
  <c r="AA104" i="2"/>
  <c r="AB104" i="2" s="1"/>
  <c r="T104" i="2"/>
  <c r="U104" i="2" s="1"/>
  <c r="M104" i="2"/>
  <c r="N104" i="2" s="1"/>
  <c r="BV103" i="2"/>
  <c r="BW103" i="2" s="1"/>
  <c r="BN103" i="2"/>
  <c r="BO103" i="2" s="1"/>
  <c r="BG103" i="2"/>
  <c r="BH103" i="2" s="1"/>
  <c r="AY103" i="2"/>
  <c r="AZ103" i="2" s="1"/>
  <c r="AH103" i="2"/>
  <c r="AI103" i="2" s="1"/>
  <c r="AA103" i="2"/>
  <c r="AB103" i="2" s="1"/>
  <c r="T103" i="2"/>
  <c r="U103" i="2" s="1"/>
  <c r="M103" i="2"/>
  <c r="N103" i="2" s="1"/>
  <c r="BV102" i="2"/>
  <c r="BW102" i="2" s="1"/>
  <c r="BN102" i="2"/>
  <c r="BO102" i="2" s="1"/>
  <c r="BG102" i="2"/>
  <c r="BH102" i="2" s="1"/>
  <c r="AY102" i="2"/>
  <c r="AZ102" i="2" s="1"/>
  <c r="AH102" i="2"/>
  <c r="AI102" i="2" s="1"/>
  <c r="AA102" i="2"/>
  <c r="AB102" i="2" s="1"/>
  <c r="T102" i="2"/>
  <c r="U102" i="2" s="1"/>
  <c r="M102" i="2"/>
  <c r="N102" i="2" s="1"/>
  <c r="BV101" i="2"/>
  <c r="BW101" i="2" s="1"/>
  <c r="BN101" i="2"/>
  <c r="BO101" i="2" s="1"/>
  <c r="BG101" i="2"/>
  <c r="BH101" i="2" s="1"/>
  <c r="AY101" i="2"/>
  <c r="AZ101" i="2" s="1"/>
  <c r="AH101" i="2"/>
  <c r="AI101" i="2" s="1"/>
  <c r="AA101" i="2"/>
  <c r="AB101" i="2" s="1"/>
  <c r="T101" i="2"/>
  <c r="U101" i="2" s="1"/>
  <c r="M101" i="2"/>
  <c r="N101" i="2" s="1"/>
  <c r="BV100" i="2"/>
  <c r="BW100" i="2" s="1"/>
  <c r="BN100" i="2"/>
  <c r="BO100" i="2" s="1"/>
  <c r="BG100" i="2"/>
  <c r="BH100" i="2" s="1"/>
  <c r="AY100" i="2"/>
  <c r="AZ100" i="2" s="1"/>
  <c r="AJ100" i="2"/>
  <c r="AH100" i="2"/>
  <c r="AI100" i="2" s="1"/>
  <c r="AA100" i="2"/>
  <c r="AB100" i="2" s="1"/>
  <c r="T100" i="2"/>
  <c r="U100" i="2" s="1"/>
  <c r="M100" i="2"/>
  <c r="N100" i="2" s="1"/>
  <c r="BV99" i="2"/>
  <c r="BW99" i="2" s="1"/>
  <c r="BX99" i="2" s="1"/>
  <c r="BN99" i="2"/>
  <c r="BO99" i="2" s="1"/>
  <c r="BG99" i="2"/>
  <c r="BH99" i="2" s="1"/>
  <c r="BA99" i="2"/>
  <c r="AY99" i="2"/>
  <c r="AZ99" i="2" s="1"/>
  <c r="AS99" i="2"/>
  <c r="AH99" i="2"/>
  <c r="AI99" i="2" s="1"/>
  <c r="AA99" i="2"/>
  <c r="AB99" i="2" s="1"/>
  <c r="T99" i="2"/>
  <c r="M99" i="2"/>
  <c r="N99" i="2" s="1"/>
  <c r="BV98" i="2"/>
  <c r="BW98" i="2" s="1"/>
  <c r="BN98" i="2"/>
  <c r="BO98" i="2" s="1"/>
  <c r="BP98" i="2" s="1"/>
  <c r="BG98" i="2"/>
  <c r="AY98" i="2"/>
  <c r="AZ98" i="2" s="1"/>
  <c r="AH98" i="2"/>
  <c r="AA98" i="2"/>
  <c r="AB98" i="2" s="1"/>
  <c r="AC98" i="2" s="1"/>
  <c r="T98" i="2"/>
  <c r="U98" i="2" s="1"/>
  <c r="M98" i="2"/>
  <c r="N98" i="2" s="1"/>
  <c r="BV97" i="2"/>
  <c r="BW97" i="2" s="1"/>
  <c r="BX97" i="2" s="1"/>
  <c r="BN97" i="2"/>
  <c r="BO97" i="2" s="1"/>
  <c r="BG97" i="2"/>
  <c r="BH97" i="2" s="1"/>
  <c r="AY97" i="2"/>
  <c r="AZ97" i="2" s="1"/>
  <c r="BA97" i="2" s="1"/>
  <c r="AH97" i="2"/>
  <c r="AI97" i="2" s="1"/>
  <c r="AA97" i="2"/>
  <c r="AB97" i="2" s="1"/>
  <c r="T97" i="2"/>
  <c r="U97" i="2" s="1"/>
  <c r="V97" i="2" s="1"/>
  <c r="M97" i="2"/>
  <c r="N97" i="2" s="1"/>
  <c r="BW96" i="2"/>
  <c r="BV96" i="2"/>
  <c r="BN96" i="2"/>
  <c r="BO96" i="2" s="1"/>
  <c r="BG96" i="2"/>
  <c r="BH96" i="2" s="1"/>
  <c r="AY96" i="2"/>
  <c r="AZ96" i="2" s="1"/>
  <c r="AH96" i="2"/>
  <c r="AI96" i="2" s="1"/>
  <c r="AA96" i="2"/>
  <c r="AB96" i="2" s="1"/>
  <c r="T96" i="2"/>
  <c r="U96" i="2" s="1"/>
  <c r="M96" i="2"/>
  <c r="N96" i="2" s="1"/>
  <c r="BV95" i="2"/>
  <c r="BW95" i="2" s="1"/>
  <c r="BN95" i="2"/>
  <c r="BO95" i="2" s="1"/>
  <c r="BG95" i="2"/>
  <c r="BH95" i="2" s="1"/>
  <c r="AY95" i="2"/>
  <c r="AZ95" i="2" s="1"/>
  <c r="AH95" i="2"/>
  <c r="AI95" i="2" s="1"/>
  <c r="AA95" i="2"/>
  <c r="AB95" i="2" s="1"/>
  <c r="T95" i="2"/>
  <c r="U95" i="2" s="1"/>
  <c r="M95" i="2"/>
  <c r="N95" i="2" s="1"/>
  <c r="BV94" i="2"/>
  <c r="BW94" i="2" s="1"/>
  <c r="BN94" i="2"/>
  <c r="BO94" i="2" s="1"/>
  <c r="BG94" i="2"/>
  <c r="BH94" i="2" s="1"/>
  <c r="AY94" i="2"/>
  <c r="AZ94" i="2" s="1"/>
  <c r="AH94" i="2"/>
  <c r="AI94" i="2" s="1"/>
  <c r="AB94" i="2"/>
  <c r="AA94" i="2"/>
  <c r="T94" i="2"/>
  <c r="U94" i="2" s="1"/>
  <c r="M94" i="2"/>
  <c r="N94" i="2" s="1"/>
  <c r="BV93" i="2"/>
  <c r="BW93" i="2" s="1"/>
  <c r="BN93" i="2"/>
  <c r="BO93" i="2" s="1"/>
  <c r="BP93" i="2" s="1"/>
  <c r="BG93" i="2"/>
  <c r="BH93" i="2" s="1"/>
  <c r="AY93" i="2"/>
  <c r="AZ93" i="2" s="1"/>
  <c r="AH93" i="2"/>
  <c r="AA93" i="2"/>
  <c r="AB93" i="2" s="1"/>
  <c r="T93" i="2"/>
  <c r="U93" i="2" s="1"/>
  <c r="M93" i="2"/>
  <c r="N93" i="2" s="1"/>
  <c r="BV92" i="2"/>
  <c r="BW92" i="2" s="1"/>
  <c r="BN92" i="2"/>
  <c r="BO92" i="2" s="1"/>
  <c r="BG92" i="2"/>
  <c r="BH92" i="2" s="1"/>
  <c r="AY92" i="2"/>
  <c r="AZ92" i="2" s="1"/>
  <c r="AH92" i="2"/>
  <c r="AI92" i="2" s="1"/>
  <c r="AA92" i="2"/>
  <c r="AB92" i="2" s="1"/>
  <c r="T92" i="2"/>
  <c r="U92" i="2" s="1"/>
  <c r="M92" i="2"/>
  <c r="N92" i="2" s="1"/>
  <c r="BV91" i="2"/>
  <c r="BW91" i="2" s="1"/>
  <c r="BN91" i="2"/>
  <c r="BO91" i="2" s="1"/>
  <c r="BG91" i="2"/>
  <c r="BH91" i="2" s="1"/>
  <c r="AY91" i="2"/>
  <c r="AZ91" i="2" s="1"/>
  <c r="AH91" i="2"/>
  <c r="AI91" i="2" s="1"/>
  <c r="AA91" i="2"/>
  <c r="AB91" i="2" s="1"/>
  <c r="T91" i="2"/>
  <c r="U91" i="2" s="1"/>
  <c r="M91" i="2"/>
  <c r="N91" i="2" s="1"/>
  <c r="BV90" i="2"/>
  <c r="BW90" i="2" s="1"/>
  <c r="BN90" i="2"/>
  <c r="BO90" i="2" s="1"/>
  <c r="BG90" i="2"/>
  <c r="BH90" i="2" s="1"/>
  <c r="AY90" i="2"/>
  <c r="AZ90" i="2" s="1"/>
  <c r="AH90" i="2"/>
  <c r="AI90" i="2" s="1"/>
  <c r="AA90" i="2"/>
  <c r="AB90" i="2" s="1"/>
  <c r="T90" i="2"/>
  <c r="U90" i="2" s="1"/>
  <c r="M90" i="2"/>
  <c r="N90" i="2" s="1"/>
  <c r="BV89" i="2"/>
  <c r="BW89" i="2" s="1"/>
  <c r="BN89" i="2"/>
  <c r="BO89" i="2" s="1"/>
  <c r="BG89" i="2"/>
  <c r="BH89" i="2" s="1"/>
  <c r="AY89" i="2"/>
  <c r="AZ89" i="2" s="1"/>
  <c r="AH89" i="2"/>
  <c r="AI89" i="2" s="1"/>
  <c r="AA89" i="2"/>
  <c r="AB89" i="2" s="1"/>
  <c r="T89" i="2"/>
  <c r="U89" i="2" s="1"/>
  <c r="M89" i="2"/>
  <c r="N89" i="2" s="1"/>
  <c r="BV88" i="2"/>
  <c r="BW88" i="2" s="1"/>
  <c r="BN88" i="2"/>
  <c r="BO88" i="2" s="1"/>
  <c r="BG88" i="2"/>
  <c r="BH88" i="2" s="1"/>
  <c r="AY88" i="2"/>
  <c r="AZ88" i="2" s="1"/>
  <c r="AH88" i="2"/>
  <c r="AI88" i="2" s="1"/>
  <c r="AA88" i="2"/>
  <c r="AB88" i="2" s="1"/>
  <c r="T88" i="2"/>
  <c r="U88" i="2" s="1"/>
  <c r="M88" i="2"/>
  <c r="N88" i="2" s="1"/>
  <c r="BV87" i="2"/>
  <c r="BW87" i="2" s="1"/>
  <c r="BN87" i="2"/>
  <c r="BO87" i="2" s="1"/>
  <c r="BG87" i="2"/>
  <c r="BH87" i="2" s="1"/>
  <c r="AY87" i="2"/>
  <c r="AZ87" i="2" s="1"/>
  <c r="AH87" i="2"/>
  <c r="AI87" i="2" s="1"/>
  <c r="AA87" i="2"/>
  <c r="AB87" i="2" s="1"/>
  <c r="T87" i="2"/>
  <c r="U87" i="2" s="1"/>
  <c r="M87" i="2"/>
  <c r="N87" i="2" s="1"/>
  <c r="BV86" i="2"/>
  <c r="BW86" i="2" s="1"/>
  <c r="BN86" i="2"/>
  <c r="BO86" i="2" s="1"/>
  <c r="BG86" i="2"/>
  <c r="BH86" i="2" s="1"/>
  <c r="AY86" i="2"/>
  <c r="AZ86" i="2" s="1"/>
  <c r="AH86" i="2"/>
  <c r="AI86" i="2" s="1"/>
  <c r="AA86" i="2"/>
  <c r="AB86" i="2" s="1"/>
  <c r="T86" i="2"/>
  <c r="U86" i="2" s="1"/>
  <c r="M86" i="2"/>
  <c r="N86" i="2" s="1"/>
  <c r="BV85" i="2"/>
  <c r="BW85" i="2" s="1"/>
  <c r="BN85" i="2"/>
  <c r="BO85" i="2" s="1"/>
  <c r="BG85" i="2"/>
  <c r="BH85" i="2" s="1"/>
  <c r="AY85" i="2"/>
  <c r="AZ85" i="2" s="1"/>
  <c r="AH85" i="2"/>
  <c r="AI85" i="2" s="1"/>
  <c r="AA85" i="2"/>
  <c r="AB85" i="2" s="1"/>
  <c r="T85" i="2"/>
  <c r="U85" i="2" s="1"/>
  <c r="M85" i="2"/>
  <c r="N85" i="2" s="1"/>
  <c r="BW84" i="2"/>
  <c r="BV84" i="2"/>
  <c r="BN84" i="2"/>
  <c r="BO84" i="2" s="1"/>
  <c r="BG84" i="2"/>
  <c r="BH84" i="2" s="1"/>
  <c r="AY84" i="2"/>
  <c r="AZ84" i="2" s="1"/>
  <c r="AH84" i="2"/>
  <c r="AI84" i="2" s="1"/>
  <c r="AA84" i="2"/>
  <c r="AB84" i="2" s="1"/>
  <c r="T84" i="2"/>
  <c r="U84" i="2" s="1"/>
  <c r="M84" i="2"/>
  <c r="N84" i="2" s="1"/>
  <c r="BV83" i="2"/>
  <c r="BW83" i="2" s="1"/>
  <c r="BN83" i="2"/>
  <c r="BO83" i="2" s="1"/>
  <c r="BG83" i="2"/>
  <c r="BH83" i="2" s="1"/>
  <c r="AY83" i="2"/>
  <c r="AZ83" i="2" s="1"/>
  <c r="AH83" i="2"/>
  <c r="AI83" i="2" s="1"/>
  <c r="AA83" i="2"/>
  <c r="AB83" i="2" s="1"/>
  <c r="T83" i="2"/>
  <c r="U83" i="2" s="1"/>
  <c r="M83" i="2"/>
  <c r="N83" i="2" s="1"/>
  <c r="BV82" i="2"/>
  <c r="BW82" i="2" s="1"/>
  <c r="BN82" i="2"/>
  <c r="BO82" i="2" s="1"/>
  <c r="BP82" i="2" s="1"/>
  <c r="BG82" i="2"/>
  <c r="BH82" i="2" s="1"/>
  <c r="AY82" i="2"/>
  <c r="AZ82" i="2" s="1"/>
  <c r="AH82" i="2"/>
  <c r="AB82" i="2"/>
  <c r="AC82" i="2" s="1"/>
  <c r="AA82" i="2"/>
  <c r="T82" i="2"/>
  <c r="U82" i="2" s="1"/>
  <c r="M82" i="2"/>
  <c r="N82" i="2" s="1"/>
  <c r="BV81" i="2"/>
  <c r="BW81" i="2" s="1"/>
  <c r="BN81" i="2"/>
  <c r="BO81" i="2" s="1"/>
  <c r="BG81" i="2"/>
  <c r="BH81" i="2" s="1"/>
  <c r="AY81" i="2"/>
  <c r="AZ81" i="2" s="1"/>
  <c r="BA81" i="2" s="1"/>
  <c r="AS81" i="2"/>
  <c r="AH81" i="2"/>
  <c r="AI81" i="2" s="1"/>
  <c r="AA81" i="2"/>
  <c r="AB81" i="2" s="1"/>
  <c r="T81" i="2"/>
  <c r="U81" i="2" s="1"/>
  <c r="N81" i="2"/>
  <c r="M81" i="2"/>
  <c r="BV80" i="2"/>
  <c r="BW80" i="2" s="1"/>
  <c r="BN80" i="2"/>
  <c r="BO80" i="2" s="1"/>
  <c r="BP80" i="2" s="1"/>
  <c r="BG80" i="2"/>
  <c r="AY80" i="2"/>
  <c r="AZ80" i="2" s="1"/>
  <c r="AH80" i="2"/>
  <c r="AA80" i="2"/>
  <c r="AB80" i="2" s="1"/>
  <c r="T80" i="2"/>
  <c r="U80" i="2" s="1"/>
  <c r="M80" i="2"/>
  <c r="N80" i="2" s="1"/>
  <c r="BV79" i="2"/>
  <c r="BW79" i="2" s="1"/>
  <c r="BX79" i="2" s="1"/>
  <c r="BN79" i="2"/>
  <c r="BO79" i="2" s="1"/>
  <c r="BP79" i="2" s="1"/>
  <c r="BG79" i="2"/>
  <c r="AY79" i="2"/>
  <c r="AZ79" i="2" s="1"/>
  <c r="BA79" i="2" s="1"/>
  <c r="AS79" i="2"/>
  <c r="AH79" i="2"/>
  <c r="AA79" i="2"/>
  <c r="AB79" i="2" s="1"/>
  <c r="AC79" i="2" s="1"/>
  <c r="T79" i="2"/>
  <c r="U79" i="2" s="1"/>
  <c r="M79" i="2"/>
  <c r="N79" i="2" s="1"/>
  <c r="O79" i="2" s="1"/>
  <c r="BV78" i="2"/>
  <c r="BW78" i="2" s="1"/>
  <c r="BX78" i="2" s="1"/>
  <c r="BN78" i="2"/>
  <c r="BO78" i="2" s="1"/>
  <c r="BP78" i="2" s="1"/>
  <c r="BG78" i="2"/>
  <c r="BH78" i="2" s="1"/>
  <c r="AY78" i="2"/>
  <c r="AZ78" i="2" s="1"/>
  <c r="BA78" i="2" s="1"/>
  <c r="AS78" i="2"/>
  <c r="AH78" i="2"/>
  <c r="AA78" i="2"/>
  <c r="AB78" i="2" s="1"/>
  <c r="AC78" i="2" s="1"/>
  <c r="T78" i="2"/>
  <c r="M78" i="2"/>
  <c r="N78" i="2" s="1"/>
  <c r="O78" i="2" s="1"/>
  <c r="BV77" i="2"/>
  <c r="BW77" i="2" s="1"/>
  <c r="BN77" i="2"/>
  <c r="BO77" i="2" s="1"/>
  <c r="BP77" i="2" s="1"/>
  <c r="BG77" i="2"/>
  <c r="AY77" i="2"/>
  <c r="AZ77" i="2" s="1"/>
  <c r="BA77" i="2" s="1"/>
  <c r="AS77" i="2"/>
  <c r="AH77" i="2"/>
  <c r="AA77" i="2"/>
  <c r="AB77" i="2" s="1"/>
  <c r="AC77" i="2" s="1"/>
  <c r="T77" i="2"/>
  <c r="M77" i="2"/>
  <c r="N77" i="2" s="1"/>
  <c r="BV76" i="2"/>
  <c r="BW76" i="2" s="1"/>
  <c r="BX76" i="2" s="1"/>
  <c r="BN76" i="2"/>
  <c r="BO76" i="2" s="1"/>
  <c r="BP76" i="2" s="1"/>
  <c r="BG76" i="2"/>
  <c r="AY76" i="2"/>
  <c r="AZ76" i="2" s="1"/>
  <c r="BA76" i="2" s="1"/>
  <c r="AS76" i="2"/>
  <c r="AH76" i="2"/>
  <c r="AA76" i="2"/>
  <c r="AB76" i="2" s="1"/>
  <c r="T76" i="2"/>
  <c r="M76" i="2"/>
  <c r="N76" i="2" s="1"/>
  <c r="O76" i="2" s="1"/>
  <c r="BV75" i="2"/>
  <c r="BW75" i="2" s="1"/>
  <c r="BX75" i="2" s="1"/>
  <c r="BN75" i="2"/>
  <c r="BO75" i="2" s="1"/>
  <c r="BP75" i="2" s="1"/>
  <c r="BG75" i="2"/>
  <c r="AY75" i="2"/>
  <c r="AZ75" i="2" s="1"/>
  <c r="BA75" i="2" s="1"/>
  <c r="AH75" i="2"/>
  <c r="AA75" i="2"/>
  <c r="AB75" i="2" s="1"/>
  <c r="AC75" i="2" s="1"/>
  <c r="T75" i="2"/>
  <c r="P75" i="2"/>
  <c r="M75" i="2"/>
  <c r="N75" i="2" s="1"/>
  <c r="O75" i="2" s="1"/>
  <c r="BV74" i="2"/>
  <c r="BW74" i="2" s="1"/>
  <c r="BX74" i="2" s="1"/>
  <c r="BN74" i="2"/>
  <c r="BO74" i="2" s="1"/>
  <c r="BP74" i="2" s="1"/>
  <c r="BG74" i="2"/>
  <c r="BH74" i="2" s="1"/>
  <c r="AY74" i="2"/>
  <c r="AZ74" i="2" s="1"/>
  <c r="BA74" i="2" s="1"/>
  <c r="AS74" i="2"/>
  <c r="AH74" i="2"/>
  <c r="AD74" i="2"/>
  <c r="AA74" i="2"/>
  <c r="AB74" i="2" s="1"/>
  <c r="AC74" i="2" s="1"/>
  <c r="T74" i="2"/>
  <c r="M74" i="2"/>
  <c r="N74" i="2" s="1"/>
  <c r="O74" i="2" s="1"/>
  <c r="BV73" i="2"/>
  <c r="BW73" i="2" s="1"/>
  <c r="BN73" i="2"/>
  <c r="BO73" i="2" s="1"/>
  <c r="BP73" i="2" s="1"/>
  <c r="BG73" i="2"/>
  <c r="AY73" i="2"/>
  <c r="AZ73" i="2" s="1"/>
  <c r="BA73" i="2" s="1"/>
  <c r="AS73" i="2"/>
  <c r="AH73" i="2"/>
  <c r="AA73" i="2"/>
  <c r="AB73" i="2" s="1"/>
  <c r="AC73" i="2" s="1"/>
  <c r="T73" i="2"/>
  <c r="M73" i="2"/>
  <c r="N73" i="2" s="1"/>
  <c r="BV72" i="2"/>
  <c r="BW72" i="2" s="1"/>
  <c r="BX72" i="2" s="1"/>
  <c r="BN72" i="2"/>
  <c r="BO72" i="2" s="1"/>
  <c r="BP72" i="2" s="1"/>
  <c r="BG72" i="2"/>
  <c r="AY72" i="2"/>
  <c r="AZ72" i="2" s="1"/>
  <c r="BA72" i="2" s="1"/>
  <c r="AS72" i="2"/>
  <c r="AH72" i="2"/>
  <c r="AA72" i="2"/>
  <c r="AB72" i="2" s="1"/>
  <c r="T72" i="2"/>
  <c r="M72" i="2"/>
  <c r="N72" i="2" s="1"/>
  <c r="O72" i="2" s="1"/>
  <c r="BV71" i="2"/>
  <c r="BW71" i="2" s="1"/>
  <c r="BX71" i="2" s="1"/>
  <c r="BN71" i="2"/>
  <c r="BO71" i="2" s="1"/>
  <c r="BP71" i="2" s="1"/>
  <c r="BG71" i="2"/>
  <c r="AY71" i="2"/>
  <c r="AZ71" i="2" s="1"/>
  <c r="BA71" i="2" s="1"/>
  <c r="AH71" i="2"/>
  <c r="AA71" i="2"/>
  <c r="AB71" i="2" s="1"/>
  <c r="AC71" i="2" s="1"/>
  <c r="T71" i="2"/>
  <c r="M71" i="2"/>
  <c r="N71" i="2" s="1"/>
  <c r="O71" i="2" s="1"/>
  <c r="BV70" i="2"/>
  <c r="BW70" i="2" s="1"/>
  <c r="BX70" i="2" s="1"/>
  <c r="BN70" i="2"/>
  <c r="BO70" i="2" s="1"/>
  <c r="BP70" i="2" s="1"/>
  <c r="BG70" i="2"/>
  <c r="BH70" i="2" s="1"/>
  <c r="AY70" i="2"/>
  <c r="AZ70" i="2" s="1"/>
  <c r="BA70" i="2" s="1"/>
  <c r="AS70" i="2"/>
  <c r="AH70" i="2"/>
  <c r="AA70" i="2"/>
  <c r="AB70" i="2" s="1"/>
  <c r="AC70" i="2" s="1"/>
  <c r="T70" i="2"/>
  <c r="M70" i="2"/>
  <c r="N70" i="2" s="1"/>
  <c r="O70" i="2" s="1"/>
  <c r="BV69" i="2"/>
  <c r="BW69" i="2" s="1"/>
  <c r="BN69" i="2"/>
  <c r="BO69" i="2" s="1"/>
  <c r="BP69" i="2" s="1"/>
  <c r="BG69" i="2"/>
  <c r="AY69" i="2"/>
  <c r="AZ69" i="2" s="1"/>
  <c r="BA69" i="2" s="1"/>
  <c r="AS69" i="2"/>
  <c r="AH69" i="2"/>
  <c r="AA69" i="2"/>
  <c r="AB69" i="2" s="1"/>
  <c r="AC69" i="2" s="1"/>
  <c r="T69" i="2"/>
  <c r="M69" i="2"/>
  <c r="N69" i="2" s="1"/>
  <c r="BV68" i="2"/>
  <c r="BW68" i="2" s="1"/>
  <c r="BX68" i="2" s="1"/>
  <c r="BN68" i="2"/>
  <c r="BO68" i="2" s="1"/>
  <c r="BP68" i="2" s="1"/>
  <c r="BG68" i="2"/>
  <c r="AY68" i="2"/>
  <c r="AZ68" i="2" s="1"/>
  <c r="BA68" i="2" s="1"/>
  <c r="AS68" i="2"/>
  <c r="AH68" i="2"/>
  <c r="AA68" i="2"/>
  <c r="AB68" i="2" s="1"/>
  <c r="T68" i="2"/>
  <c r="U68" i="2" s="1"/>
  <c r="M68" i="2"/>
  <c r="N68" i="2" s="1"/>
  <c r="BV67" i="2"/>
  <c r="BW67" i="2" s="1"/>
  <c r="BN67" i="2"/>
  <c r="BO67" i="2" s="1"/>
  <c r="BP67" i="2" s="1"/>
  <c r="BG67" i="2"/>
  <c r="BH67" i="2" s="1"/>
  <c r="AY67" i="2"/>
  <c r="AZ67" i="2" s="1"/>
  <c r="AH67" i="2"/>
  <c r="AA67" i="2"/>
  <c r="AB67" i="2" s="1"/>
  <c r="T67" i="2"/>
  <c r="M67" i="2"/>
  <c r="N67" i="2" s="1"/>
  <c r="BV66" i="2"/>
  <c r="BW66" i="2" s="1"/>
  <c r="BN66" i="2"/>
  <c r="BO66" i="2" s="1"/>
  <c r="BP66" i="2" s="1"/>
  <c r="BG66" i="2"/>
  <c r="BH66" i="2" s="1"/>
  <c r="BB66" i="2"/>
  <c r="AY66" i="2"/>
  <c r="AZ66" i="2" s="1"/>
  <c r="BA66" i="2" s="1"/>
  <c r="AH66" i="2"/>
  <c r="AI66" i="2" s="1"/>
  <c r="AA66" i="2"/>
  <c r="AB66" i="2" s="1"/>
  <c r="T66" i="2"/>
  <c r="M66" i="2"/>
  <c r="N66" i="2" s="1"/>
  <c r="BV65" i="2"/>
  <c r="BW65" i="2" s="1"/>
  <c r="BN65" i="2"/>
  <c r="BO65" i="2" s="1"/>
  <c r="BP65" i="2" s="1"/>
  <c r="BG65" i="2"/>
  <c r="BH65" i="2" s="1"/>
  <c r="AY65" i="2"/>
  <c r="AZ65" i="2" s="1"/>
  <c r="BA65" i="2" s="1"/>
  <c r="AH65" i="2"/>
  <c r="AA65" i="2"/>
  <c r="AB65" i="2" s="1"/>
  <c r="T65" i="2"/>
  <c r="U65" i="2" s="1"/>
  <c r="M65" i="2"/>
  <c r="N65" i="2" s="1"/>
  <c r="BV64" i="2"/>
  <c r="BW64" i="2" s="1"/>
  <c r="BN64" i="2"/>
  <c r="BO64" i="2" s="1"/>
  <c r="BG64" i="2"/>
  <c r="BH64" i="2" s="1"/>
  <c r="AY64" i="2"/>
  <c r="AZ64" i="2" s="1"/>
  <c r="BA64" i="2" s="1"/>
  <c r="AH64" i="2"/>
  <c r="AA64" i="2"/>
  <c r="AB64" i="2" s="1"/>
  <c r="T64" i="2"/>
  <c r="M64" i="2"/>
  <c r="N64" i="2" s="1"/>
  <c r="BV63" i="2"/>
  <c r="BW63" i="2" s="1"/>
  <c r="BN63" i="2"/>
  <c r="BO63" i="2" s="1"/>
  <c r="BP63" i="2" s="1"/>
  <c r="BG63" i="2"/>
  <c r="BH63" i="2" s="1"/>
  <c r="AY63" i="2"/>
  <c r="AZ63" i="2" s="1"/>
  <c r="AH63" i="2"/>
  <c r="AA63" i="2"/>
  <c r="AB63" i="2" s="1"/>
  <c r="T63" i="2"/>
  <c r="M63" i="2"/>
  <c r="N63" i="2" s="1"/>
  <c r="BV62" i="2"/>
  <c r="BW62" i="2" s="1"/>
  <c r="BN62" i="2"/>
  <c r="BO62" i="2" s="1"/>
  <c r="BP62" i="2" s="1"/>
  <c r="BG62" i="2"/>
  <c r="BH62" i="2" s="1"/>
  <c r="AY62" i="2"/>
  <c r="AZ62" i="2" s="1"/>
  <c r="BA62" i="2" s="1"/>
  <c r="AH62" i="2"/>
  <c r="AI62" i="2" s="1"/>
  <c r="AA62" i="2"/>
  <c r="AB62" i="2" s="1"/>
  <c r="T62" i="2"/>
  <c r="M62" i="2"/>
  <c r="N62" i="2" s="1"/>
  <c r="BV61" i="2"/>
  <c r="BW61" i="2" s="1"/>
  <c r="BN61" i="2"/>
  <c r="BO61" i="2" s="1"/>
  <c r="BP61" i="2" s="1"/>
  <c r="BG61" i="2"/>
  <c r="BH61" i="2" s="1"/>
  <c r="AY61" i="2"/>
  <c r="AZ61" i="2" s="1"/>
  <c r="BA61" i="2" s="1"/>
  <c r="AH61" i="2"/>
  <c r="AA61" i="2"/>
  <c r="AB61" i="2" s="1"/>
  <c r="T61" i="2"/>
  <c r="U61" i="2" s="1"/>
  <c r="M61" i="2"/>
  <c r="N61" i="2" s="1"/>
  <c r="BV60" i="2"/>
  <c r="BW60" i="2" s="1"/>
  <c r="BN60" i="2"/>
  <c r="BO60" i="2" s="1"/>
  <c r="BG60" i="2"/>
  <c r="BH60" i="2" s="1"/>
  <c r="AY60" i="2"/>
  <c r="AZ60" i="2" s="1"/>
  <c r="BA60" i="2" s="1"/>
  <c r="AH60" i="2"/>
  <c r="AI60" i="2" s="1"/>
  <c r="AB60" i="2"/>
  <c r="AC60" i="2" s="1"/>
  <c r="AA60" i="2"/>
  <c r="T60" i="2"/>
  <c r="U60" i="2" s="1"/>
  <c r="M60" i="2"/>
  <c r="N60" i="2" s="1"/>
  <c r="BW59" i="2"/>
  <c r="BX59" i="2" s="1"/>
  <c r="BV59" i="2"/>
  <c r="BN59" i="2"/>
  <c r="BO59" i="2" s="1"/>
  <c r="BG59" i="2"/>
  <c r="BH59" i="2" s="1"/>
  <c r="AY59" i="2"/>
  <c r="AZ59" i="2" s="1"/>
  <c r="AS59" i="2"/>
  <c r="AH59" i="2"/>
  <c r="AI59" i="2" s="1"/>
  <c r="AA59" i="2"/>
  <c r="AB59" i="2" s="1"/>
  <c r="T59" i="2"/>
  <c r="U59" i="2" s="1"/>
  <c r="M59" i="2"/>
  <c r="N59" i="2" s="1"/>
  <c r="BV58" i="2"/>
  <c r="BW58" i="2" s="1"/>
  <c r="BO58" i="2"/>
  <c r="BN58" i="2"/>
  <c r="BG58" i="2"/>
  <c r="AY58" i="2"/>
  <c r="AZ58" i="2" s="1"/>
  <c r="AH58" i="2"/>
  <c r="AI58" i="2" s="1"/>
  <c r="AA58" i="2"/>
  <c r="AB58" i="2" s="1"/>
  <c r="AC58" i="2" s="1"/>
  <c r="T58" i="2"/>
  <c r="U58" i="2" s="1"/>
  <c r="M58" i="2"/>
  <c r="N58" i="2" s="1"/>
  <c r="BV57" i="2"/>
  <c r="BW57" i="2" s="1"/>
  <c r="BX57" i="2" s="1"/>
  <c r="BN57" i="2"/>
  <c r="BO57" i="2" s="1"/>
  <c r="BG57" i="2"/>
  <c r="BH57" i="2" s="1"/>
  <c r="AY57" i="2"/>
  <c r="AZ57" i="2" s="1"/>
  <c r="AH57" i="2"/>
  <c r="AI57" i="2" s="1"/>
  <c r="AA57" i="2"/>
  <c r="AB57" i="2" s="1"/>
  <c r="T57" i="2"/>
  <c r="U57" i="2" s="1"/>
  <c r="M57" i="2"/>
  <c r="N57" i="2" s="1"/>
  <c r="O57" i="2" s="1"/>
  <c r="BV56" i="2"/>
  <c r="BW56" i="2" s="1"/>
  <c r="BN56" i="2"/>
  <c r="BO56" i="2" s="1"/>
  <c r="BG56" i="2"/>
  <c r="AY56" i="2"/>
  <c r="AZ56" i="2" s="1"/>
  <c r="AH56" i="2"/>
  <c r="AI56" i="2" s="1"/>
  <c r="AA56" i="2"/>
  <c r="AB56" i="2" s="1"/>
  <c r="AC56" i="2" s="1"/>
  <c r="T56" i="2"/>
  <c r="U56" i="2" s="1"/>
  <c r="M56" i="2"/>
  <c r="N56" i="2" s="1"/>
  <c r="BV55" i="2"/>
  <c r="BW55" i="2" s="1"/>
  <c r="BN55" i="2"/>
  <c r="BO55" i="2" s="1"/>
  <c r="BG55" i="2"/>
  <c r="BH55" i="2" s="1"/>
  <c r="AY55" i="2"/>
  <c r="AZ55" i="2" s="1"/>
  <c r="AS55" i="2"/>
  <c r="AH55" i="2"/>
  <c r="AI55" i="2" s="1"/>
  <c r="AA55" i="2"/>
  <c r="AB55" i="2" s="1"/>
  <c r="T55" i="2"/>
  <c r="U55" i="2" s="1"/>
  <c r="M55" i="2"/>
  <c r="N55" i="2" s="1"/>
  <c r="O55" i="2" s="1"/>
  <c r="BV54" i="2"/>
  <c r="BW54" i="2" s="1"/>
  <c r="BN54" i="2"/>
  <c r="BO54" i="2" s="1"/>
  <c r="BG54" i="2"/>
  <c r="AY54" i="2"/>
  <c r="AZ54" i="2" s="1"/>
  <c r="AJ54" i="2"/>
  <c r="AH54" i="2"/>
  <c r="AI54" i="2" s="1"/>
  <c r="AA54" i="2"/>
  <c r="AB54" i="2" s="1"/>
  <c r="T54" i="2"/>
  <c r="U54" i="2" s="1"/>
  <c r="M54" i="2"/>
  <c r="N54" i="2" s="1"/>
  <c r="BV53" i="2"/>
  <c r="BW53" i="2" s="1"/>
  <c r="BX53" i="2" s="1"/>
  <c r="BN53" i="2"/>
  <c r="BO53" i="2" s="1"/>
  <c r="BG53" i="2"/>
  <c r="BH53" i="2" s="1"/>
  <c r="AY53" i="2"/>
  <c r="AZ53" i="2" s="1"/>
  <c r="AS53" i="2"/>
  <c r="AH53" i="2"/>
  <c r="AI53" i="2" s="1"/>
  <c r="AA53" i="2"/>
  <c r="AB53" i="2" s="1"/>
  <c r="V53" i="2"/>
  <c r="T53" i="2"/>
  <c r="U53" i="2" s="1"/>
  <c r="M53" i="2"/>
  <c r="N53" i="2" s="1"/>
  <c r="O53" i="2" s="1"/>
  <c r="BV52" i="2"/>
  <c r="BW52" i="2" s="1"/>
  <c r="BN52" i="2"/>
  <c r="BO52" i="2" s="1"/>
  <c r="BG52" i="2"/>
  <c r="BH52" i="2" s="1"/>
  <c r="AY52" i="2"/>
  <c r="AZ52" i="2" s="1"/>
  <c r="AH52" i="2"/>
  <c r="AI52" i="2" s="1"/>
  <c r="AB52" i="2"/>
  <c r="AC52" i="2" s="1"/>
  <c r="AA52" i="2"/>
  <c r="T52" i="2"/>
  <c r="U52" i="2" s="1"/>
  <c r="M52" i="2"/>
  <c r="N52" i="2" s="1"/>
  <c r="BV51" i="2"/>
  <c r="BW51" i="2" s="1"/>
  <c r="BX51" i="2" s="1"/>
  <c r="BN51" i="2"/>
  <c r="BO51" i="2" s="1"/>
  <c r="BG51" i="2"/>
  <c r="BH51" i="2" s="1"/>
  <c r="AY51" i="2"/>
  <c r="AZ51" i="2" s="1"/>
  <c r="AS51" i="2"/>
  <c r="AH51" i="2"/>
  <c r="AI51" i="2" s="1"/>
  <c r="AA51" i="2"/>
  <c r="AB51" i="2" s="1"/>
  <c r="T51" i="2"/>
  <c r="M51" i="2"/>
  <c r="N51" i="2" s="1"/>
  <c r="O51" i="2" s="1"/>
  <c r="BV50" i="2"/>
  <c r="BW50" i="2" s="1"/>
  <c r="BO50" i="2"/>
  <c r="BP50" i="2" s="1"/>
  <c r="BN50" i="2"/>
  <c r="BG50" i="2"/>
  <c r="AY50" i="2"/>
  <c r="AZ50" i="2" s="1"/>
  <c r="AH50" i="2"/>
  <c r="AI50" i="2" s="1"/>
  <c r="AJ50" i="2" s="1"/>
  <c r="AA50" i="2"/>
  <c r="AB50" i="2" s="1"/>
  <c r="AC50" i="2" s="1"/>
  <c r="T50" i="2"/>
  <c r="U50" i="2" s="1"/>
  <c r="M50" i="2"/>
  <c r="N50" i="2" s="1"/>
  <c r="BV49" i="2"/>
  <c r="BW49" i="2" s="1"/>
  <c r="BX49" i="2" s="1"/>
  <c r="BN49" i="2"/>
  <c r="BO49" i="2" s="1"/>
  <c r="BG49" i="2"/>
  <c r="BH49" i="2" s="1"/>
  <c r="AY49" i="2"/>
  <c r="AZ49" i="2" s="1"/>
  <c r="AS49" i="2"/>
  <c r="AH49" i="2"/>
  <c r="AI49" i="2" s="1"/>
  <c r="AA49" i="2"/>
  <c r="AB49" i="2" s="1"/>
  <c r="T49" i="2"/>
  <c r="U49" i="2" s="1"/>
  <c r="M49" i="2"/>
  <c r="N49" i="2" s="1"/>
  <c r="O49" i="2" s="1"/>
  <c r="BV48" i="2"/>
  <c r="BW48" i="2" s="1"/>
  <c r="BN48" i="2"/>
  <c r="BO48" i="2" s="1"/>
  <c r="BG48" i="2"/>
  <c r="AY48" i="2"/>
  <c r="AZ48" i="2" s="1"/>
  <c r="AH48" i="2"/>
  <c r="AB48" i="2"/>
  <c r="AC48" i="2" s="1"/>
  <c r="AA48" i="2"/>
  <c r="T48" i="2"/>
  <c r="U48" i="2" s="1"/>
  <c r="M48" i="2"/>
  <c r="N48" i="2" s="1"/>
  <c r="BV47" i="2"/>
  <c r="BW47" i="2" s="1"/>
  <c r="BN47" i="2"/>
  <c r="BO47" i="2" s="1"/>
  <c r="BG47" i="2"/>
  <c r="BH47" i="2" s="1"/>
  <c r="AY47" i="2"/>
  <c r="AZ47" i="2" s="1"/>
  <c r="BA47" i="2" s="1"/>
  <c r="AS47" i="2"/>
  <c r="AH47" i="2"/>
  <c r="AI47" i="2" s="1"/>
  <c r="AA47" i="2"/>
  <c r="AB47" i="2" s="1"/>
  <c r="T47" i="2"/>
  <c r="N47" i="2"/>
  <c r="O47" i="2" s="1"/>
  <c r="M47" i="2"/>
  <c r="BV46" i="2"/>
  <c r="BW46" i="2" s="1"/>
  <c r="BN46" i="2"/>
  <c r="BO46" i="2" s="1"/>
  <c r="BP46" i="2" s="1"/>
  <c r="BI46" i="2"/>
  <c r="BG46" i="2"/>
  <c r="BH46" i="2" s="1"/>
  <c r="AY46" i="2"/>
  <c r="AZ46" i="2" s="1"/>
  <c r="AH46" i="2"/>
  <c r="AI46" i="2" s="1"/>
  <c r="AA46" i="2"/>
  <c r="AB46" i="2" s="1"/>
  <c r="AC46" i="2" s="1"/>
  <c r="T46" i="2"/>
  <c r="U46" i="2" s="1"/>
  <c r="M46" i="2"/>
  <c r="N46" i="2" s="1"/>
  <c r="BV45" i="2"/>
  <c r="BW45" i="2" s="1"/>
  <c r="BX45" i="2" s="1"/>
  <c r="BO45" i="2"/>
  <c r="BN45" i="2"/>
  <c r="BG45" i="2"/>
  <c r="BH45" i="2" s="1"/>
  <c r="AY45" i="2"/>
  <c r="AZ45" i="2" s="1"/>
  <c r="BA45" i="2" s="1"/>
  <c r="AS45" i="2"/>
  <c r="AH45" i="2"/>
  <c r="AI45" i="2" s="1"/>
  <c r="AA45" i="2"/>
  <c r="AB45" i="2" s="1"/>
  <c r="T45" i="2"/>
  <c r="U45" i="2" s="1"/>
  <c r="M45" i="2"/>
  <c r="N45" i="2" s="1"/>
  <c r="O45" i="2" s="1"/>
  <c r="BV44" i="2"/>
  <c r="BW44" i="2" s="1"/>
  <c r="BN44" i="2"/>
  <c r="BO44" i="2" s="1"/>
  <c r="BG44" i="2"/>
  <c r="BH44" i="2" s="1"/>
  <c r="BI44" i="2" s="1"/>
  <c r="AY44" i="2"/>
  <c r="AZ44" i="2" s="1"/>
  <c r="AH44" i="2"/>
  <c r="AI44" i="2" s="1"/>
  <c r="AA44" i="2"/>
  <c r="AB44" i="2" s="1"/>
  <c r="AC44" i="2" s="1"/>
  <c r="T44" i="2"/>
  <c r="U44" i="2" s="1"/>
  <c r="M44" i="2"/>
  <c r="N44" i="2" s="1"/>
  <c r="BW43" i="2"/>
  <c r="BX43" i="2" s="1"/>
  <c r="BV43" i="2"/>
  <c r="BN43" i="2"/>
  <c r="BO43" i="2" s="1"/>
  <c r="BG43" i="2"/>
  <c r="BH43" i="2" s="1"/>
  <c r="AY43" i="2"/>
  <c r="AZ43" i="2" s="1"/>
  <c r="AS43" i="2"/>
  <c r="AH43" i="2"/>
  <c r="AI43" i="2" s="1"/>
  <c r="AA43" i="2"/>
  <c r="AB43" i="2" s="1"/>
  <c r="V43" i="2"/>
  <c r="T43" i="2"/>
  <c r="U43" i="2" s="1"/>
  <c r="M43" i="2"/>
  <c r="N43" i="2" s="1"/>
  <c r="BV42" i="2"/>
  <c r="BW42" i="2" s="1"/>
  <c r="BN42" i="2"/>
  <c r="BO42" i="2" s="1"/>
  <c r="BG42" i="2"/>
  <c r="AY42" i="2"/>
  <c r="AZ42" i="2" s="1"/>
  <c r="AH42" i="2"/>
  <c r="AI42" i="2" s="1"/>
  <c r="AA42" i="2"/>
  <c r="AB42" i="2" s="1"/>
  <c r="AC42" i="2" s="1"/>
  <c r="T42" i="2"/>
  <c r="U42" i="2" s="1"/>
  <c r="M42" i="2"/>
  <c r="N42" i="2" s="1"/>
  <c r="BV41" i="2"/>
  <c r="BW41" i="2" s="1"/>
  <c r="BX41" i="2" s="1"/>
  <c r="BN41" i="2"/>
  <c r="BO41" i="2" s="1"/>
  <c r="BG41" i="2"/>
  <c r="BH41" i="2" s="1"/>
  <c r="AZ41" i="2"/>
  <c r="BA41" i="2" s="1"/>
  <c r="AY41" i="2"/>
  <c r="AH41" i="2"/>
  <c r="AI41" i="2" s="1"/>
  <c r="AA41" i="2"/>
  <c r="AB41" i="2" s="1"/>
  <c r="V41" i="2"/>
  <c r="T41" i="2"/>
  <c r="U41" i="2" s="1"/>
  <c r="M41" i="2"/>
  <c r="N41" i="2" s="1"/>
  <c r="O41" i="2" s="1"/>
  <c r="BV40" i="2"/>
  <c r="BW40" i="2" s="1"/>
  <c r="BN40" i="2"/>
  <c r="BO40" i="2" s="1"/>
  <c r="BP40" i="2" s="1"/>
  <c r="BG40" i="2"/>
  <c r="BH40" i="2" s="1"/>
  <c r="BI40" i="2" s="1"/>
  <c r="AY40" i="2"/>
  <c r="AZ40" i="2" s="1"/>
  <c r="AH40" i="2"/>
  <c r="AI40" i="2" s="1"/>
  <c r="AA40" i="2"/>
  <c r="AB40" i="2" s="1"/>
  <c r="AC40" i="2" s="1"/>
  <c r="T40" i="2"/>
  <c r="U40" i="2" s="1"/>
  <c r="M40" i="2"/>
  <c r="N40" i="2" s="1"/>
  <c r="O40" i="2" s="1"/>
  <c r="BV39" i="2"/>
  <c r="BW39" i="2" s="1"/>
  <c r="BN39" i="2"/>
  <c r="BO39" i="2" s="1"/>
  <c r="BG39" i="2"/>
  <c r="BH39" i="2" s="1"/>
  <c r="AY39" i="2"/>
  <c r="AZ39" i="2" s="1"/>
  <c r="AH39" i="2"/>
  <c r="AI39" i="2" s="1"/>
  <c r="AA39" i="2"/>
  <c r="AB39" i="2" s="1"/>
  <c r="AC39" i="2" s="1"/>
  <c r="T39" i="2"/>
  <c r="U39" i="2" s="1"/>
  <c r="M39" i="2"/>
  <c r="N39" i="2" s="1"/>
  <c r="BV38" i="2"/>
  <c r="BW38" i="2" s="1"/>
  <c r="BX38" i="2" s="1"/>
  <c r="BN38" i="2"/>
  <c r="BO38" i="2" s="1"/>
  <c r="BG38" i="2"/>
  <c r="BH38" i="2" s="1"/>
  <c r="AY38" i="2"/>
  <c r="AZ38" i="2" s="1"/>
  <c r="AH38" i="2"/>
  <c r="AI38" i="2" s="1"/>
  <c r="AA38" i="2"/>
  <c r="AB38" i="2" s="1"/>
  <c r="T38" i="2"/>
  <c r="U38" i="2" s="1"/>
  <c r="M38" i="2"/>
  <c r="N38" i="2" s="1"/>
  <c r="O38" i="2" s="1"/>
  <c r="BV37" i="2"/>
  <c r="BW37" i="2" s="1"/>
  <c r="BN37" i="2"/>
  <c r="BO37" i="2" s="1"/>
  <c r="BG37" i="2"/>
  <c r="BH37" i="2" s="1"/>
  <c r="AY37" i="2"/>
  <c r="AZ37" i="2" s="1"/>
  <c r="AH37" i="2"/>
  <c r="AI37" i="2" s="1"/>
  <c r="AA37" i="2"/>
  <c r="AB37" i="2" s="1"/>
  <c r="AC37" i="2" s="1"/>
  <c r="T37" i="2"/>
  <c r="U37" i="2" s="1"/>
  <c r="M37" i="2"/>
  <c r="N37" i="2" s="1"/>
  <c r="BV36" i="2"/>
  <c r="BW36" i="2" s="1"/>
  <c r="BX36" i="2" s="1"/>
  <c r="BN36" i="2"/>
  <c r="BO36" i="2" s="1"/>
  <c r="BG36" i="2"/>
  <c r="BH36" i="2" s="1"/>
  <c r="AY36" i="2"/>
  <c r="AZ36" i="2" s="1"/>
  <c r="AH36" i="2"/>
  <c r="AI36" i="2" s="1"/>
  <c r="AA36" i="2"/>
  <c r="AB36" i="2" s="1"/>
  <c r="T36" i="2"/>
  <c r="U36" i="2" s="1"/>
  <c r="M36" i="2"/>
  <c r="N36" i="2" s="1"/>
  <c r="BV35" i="2"/>
  <c r="BW35" i="2" s="1"/>
  <c r="BN35" i="2"/>
  <c r="BO35" i="2" s="1"/>
  <c r="BG35" i="2"/>
  <c r="BH35" i="2" s="1"/>
  <c r="AY35" i="2"/>
  <c r="AZ35" i="2" s="1"/>
  <c r="AH35" i="2"/>
  <c r="AI35" i="2" s="1"/>
  <c r="AA35" i="2"/>
  <c r="AB35" i="2" s="1"/>
  <c r="T35" i="2"/>
  <c r="U35" i="2" s="1"/>
  <c r="M35" i="2"/>
  <c r="N35" i="2" s="1"/>
  <c r="BV34" i="2"/>
  <c r="BW34" i="2" s="1"/>
  <c r="BX34" i="2" s="1"/>
  <c r="BN34" i="2"/>
  <c r="BO34" i="2" s="1"/>
  <c r="BG34" i="2"/>
  <c r="BH34" i="2" s="1"/>
  <c r="AY34" i="2"/>
  <c r="AZ34" i="2" s="1"/>
  <c r="AH34" i="2"/>
  <c r="AI34" i="2" s="1"/>
  <c r="AA34" i="2"/>
  <c r="AB34" i="2" s="1"/>
  <c r="T34" i="2"/>
  <c r="U34" i="2" s="1"/>
  <c r="M34" i="2"/>
  <c r="N34" i="2" s="1"/>
  <c r="BV33" i="2"/>
  <c r="BW33" i="2" s="1"/>
  <c r="BN33" i="2"/>
  <c r="BO33" i="2" s="1"/>
  <c r="BG33" i="2"/>
  <c r="BH33" i="2" s="1"/>
  <c r="AY33" i="2"/>
  <c r="AZ33" i="2" s="1"/>
  <c r="AH33" i="2"/>
  <c r="AI33" i="2" s="1"/>
  <c r="AB33" i="2"/>
  <c r="AA33" i="2"/>
  <c r="T33" i="2"/>
  <c r="U33" i="2" s="1"/>
  <c r="M33" i="2"/>
  <c r="N33" i="2" s="1"/>
  <c r="BW32" i="2"/>
  <c r="BX32" i="2" s="1"/>
  <c r="BV32" i="2"/>
  <c r="BN32" i="2"/>
  <c r="BO32" i="2" s="1"/>
  <c r="BG32" i="2"/>
  <c r="BH32" i="2" s="1"/>
  <c r="AY32" i="2"/>
  <c r="AZ32" i="2" s="1"/>
  <c r="AH32" i="2"/>
  <c r="AI32" i="2" s="1"/>
  <c r="AA32" i="2"/>
  <c r="AB32" i="2" s="1"/>
  <c r="T32" i="2"/>
  <c r="U32" i="2" s="1"/>
  <c r="N32" i="2"/>
  <c r="M32" i="2"/>
  <c r="BV31" i="2"/>
  <c r="BW31" i="2" s="1"/>
  <c r="BN31" i="2"/>
  <c r="BO31" i="2" s="1"/>
  <c r="BG31" i="2"/>
  <c r="BH31" i="2" s="1"/>
  <c r="AY31" i="2"/>
  <c r="AZ31" i="2" s="1"/>
  <c r="AH31" i="2"/>
  <c r="AI31" i="2" s="1"/>
  <c r="AA31" i="2"/>
  <c r="AB31" i="2" s="1"/>
  <c r="T31" i="2"/>
  <c r="U31" i="2" s="1"/>
  <c r="M31" i="2"/>
  <c r="N31" i="2" s="1"/>
  <c r="BV30" i="2"/>
  <c r="BW30" i="2" s="1"/>
  <c r="BX30" i="2" s="1"/>
  <c r="BN30" i="2"/>
  <c r="BO30" i="2" s="1"/>
  <c r="BG30" i="2"/>
  <c r="BH30" i="2" s="1"/>
  <c r="AY30" i="2"/>
  <c r="AZ30" i="2" s="1"/>
  <c r="AH30" i="2"/>
  <c r="AI30" i="2" s="1"/>
  <c r="AA30" i="2"/>
  <c r="AB30" i="2" s="1"/>
  <c r="T30" i="2"/>
  <c r="U30" i="2" s="1"/>
  <c r="M30" i="2"/>
  <c r="N30" i="2" s="1"/>
  <c r="O30" i="2" s="1"/>
  <c r="BV29" i="2"/>
  <c r="BW29" i="2" s="1"/>
  <c r="BN29" i="2"/>
  <c r="BO29" i="2" s="1"/>
  <c r="BG29" i="2"/>
  <c r="AY29" i="2"/>
  <c r="AZ29" i="2" s="1"/>
  <c r="AH29" i="2"/>
  <c r="AI29" i="2" s="1"/>
  <c r="AA29" i="2"/>
  <c r="AB29" i="2" s="1"/>
  <c r="AC29" i="2" s="1"/>
  <c r="T29" i="2"/>
  <c r="U29" i="2" s="1"/>
  <c r="M29" i="2"/>
  <c r="N29" i="2" s="1"/>
  <c r="BV28" i="2"/>
  <c r="BW28" i="2" s="1"/>
  <c r="BN28" i="2"/>
  <c r="BO28" i="2" s="1"/>
  <c r="BG28" i="2"/>
  <c r="BH28" i="2" s="1"/>
  <c r="AY28" i="2"/>
  <c r="AZ28" i="2" s="1"/>
  <c r="AH28" i="2"/>
  <c r="AI28" i="2" s="1"/>
  <c r="AA28" i="2"/>
  <c r="AB28" i="2" s="1"/>
  <c r="T28" i="2"/>
  <c r="U28" i="2" s="1"/>
  <c r="M28" i="2"/>
  <c r="N28" i="2" s="1"/>
  <c r="BV27" i="2"/>
  <c r="BW27" i="2" s="1"/>
  <c r="BN27" i="2"/>
  <c r="BO27" i="2" s="1"/>
  <c r="BG27" i="2"/>
  <c r="AY27" i="2"/>
  <c r="AZ27" i="2" s="1"/>
  <c r="AH27" i="2"/>
  <c r="AI27" i="2" s="1"/>
  <c r="AA27" i="2"/>
  <c r="AB27" i="2" s="1"/>
  <c r="T27" i="2"/>
  <c r="U27" i="2" s="1"/>
  <c r="M27" i="2"/>
  <c r="N27" i="2" s="1"/>
  <c r="BV26" i="2"/>
  <c r="BW26" i="2" s="1"/>
  <c r="BN26" i="2"/>
  <c r="BO26" i="2" s="1"/>
  <c r="BG26" i="2"/>
  <c r="BH26" i="2" s="1"/>
  <c r="AY26" i="2"/>
  <c r="AZ26" i="2" s="1"/>
  <c r="AH26" i="2"/>
  <c r="AI26" i="2" s="1"/>
  <c r="AA26" i="2"/>
  <c r="AB26" i="2" s="1"/>
  <c r="T26" i="2"/>
  <c r="U26" i="2" s="1"/>
  <c r="M26" i="2"/>
  <c r="N26" i="2" s="1"/>
  <c r="BV25" i="2"/>
  <c r="BW25" i="2" s="1"/>
  <c r="BN25" i="2"/>
  <c r="BO25" i="2" s="1"/>
  <c r="BG25" i="2"/>
  <c r="AY25" i="2"/>
  <c r="AZ25" i="2" s="1"/>
  <c r="AH25" i="2"/>
  <c r="AI25" i="2" s="1"/>
  <c r="AA25" i="2"/>
  <c r="AB25" i="2" s="1"/>
  <c r="T25" i="2"/>
  <c r="U25" i="2" s="1"/>
  <c r="M25" i="2"/>
  <c r="N25" i="2" s="1"/>
  <c r="BV24" i="2"/>
  <c r="BW24" i="2" s="1"/>
  <c r="BN24" i="2"/>
  <c r="BO24" i="2" s="1"/>
  <c r="BG24" i="2"/>
  <c r="BH24" i="2" s="1"/>
  <c r="AY24" i="2"/>
  <c r="AZ24" i="2" s="1"/>
  <c r="AH24" i="2"/>
  <c r="AI24" i="2" s="1"/>
  <c r="AA24" i="2"/>
  <c r="AB24" i="2" s="1"/>
  <c r="T24" i="2"/>
  <c r="U24" i="2" s="1"/>
  <c r="M24" i="2"/>
  <c r="N24" i="2" s="1"/>
  <c r="BV23" i="2"/>
  <c r="BW23" i="2" s="1"/>
  <c r="BN23" i="2"/>
  <c r="BO23" i="2" s="1"/>
  <c r="BG23" i="2"/>
  <c r="AY23" i="2"/>
  <c r="AZ23" i="2" s="1"/>
  <c r="AH23" i="2"/>
  <c r="AI23" i="2" s="1"/>
  <c r="AA23" i="2"/>
  <c r="AB23" i="2" s="1"/>
  <c r="AC23" i="2" s="1"/>
  <c r="T23" i="2"/>
  <c r="U23" i="2" s="1"/>
  <c r="M23" i="2"/>
  <c r="N23" i="2" s="1"/>
  <c r="BV22" i="2"/>
  <c r="BW22" i="2" s="1"/>
  <c r="BN22" i="2"/>
  <c r="BO22" i="2" s="1"/>
  <c r="BG22" i="2"/>
  <c r="BH22" i="2" s="1"/>
  <c r="AY22" i="2"/>
  <c r="AZ22" i="2" s="1"/>
  <c r="AH22" i="2"/>
  <c r="AI22" i="2" s="1"/>
  <c r="AA22" i="2"/>
  <c r="AB22" i="2" s="1"/>
  <c r="T22" i="2"/>
  <c r="U22" i="2" s="1"/>
  <c r="M22" i="2"/>
  <c r="N22" i="2" s="1"/>
  <c r="BV21" i="2"/>
  <c r="BW21" i="2" s="1"/>
  <c r="BN21" i="2"/>
  <c r="BO21" i="2" s="1"/>
  <c r="BG21" i="2"/>
  <c r="BH21" i="2" s="1"/>
  <c r="AY21" i="2"/>
  <c r="AZ21" i="2" s="1"/>
  <c r="AH21" i="2"/>
  <c r="AI21" i="2" s="1"/>
  <c r="AA21" i="2"/>
  <c r="AB21" i="2" s="1"/>
  <c r="T21" i="2"/>
  <c r="U21" i="2" s="1"/>
  <c r="M21" i="2"/>
  <c r="N21" i="2" s="1"/>
  <c r="BV20" i="2"/>
  <c r="BW20" i="2" s="1"/>
  <c r="BN20" i="2"/>
  <c r="BO20" i="2" s="1"/>
  <c r="BG20" i="2"/>
  <c r="BH20" i="2" s="1"/>
  <c r="AY20" i="2"/>
  <c r="AZ20" i="2" s="1"/>
  <c r="AH20" i="2"/>
  <c r="AI20" i="2" s="1"/>
  <c r="AA20" i="2"/>
  <c r="AB20" i="2" s="1"/>
  <c r="T20" i="2"/>
  <c r="U20" i="2" s="1"/>
  <c r="M20" i="2"/>
  <c r="N20" i="2" s="1"/>
  <c r="BV19" i="2"/>
  <c r="BW19" i="2" s="1"/>
  <c r="BN19" i="2"/>
  <c r="BO19" i="2" s="1"/>
  <c r="BG19" i="2"/>
  <c r="BH19" i="2" s="1"/>
  <c r="AY19" i="2"/>
  <c r="AZ19" i="2" s="1"/>
  <c r="AH19" i="2"/>
  <c r="AI19" i="2" s="1"/>
  <c r="AA19" i="2"/>
  <c r="AB19" i="2" s="1"/>
  <c r="T19" i="2"/>
  <c r="U19" i="2" s="1"/>
  <c r="M19" i="2"/>
  <c r="N19" i="2" s="1"/>
  <c r="BV18" i="2"/>
  <c r="BW18" i="2" s="1"/>
  <c r="BN18" i="2"/>
  <c r="BO18" i="2" s="1"/>
  <c r="BG18" i="2"/>
  <c r="BH18" i="2" s="1"/>
  <c r="AY18" i="2"/>
  <c r="AZ18" i="2" s="1"/>
  <c r="AH18" i="2"/>
  <c r="AI18" i="2" s="1"/>
  <c r="AA18" i="2"/>
  <c r="AB18" i="2" s="1"/>
  <c r="T18" i="2"/>
  <c r="U18" i="2" s="1"/>
  <c r="M18" i="2"/>
  <c r="N18" i="2" s="1"/>
  <c r="BV17" i="2"/>
  <c r="BW17" i="2" s="1"/>
  <c r="BN17" i="2"/>
  <c r="BO17" i="2" s="1"/>
  <c r="BG17" i="2"/>
  <c r="BH17" i="2" s="1"/>
  <c r="AY17" i="2"/>
  <c r="AZ17" i="2" s="1"/>
  <c r="AH17" i="2"/>
  <c r="AI17" i="2" s="1"/>
  <c r="AA17" i="2"/>
  <c r="AB17" i="2" s="1"/>
  <c r="T17" i="2"/>
  <c r="U17" i="2" s="1"/>
  <c r="M17" i="2"/>
  <c r="N17" i="2" s="1"/>
  <c r="BV16" i="2"/>
  <c r="BW16" i="2" s="1"/>
  <c r="BN16" i="2"/>
  <c r="BO16" i="2" s="1"/>
  <c r="BG16" i="2"/>
  <c r="BH16" i="2" s="1"/>
  <c r="AY16" i="2"/>
  <c r="AZ16" i="2" s="1"/>
  <c r="AH16" i="2"/>
  <c r="AI16" i="2" s="1"/>
  <c r="AA16" i="2"/>
  <c r="AB16" i="2" s="1"/>
  <c r="T16" i="2"/>
  <c r="U16" i="2" s="1"/>
  <c r="M16" i="2"/>
  <c r="N16" i="2" s="1"/>
  <c r="BV15" i="2"/>
  <c r="BW15" i="2" s="1"/>
  <c r="BN15" i="2"/>
  <c r="BO15" i="2" s="1"/>
  <c r="BG15" i="2"/>
  <c r="BH15" i="2" s="1"/>
  <c r="AY15" i="2"/>
  <c r="AZ15" i="2" s="1"/>
  <c r="AH15" i="2"/>
  <c r="AI15" i="2" s="1"/>
  <c r="AA15" i="2"/>
  <c r="AB15" i="2" s="1"/>
  <c r="T15" i="2"/>
  <c r="U15" i="2" s="1"/>
  <c r="M15" i="2"/>
  <c r="N15" i="2" s="1"/>
  <c r="BV14" i="2"/>
  <c r="BW14" i="2" s="1"/>
  <c r="BN14" i="2"/>
  <c r="BO14" i="2" s="1"/>
  <c r="BG14" i="2"/>
  <c r="BH14" i="2" s="1"/>
  <c r="AY14" i="2"/>
  <c r="AZ14" i="2" s="1"/>
  <c r="AH14" i="2"/>
  <c r="AI14" i="2" s="1"/>
  <c r="AA14" i="2"/>
  <c r="AB14" i="2" s="1"/>
  <c r="T14" i="2"/>
  <c r="U14" i="2" s="1"/>
  <c r="M14" i="2"/>
  <c r="N14" i="2" s="1"/>
  <c r="BV13" i="2"/>
  <c r="BW13" i="2" s="1"/>
  <c r="BN13" i="2"/>
  <c r="BO13" i="2" s="1"/>
  <c r="BG13" i="2"/>
  <c r="BH13" i="2" s="1"/>
  <c r="AY13" i="2"/>
  <c r="AZ13" i="2" s="1"/>
  <c r="AH13" i="2"/>
  <c r="AI13" i="2" s="1"/>
  <c r="AA13" i="2"/>
  <c r="AB13" i="2" s="1"/>
  <c r="T13" i="2"/>
  <c r="U13" i="2" s="1"/>
  <c r="M13" i="2"/>
  <c r="N13" i="2" s="1"/>
  <c r="BV12" i="2"/>
  <c r="BW12" i="2" s="1"/>
  <c r="BN12" i="2"/>
  <c r="BO12" i="2" s="1"/>
  <c r="BG12" i="2"/>
  <c r="BH12" i="2" s="1"/>
  <c r="AY12" i="2"/>
  <c r="AZ12" i="2" s="1"/>
  <c r="AH12" i="2"/>
  <c r="AI12" i="2" s="1"/>
  <c r="AA12" i="2"/>
  <c r="AB12" i="2" s="1"/>
  <c r="T12" i="2"/>
  <c r="U12" i="2" s="1"/>
  <c r="M12" i="2"/>
  <c r="N12" i="2" s="1"/>
  <c r="BV11" i="2"/>
  <c r="BW11" i="2" s="1"/>
  <c r="BN11" i="2"/>
  <c r="BO11" i="2" s="1"/>
  <c r="BG11" i="2"/>
  <c r="BH11" i="2" s="1"/>
  <c r="AY11" i="2"/>
  <c r="AZ11" i="2" s="1"/>
  <c r="AH11" i="2"/>
  <c r="AI11" i="2" s="1"/>
  <c r="AA11" i="2"/>
  <c r="AB11" i="2" s="1"/>
  <c r="T11" i="2"/>
  <c r="U11" i="2" s="1"/>
  <c r="M11" i="2"/>
  <c r="N11" i="2" s="1"/>
  <c r="BV10" i="2"/>
  <c r="BW10" i="2" s="1"/>
  <c r="BN10" i="2"/>
  <c r="BO10" i="2" s="1"/>
  <c r="BG10" i="2"/>
  <c r="BH10" i="2" s="1"/>
  <c r="AY10" i="2"/>
  <c r="AZ10" i="2" s="1"/>
  <c r="AH10" i="2"/>
  <c r="AI10" i="2" s="1"/>
  <c r="AA10" i="2"/>
  <c r="AB10" i="2" s="1"/>
  <c r="T10" i="2"/>
  <c r="U10" i="2" s="1"/>
  <c r="M10" i="2"/>
  <c r="N10" i="2" s="1"/>
  <c r="BV9" i="2"/>
  <c r="BW9" i="2" s="1"/>
  <c r="BN9" i="2"/>
  <c r="BO9" i="2" s="1"/>
  <c r="BG9" i="2"/>
  <c r="BH9" i="2" s="1"/>
  <c r="AY9" i="2"/>
  <c r="AZ9" i="2" s="1"/>
  <c r="AH9" i="2"/>
  <c r="AI9" i="2" s="1"/>
  <c r="AA9" i="2"/>
  <c r="AB9" i="2" s="1"/>
  <c r="T9" i="2"/>
  <c r="U9" i="2" s="1"/>
  <c r="M9" i="2"/>
  <c r="N9" i="2" s="1"/>
  <c r="BV8" i="2"/>
  <c r="BW8" i="2" s="1"/>
  <c r="BN8" i="2"/>
  <c r="BO8" i="2" s="1"/>
  <c r="BG8" i="2"/>
  <c r="BH8" i="2" s="1"/>
  <c r="AY8" i="2"/>
  <c r="AZ8" i="2" s="1"/>
  <c r="AH8" i="2"/>
  <c r="AI8" i="2" s="1"/>
  <c r="AA8" i="2"/>
  <c r="AB8" i="2" s="1"/>
  <c r="T8" i="2"/>
  <c r="U8" i="2" s="1"/>
  <c r="M8" i="2"/>
  <c r="N8" i="2" s="1"/>
  <c r="BV7" i="2"/>
  <c r="BW7" i="2" s="1"/>
  <c r="BN7" i="2"/>
  <c r="BO7" i="2" s="1"/>
  <c r="BG7" i="2"/>
  <c r="BH7" i="2" s="1"/>
  <c r="AY7" i="2"/>
  <c r="AZ7" i="2" s="1"/>
  <c r="AH7" i="2"/>
  <c r="AI7" i="2" s="1"/>
  <c r="AA7" i="2"/>
  <c r="AB7" i="2" s="1"/>
  <c r="T7" i="2"/>
  <c r="U7" i="2" s="1"/>
  <c r="M7" i="2"/>
  <c r="N7" i="2" s="1"/>
  <c r="BV6" i="2"/>
  <c r="BW6" i="2" s="1"/>
  <c r="BN6" i="2"/>
  <c r="BO6" i="2" s="1"/>
  <c r="BG6" i="2"/>
  <c r="BH6" i="2" s="1"/>
  <c r="AY6" i="2"/>
  <c r="AZ6" i="2" s="1"/>
  <c r="AH6" i="2"/>
  <c r="AI6" i="2" s="1"/>
  <c r="AA6" i="2"/>
  <c r="AB6" i="2" s="1"/>
  <c r="T6" i="2"/>
  <c r="U6" i="2" s="1"/>
  <c r="M6" i="2"/>
  <c r="N6" i="2" s="1"/>
  <c r="BV5" i="2"/>
  <c r="BW5" i="2" s="1"/>
  <c r="BN5" i="2"/>
  <c r="BO5" i="2" s="1"/>
  <c r="BG5" i="2"/>
  <c r="BH5" i="2" s="1"/>
  <c r="AY5" i="2"/>
  <c r="AZ5" i="2" s="1"/>
  <c r="AH5" i="2"/>
  <c r="AI5" i="2" s="1"/>
  <c r="AA5" i="2"/>
  <c r="AB5" i="2" s="1"/>
  <c r="T5" i="2"/>
  <c r="U5" i="2" s="1"/>
  <c r="M5" i="2"/>
  <c r="N5" i="2" s="1"/>
  <c r="BV4" i="2"/>
  <c r="BW4" i="2" s="1"/>
  <c r="BN4" i="2"/>
  <c r="BO4" i="2" s="1"/>
  <c r="BG4" i="2"/>
  <c r="AY4" i="2"/>
  <c r="AQ4" i="2"/>
  <c r="AH4" i="2"/>
  <c r="AI4" i="2" s="1"/>
  <c r="AA4" i="2"/>
  <c r="AB4" i="2" s="1"/>
  <c r="T4" i="2"/>
  <c r="U4" i="2" s="1"/>
  <c r="M4" i="2"/>
  <c r="N4" i="2" s="1"/>
  <c r="BV21" i="1"/>
  <c r="BW21" i="1" s="1"/>
  <c r="BO21" i="1"/>
  <c r="BF21" i="1"/>
  <c r="BG21" i="1" s="1"/>
  <c r="BH21" i="1" s="1"/>
  <c r="AX21" i="1"/>
  <c r="AY21" i="1" s="1"/>
  <c r="AK21" i="1"/>
  <c r="BV20" i="1"/>
  <c r="BW20" i="1" s="1"/>
  <c r="BX20" i="1" s="1"/>
  <c r="BO20" i="1"/>
  <c r="BF20" i="1"/>
  <c r="BG20" i="1" s="1"/>
  <c r="AX20" i="1"/>
  <c r="AY20" i="1" s="1"/>
  <c r="AS20" i="1"/>
  <c r="O20" i="1"/>
  <c r="BW19" i="1"/>
  <c r="BX19" i="1" s="1"/>
  <c r="BV19" i="1"/>
  <c r="BO19" i="1"/>
  <c r="BP19" i="1" s="1"/>
  <c r="BF19" i="1"/>
  <c r="BG19" i="1" s="1"/>
  <c r="AX19" i="1"/>
  <c r="AY19" i="1" s="1"/>
  <c r="AZ19" i="1" s="1"/>
  <c r="O19" i="1"/>
  <c r="BV18" i="1"/>
  <c r="BW18" i="1" s="1"/>
  <c r="BO18" i="1"/>
  <c r="BP18" i="1" s="1"/>
  <c r="BF18" i="1"/>
  <c r="BG18" i="1" s="1"/>
  <c r="BH18" i="1" s="1"/>
  <c r="AX18" i="1"/>
  <c r="AY18" i="1" s="1"/>
  <c r="BV17" i="1"/>
  <c r="BW17" i="1" s="1"/>
  <c r="BO17" i="1"/>
  <c r="BF17" i="1"/>
  <c r="BG17" i="1" s="1"/>
  <c r="AX17" i="1"/>
  <c r="AY17" i="1" s="1"/>
  <c r="AK17" i="1"/>
  <c r="BV16" i="1"/>
  <c r="BW16" i="1" s="1"/>
  <c r="BX16" i="1" s="1"/>
  <c r="BO16" i="1"/>
  <c r="BP16" i="1" s="1"/>
  <c r="BF16" i="1"/>
  <c r="BG16" i="1" s="1"/>
  <c r="AX16" i="1"/>
  <c r="AY16" i="1" s="1"/>
  <c r="AS16" i="1"/>
  <c r="AK16" i="1"/>
  <c r="O16" i="1"/>
  <c r="BV15" i="1"/>
  <c r="BW15" i="1" s="1"/>
  <c r="BO15" i="1"/>
  <c r="BP15" i="1" s="1"/>
  <c r="BF15" i="1"/>
  <c r="BG15" i="1" s="1"/>
  <c r="AX15" i="1"/>
  <c r="AY15" i="1" s="1"/>
  <c r="AZ15" i="1" s="1"/>
  <c r="AS15" i="1"/>
  <c r="BV14" i="1"/>
  <c r="BW14" i="1" s="1"/>
  <c r="BO14" i="1"/>
  <c r="BP14" i="1" s="1"/>
  <c r="BF14" i="1"/>
  <c r="BG14" i="1" s="1"/>
  <c r="BH14" i="1" s="1"/>
  <c r="AX14" i="1"/>
  <c r="AY14" i="1" s="1"/>
  <c r="AZ14" i="1" s="1"/>
  <c r="BV13" i="1"/>
  <c r="BW13" i="1" s="1"/>
  <c r="BO13" i="1"/>
  <c r="BF13" i="1"/>
  <c r="BG13" i="1" s="1"/>
  <c r="BH13" i="1" s="1"/>
  <c r="AX13" i="1"/>
  <c r="AY13" i="1" s="1"/>
  <c r="AK13" i="1"/>
  <c r="BV12" i="1"/>
  <c r="BW12" i="1" s="1"/>
  <c r="BX12" i="1" s="1"/>
  <c r="BO12" i="1"/>
  <c r="BH12" i="1"/>
  <c r="BI12" i="1" s="1"/>
  <c r="BF12" i="1"/>
  <c r="BG12" i="1" s="1"/>
  <c r="AX12" i="1"/>
  <c r="AY12" i="1" s="1"/>
  <c r="AK12" i="1"/>
  <c r="AL12" i="1" s="1"/>
  <c r="BV11" i="1"/>
  <c r="BW11" i="1" s="1"/>
  <c r="BX11" i="1" s="1"/>
  <c r="BY11" i="1" s="1"/>
  <c r="BO11" i="1"/>
  <c r="BF11" i="1"/>
  <c r="BG11" i="1" s="1"/>
  <c r="AX11" i="1"/>
  <c r="AY11" i="1" s="1"/>
  <c r="AS11" i="1"/>
  <c r="AT11" i="1" s="1"/>
  <c r="AK11" i="1"/>
  <c r="AL11" i="1" s="1"/>
  <c r="O11" i="1"/>
  <c r="P11" i="1" s="1"/>
  <c r="BV10" i="1"/>
  <c r="BW10" i="1" s="1"/>
  <c r="BX10" i="1" s="1"/>
  <c r="BY10" i="1" s="1"/>
  <c r="BO10" i="1"/>
  <c r="BP10" i="1" s="1"/>
  <c r="BF10" i="1"/>
  <c r="BG10" i="1" s="1"/>
  <c r="AX10" i="1"/>
  <c r="AY10" i="1" s="1"/>
  <c r="AZ10" i="1" s="1"/>
  <c r="BA10" i="1" s="1"/>
  <c r="AS10" i="1"/>
  <c r="AT10" i="1" s="1"/>
  <c r="O10" i="1"/>
  <c r="P10" i="1" s="1"/>
  <c r="BV9" i="1"/>
  <c r="BW9" i="1" s="1"/>
  <c r="BO9" i="1"/>
  <c r="BP9" i="1" s="1"/>
  <c r="BF9" i="1"/>
  <c r="BG9" i="1" s="1"/>
  <c r="BH9" i="1" s="1"/>
  <c r="BI9" i="1" s="1"/>
  <c r="AX9" i="1"/>
  <c r="AY9" i="1" s="1"/>
  <c r="AZ9" i="1" s="1"/>
  <c r="BA9" i="1" s="1"/>
  <c r="BV8" i="1"/>
  <c r="BW8" i="1" s="1"/>
  <c r="BO8" i="1"/>
  <c r="BF8" i="1"/>
  <c r="BG8" i="1" s="1"/>
  <c r="BH8" i="1" s="1"/>
  <c r="BI8" i="1" s="1"/>
  <c r="AX8" i="1"/>
  <c r="AY8" i="1" s="1"/>
  <c r="AK8" i="1"/>
  <c r="AL8" i="1" s="1"/>
  <c r="BV7" i="1"/>
  <c r="BW7" i="1" s="1"/>
  <c r="BX7" i="1" s="1"/>
  <c r="BY7" i="1" s="1"/>
  <c r="BO7" i="1"/>
  <c r="BF7" i="1"/>
  <c r="BG7" i="1" s="1"/>
  <c r="AX7" i="1"/>
  <c r="AY7" i="1" s="1"/>
  <c r="AS7" i="1"/>
  <c r="AT7" i="1" s="1"/>
  <c r="AK7" i="1"/>
  <c r="AL7" i="1" s="1"/>
  <c r="O7" i="1"/>
  <c r="P7" i="1" s="1"/>
  <c r="BV6" i="1"/>
  <c r="BW6" i="1" s="1"/>
  <c r="BX6" i="1" s="1"/>
  <c r="BY6" i="1" s="1"/>
  <c r="BO6" i="1"/>
  <c r="BP6" i="1" s="1"/>
  <c r="BF6" i="1"/>
  <c r="BG6" i="1" s="1"/>
  <c r="AX6" i="1"/>
  <c r="AY6" i="1" s="1"/>
  <c r="AZ6" i="1" s="1"/>
  <c r="BA6" i="1" s="1"/>
  <c r="AS6" i="1"/>
  <c r="AT6" i="1" s="1"/>
  <c r="O6" i="1"/>
  <c r="P6" i="1" s="1"/>
  <c r="BV5" i="1"/>
  <c r="BW5" i="1" s="1"/>
  <c r="BO5" i="1"/>
  <c r="BP5" i="1" s="1"/>
  <c r="BF5" i="1"/>
  <c r="BG5" i="1" s="1"/>
  <c r="BH5" i="1" s="1"/>
  <c r="BI5" i="1" s="1"/>
  <c r="AX5" i="1"/>
  <c r="AY5" i="1" s="1"/>
  <c r="AZ5" i="1" s="1"/>
  <c r="BA5" i="1" s="1"/>
  <c r="BV4" i="1"/>
  <c r="BW4" i="1" s="1"/>
  <c r="BX4" i="1" s="1"/>
  <c r="BO4" i="1"/>
  <c r="BJ4" i="1"/>
  <c r="BF4" i="1"/>
  <c r="BG4" i="1" s="1"/>
  <c r="BH4" i="1" s="1"/>
  <c r="BB4" i="1"/>
  <c r="AX4" i="1"/>
  <c r="AY4" i="1" s="1"/>
  <c r="AZ4" i="1" s="1"/>
  <c r="BA4" i="1" s="1"/>
  <c r="AQ4" i="1"/>
  <c r="AI4" i="1"/>
  <c r="AI30" i="1" s="1"/>
  <c r="AB4" i="1"/>
  <c r="X4" i="1"/>
  <c r="T4" i="1"/>
  <c r="U4" i="1" s="1"/>
  <c r="V4" i="1" s="1"/>
  <c r="W4" i="1" s="1"/>
  <c r="M4" i="1"/>
  <c r="N4" i="1" s="1"/>
  <c r="BP7" i="1" l="1"/>
  <c r="BQ7" i="1" s="1"/>
  <c r="BR7" i="1" s="1"/>
  <c r="BH23" i="2"/>
  <c r="U66" i="2"/>
  <c r="V66" i="2" s="1"/>
  <c r="W66" i="2" s="1"/>
  <c r="AI69" i="2"/>
  <c r="AJ69" i="2" s="1"/>
  <c r="AK69" i="2" s="1"/>
  <c r="U71" i="2"/>
  <c r="V71" i="2" s="1"/>
  <c r="W71" i="2" s="1"/>
  <c r="U72" i="2"/>
  <c r="X4" i="2" s="1"/>
  <c r="AI77" i="2"/>
  <c r="AJ77" i="2" s="1"/>
  <c r="AK77" i="2" s="1"/>
  <c r="AR4" i="1"/>
  <c r="AP30" i="1"/>
  <c r="BP8" i="1"/>
  <c r="BQ8" i="1" s="1"/>
  <c r="BR8" i="1" s="1"/>
  <c r="BQ12" i="1"/>
  <c r="BR12" i="1" s="1"/>
  <c r="BP12" i="1"/>
  <c r="BH42" i="2"/>
  <c r="BI42" i="2" s="1"/>
  <c r="BJ42" i="2" s="1"/>
  <c r="V47" i="2"/>
  <c r="W47" i="2" s="1"/>
  <c r="U47" i="2"/>
  <c r="AI48" i="2"/>
  <c r="AJ48" i="2" s="1"/>
  <c r="AK48" i="2" s="1"/>
  <c r="AJ61" i="2"/>
  <c r="AK61" i="2" s="1"/>
  <c r="AI61" i="2"/>
  <c r="U67" i="2"/>
  <c r="V67" i="2" s="1"/>
  <c r="W67" i="2" s="1"/>
  <c r="AJ70" i="2"/>
  <c r="AI70" i="2"/>
  <c r="BH72" i="2"/>
  <c r="BI72" i="2" s="1"/>
  <c r="BJ72" i="2" s="1"/>
  <c r="V73" i="2"/>
  <c r="W73" i="2" s="1"/>
  <c r="U73" i="2"/>
  <c r="AI74" i="2"/>
  <c r="AJ74" i="2" s="1"/>
  <c r="AK74" i="2" s="1"/>
  <c r="V75" i="2"/>
  <c r="W75" i="2" s="1"/>
  <c r="U75" i="2"/>
  <c r="BH75" i="2"/>
  <c r="BI75" i="2" s="1"/>
  <c r="BJ75" i="2" s="1"/>
  <c r="V76" i="2"/>
  <c r="W76" i="2" s="1"/>
  <c r="U76" i="2"/>
  <c r="AI78" i="2"/>
  <c r="AJ78" i="2" s="1"/>
  <c r="AK78" i="2" s="1"/>
  <c r="BB79" i="2"/>
  <c r="BI98" i="2"/>
  <c r="BH98" i="2"/>
  <c r="U99" i="2"/>
  <c r="AW109" i="2"/>
  <c r="BP21" i="1"/>
  <c r="BQ21" i="1" s="1"/>
  <c r="BR21" i="1" s="1"/>
  <c r="BH25" i="2"/>
  <c r="BI25" i="2" s="1"/>
  <c r="BJ25" i="2" s="1"/>
  <c r="BI27" i="2"/>
  <c r="BJ27" i="2" s="1"/>
  <c r="BH27" i="2"/>
  <c r="U64" i="2"/>
  <c r="V64" i="2" s="1"/>
  <c r="W64" i="2" s="1"/>
  <c r="AJ80" i="2"/>
  <c r="AK80" i="2" s="1"/>
  <c r="AI80" i="2"/>
  <c r="AI93" i="2"/>
  <c r="AJ93" i="2" s="1"/>
  <c r="AK93" i="2" s="1"/>
  <c r="AR4" i="2"/>
  <c r="AS4" i="2" s="1"/>
  <c r="AT4" i="2" s="1"/>
  <c r="AQ107" i="2"/>
  <c r="BH50" i="2"/>
  <c r="BI50" i="2" s="1"/>
  <c r="BJ50" i="2" s="1"/>
  <c r="AJ63" i="2"/>
  <c r="AI63" i="2"/>
  <c r="AI65" i="2"/>
  <c r="AJ65" i="2" s="1"/>
  <c r="AK65" i="2" s="1"/>
  <c r="AJ72" i="2"/>
  <c r="AI72" i="2"/>
  <c r="U74" i="2"/>
  <c r="V74" i="2" s="1"/>
  <c r="W74" i="2" s="1"/>
  <c r="BI79" i="2"/>
  <c r="BJ79" i="2" s="1"/>
  <c r="BH79" i="2"/>
  <c r="BH80" i="2"/>
  <c r="BI80" i="2" s="1"/>
  <c r="BJ80" i="2" s="1"/>
  <c r="BV128" i="3"/>
  <c r="BH4" i="2"/>
  <c r="BG107" i="2"/>
  <c r="BH54" i="2"/>
  <c r="BI54" i="2" s="1"/>
  <c r="V63" i="2"/>
  <c r="U63" i="2"/>
  <c r="BH71" i="2"/>
  <c r="BP4" i="1"/>
  <c r="BM30" i="1"/>
  <c r="BP13" i="1"/>
  <c r="AL4" i="2"/>
  <c r="BH29" i="2"/>
  <c r="BI29" i="2" s="1"/>
  <c r="BJ29" i="2" s="1"/>
  <c r="BI56" i="2"/>
  <c r="BH56" i="2"/>
  <c r="BH58" i="2"/>
  <c r="BK4" i="2" s="1"/>
  <c r="AJ64" i="2"/>
  <c r="AK64" i="2" s="1"/>
  <c r="AI64" i="2"/>
  <c r="BH68" i="2"/>
  <c r="BI68" i="2" s="1"/>
  <c r="BJ68" i="2" s="1"/>
  <c r="V69" i="2"/>
  <c r="W69" i="2" s="1"/>
  <c r="U69" i="2"/>
  <c r="AI71" i="2"/>
  <c r="AJ71" i="2" s="1"/>
  <c r="AK71" i="2" s="1"/>
  <c r="BI73" i="2"/>
  <c r="BJ73" i="2" s="1"/>
  <c r="BH73" i="2"/>
  <c r="BH76" i="2"/>
  <c r="BI76" i="2" s="1"/>
  <c r="BJ76" i="2" s="1"/>
  <c r="V77" i="2"/>
  <c r="W77" i="2" s="1"/>
  <c r="U77" i="2"/>
  <c r="AI79" i="2"/>
  <c r="AJ79" i="2" s="1"/>
  <c r="AK79" i="2" s="1"/>
  <c r="AC4" i="1"/>
  <c r="AD4" i="1" s="1"/>
  <c r="AE4" i="1" s="1"/>
  <c r="AB30" i="1"/>
  <c r="BP11" i="1"/>
  <c r="BQ11" i="1" s="1"/>
  <c r="BR11" i="1" s="1"/>
  <c r="BQ17" i="1"/>
  <c r="BR17" i="1" s="1"/>
  <c r="BR30" i="1" s="1"/>
  <c r="BP17" i="1"/>
  <c r="BS4" i="1" s="1"/>
  <c r="BP20" i="1"/>
  <c r="BQ20" i="1" s="1"/>
  <c r="BR20" i="1" s="1"/>
  <c r="AY107" i="2"/>
  <c r="BI48" i="2"/>
  <c r="BH48" i="2"/>
  <c r="U51" i="2"/>
  <c r="V62" i="2"/>
  <c r="U62" i="2"/>
  <c r="BB62" i="2"/>
  <c r="AJ67" i="2"/>
  <c r="AI67" i="2"/>
  <c r="AI68" i="2"/>
  <c r="AJ68" i="2" s="1"/>
  <c r="AK68" i="2" s="1"/>
  <c r="BI69" i="2"/>
  <c r="BJ69" i="2" s="1"/>
  <c r="BH69" i="2"/>
  <c r="U70" i="2"/>
  <c r="V70" i="2" s="1"/>
  <c r="W70" i="2" s="1"/>
  <c r="AJ73" i="2"/>
  <c r="AI73" i="2"/>
  <c r="AI75" i="2"/>
  <c r="AJ75" i="2" s="1"/>
  <c r="AK75" i="2" s="1"/>
  <c r="AJ76" i="2"/>
  <c r="AI76" i="2"/>
  <c r="BH77" i="2"/>
  <c r="BI77" i="2" s="1"/>
  <c r="BJ77" i="2" s="1"/>
  <c r="V78" i="2"/>
  <c r="W78" i="2" s="1"/>
  <c r="U78" i="2"/>
  <c r="AI82" i="2"/>
  <c r="AJ82" i="2" s="1"/>
  <c r="AK82" i="2" s="1"/>
  <c r="AJ98" i="2"/>
  <c r="AI98" i="2"/>
  <c r="BE109" i="2"/>
  <c r="CE4" i="3"/>
  <c r="AC80" i="2"/>
  <c r="AD80" i="2" s="1"/>
  <c r="V59" i="2"/>
  <c r="W59" i="2" s="1"/>
  <c r="BP56" i="2"/>
  <c r="BQ56" i="2"/>
  <c r="BX81" i="2"/>
  <c r="BY81" i="2" s="1"/>
  <c r="P40" i="2"/>
  <c r="W53" i="2"/>
  <c r="AK54" i="2"/>
  <c r="BB61" i="2"/>
  <c r="AD78" i="2"/>
  <c r="BQ62" i="2"/>
  <c r="W63" i="2"/>
  <c r="BQ66" i="2"/>
  <c r="BB81" i="2"/>
  <c r="BQ82" i="2"/>
  <c r="BQ93" i="2"/>
  <c r="BQ63" i="2"/>
  <c r="BB65" i="2"/>
  <c r="BQ67" i="2"/>
  <c r="BY75" i="2"/>
  <c r="AT77" i="2"/>
  <c r="BQ80" i="2"/>
  <c r="AJ4" i="1"/>
  <c r="O4" i="1"/>
  <c r="P4" i="1" s="1"/>
  <c r="Q4" i="1"/>
  <c r="BH17" i="1"/>
  <c r="BI17" i="1"/>
  <c r="O15" i="1"/>
  <c r="P15" i="1" s="1"/>
  <c r="BX15" i="1"/>
  <c r="BY15" i="1" s="1"/>
  <c r="AS19" i="1"/>
  <c r="AT19" i="1" s="1"/>
  <c r="AZ18" i="1"/>
  <c r="BA18" i="1" s="1"/>
  <c r="BQ16" i="1"/>
  <c r="BR16" i="1" s="1"/>
  <c r="AK20" i="1"/>
  <c r="AL20" i="1"/>
  <c r="AL16" i="1"/>
  <c r="P19" i="1"/>
  <c r="BY19" i="1"/>
  <c r="BI21" i="1"/>
  <c r="BI13" i="1"/>
  <c r="BA14" i="1"/>
  <c r="AT15" i="1"/>
  <c r="AX53" i="3"/>
  <c r="AY53" i="3" s="1"/>
  <c r="AY128" i="3" s="1"/>
  <c r="AZ4" i="3"/>
  <c r="AD67" i="3"/>
  <c r="AE67" i="3" s="1"/>
  <c r="AX49" i="3"/>
  <c r="AY49" i="3" s="1"/>
  <c r="BF60" i="3"/>
  <c r="BG60" i="3" s="1"/>
  <c r="AX38" i="3"/>
  <c r="AY38" i="3" s="1"/>
  <c r="AX30" i="3"/>
  <c r="AY30" i="3" s="1"/>
  <c r="AM77" i="3"/>
  <c r="AN77" i="3"/>
  <c r="BN100" i="3"/>
  <c r="BO100" i="3" s="1"/>
  <c r="AM50" i="3"/>
  <c r="AN50" i="3"/>
  <c r="BF86" i="3"/>
  <c r="BG86" i="3" s="1"/>
  <c r="BN99" i="3"/>
  <c r="BO99" i="3" s="1"/>
  <c r="AX34" i="3"/>
  <c r="AY34" i="3" s="1"/>
  <c r="BN94" i="3"/>
  <c r="BO94" i="3" s="1"/>
  <c r="BF25" i="3"/>
  <c r="BG25" i="3" s="1"/>
  <c r="AM90" i="3"/>
  <c r="AN90" i="3" s="1"/>
  <c r="AY17" i="3"/>
  <c r="AM10" i="3"/>
  <c r="AN10" i="3" s="1"/>
  <c r="BN90" i="3"/>
  <c r="BO90" i="3" s="1"/>
  <c r="BN63" i="3"/>
  <c r="BO63" i="3" s="1"/>
  <c r="BO47" i="3"/>
  <c r="BO70" i="3"/>
  <c r="AM85" i="3"/>
  <c r="AN85" i="3" s="1"/>
  <c r="BF49" i="3"/>
  <c r="BG49" i="3" s="1"/>
  <c r="BF20" i="3"/>
  <c r="BG20" i="3"/>
  <c r="AM34" i="3"/>
  <c r="AN34" i="3" s="1"/>
  <c r="AX99" i="3"/>
  <c r="AY99" i="3" s="1"/>
  <c r="BG88" i="3"/>
  <c r="BO95" i="3"/>
  <c r="BG4" i="3"/>
  <c r="AM18" i="3"/>
  <c r="AN18" i="3"/>
  <c r="BF28" i="3"/>
  <c r="BG28" i="3" s="1"/>
  <c r="BG16" i="3"/>
  <c r="BG84" i="3"/>
  <c r="AM46" i="3"/>
  <c r="AN46" i="3" s="1"/>
  <c r="AX90" i="3"/>
  <c r="AY90" i="3" s="1"/>
  <c r="BN51" i="3"/>
  <c r="BO51" i="3" s="1"/>
  <c r="BO32" i="3"/>
  <c r="BP4" i="3"/>
  <c r="BN6" i="3"/>
  <c r="BO6" i="3" s="1"/>
  <c r="BO129" i="3" s="1"/>
  <c r="BF21" i="3"/>
  <c r="BG21" i="3" s="1"/>
  <c r="BG129" i="3" s="1"/>
  <c r="AE103" i="3"/>
  <c r="BH4" i="3"/>
  <c r="AN128" i="3"/>
  <c r="X88" i="3"/>
  <c r="W60" i="3"/>
  <c r="X60" i="3" s="1"/>
  <c r="AD92" i="3"/>
  <c r="AE92" i="3" s="1"/>
  <c r="AE12" i="3"/>
  <c r="X128" i="3"/>
  <c r="X20" i="3"/>
  <c r="W64" i="3"/>
  <c r="X64" i="3" s="1"/>
  <c r="AD20" i="3"/>
  <c r="AE20" i="3" s="1"/>
  <c r="AD6" i="3"/>
  <c r="AE6" i="3" s="1"/>
  <c r="AD68" i="3"/>
  <c r="AE68" i="3" s="1"/>
  <c r="AD27" i="3"/>
  <c r="AE27" i="3" s="1"/>
  <c r="W44" i="3"/>
  <c r="X44" i="3" s="1"/>
  <c r="AD24" i="3"/>
  <c r="AE24" i="3" s="1"/>
  <c r="AD16" i="3"/>
  <c r="AE16" i="3" s="1"/>
  <c r="AE128" i="3"/>
  <c r="CK23" i="3"/>
  <c r="CC4" i="3"/>
  <c r="CD4" i="3" s="1"/>
  <c r="CD129" i="3" s="1"/>
  <c r="AJ42" i="2"/>
  <c r="AK42" i="2" s="1"/>
  <c r="AJ44" i="2"/>
  <c r="AK44" i="2" s="1"/>
  <c r="AJ40" i="2"/>
  <c r="AK40" i="2" s="1"/>
  <c r="BP44" i="2"/>
  <c r="BQ44" i="2" s="1"/>
  <c r="BX47" i="2"/>
  <c r="BY47" i="2"/>
  <c r="BP42" i="2"/>
  <c r="BQ42" i="2" s="1"/>
  <c r="BA43" i="2"/>
  <c r="BB43" i="2"/>
  <c r="AJ46" i="2"/>
  <c r="AK46" i="2" s="1"/>
  <c r="O43" i="2"/>
  <c r="P43" i="2" s="1"/>
  <c r="V49" i="2"/>
  <c r="W49" i="2" s="1"/>
  <c r="V45" i="2"/>
  <c r="W45" i="2" s="1"/>
  <c r="AS41" i="2"/>
  <c r="AT41" i="2" s="1"/>
  <c r="BP48" i="2"/>
  <c r="BQ48" i="2"/>
  <c r="BA49" i="2"/>
  <c r="BB49" i="2" s="1"/>
  <c r="AJ52" i="2"/>
  <c r="AK52" i="2" s="1"/>
  <c r="AJ56" i="2"/>
  <c r="AK56" i="2" s="1"/>
  <c r="BP58" i="2"/>
  <c r="BQ58" i="2" s="1"/>
  <c r="AJ60" i="2"/>
  <c r="AK60" i="2" s="1"/>
  <c r="AJ62" i="2"/>
  <c r="AK62" i="2"/>
  <c r="AJ66" i="2"/>
  <c r="AK66" i="2" s="1"/>
  <c r="AS93" i="2"/>
  <c r="AT93" i="2" s="1"/>
  <c r="W41" i="2"/>
  <c r="BB41" i="2"/>
  <c r="AD46" i="2"/>
  <c r="BB47" i="2"/>
  <c r="AK50" i="2"/>
  <c r="BQ50" i="2"/>
  <c r="P51" i="2"/>
  <c r="AS57" i="2"/>
  <c r="AT57" i="2" s="1"/>
  <c r="V79" i="2"/>
  <c r="W79" i="2" s="1"/>
  <c r="V81" i="2"/>
  <c r="W81" i="2" s="1"/>
  <c r="BX93" i="2"/>
  <c r="BY93" i="2" s="1"/>
  <c r="AC94" i="2"/>
  <c r="AD94" i="2" s="1"/>
  <c r="BA53" i="2"/>
  <c r="BB53" i="2" s="1"/>
  <c r="AC54" i="2"/>
  <c r="AD54" i="2" s="1"/>
  <c r="BP54" i="2"/>
  <c r="BQ54" i="2"/>
  <c r="V55" i="2"/>
  <c r="W55" i="2" s="1"/>
  <c r="V57" i="2"/>
  <c r="W57" i="2"/>
  <c r="BA57" i="2"/>
  <c r="BB57" i="2" s="1"/>
  <c r="AJ58" i="2"/>
  <c r="AK58" i="2" s="1"/>
  <c r="BA63" i="2"/>
  <c r="BB63" i="2" s="1"/>
  <c r="BA67" i="2"/>
  <c r="BB67" i="2" s="1"/>
  <c r="BA51" i="2"/>
  <c r="BB51" i="2" s="1"/>
  <c r="BP52" i="2"/>
  <c r="BQ52" i="2" s="1"/>
  <c r="BA55" i="2"/>
  <c r="BB55" i="2" s="1"/>
  <c r="BP60" i="2"/>
  <c r="BQ60" i="2" s="1"/>
  <c r="BP64" i="2"/>
  <c r="BQ64" i="2" s="1"/>
  <c r="BQ40" i="2"/>
  <c r="W43" i="2"/>
  <c r="BJ44" i="2"/>
  <c r="BB45" i="2"/>
  <c r="BQ46" i="2"/>
  <c r="AT49" i="2"/>
  <c r="BI52" i="2"/>
  <c r="BJ52" i="2" s="1"/>
  <c r="BX55" i="2"/>
  <c r="BY55" i="2"/>
  <c r="O59" i="2"/>
  <c r="P59" i="2" s="1"/>
  <c r="BA59" i="2"/>
  <c r="BB59" i="2"/>
  <c r="V61" i="2"/>
  <c r="W61" i="2" s="1"/>
  <c r="V65" i="2"/>
  <c r="W65" i="2" s="1"/>
  <c r="O93" i="2"/>
  <c r="P93" i="2" s="1"/>
  <c r="BB60" i="2"/>
  <c r="BQ61" i="2"/>
  <c r="W62" i="2"/>
  <c r="AK63" i="2"/>
  <c r="BB64" i="2"/>
  <c r="BQ65" i="2"/>
  <c r="AK67" i="2"/>
  <c r="AT69" i="2"/>
  <c r="AD70" i="2"/>
  <c r="P71" i="2"/>
  <c r="BQ79" i="2"/>
  <c r="AP109" i="2"/>
  <c r="BY71" i="2"/>
  <c r="AT73" i="2"/>
  <c r="AC5" i="2"/>
  <c r="AD5" i="2" s="1"/>
  <c r="AS6" i="2"/>
  <c r="AT6" i="2" s="1"/>
  <c r="AC7" i="2"/>
  <c r="AD7" i="2" s="1"/>
  <c r="AS8" i="2"/>
  <c r="AT8" i="2" s="1"/>
  <c r="BI9" i="2"/>
  <c r="BJ9" i="2" s="1"/>
  <c r="AS10" i="2"/>
  <c r="AT10" i="2" s="1"/>
  <c r="AS11" i="2"/>
  <c r="AT11" i="2" s="1"/>
  <c r="O13" i="2"/>
  <c r="P13" i="2" s="1"/>
  <c r="AC14" i="2"/>
  <c r="AD14" i="2" s="1"/>
  <c r="AS15" i="2"/>
  <c r="AT15" i="2" s="1"/>
  <c r="BX15" i="2"/>
  <c r="BY15" i="2" s="1"/>
  <c r="O17" i="2"/>
  <c r="P17" i="2" s="1"/>
  <c r="AC18" i="2"/>
  <c r="AD18" i="2" s="1"/>
  <c r="O19" i="2"/>
  <c r="P19" i="2" s="1"/>
  <c r="AC20" i="2"/>
  <c r="AD20" i="2" s="1"/>
  <c r="AS21" i="2"/>
  <c r="AT21" i="2" s="1"/>
  <c r="AC22" i="2"/>
  <c r="AD22" i="2" s="1"/>
  <c r="AJ24" i="2"/>
  <c r="AK24" i="2" s="1"/>
  <c r="AC26" i="2"/>
  <c r="AD26" i="2" s="1"/>
  <c r="BA27" i="2"/>
  <c r="BB27" i="2" s="1"/>
  <c r="V28" i="2"/>
  <c r="W28" i="2" s="1"/>
  <c r="O31" i="2"/>
  <c r="P31" i="2" s="1"/>
  <c r="BI32" i="2"/>
  <c r="BJ32" i="2" s="1"/>
  <c r="V36" i="2"/>
  <c r="W36" i="2" s="1"/>
  <c r="V37" i="2"/>
  <c r="W37" i="2" s="1"/>
  <c r="BP37" i="2"/>
  <c r="BQ37" i="2" s="1"/>
  <c r="O39" i="2"/>
  <c r="P39" i="2" s="1"/>
  <c r="BA48" i="2"/>
  <c r="BB48" i="2" s="1"/>
  <c r="AJ5" i="2"/>
  <c r="AK5" i="2" s="1"/>
  <c r="BR4" i="2"/>
  <c r="BP5" i="2"/>
  <c r="BQ5" i="2" s="1"/>
  <c r="V6" i="2"/>
  <c r="W6" i="2" s="1"/>
  <c r="BA6" i="2"/>
  <c r="BB6" i="2" s="1"/>
  <c r="AJ7" i="2"/>
  <c r="AK7" i="2" s="1"/>
  <c r="BP7" i="2"/>
  <c r="BQ7" i="2" s="1"/>
  <c r="V8" i="2"/>
  <c r="W8" i="2" s="1"/>
  <c r="BA8" i="2"/>
  <c r="BB8" i="2" s="1"/>
  <c r="AJ9" i="2"/>
  <c r="AK9" i="2" s="1"/>
  <c r="BP9" i="2"/>
  <c r="BQ9" i="2" s="1"/>
  <c r="V10" i="2"/>
  <c r="W10" i="2" s="1"/>
  <c r="BA10" i="2"/>
  <c r="BB10" i="2" s="1"/>
  <c r="V11" i="2"/>
  <c r="W11" i="2" s="1"/>
  <c r="BA11" i="2"/>
  <c r="BB11" i="2" s="1"/>
  <c r="AJ12" i="2"/>
  <c r="AK12" i="2" s="1"/>
  <c r="BP12" i="2"/>
  <c r="BQ12" i="2" s="1"/>
  <c r="V13" i="2"/>
  <c r="W13" i="2" s="1"/>
  <c r="BA13" i="2"/>
  <c r="BB13" i="2" s="1"/>
  <c r="AJ14" i="2"/>
  <c r="AK14" i="2" s="1"/>
  <c r="BP14" i="2"/>
  <c r="BQ14" i="2" s="1"/>
  <c r="V15" i="2"/>
  <c r="W15" i="2" s="1"/>
  <c r="BA15" i="2"/>
  <c r="BB15" i="2" s="1"/>
  <c r="AJ16" i="2"/>
  <c r="AK16" i="2" s="1"/>
  <c r="BP16" i="2"/>
  <c r="BQ16" i="2" s="1"/>
  <c r="V17" i="2"/>
  <c r="W17" i="2" s="1"/>
  <c r="BA17" i="2"/>
  <c r="BB17" i="2" s="1"/>
  <c r="AJ18" i="2"/>
  <c r="AK18" i="2" s="1"/>
  <c r="BP18" i="2"/>
  <c r="BQ18" i="2" s="1"/>
  <c r="V19" i="2"/>
  <c r="W19" i="2" s="1"/>
  <c r="BA19" i="2"/>
  <c r="BB19" i="2" s="1"/>
  <c r="AJ20" i="2"/>
  <c r="AK20" i="2" s="1"/>
  <c r="BP20" i="2"/>
  <c r="BQ20" i="2" s="1"/>
  <c r="V21" i="2"/>
  <c r="W21" i="2" s="1"/>
  <c r="BA21" i="2"/>
  <c r="BB21" i="2" s="1"/>
  <c r="AJ22" i="2"/>
  <c r="AK22" i="2" s="1"/>
  <c r="BP22" i="2"/>
  <c r="BQ22" i="2" s="1"/>
  <c r="V23" i="2"/>
  <c r="W23" i="2" s="1"/>
  <c r="AS23" i="2"/>
  <c r="AT23" i="2" s="1"/>
  <c r="BP23" i="2"/>
  <c r="BQ23" i="2" s="1"/>
  <c r="BP24" i="2"/>
  <c r="BQ24" i="2" s="1"/>
  <c r="O25" i="2"/>
  <c r="P25" i="2" s="1"/>
  <c r="AJ25" i="2"/>
  <c r="AK25" i="2" s="1"/>
  <c r="AJ26" i="2"/>
  <c r="AK26" i="2" s="1"/>
  <c r="BI26" i="2"/>
  <c r="BJ26" i="2" s="1"/>
  <c r="AC28" i="2"/>
  <c r="AD28" i="2" s="1"/>
  <c r="BA28" i="2"/>
  <c r="BB28" i="2" s="1"/>
  <c r="BA29" i="2"/>
  <c r="BB29" i="2" s="1"/>
  <c r="BX29" i="2"/>
  <c r="BY29" i="2" s="1"/>
  <c r="V30" i="2"/>
  <c r="W30" i="2" s="1"/>
  <c r="V31" i="2"/>
  <c r="W31" i="2" s="1"/>
  <c r="AS31" i="2"/>
  <c r="AT31" i="2" s="1"/>
  <c r="BP31" i="2"/>
  <c r="BQ31" i="2" s="1"/>
  <c r="BP32" i="2"/>
  <c r="BQ32" i="2" s="1"/>
  <c r="O33" i="2"/>
  <c r="P33" i="2" s="1"/>
  <c r="AJ33" i="2"/>
  <c r="AK33" i="2" s="1"/>
  <c r="AJ34" i="2"/>
  <c r="AK34" i="2" s="1"/>
  <c r="BI34" i="2"/>
  <c r="BJ34" i="2" s="1"/>
  <c r="AC36" i="2"/>
  <c r="AD36" i="2" s="1"/>
  <c r="BA36" i="2"/>
  <c r="BB36" i="2" s="1"/>
  <c r="BA37" i="2"/>
  <c r="BB37" i="2" s="1"/>
  <c r="BX37" i="2"/>
  <c r="BY37" i="2" s="1"/>
  <c r="V38" i="2"/>
  <c r="W38" i="2" s="1"/>
  <c r="V39" i="2"/>
  <c r="W39" i="2" s="1"/>
  <c r="AS39" i="2"/>
  <c r="AT39" i="2" s="1"/>
  <c r="BP39" i="2"/>
  <c r="BQ39" i="2" s="1"/>
  <c r="AJ41" i="2"/>
  <c r="AK41" i="2" s="1"/>
  <c r="BP41" i="2"/>
  <c r="BQ41" i="2" s="1"/>
  <c r="BA44" i="2"/>
  <c r="BB44" i="2" s="1"/>
  <c r="BP47" i="2"/>
  <c r="BQ47" i="2" s="1"/>
  <c r="V48" i="2"/>
  <c r="W48" i="2" s="1"/>
  <c r="AJ51" i="2"/>
  <c r="AK51" i="2" s="1"/>
  <c r="V54" i="2"/>
  <c r="W54" i="2" s="1"/>
  <c r="BA54" i="2"/>
  <c r="BB54" i="2" s="1"/>
  <c r="AJ57" i="2"/>
  <c r="AK57" i="2" s="1"/>
  <c r="BP57" i="2"/>
  <c r="BQ57" i="2" s="1"/>
  <c r="V83" i="2"/>
  <c r="W83" i="2" s="1"/>
  <c r="O6" i="2"/>
  <c r="P6" i="2" s="1"/>
  <c r="BI7" i="2"/>
  <c r="BJ7" i="2" s="1"/>
  <c r="BX8" i="2"/>
  <c r="BY8" i="2" s="1"/>
  <c r="O10" i="2"/>
  <c r="P10" i="2" s="1"/>
  <c r="AC12" i="2"/>
  <c r="AD12" i="2" s="1"/>
  <c r="AS13" i="2"/>
  <c r="AT13" i="2" s="1"/>
  <c r="BI14" i="2"/>
  <c r="BJ14" i="2" s="1"/>
  <c r="BI16" i="2"/>
  <c r="BJ16" i="2" s="1"/>
  <c r="BX17" i="2"/>
  <c r="BY17" i="2" s="1"/>
  <c r="BX19" i="2"/>
  <c r="BY19" i="2" s="1"/>
  <c r="O21" i="2"/>
  <c r="P21" i="2" s="1"/>
  <c r="O23" i="2"/>
  <c r="P23" i="2" s="1"/>
  <c r="BA26" i="2"/>
  <c r="BB26" i="2" s="1"/>
  <c r="V29" i="2"/>
  <c r="W29" i="2" s="1"/>
  <c r="BP30" i="2"/>
  <c r="BQ30" i="2" s="1"/>
  <c r="AC34" i="2"/>
  <c r="AD34" i="2" s="1"/>
  <c r="BX35" i="2"/>
  <c r="BY35" i="2" s="1"/>
  <c r="AS37" i="2"/>
  <c r="AT37" i="2" s="1"/>
  <c r="AJ39" i="2"/>
  <c r="AK39" i="2" s="1"/>
  <c r="AJ45" i="2"/>
  <c r="AK45" i="2" s="1"/>
  <c r="O4" i="2"/>
  <c r="P4" i="2" s="1"/>
  <c r="AJ4" i="2"/>
  <c r="AK4" i="2" s="1"/>
  <c r="O5" i="2"/>
  <c r="P5" i="2" s="1"/>
  <c r="AS5" i="2"/>
  <c r="AT5" i="2" s="1"/>
  <c r="BX5" i="2"/>
  <c r="BY5" i="2" s="1"/>
  <c r="AC6" i="2"/>
  <c r="AD6" i="2" s="1"/>
  <c r="O7" i="2"/>
  <c r="P7" i="2" s="1"/>
  <c r="AS7" i="2"/>
  <c r="AT7" i="2" s="1"/>
  <c r="BX7" i="2"/>
  <c r="BY7" i="2" s="1"/>
  <c r="AC8" i="2"/>
  <c r="AD8" i="2" s="1"/>
  <c r="BI8" i="2"/>
  <c r="BJ8" i="2" s="1"/>
  <c r="O9" i="2"/>
  <c r="P9" i="2" s="1"/>
  <c r="AS9" i="2"/>
  <c r="AT9" i="2" s="1"/>
  <c r="BX9" i="2"/>
  <c r="BY9" i="2" s="1"/>
  <c r="AC10" i="2"/>
  <c r="AD10" i="2" s="1"/>
  <c r="BI10" i="2"/>
  <c r="BJ10" i="2" s="1"/>
  <c r="AE4" i="2"/>
  <c r="AC11" i="2"/>
  <c r="AD11" i="2" s="1"/>
  <c r="BI11" i="2"/>
  <c r="BJ11" i="2" s="1"/>
  <c r="P12" i="2"/>
  <c r="O12" i="2"/>
  <c r="AS12" i="2"/>
  <c r="AT12" i="2" s="1"/>
  <c r="BX12" i="2"/>
  <c r="BY12" i="2" s="1"/>
  <c r="AC13" i="2"/>
  <c r="AD13" i="2" s="1"/>
  <c r="BI13" i="2"/>
  <c r="BJ13" i="2" s="1"/>
  <c r="O14" i="2"/>
  <c r="P14" i="2" s="1"/>
  <c r="AS14" i="2"/>
  <c r="AT14" i="2" s="1"/>
  <c r="BX14" i="2"/>
  <c r="BY14" i="2" s="1"/>
  <c r="AC15" i="2"/>
  <c r="AD15" i="2" s="1"/>
  <c r="BI15" i="2"/>
  <c r="BJ15" i="2" s="1"/>
  <c r="O16" i="2"/>
  <c r="P16" i="2" s="1"/>
  <c r="AS16" i="2"/>
  <c r="AT16" i="2" s="1"/>
  <c r="BX16" i="2"/>
  <c r="BY16" i="2" s="1"/>
  <c r="AC17" i="2"/>
  <c r="AD17" i="2" s="1"/>
  <c r="BI17" i="2"/>
  <c r="BJ17" i="2" s="1"/>
  <c r="O18" i="2"/>
  <c r="P18" i="2" s="1"/>
  <c r="AS18" i="2"/>
  <c r="AT18" i="2" s="1"/>
  <c r="BX18" i="2"/>
  <c r="BY18" i="2" s="1"/>
  <c r="AC19" i="2"/>
  <c r="AD19" i="2" s="1"/>
  <c r="BI19" i="2"/>
  <c r="BJ19" i="2" s="1"/>
  <c r="O20" i="2"/>
  <c r="P20" i="2" s="1"/>
  <c r="AS20" i="2"/>
  <c r="AT20" i="2" s="1"/>
  <c r="BX20" i="2"/>
  <c r="BY20" i="2" s="1"/>
  <c r="AC21" i="2"/>
  <c r="AD21" i="2" s="1"/>
  <c r="BI21" i="2"/>
  <c r="BJ21" i="2" s="1"/>
  <c r="O22" i="2"/>
  <c r="P22" i="2" s="1"/>
  <c r="AS22" i="2"/>
  <c r="AT22" i="2" s="1"/>
  <c r="BX22" i="2"/>
  <c r="BY22" i="2" s="1"/>
  <c r="BA23" i="2"/>
  <c r="BB23" i="2" s="1"/>
  <c r="BX23" i="2"/>
  <c r="BY23" i="2" s="1"/>
  <c r="V24" i="2"/>
  <c r="W24" i="2" s="1"/>
  <c r="V25" i="2"/>
  <c r="W25" i="2" s="1"/>
  <c r="AS25" i="2"/>
  <c r="AT25" i="2" s="1"/>
  <c r="BP25" i="2"/>
  <c r="BQ25" i="2" s="1"/>
  <c r="BP26" i="2"/>
  <c r="BQ26" i="2" s="1"/>
  <c r="O27" i="2"/>
  <c r="P27" i="2" s="1"/>
  <c r="Q4" i="2"/>
  <c r="AK27" i="2"/>
  <c r="AJ27" i="2"/>
  <c r="AJ28" i="2"/>
  <c r="AK28" i="2" s="1"/>
  <c r="BI28" i="2"/>
  <c r="BJ28" i="2" s="1"/>
  <c r="AC30" i="2"/>
  <c r="AD30" i="2" s="1"/>
  <c r="BA30" i="2"/>
  <c r="BB30" i="2" s="1"/>
  <c r="BA31" i="2"/>
  <c r="BB31" i="2" s="1"/>
  <c r="BX31" i="2"/>
  <c r="BY31" i="2" s="1"/>
  <c r="V32" i="2"/>
  <c r="W32" i="2" s="1"/>
  <c r="V33" i="2"/>
  <c r="W33" i="2" s="1"/>
  <c r="AS33" i="2"/>
  <c r="AT33" i="2" s="1"/>
  <c r="BP33" i="2"/>
  <c r="BQ33" i="2" s="1"/>
  <c r="BP34" i="2"/>
  <c r="BQ34" i="2" s="1"/>
  <c r="O35" i="2"/>
  <c r="P35" i="2" s="1"/>
  <c r="AJ35" i="2"/>
  <c r="AK35" i="2" s="1"/>
  <c r="AJ36" i="2"/>
  <c r="AK36" i="2" s="1"/>
  <c r="BI36" i="2"/>
  <c r="BJ36" i="2" s="1"/>
  <c r="AC38" i="2"/>
  <c r="AD38" i="2" s="1"/>
  <c r="BA38" i="2"/>
  <c r="BB38" i="2" s="1"/>
  <c r="BB39" i="2"/>
  <c r="BA39" i="2"/>
  <c r="BX39" i="2"/>
  <c r="BY39" i="2"/>
  <c r="BA40" i="2"/>
  <c r="BB40" i="2" s="1"/>
  <c r="BP43" i="2"/>
  <c r="BQ43" i="2" s="1"/>
  <c r="V50" i="2"/>
  <c r="W50" i="2" s="1"/>
  <c r="AJ53" i="2"/>
  <c r="AK53" i="2" s="1"/>
  <c r="BA56" i="2"/>
  <c r="BB56" i="2" s="1"/>
  <c r="BP59" i="2"/>
  <c r="BQ59" i="2" s="1"/>
  <c r="BX4" i="2"/>
  <c r="BY4" i="2" s="1"/>
  <c r="BZ4" i="2"/>
  <c r="BI5" i="2"/>
  <c r="BJ5" i="2" s="1"/>
  <c r="BX6" i="2"/>
  <c r="BY6" i="2" s="1"/>
  <c r="O8" i="2"/>
  <c r="P8" i="2" s="1"/>
  <c r="AC9" i="2"/>
  <c r="AD9" i="2" s="1"/>
  <c r="BX10" i="2"/>
  <c r="BY10" i="2" s="1"/>
  <c r="O11" i="2"/>
  <c r="P11" i="2" s="1"/>
  <c r="BX11" i="2"/>
  <c r="BY11" i="2" s="1"/>
  <c r="BI12" i="2"/>
  <c r="BJ12" i="2" s="1"/>
  <c r="BX13" i="2"/>
  <c r="BY13" i="2" s="1"/>
  <c r="O15" i="2"/>
  <c r="P15" i="2" s="1"/>
  <c r="AC16" i="2"/>
  <c r="AD16" i="2" s="1"/>
  <c r="AS17" i="2"/>
  <c r="AT17" i="2" s="1"/>
  <c r="BI18" i="2"/>
  <c r="BJ18" i="2" s="1"/>
  <c r="AS19" i="2"/>
  <c r="AT19" i="2" s="1"/>
  <c r="BI20" i="2"/>
  <c r="BJ20" i="2" s="1"/>
  <c r="BX21" i="2"/>
  <c r="BY21" i="2" s="1"/>
  <c r="BI22" i="2"/>
  <c r="BJ22" i="2" s="1"/>
  <c r="AJ23" i="2"/>
  <c r="AK23" i="2" s="1"/>
  <c r="BI24" i="2"/>
  <c r="BJ24" i="2" s="1"/>
  <c r="BX27" i="2"/>
  <c r="BY27" i="2" s="1"/>
  <c r="AS29" i="2"/>
  <c r="AT29" i="2" s="1"/>
  <c r="BP29" i="2"/>
  <c r="BQ29" i="2" s="1"/>
  <c r="AJ31" i="2"/>
  <c r="AK31" i="2" s="1"/>
  <c r="AJ32" i="2"/>
  <c r="AK32" i="2" s="1"/>
  <c r="BA34" i="2"/>
  <c r="BB34" i="2" s="1"/>
  <c r="BA35" i="2"/>
  <c r="BB35" i="2" s="1"/>
  <c r="BP38" i="2"/>
  <c r="BQ38" i="2" s="1"/>
  <c r="V42" i="2"/>
  <c r="W42" i="2" s="1"/>
  <c r="BP51" i="2"/>
  <c r="BQ51" i="2" s="1"/>
  <c r="V58" i="2"/>
  <c r="W58" i="2" s="1"/>
  <c r="V4" i="2"/>
  <c r="W4" i="2" s="1"/>
  <c r="BP4" i="2"/>
  <c r="BQ4" i="2" s="1"/>
  <c r="V5" i="2"/>
  <c r="W5" i="2" s="1"/>
  <c r="BB5" i="2"/>
  <c r="BA5" i="2"/>
  <c r="AJ6" i="2"/>
  <c r="AK6" i="2" s="1"/>
  <c r="BP6" i="2"/>
  <c r="BQ6" i="2" s="1"/>
  <c r="V7" i="2"/>
  <c r="W7" i="2" s="1"/>
  <c r="BA7" i="2"/>
  <c r="BB7" i="2" s="1"/>
  <c r="AJ8" i="2"/>
  <c r="AK8" i="2" s="1"/>
  <c r="BP8" i="2"/>
  <c r="BQ8" i="2" s="1"/>
  <c r="V9" i="2"/>
  <c r="W9" i="2" s="1"/>
  <c r="BC4" i="2"/>
  <c r="BA9" i="2"/>
  <c r="BB9" i="2" s="1"/>
  <c r="AJ10" i="2"/>
  <c r="AK10" i="2" s="1"/>
  <c r="BP10" i="2"/>
  <c r="BQ10" i="2" s="1"/>
  <c r="AJ11" i="2"/>
  <c r="AK11" i="2" s="1"/>
  <c r="BP11" i="2"/>
  <c r="BQ11" i="2" s="1"/>
  <c r="V12" i="2"/>
  <c r="W12" i="2" s="1"/>
  <c r="BA12" i="2"/>
  <c r="BB12" i="2" s="1"/>
  <c r="AJ13" i="2"/>
  <c r="AK13" i="2" s="1"/>
  <c r="BP13" i="2"/>
  <c r="BQ13" i="2" s="1"/>
  <c r="V14" i="2"/>
  <c r="W14" i="2" s="1"/>
  <c r="BA14" i="2"/>
  <c r="BB14" i="2" s="1"/>
  <c r="AJ15" i="2"/>
  <c r="AK15" i="2" s="1"/>
  <c r="BP15" i="2"/>
  <c r="BQ15" i="2" s="1"/>
  <c r="V16" i="2"/>
  <c r="W16" i="2" s="1"/>
  <c r="BA16" i="2"/>
  <c r="BB16" i="2" s="1"/>
  <c r="AJ17" i="2"/>
  <c r="AK17" i="2" s="1"/>
  <c r="BP17" i="2"/>
  <c r="BQ17" i="2" s="1"/>
  <c r="V18" i="2"/>
  <c r="W18" i="2" s="1"/>
  <c r="BA18" i="2"/>
  <c r="BB18" i="2" s="1"/>
  <c r="AJ19" i="2"/>
  <c r="AK19" i="2" s="1"/>
  <c r="BP19" i="2"/>
  <c r="BQ19" i="2" s="1"/>
  <c r="V20" i="2"/>
  <c r="W20" i="2" s="1"/>
  <c r="BA20" i="2"/>
  <c r="BB20" i="2" s="1"/>
  <c r="AJ21" i="2"/>
  <c r="AK21" i="2" s="1"/>
  <c r="BP21" i="2"/>
  <c r="BQ21" i="2" s="1"/>
  <c r="V22" i="2"/>
  <c r="W22" i="2" s="1"/>
  <c r="BA22" i="2"/>
  <c r="BB22" i="2" s="1"/>
  <c r="AC24" i="2"/>
  <c r="AD24" i="2" s="1"/>
  <c r="BA24" i="2"/>
  <c r="BB24" i="2" s="1"/>
  <c r="BA25" i="2"/>
  <c r="BB25" i="2" s="1"/>
  <c r="BX25" i="2"/>
  <c r="BY25" i="2" s="1"/>
  <c r="V26" i="2"/>
  <c r="W26" i="2" s="1"/>
  <c r="V27" i="2"/>
  <c r="W27" i="2" s="1"/>
  <c r="AS27" i="2"/>
  <c r="AT27" i="2" s="1"/>
  <c r="BP27" i="2"/>
  <c r="BQ27" i="2" s="1"/>
  <c r="BP28" i="2"/>
  <c r="BQ28" i="2" s="1"/>
  <c r="O29" i="2"/>
  <c r="P29" i="2" s="1"/>
  <c r="AJ29" i="2"/>
  <c r="AK29" i="2" s="1"/>
  <c r="AJ30" i="2"/>
  <c r="AK30" i="2" s="1"/>
  <c r="BI30" i="2"/>
  <c r="BJ30" i="2" s="1"/>
  <c r="AC32" i="2"/>
  <c r="AD32" i="2" s="1"/>
  <c r="BA32" i="2"/>
  <c r="BB32" i="2" s="1"/>
  <c r="BA33" i="2"/>
  <c r="BB33" i="2" s="1"/>
  <c r="BX33" i="2"/>
  <c r="BY33" i="2" s="1"/>
  <c r="V34" i="2"/>
  <c r="W34" i="2" s="1"/>
  <c r="V35" i="2"/>
  <c r="W35" i="2" s="1"/>
  <c r="AS35" i="2"/>
  <c r="AT35" i="2" s="1"/>
  <c r="BP35" i="2"/>
  <c r="BQ35" i="2" s="1"/>
  <c r="BP36" i="2"/>
  <c r="BQ36" i="2" s="1"/>
  <c r="O37" i="2"/>
  <c r="P37" i="2" s="1"/>
  <c r="AJ37" i="2"/>
  <c r="AK37" i="2" s="1"/>
  <c r="AJ38" i="2"/>
  <c r="AK38" i="2" s="1"/>
  <c r="BI38" i="2"/>
  <c r="BJ38" i="2" s="1"/>
  <c r="V40" i="2"/>
  <c r="W40" i="2" s="1"/>
  <c r="AJ43" i="2"/>
  <c r="AK43" i="2" s="1"/>
  <c r="V46" i="2"/>
  <c r="W46" i="2" s="1"/>
  <c r="BA46" i="2"/>
  <c r="BB46" i="2" s="1"/>
  <c r="AJ49" i="2"/>
  <c r="AK49" i="2" s="1"/>
  <c r="BP49" i="2"/>
  <c r="BQ49" i="2" s="1"/>
  <c r="BA52" i="2"/>
  <c r="BB52" i="2" s="1"/>
  <c r="BP55" i="2"/>
  <c r="BQ55" i="2" s="1"/>
  <c r="V56" i="2"/>
  <c r="W56" i="2" s="1"/>
  <c r="AJ59" i="2"/>
  <c r="AK59" i="2" s="1"/>
  <c r="P32" i="2"/>
  <c r="BI41" i="2"/>
  <c r="BJ41" i="2" s="1"/>
  <c r="BX44" i="2"/>
  <c r="BY44" i="2" s="1"/>
  <c r="AS46" i="2"/>
  <c r="AT46" i="2" s="1"/>
  <c r="O48" i="2"/>
  <c r="P48" i="2" s="1"/>
  <c r="BA50" i="2"/>
  <c r="BB50" i="2" s="1"/>
  <c r="V52" i="2"/>
  <c r="W52" i="2" s="1"/>
  <c r="BP53" i="2"/>
  <c r="BQ53" i="2" s="1"/>
  <c r="AS54" i="2"/>
  <c r="AT54" i="2" s="1"/>
  <c r="O56" i="2"/>
  <c r="P56" i="2" s="1"/>
  <c r="O61" i="2"/>
  <c r="P61" i="2" s="1"/>
  <c r="BX61" i="2"/>
  <c r="BY61" i="2" s="1"/>
  <c r="O65" i="2"/>
  <c r="P65" i="2" s="1"/>
  <c r="BX65" i="2"/>
  <c r="BY65" i="2" s="1"/>
  <c r="O73" i="2"/>
  <c r="P73" i="2" s="1"/>
  <c r="AC76" i="2"/>
  <c r="AD76" i="2" s="1"/>
  <c r="O81" i="2"/>
  <c r="P81" i="2" s="1"/>
  <c r="AJ83" i="2"/>
  <c r="AK83" i="2" s="1"/>
  <c r="AC84" i="2"/>
  <c r="AD84" i="2" s="1"/>
  <c r="V85" i="2"/>
  <c r="W85" i="2" s="1"/>
  <c r="BY98" i="2"/>
  <c r="BX98" i="2"/>
  <c r="AC4" i="2"/>
  <c r="AD4" i="2" s="1"/>
  <c r="BI4" i="2"/>
  <c r="BJ4" i="2" s="1"/>
  <c r="O28" i="2"/>
  <c r="P28" i="2" s="1"/>
  <c r="AS28" i="2"/>
  <c r="AT28" i="2" s="1"/>
  <c r="O32" i="2"/>
  <c r="AS32" i="2"/>
  <c r="AT32" i="2" s="1"/>
  <c r="AC33" i="2"/>
  <c r="AD33" i="2" s="1"/>
  <c r="BI33" i="2"/>
  <c r="BJ33" i="2" s="1"/>
  <c r="AD40" i="2"/>
  <c r="BY41" i="2"/>
  <c r="AT43" i="2"/>
  <c r="P45" i="2"/>
  <c r="BX46" i="2"/>
  <c r="BY46" i="2" s="1"/>
  <c r="AS48" i="2"/>
  <c r="AT48" i="2" s="1"/>
  <c r="O50" i="2"/>
  <c r="P50" i="2" s="1"/>
  <c r="AT51" i="2"/>
  <c r="P53" i="2"/>
  <c r="AD56" i="2"/>
  <c r="BY57" i="2"/>
  <c r="BI59" i="2"/>
  <c r="BJ59" i="2"/>
  <c r="BI61" i="2"/>
  <c r="BJ61" i="2" s="1"/>
  <c r="BI65" i="2"/>
  <c r="BJ65" i="2" s="1"/>
  <c r="BY78" i="2"/>
  <c r="AD79" i="2"/>
  <c r="V80" i="2"/>
  <c r="W80" i="2" s="1"/>
  <c r="BP83" i="2"/>
  <c r="BQ83" i="2" s="1"/>
  <c r="BA94" i="2"/>
  <c r="BB94" i="2" s="1"/>
  <c r="AJ95" i="2"/>
  <c r="AK95" i="2" s="1"/>
  <c r="BX95" i="2"/>
  <c r="BY95" i="2" s="1"/>
  <c r="V96" i="2"/>
  <c r="W96" i="2" s="1"/>
  <c r="BI96" i="2"/>
  <c r="BJ96" i="2" s="1"/>
  <c r="BP97" i="2"/>
  <c r="BQ97" i="2" s="1"/>
  <c r="V98" i="2"/>
  <c r="W98" i="2" s="1"/>
  <c r="BJ40" i="2"/>
  <c r="BX40" i="2"/>
  <c r="BY40" i="2" s="1"/>
  <c r="AD42" i="2"/>
  <c r="AS42" i="2"/>
  <c r="AT42" i="2" s="1"/>
  <c r="BY43" i="2"/>
  <c r="O44" i="2"/>
  <c r="P44" i="2" s="1"/>
  <c r="AT45" i="2"/>
  <c r="BI45" i="2"/>
  <c r="BJ45" i="2" s="1"/>
  <c r="P47" i="2"/>
  <c r="AC47" i="2"/>
  <c r="AD47" i="2" s="1"/>
  <c r="BJ48" i="2"/>
  <c r="BX48" i="2"/>
  <c r="BY48" i="2" s="1"/>
  <c r="AD50" i="2"/>
  <c r="AS50" i="2"/>
  <c r="AT50" i="2" s="1"/>
  <c r="BY51" i="2"/>
  <c r="O52" i="2"/>
  <c r="P52" i="2" s="1"/>
  <c r="AT53" i="2"/>
  <c r="BI53" i="2"/>
  <c r="BJ53" i="2" s="1"/>
  <c r="P55" i="2"/>
  <c r="AC55" i="2"/>
  <c r="AD55" i="2" s="1"/>
  <c r="BJ56" i="2"/>
  <c r="BX56" i="2"/>
  <c r="BY56" i="2" s="1"/>
  <c r="AD58" i="2"/>
  <c r="AS58" i="2"/>
  <c r="AT58" i="2" s="1"/>
  <c r="BY59" i="2"/>
  <c r="O60" i="2"/>
  <c r="P60" i="2" s="1"/>
  <c r="BI60" i="2"/>
  <c r="BJ60" i="2" s="1"/>
  <c r="AS61" i="2"/>
  <c r="AT61" i="2" s="1"/>
  <c r="AC62" i="2"/>
  <c r="AD62" i="2" s="1"/>
  <c r="O63" i="2"/>
  <c r="P63" i="2" s="1"/>
  <c r="BX63" i="2"/>
  <c r="BY63" i="2" s="1"/>
  <c r="BI64" i="2"/>
  <c r="BJ64" i="2" s="1"/>
  <c r="AS65" i="2"/>
  <c r="AT65" i="2" s="1"/>
  <c r="AC66" i="2"/>
  <c r="AD66" i="2" s="1"/>
  <c r="O67" i="2"/>
  <c r="P67" i="2" s="1"/>
  <c r="BX67" i="2"/>
  <c r="BY67" i="2" s="1"/>
  <c r="V68" i="2"/>
  <c r="W68" i="2" s="1"/>
  <c r="O69" i="2"/>
  <c r="P69" i="2" s="1"/>
  <c r="BI70" i="2"/>
  <c r="BJ70" i="2" s="1"/>
  <c r="AC72" i="2"/>
  <c r="AD72" i="2" s="1"/>
  <c r="BX73" i="2"/>
  <c r="BY73" i="2" s="1"/>
  <c r="AS75" i="2"/>
  <c r="AT75" i="2" s="1"/>
  <c r="O77" i="2"/>
  <c r="P77" i="2" s="1"/>
  <c r="BI78" i="2"/>
  <c r="BJ78" i="2" s="1"/>
  <c r="BI81" i="2"/>
  <c r="BJ81" i="2" s="1"/>
  <c r="V82" i="2"/>
  <c r="W82" i="2" s="1"/>
  <c r="BI82" i="2"/>
  <c r="BJ82" i="2" s="1"/>
  <c r="BP84" i="2"/>
  <c r="BQ84" i="2" s="1"/>
  <c r="AD23" i="2"/>
  <c r="AD29" i="2"/>
  <c r="P30" i="2"/>
  <c r="BY30" i="2"/>
  <c r="BY32" i="2"/>
  <c r="BY34" i="2"/>
  <c r="BY36" i="2"/>
  <c r="AD37" i="2"/>
  <c r="P38" i="2"/>
  <c r="BY38" i="2"/>
  <c r="AD39" i="2"/>
  <c r="BA42" i="2"/>
  <c r="BB42" i="2" s="1"/>
  <c r="AC43" i="2"/>
  <c r="AD43" i="2" s="1"/>
  <c r="V44" i="2"/>
  <c r="W44" i="2" s="1"/>
  <c r="BP45" i="2"/>
  <c r="BQ45" i="2" s="1"/>
  <c r="AJ47" i="2"/>
  <c r="AK47" i="2" s="1"/>
  <c r="BI49" i="2"/>
  <c r="BJ49" i="2" s="1"/>
  <c r="AC51" i="2"/>
  <c r="AD51" i="2" s="1"/>
  <c r="BX52" i="2"/>
  <c r="BY52" i="2" s="1"/>
  <c r="AJ55" i="2"/>
  <c r="AK55" i="2" s="1"/>
  <c r="BI57" i="2"/>
  <c r="BJ57" i="2" s="1"/>
  <c r="BA58" i="2"/>
  <c r="BB58" i="2" s="1"/>
  <c r="AC59" i="2"/>
  <c r="AD59" i="2" s="1"/>
  <c r="V60" i="2"/>
  <c r="W60" i="2" s="1"/>
  <c r="BI62" i="2"/>
  <c r="BJ62" i="2" s="1"/>
  <c r="AS63" i="2"/>
  <c r="AT63" i="2" s="1"/>
  <c r="AC64" i="2"/>
  <c r="AD64" i="2" s="1"/>
  <c r="BI66" i="2"/>
  <c r="BJ66" i="2" s="1"/>
  <c r="AS67" i="2"/>
  <c r="AT67" i="2" s="1"/>
  <c r="AC68" i="2"/>
  <c r="AD68" i="2" s="1"/>
  <c r="BX69" i="2"/>
  <c r="BY69" i="2" s="1"/>
  <c r="AS71" i="2"/>
  <c r="AT71" i="2" s="1"/>
  <c r="BI74" i="2"/>
  <c r="BJ74" i="2" s="1"/>
  <c r="BX77" i="2"/>
  <c r="BY77" i="2" s="1"/>
  <c r="O80" i="2"/>
  <c r="P80" i="2" s="1"/>
  <c r="BA80" i="2"/>
  <c r="BB80" i="2" s="1"/>
  <c r="BI83" i="2"/>
  <c r="BJ83" i="2" s="1"/>
  <c r="BA84" i="2"/>
  <c r="BB84" i="2" s="1"/>
  <c r="BI93" i="2"/>
  <c r="BJ93" i="2" s="1"/>
  <c r="AS98" i="2"/>
  <c r="AT98" i="2" s="1"/>
  <c r="O99" i="2"/>
  <c r="P99" i="2" s="1"/>
  <c r="BV107" i="2"/>
  <c r="O24" i="2"/>
  <c r="P24" i="2" s="1"/>
  <c r="AS24" i="2"/>
  <c r="AT24" i="2" s="1"/>
  <c r="BX24" i="2"/>
  <c r="BY24" i="2" s="1"/>
  <c r="AC25" i="2"/>
  <c r="AD25" i="2" s="1"/>
  <c r="O26" i="2"/>
  <c r="P26" i="2" s="1"/>
  <c r="AS26" i="2"/>
  <c r="AT26" i="2" s="1"/>
  <c r="BX26" i="2"/>
  <c r="BY26" i="2" s="1"/>
  <c r="AC27" i="2"/>
  <c r="AD27" i="2" s="1"/>
  <c r="BX28" i="2"/>
  <c r="BY28" i="2" s="1"/>
  <c r="AS30" i="2"/>
  <c r="AT30" i="2" s="1"/>
  <c r="AC31" i="2"/>
  <c r="AD31" i="2" s="1"/>
  <c r="BI31" i="2"/>
  <c r="BJ31" i="2" s="1"/>
  <c r="O34" i="2"/>
  <c r="P34" i="2" s="1"/>
  <c r="AS34" i="2"/>
  <c r="AT34" i="2" s="1"/>
  <c r="AC35" i="2"/>
  <c r="AD35" i="2" s="1"/>
  <c r="BI35" i="2"/>
  <c r="BJ35" i="2" s="1"/>
  <c r="O36" i="2"/>
  <c r="P36" i="2" s="1"/>
  <c r="AS36" i="2"/>
  <c r="AT36" i="2" s="1"/>
  <c r="BI37" i="2"/>
  <c r="BJ37" i="2" s="1"/>
  <c r="AS38" i="2"/>
  <c r="AT38" i="2" s="1"/>
  <c r="BI39" i="2"/>
  <c r="BJ39" i="2" s="1"/>
  <c r="AS40" i="2"/>
  <c r="AT40" i="2" s="1"/>
  <c r="O42" i="2"/>
  <c r="P42" i="2" s="1"/>
  <c r="BI43" i="2"/>
  <c r="BJ43" i="2" s="1"/>
  <c r="AC45" i="2"/>
  <c r="AD45" i="2" s="1"/>
  <c r="BJ46" i="2"/>
  <c r="AD48" i="2"/>
  <c r="BY49" i="2"/>
  <c r="BI51" i="2"/>
  <c r="BJ51" i="2" s="1"/>
  <c r="AC53" i="2"/>
  <c r="AD53" i="2" s="1"/>
  <c r="BX54" i="2"/>
  <c r="BY54" i="2" s="1"/>
  <c r="AS56" i="2"/>
  <c r="AT56" i="2" s="1"/>
  <c r="O58" i="2"/>
  <c r="P58" i="2" s="1"/>
  <c r="AT59" i="2"/>
  <c r="BX60" i="2"/>
  <c r="BY60" i="2" s="1"/>
  <c r="AS62" i="2"/>
  <c r="AT62" i="2" s="1"/>
  <c r="AC63" i="2"/>
  <c r="AD63" i="2" s="1"/>
  <c r="O64" i="2"/>
  <c r="P64" i="2" s="1"/>
  <c r="BX64" i="2"/>
  <c r="BY64" i="2" s="1"/>
  <c r="AS66" i="2"/>
  <c r="AT66" i="2" s="1"/>
  <c r="AC67" i="2"/>
  <c r="AD67" i="2" s="1"/>
  <c r="O68" i="2"/>
  <c r="P68" i="2" s="1"/>
  <c r="AD69" i="2"/>
  <c r="BY70" i="2"/>
  <c r="AT72" i="2"/>
  <c r="P74" i="2"/>
  <c r="AD77" i="2"/>
  <c r="P79" i="2"/>
  <c r="AT79" i="2"/>
  <c r="BY79" i="2"/>
  <c r="BX82" i="2"/>
  <c r="BY82" i="2" s="1"/>
  <c r="AS83" i="2"/>
  <c r="AT83" i="2" s="1"/>
  <c r="O95" i="2"/>
  <c r="P95" i="2" s="1"/>
  <c r="AZ4" i="2"/>
  <c r="P41" i="2"/>
  <c r="AC41" i="2"/>
  <c r="AD41" i="2"/>
  <c r="BX42" i="2"/>
  <c r="BY42" i="2" s="1"/>
  <c r="AD44" i="2"/>
  <c r="AS44" i="2"/>
  <c r="AT44" i="2" s="1"/>
  <c r="BY45" i="2"/>
  <c r="O46" i="2"/>
  <c r="P46" i="2" s="1"/>
  <c r="AT47" i="2"/>
  <c r="BI47" i="2"/>
  <c r="BJ47" i="2" s="1"/>
  <c r="P49" i="2"/>
  <c r="AC49" i="2"/>
  <c r="AD49" i="2" s="1"/>
  <c r="BX50" i="2"/>
  <c r="BY50" i="2" s="1"/>
  <c r="AD52" i="2"/>
  <c r="AS52" i="2"/>
  <c r="AT52" i="2" s="1"/>
  <c r="BY53" i="2"/>
  <c r="O54" i="2"/>
  <c r="P54" i="2" s="1"/>
  <c r="AT55" i="2"/>
  <c r="BI55" i="2"/>
  <c r="BJ55" i="2" s="1"/>
  <c r="P57" i="2"/>
  <c r="AC57" i="2"/>
  <c r="AD57" i="2" s="1"/>
  <c r="BX58" i="2"/>
  <c r="BY58" i="2" s="1"/>
  <c r="AD60" i="2"/>
  <c r="AS60" i="2"/>
  <c r="AT60" i="2" s="1"/>
  <c r="AC61" i="2"/>
  <c r="AD61" i="2" s="1"/>
  <c r="O62" i="2"/>
  <c r="P62" i="2" s="1"/>
  <c r="BX62" i="2"/>
  <c r="BY62" i="2" s="1"/>
  <c r="BI63" i="2"/>
  <c r="BJ63" i="2" s="1"/>
  <c r="AS64" i="2"/>
  <c r="AT64" i="2" s="1"/>
  <c r="AC65" i="2"/>
  <c r="AD65" i="2" s="1"/>
  <c r="O66" i="2"/>
  <c r="P66" i="2"/>
  <c r="BX66" i="2"/>
  <c r="BY66" i="2" s="1"/>
  <c r="BI67" i="2"/>
  <c r="BJ67" i="2"/>
  <c r="AT68" i="2"/>
  <c r="P70" i="2"/>
  <c r="AD73" i="2"/>
  <c r="BY74" i="2"/>
  <c r="AT76" i="2"/>
  <c r="P78" i="2"/>
  <c r="AC81" i="2"/>
  <c r="AD81" i="2" s="1"/>
  <c r="AT81" i="2"/>
  <c r="BP81" i="2"/>
  <c r="BQ81" i="2" s="1"/>
  <c r="AJ85" i="2"/>
  <c r="AK85" i="2" s="1"/>
  <c r="BX80" i="2"/>
  <c r="BY80" i="2" s="1"/>
  <c r="AJ81" i="2"/>
  <c r="AK81" i="2" s="1"/>
  <c r="AS82" i="2"/>
  <c r="AT82" i="2" s="1"/>
  <c r="BA85" i="2"/>
  <c r="BB85" i="2" s="1"/>
  <c r="BP85" i="2"/>
  <c r="BQ85" i="2" s="1"/>
  <c r="V86" i="2"/>
  <c r="W86" i="2" s="1"/>
  <c r="AJ86" i="2"/>
  <c r="AK86" i="2" s="1"/>
  <c r="BA86" i="2"/>
  <c r="BB86" i="2" s="1"/>
  <c r="BP86" i="2"/>
  <c r="BQ86" i="2" s="1"/>
  <c r="V87" i="2"/>
  <c r="W87" i="2" s="1"/>
  <c r="AJ87" i="2"/>
  <c r="AK87" i="2" s="1"/>
  <c r="BA87" i="2"/>
  <c r="BB87" i="2" s="1"/>
  <c r="BP87" i="2"/>
  <c r="BQ87" i="2" s="1"/>
  <c r="V88" i="2"/>
  <c r="W88" i="2" s="1"/>
  <c r="AJ88" i="2"/>
  <c r="AK88" i="2" s="1"/>
  <c r="BA88" i="2"/>
  <c r="BB88" i="2" s="1"/>
  <c r="BP88" i="2"/>
  <c r="BQ88" i="2" s="1"/>
  <c r="V89" i="2"/>
  <c r="W89" i="2" s="1"/>
  <c r="AJ89" i="2"/>
  <c r="AK89" i="2" s="1"/>
  <c r="BA89" i="2"/>
  <c r="BB89" i="2" s="1"/>
  <c r="BP89" i="2"/>
  <c r="BQ89" i="2" s="1"/>
  <c r="V90" i="2"/>
  <c r="W90" i="2" s="1"/>
  <c r="AJ90" i="2"/>
  <c r="AK90" i="2" s="1"/>
  <c r="BA90" i="2"/>
  <c r="BB90" i="2" s="1"/>
  <c r="BP90" i="2"/>
  <c r="BQ90" i="2" s="1"/>
  <c r="V91" i="2"/>
  <c r="W91" i="2" s="1"/>
  <c r="AJ91" i="2"/>
  <c r="AK91" i="2" s="1"/>
  <c r="BA91" i="2"/>
  <c r="BB91" i="2" s="1"/>
  <c r="BP91" i="2"/>
  <c r="BQ91" i="2" s="1"/>
  <c r="V92" i="2"/>
  <c r="W92" i="2" s="1"/>
  <c r="AJ92" i="2"/>
  <c r="AK92" i="2" s="1"/>
  <c r="BA92" i="2"/>
  <c r="BB92" i="2" s="1"/>
  <c r="BP92" i="2"/>
  <c r="BQ92" i="2" s="1"/>
  <c r="V94" i="2"/>
  <c r="W94" i="2" s="1"/>
  <c r="BY68" i="2"/>
  <c r="AT70" i="2"/>
  <c r="AD71" i="2"/>
  <c r="P72" i="2"/>
  <c r="BY72" i="2"/>
  <c r="AT74" i="2"/>
  <c r="AD75" i="2"/>
  <c r="P76" i="2"/>
  <c r="BY76" i="2"/>
  <c r="AT78" i="2"/>
  <c r="AS80" i="2"/>
  <c r="AT80" i="2" s="1"/>
  <c r="O82" i="2"/>
  <c r="P82" i="2" s="1"/>
  <c r="AD82" i="2"/>
  <c r="BA82" i="2"/>
  <c r="BB82" i="2" s="1"/>
  <c r="V84" i="2"/>
  <c r="W84" i="2" s="1"/>
  <c r="AS84" i="2"/>
  <c r="AT84" i="2" s="1"/>
  <c r="AD83" i="2"/>
  <c r="AC83" i="2"/>
  <c r="O84" i="2"/>
  <c r="P84" i="2" s="1"/>
  <c r="AS85" i="2"/>
  <c r="AT85" i="2" s="1"/>
  <c r="AC93" i="2"/>
  <c r="AD93" i="2" s="1"/>
  <c r="AJ94" i="2"/>
  <c r="AK94" i="2" s="1"/>
  <c r="BX94" i="2"/>
  <c r="BY94" i="2" s="1"/>
  <c r="V95" i="2"/>
  <c r="W95" i="2" s="1"/>
  <c r="BI95" i="2"/>
  <c r="BJ95" i="2" s="1"/>
  <c r="AS96" i="2"/>
  <c r="AT96" i="2" s="1"/>
  <c r="BP96" i="2"/>
  <c r="BQ96" i="2" s="1"/>
  <c r="BB68" i="2"/>
  <c r="BQ68" i="2"/>
  <c r="BB69" i="2"/>
  <c r="BQ69" i="2"/>
  <c r="AK70" i="2"/>
  <c r="BB70" i="2"/>
  <c r="BQ70" i="2"/>
  <c r="BB71" i="2"/>
  <c r="BQ71" i="2"/>
  <c r="AK72" i="2"/>
  <c r="BB72" i="2"/>
  <c r="BQ72" i="2"/>
  <c r="AK73" i="2"/>
  <c r="BB73" i="2"/>
  <c r="BQ73" i="2"/>
  <c r="BB74" i="2"/>
  <c r="BQ74" i="2"/>
  <c r="BB75" i="2"/>
  <c r="BQ75" i="2"/>
  <c r="AK76" i="2"/>
  <c r="BB76" i="2"/>
  <c r="BQ76" i="2"/>
  <c r="BB77" i="2"/>
  <c r="BQ77" i="2"/>
  <c r="BB78" i="2"/>
  <c r="BQ78" i="2"/>
  <c r="O83" i="2"/>
  <c r="P83" i="2" s="1"/>
  <c r="BA83" i="2"/>
  <c r="BB83" i="2" s="1"/>
  <c r="BX83" i="2"/>
  <c r="BY83" i="2" s="1"/>
  <c r="AJ84" i="2"/>
  <c r="AK84" i="2" s="1"/>
  <c r="BI84" i="2"/>
  <c r="BJ84" i="2" s="1"/>
  <c r="O94" i="2"/>
  <c r="P94" i="2" s="1"/>
  <c r="BJ98" i="2"/>
  <c r="BP99" i="2"/>
  <c r="BQ99" i="2" s="1"/>
  <c r="V100" i="2"/>
  <c r="W100" i="2" s="1"/>
  <c r="V93" i="2"/>
  <c r="W93" i="2" s="1"/>
  <c r="BI94" i="2"/>
  <c r="BJ94" i="2" s="1"/>
  <c r="AS95" i="2"/>
  <c r="AT95" i="2" s="1"/>
  <c r="BP95" i="2"/>
  <c r="BQ95" i="2" s="1"/>
  <c r="AC96" i="2"/>
  <c r="AD96" i="2" s="1"/>
  <c r="BA96" i="2"/>
  <c r="BB96" i="2" s="1"/>
  <c r="BA98" i="2"/>
  <c r="BB98" i="2" s="1"/>
  <c r="BJ100" i="2"/>
  <c r="BI100" i="2"/>
  <c r="V101" i="2"/>
  <c r="W101" i="2" s="1"/>
  <c r="AS101" i="2"/>
  <c r="AT101" i="2" s="1"/>
  <c r="AC102" i="2"/>
  <c r="AD102" i="2" s="1"/>
  <c r="BP102" i="2"/>
  <c r="BQ102" i="2" s="1"/>
  <c r="O103" i="2"/>
  <c r="P103" i="2" s="1"/>
  <c r="BB103" i="2"/>
  <c r="BA103" i="2"/>
  <c r="BX103" i="2"/>
  <c r="BY103" i="2" s="1"/>
  <c r="AJ104" i="2"/>
  <c r="AK104" i="2" s="1"/>
  <c r="BI104" i="2"/>
  <c r="BJ104" i="2" s="1"/>
  <c r="BX84" i="2"/>
  <c r="BY84" i="2" s="1"/>
  <c r="O85" i="2"/>
  <c r="P85" i="2" s="1"/>
  <c r="AC85" i="2"/>
  <c r="AD85" i="2" s="1"/>
  <c r="BI85" i="2"/>
  <c r="BJ85" i="2" s="1"/>
  <c r="BY85" i="2"/>
  <c r="BX85" i="2"/>
  <c r="O86" i="2"/>
  <c r="P86" i="2" s="1"/>
  <c r="AC86" i="2"/>
  <c r="AD86" i="2" s="1"/>
  <c r="AS86" i="2"/>
  <c r="AT86" i="2" s="1"/>
  <c r="BI86" i="2"/>
  <c r="BJ86" i="2" s="1"/>
  <c r="BX86" i="2"/>
  <c r="BY86" i="2" s="1"/>
  <c r="P87" i="2"/>
  <c r="O87" i="2"/>
  <c r="AC87" i="2"/>
  <c r="AD87" i="2" s="1"/>
  <c r="AS87" i="2"/>
  <c r="AT87" i="2" s="1"/>
  <c r="BI87" i="2"/>
  <c r="BJ87" i="2" s="1"/>
  <c r="BX87" i="2"/>
  <c r="BY87" i="2" s="1"/>
  <c r="O88" i="2"/>
  <c r="P88" i="2" s="1"/>
  <c r="AC88" i="2"/>
  <c r="AD88" i="2" s="1"/>
  <c r="AS88" i="2"/>
  <c r="AT88" i="2" s="1"/>
  <c r="BI88" i="2"/>
  <c r="BJ88" i="2" s="1"/>
  <c r="BX88" i="2"/>
  <c r="BY88" i="2" s="1"/>
  <c r="O89" i="2"/>
  <c r="P89" i="2" s="1"/>
  <c r="AC89" i="2"/>
  <c r="AD89" i="2" s="1"/>
  <c r="AS89" i="2"/>
  <c r="AT89" i="2" s="1"/>
  <c r="BI89" i="2"/>
  <c r="BJ89" i="2" s="1"/>
  <c r="BX89" i="2"/>
  <c r="BY89" i="2" s="1"/>
  <c r="O90" i="2"/>
  <c r="P90" i="2" s="1"/>
  <c r="AC90" i="2"/>
  <c r="AD90" i="2" s="1"/>
  <c r="AS90" i="2"/>
  <c r="AT90" i="2" s="1"/>
  <c r="BI90" i="2"/>
  <c r="BJ90" i="2" s="1"/>
  <c r="BX90" i="2"/>
  <c r="BY90" i="2" s="1"/>
  <c r="O91" i="2"/>
  <c r="P91" i="2" s="1"/>
  <c r="AC91" i="2"/>
  <c r="AD91" i="2" s="1"/>
  <c r="AS91" i="2"/>
  <c r="AT91" i="2" s="1"/>
  <c r="BI91" i="2"/>
  <c r="BJ91" i="2" s="1"/>
  <c r="BX91" i="2"/>
  <c r="BY91" i="2" s="1"/>
  <c r="O92" i="2"/>
  <c r="P92" i="2" s="1"/>
  <c r="AC92" i="2"/>
  <c r="AD92" i="2" s="1"/>
  <c r="AS92" i="2"/>
  <c r="AT92" i="2" s="1"/>
  <c r="BI92" i="2"/>
  <c r="BJ92" i="2" s="1"/>
  <c r="BX92" i="2"/>
  <c r="BY92" i="2" s="1"/>
  <c r="BA93" i="2"/>
  <c r="BB93" i="2" s="1"/>
  <c r="AS94" i="2"/>
  <c r="AT94" i="2" s="1"/>
  <c r="BP94" i="2"/>
  <c r="BQ94" i="2" s="1"/>
  <c r="AC95" i="2"/>
  <c r="AD95" i="2" s="1"/>
  <c r="BA95" i="2"/>
  <c r="BB95" i="2" s="1"/>
  <c r="O96" i="2"/>
  <c r="P96" i="2" s="1"/>
  <c r="AJ96" i="2"/>
  <c r="AK96" i="2" s="1"/>
  <c r="BX96" i="2"/>
  <c r="BY96" i="2" s="1"/>
  <c r="O97" i="2"/>
  <c r="P97" i="2" s="1"/>
  <c r="AC97" i="2"/>
  <c r="AD97" i="2" s="1"/>
  <c r="AS97" i="2"/>
  <c r="AT97" i="2" s="1"/>
  <c r="AJ99" i="2"/>
  <c r="AK99" i="2" s="1"/>
  <c r="O100" i="2"/>
  <c r="P100" i="2" s="1"/>
  <c r="AC100" i="2"/>
  <c r="AD100" i="2" s="1"/>
  <c r="AS100" i="2"/>
  <c r="AT100" i="2" s="1"/>
  <c r="AC101" i="2"/>
  <c r="AD101" i="2" s="1"/>
  <c r="BP101" i="2"/>
  <c r="BQ101" i="2" s="1"/>
  <c r="P102" i="2"/>
  <c r="O102" i="2"/>
  <c r="BA102" i="2"/>
  <c r="BB102" i="2" s="1"/>
  <c r="BX102" i="2"/>
  <c r="BY102" i="2" s="1"/>
  <c r="AJ103" i="2"/>
  <c r="AK103" i="2" s="1"/>
  <c r="BI103" i="2"/>
  <c r="BJ103" i="2" s="1"/>
  <c r="V104" i="2"/>
  <c r="W104" i="2" s="1"/>
  <c r="AS104" i="2"/>
  <c r="AT104" i="2" s="1"/>
  <c r="BI97" i="2"/>
  <c r="BJ97" i="2" s="1"/>
  <c r="BY97" i="2"/>
  <c r="AC99" i="2"/>
  <c r="AD99" i="2" s="1"/>
  <c r="AT99" i="2"/>
  <c r="BP100" i="2"/>
  <c r="BQ100" i="2" s="1"/>
  <c r="O101" i="2"/>
  <c r="P101" i="2" s="1"/>
  <c r="BA101" i="2"/>
  <c r="BB101" i="2" s="1"/>
  <c r="BX101" i="2"/>
  <c r="BY101" i="2" s="1"/>
  <c r="AJ102" i="2"/>
  <c r="AK102" i="2" s="1"/>
  <c r="BI102" i="2"/>
  <c r="BJ102" i="2" s="1"/>
  <c r="V103" i="2"/>
  <c r="W103" i="2" s="1"/>
  <c r="AS103" i="2"/>
  <c r="AT103" i="2" s="1"/>
  <c r="AC104" i="2"/>
  <c r="AD104" i="2" s="1"/>
  <c r="BP104" i="2"/>
  <c r="BQ104" i="2" s="1"/>
  <c r="AJ97" i="2"/>
  <c r="AK97" i="2" s="1"/>
  <c r="O98" i="2"/>
  <c r="P98" i="2" s="1"/>
  <c r="AD98" i="2"/>
  <c r="BI99" i="2"/>
  <c r="BJ99" i="2" s="1"/>
  <c r="BY99" i="2"/>
  <c r="BA100" i="2"/>
  <c r="BB100" i="2" s="1"/>
  <c r="BX100" i="2"/>
  <c r="BY100" i="2" s="1"/>
  <c r="AJ101" i="2"/>
  <c r="AK101" i="2" s="1"/>
  <c r="BI101" i="2"/>
  <c r="BJ101" i="2" s="1"/>
  <c r="V102" i="2"/>
  <c r="W102" i="2" s="1"/>
  <c r="AS102" i="2"/>
  <c r="AT102" i="2" s="1"/>
  <c r="AC103" i="2"/>
  <c r="AD103" i="2" s="1"/>
  <c r="BP103" i="2"/>
  <c r="BQ103" i="2" s="1"/>
  <c r="O104" i="2"/>
  <c r="P104" i="2" s="1"/>
  <c r="BA104" i="2"/>
  <c r="BB104" i="2" s="1"/>
  <c r="BX104" i="2"/>
  <c r="BY104" i="2" s="1"/>
  <c r="W97" i="2"/>
  <c r="BB97" i="2"/>
  <c r="AK98" i="2"/>
  <c r="BQ98" i="2"/>
  <c r="BB99" i="2"/>
  <c r="AK100" i="2"/>
  <c r="AZ13" i="1"/>
  <c r="BA13" i="1" s="1"/>
  <c r="AK15" i="1"/>
  <c r="AL15" i="1" s="1"/>
  <c r="AL30" i="1" s="1"/>
  <c r="BX18" i="1"/>
  <c r="BY18" i="1" s="1"/>
  <c r="BQ19" i="1"/>
  <c r="BR19" i="1" s="1"/>
  <c r="BH20" i="1"/>
  <c r="BI20" i="1" s="1"/>
  <c r="O14" i="1"/>
  <c r="P14" i="1" s="1"/>
  <c r="BX14" i="1"/>
  <c r="BY14" i="1" s="1"/>
  <c r="BQ15" i="1"/>
  <c r="BR15" i="1" s="1"/>
  <c r="BH16" i="1"/>
  <c r="BI16" i="1" s="1"/>
  <c r="AZ17" i="1"/>
  <c r="BA17" i="1"/>
  <c r="AS18" i="1"/>
  <c r="AT18" i="1" s="1"/>
  <c r="AK19" i="1"/>
  <c r="AL19" i="1" s="1"/>
  <c r="O18" i="1"/>
  <c r="P18" i="1" s="1"/>
  <c r="AZ21" i="1"/>
  <c r="BA21" i="1"/>
  <c r="AK4" i="1"/>
  <c r="AL4" i="1" s="1"/>
  <c r="O5" i="1"/>
  <c r="P5" i="1" s="1"/>
  <c r="AS5" i="1"/>
  <c r="AT5" i="1" s="1"/>
  <c r="BX5" i="1"/>
  <c r="BY5" i="1" s="1"/>
  <c r="AK6" i="1"/>
  <c r="AL6" i="1" s="1"/>
  <c r="BQ6" i="1"/>
  <c r="BR6" i="1" s="1"/>
  <c r="BH7" i="1"/>
  <c r="BI7" i="1" s="1"/>
  <c r="AZ8" i="1"/>
  <c r="BA8" i="1" s="1"/>
  <c r="O9" i="1"/>
  <c r="P9" i="1" s="1"/>
  <c r="AS9" i="1"/>
  <c r="AT9" i="1" s="1"/>
  <c r="BX9" i="1"/>
  <c r="BY9" i="1" s="1"/>
  <c r="AK10" i="1"/>
  <c r="AL10" i="1" s="1"/>
  <c r="BQ10" i="1"/>
  <c r="BR10" i="1" s="1"/>
  <c r="BH11" i="1"/>
  <c r="BI11" i="1" s="1"/>
  <c r="AZ12" i="1"/>
  <c r="BA12" i="1" s="1"/>
  <c r="BY4" i="1"/>
  <c r="AK5" i="1"/>
  <c r="AL5" i="1" s="1"/>
  <c r="BQ5" i="1"/>
  <c r="BR5" i="1" s="1"/>
  <c r="BH6" i="1"/>
  <c r="BI6" i="1" s="1"/>
  <c r="AZ7" i="1"/>
  <c r="BA7" i="1" s="1"/>
  <c r="O8" i="1"/>
  <c r="P8" i="1" s="1"/>
  <c r="AS8" i="1"/>
  <c r="AT8" i="1" s="1"/>
  <c r="BX8" i="1"/>
  <c r="BY8" i="1" s="1"/>
  <c r="AK9" i="1"/>
  <c r="AL9" i="1" s="1"/>
  <c r="BQ9" i="1"/>
  <c r="BR9" i="1" s="1"/>
  <c r="BH10" i="1"/>
  <c r="BI10" i="1" s="1"/>
  <c r="AZ11" i="1"/>
  <c r="BA11" i="1" s="1"/>
  <c r="O12" i="1"/>
  <c r="P12" i="1" s="1"/>
  <c r="AS12" i="1"/>
  <c r="AT12" i="1" s="1"/>
  <c r="BY12" i="1"/>
  <c r="AL13" i="1"/>
  <c r="BI14" i="1"/>
  <c r="BA15" i="1"/>
  <c r="P16" i="1"/>
  <c r="AT16" i="1"/>
  <c r="BY16" i="1"/>
  <c r="AL17" i="1"/>
  <c r="BI18" i="1"/>
  <c r="BA19" i="1"/>
  <c r="P20" i="1"/>
  <c r="AT20" i="1"/>
  <c r="BY20" i="1"/>
  <c r="BY30" i="1" s="1"/>
  <c r="AL21" i="1"/>
  <c r="BI4" i="1"/>
  <c r="BZ4" i="1"/>
  <c r="O13" i="1"/>
  <c r="P13" i="1" s="1"/>
  <c r="AS13" i="1"/>
  <c r="AT13" i="1" s="1"/>
  <c r="BX13" i="1"/>
  <c r="BY13" i="1" s="1"/>
  <c r="AK14" i="1"/>
  <c r="AL14" i="1" s="1"/>
  <c r="BQ14" i="1"/>
  <c r="BR14" i="1" s="1"/>
  <c r="BH15" i="1"/>
  <c r="BI15" i="1" s="1"/>
  <c r="AZ16" i="1"/>
  <c r="BA16" i="1" s="1"/>
  <c r="O17" i="1"/>
  <c r="P17" i="1" s="1"/>
  <c r="AS17" i="1"/>
  <c r="AT17" i="1" s="1"/>
  <c r="BX17" i="1"/>
  <c r="BY17" i="1" s="1"/>
  <c r="AK18" i="1"/>
  <c r="AL18" i="1" s="1"/>
  <c r="BQ18" i="1"/>
  <c r="BR18" i="1" s="1"/>
  <c r="BH19" i="1"/>
  <c r="BI19" i="1" s="1"/>
  <c r="AZ20" i="1"/>
  <c r="BA20" i="1" s="1"/>
  <c r="O21" i="1"/>
  <c r="P21" i="1" s="1"/>
  <c r="AS21" i="1"/>
  <c r="AT21" i="1" s="1"/>
  <c r="BX21" i="1"/>
  <c r="BY21" i="1" s="1"/>
  <c r="AT4" i="1" l="1"/>
  <c r="BR13" i="1"/>
  <c r="AK107" i="2"/>
  <c r="W72" i="2"/>
  <c r="W107" i="2" s="1"/>
  <c r="BJ54" i="2"/>
  <c r="V51" i="2"/>
  <c r="W51" i="2" s="1"/>
  <c r="BQ13" i="1"/>
  <c r="BI71" i="2"/>
  <c r="BJ71" i="2" s="1"/>
  <c r="V99" i="2"/>
  <c r="W99" i="2" s="1"/>
  <c r="AS4" i="1"/>
  <c r="V72" i="2"/>
  <c r="BI23" i="2"/>
  <c r="BJ23" i="2" s="1"/>
  <c r="P107" i="2"/>
  <c r="AT107" i="2"/>
  <c r="BI58" i="2"/>
  <c r="BJ58" i="2" s="1"/>
  <c r="AT30" i="1"/>
  <c r="P30" i="1"/>
  <c r="AD107" i="2"/>
  <c r="BB107" i="2"/>
  <c r="BY107" i="2"/>
  <c r="BQ107" i="2"/>
  <c r="BI6" i="2"/>
  <c r="BJ6" i="2" s="1"/>
  <c r="BJ107" i="2" s="1"/>
  <c r="BA4" i="2"/>
  <c r="BB4" i="2" s="1"/>
  <c r="AS14" i="1"/>
  <c r="AT14" i="1" s="1"/>
  <c r="BQ4" i="1"/>
  <c r="BR4" i="1" s="1"/>
</calcChain>
</file>

<file path=xl/sharedStrings.xml><?xml version="1.0" encoding="utf-8"?>
<sst xmlns="http://schemas.openxmlformats.org/spreadsheetml/2006/main" count="2044" uniqueCount="514">
  <si>
    <t>C. purpurea</t>
  </si>
  <si>
    <t>C. graminea</t>
  </si>
  <si>
    <t>C. ridleyi</t>
  </si>
  <si>
    <t>C. ranaivosonii</t>
  </si>
  <si>
    <t>C. speciosa</t>
  </si>
  <si>
    <t>C. sp.</t>
  </si>
  <si>
    <t>C. fastigiata</t>
  </si>
  <si>
    <t>C. flexuosa</t>
  </si>
  <si>
    <t>C. gibbosa</t>
  </si>
  <si>
    <t>Order</t>
  </si>
  <si>
    <t xml:space="preserve">Family </t>
  </si>
  <si>
    <t xml:space="preserve">Genus </t>
  </si>
  <si>
    <t>Species</t>
  </si>
  <si>
    <t xml:space="preserve">Close Match </t>
  </si>
  <si>
    <t>Sequence</t>
  </si>
  <si>
    <t>O.T.U</t>
  </si>
  <si>
    <t>Plant x</t>
  </si>
  <si>
    <t>Average Abuhndance</t>
  </si>
  <si>
    <t>Pi</t>
  </si>
  <si>
    <t>LnPI</t>
  </si>
  <si>
    <t>Pi x Ln(Pi)</t>
  </si>
  <si>
    <t>Simpons (D)</t>
  </si>
  <si>
    <t>Plant 2</t>
  </si>
  <si>
    <t>Plant 1</t>
  </si>
  <si>
    <t>Plant 8</t>
  </si>
  <si>
    <t>plant 1</t>
  </si>
  <si>
    <t xml:space="preserve">Plant 5 </t>
  </si>
  <si>
    <t xml:space="preserve">Plant 1 </t>
  </si>
  <si>
    <t>Plant 3</t>
  </si>
  <si>
    <t>na</t>
  </si>
  <si>
    <t>HQ154302</t>
  </si>
  <si>
    <t>MG669631</t>
  </si>
  <si>
    <t>FJ888822</t>
  </si>
  <si>
    <t>Cantharellales</t>
  </si>
  <si>
    <t xml:space="preserve">Ceratobasidiaceae </t>
  </si>
  <si>
    <t>JF691430</t>
  </si>
  <si>
    <t>cerA</t>
  </si>
  <si>
    <t>cer2</t>
  </si>
  <si>
    <t>cerB</t>
  </si>
  <si>
    <t>FJ788724</t>
  </si>
  <si>
    <t>cerC</t>
  </si>
  <si>
    <t>cer4</t>
  </si>
  <si>
    <t xml:space="preserve">Tulasnellaceae </t>
  </si>
  <si>
    <t>JF691200</t>
  </si>
  <si>
    <t>tulL</t>
  </si>
  <si>
    <t>tul3</t>
  </si>
  <si>
    <t>Tulasnella</t>
  </si>
  <si>
    <t>JQ771180</t>
  </si>
  <si>
    <t>tulK</t>
  </si>
  <si>
    <t>tul4</t>
  </si>
  <si>
    <t>Calospora</t>
  </si>
  <si>
    <t>KC291621</t>
  </si>
  <si>
    <t>tulA</t>
  </si>
  <si>
    <t>tul5</t>
  </si>
  <si>
    <t>MG018553</t>
  </si>
  <si>
    <t>tulC</t>
  </si>
  <si>
    <t>JF691303</t>
  </si>
  <si>
    <t>tulH</t>
  </si>
  <si>
    <t>tul6</t>
  </si>
  <si>
    <t>JF499918</t>
  </si>
  <si>
    <t>tulB</t>
  </si>
  <si>
    <t>tul8</t>
  </si>
  <si>
    <t>NR_160570</t>
  </si>
  <si>
    <t>tulE</t>
  </si>
  <si>
    <t>tulI</t>
  </si>
  <si>
    <t>GQ241863</t>
  </si>
  <si>
    <t>tulD</t>
  </si>
  <si>
    <t>tul9</t>
  </si>
  <si>
    <t>MH005843</t>
  </si>
  <si>
    <t>tulF</t>
  </si>
  <si>
    <t>tul10</t>
  </si>
  <si>
    <t>MN173013</t>
  </si>
  <si>
    <t>tulJ</t>
  </si>
  <si>
    <t>tul11</t>
  </si>
  <si>
    <t>Total isolates</t>
  </si>
  <si>
    <t>TA</t>
  </si>
  <si>
    <t>H</t>
  </si>
  <si>
    <t xml:space="preserve">Phylum </t>
  </si>
  <si>
    <t xml:space="preserve">Class </t>
  </si>
  <si>
    <t>Ascomycota</t>
  </si>
  <si>
    <t>Dothideomycetes</t>
  </si>
  <si>
    <t>Botryosphaeriales</t>
  </si>
  <si>
    <t>Aplosporellaceae</t>
  </si>
  <si>
    <t>Aplosporella</t>
  </si>
  <si>
    <t>hesperidica</t>
  </si>
  <si>
    <t>MT214341</t>
  </si>
  <si>
    <t>AT</t>
  </si>
  <si>
    <t>apl1</t>
  </si>
  <si>
    <t>Botryosphaeriaceae</t>
  </si>
  <si>
    <t>Eutiarosporella</t>
  </si>
  <si>
    <t>KX464132</t>
  </si>
  <si>
    <t>AQ</t>
  </si>
  <si>
    <t>bot1</t>
  </si>
  <si>
    <t>Cladosporiales</t>
  </si>
  <si>
    <t>Cladosporiaceae</t>
  </si>
  <si>
    <t>Cladosporium</t>
  </si>
  <si>
    <t>cladosporioides</t>
  </si>
  <si>
    <t>KF938436</t>
  </si>
  <si>
    <t>AR</t>
  </si>
  <si>
    <t>cld1</t>
  </si>
  <si>
    <t>Toxicocladosporium</t>
  </si>
  <si>
    <t>KM816684</t>
  </si>
  <si>
    <t>AO1</t>
  </si>
  <si>
    <t>cld2</t>
  </si>
  <si>
    <t>AO2</t>
  </si>
  <si>
    <t>Muyocopronales</t>
  </si>
  <si>
    <t>Muyocopronaceae</t>
  </si>
  <si>
    <t>Mycoleptodiscus/Muyocopron</t>
  </si>
  <si>
    <t>MK640614</t>
  </si>
  <si>
    <t>AS</t>
  </si>
  <si>
    <t>muy1</t>
  </si>
  <si>
    <t>Pleosporales</t>
  </si>
  <si>
    <t>(Massarinaceae)</t>
  </si>
  <si>
    <t>(Stagonospora?)</t>
  </si>
  <si>
    <t>KF558869</t>
  </si>
  <si>
    <t>AK3</t>
  </si>
  <si>
    <t>pls1</t>
  </si>
  <si>
    <t>Didymosphaeriaceae</t>
  </si>
  <si>
    <t>Paraphaeosphaeria</t>
  </si>
  <si>
    <t>MT093465</t>
  </si>
  <si>
    <t>AL3</t>
  </si>
  <si>
    <t>did1</t>
  </si>
  <si>
    <t>JX496047</t>
  </si>
  <si>
    <t>AL2</t>
  </si>
  <si>
    <t>JX496012</t>
  </si>
  <si>
    <t>AL1</t>
  </si>
  <si>
    <t>Pleosporaceae</t>
  </si>
  <si>
    <t>Alternaria</t>
  </si>
  <si>
    <t>alternata/chartarum</t>
  </si>
  <si>
    <t>MG554260</t>
  </si>
  <si>
    <t>AN</t>
  </si>
  <si>
    <t>ple1</t>
  </si>
  <si>
    <t>Curvularia</t>
  </si>
  <si>
    <t>eragostidis/clavata</t>
  </si>
  <si>
    <t>MK886805</t>
  </si>
  <si>
    <t>AM2</t>
  </si>
  <si>
    <t>ple2</t>
  </si>
  <si>
    <t>MG664782</t>
  </si>
  <si>
    <t>AM1</t>
  </si>
  <si>
    <t>AY744286</t>
  </si>
  <si>
    <t>AK2</t>
  </si>
  <si>
    <t>AK1</t>
  </si>
  <si>
    <t>HQ631008</t>
  </si>
  <si>
    <t>AP</t>
  </si>
  <si>
    <t>dot1</t>
  </si>
  <si>
    <t>Eurotiomycetes</t>
  </si>
  <si>
    <t>Chaetothyriales</t>
  </si>
  <si>
    <t>Herpotrichiellaceae</t>
  </si>
  <si>
    <t>Cladophialophora</t>
  </si>
  <si>
    <t>AB986420</t>
  </si>
  <si>
    <t>AU</t>
  </si>
  <si>
    <t>her1</t>
  </si>
  <si>
    <t>Exophiala</t>
  </si>
  <si>
    <t>jeanseslmei/oligosperma</t>
  </si>
  <si>
    <t>JQ801465</t>
  </si>
  <si>
    <t>AW</t>
  </si>
  <si>
    <t>her3</t>
  </si>
  <si>
    <t>HG936563</t>
  </si>
  <si>
    <t>AV</t>
  </si>
  <si>
    <t>her2</t>
  </si>
  <si>
    <t>Eurotiales</t>
  </si>
  <si>
    <t>Aspergillaceae</t>
  </si>
  <si>
    <t>Aspergillus</t>
  </si>
  <si>
    <t>felis/viridinutans/pseudofelis/parafelis</t>
  </si>
  <si>
    <t>MH865511</t>
  </si>
  <si>
    <t>AX</t>
  </si>
  <si>
    <t>asp1</t>
  </si>
  <si>
    <t>Penicillium</t>
  </si>
  <si>
    <t>restrictum/meridianum</t>
  </si>
  <si>
    <t>MT090009</t>
  </si>
  <si>
    <t>BA</t>
  </si>
  <si>
    <t>asp2</t>
  </si>
  <si>
    <t>suaveolens</t>
  </si>
  <si>
    <t>MH864249</t>
  </si>
  <si>
    <t>BC</t>
  </si>
  <si>
    <t>asp4</t>
  </si>
  <si>
    <t>virgatum</t>
  </si>
  <si>
    <t>JF439503</t>
  </si>
  <si>
    <t>BD</t>
  </si>
  <si>
    <t>asp5</t>
  </si>
  <si>
    <t>janthinellum/brefeldianum</t>
  </si>
  <si>
    <t>KX138426</t>
  </si>
  <si>
    <t>BB</t>
  </si>
  <si>
    <t>asp3</t>
  </si>
  <si>
    <t>Trichocomaceae</t>
  </si>
  <si>
    <t>Talaromyces</t>
  </si>
  <si>
    <t>funiculosus/amestolkiae/stollii</t>
  </si>
  <si>
    <t>MT367866</t>
  </si>
  <si>
    <t>AZ</t>
  </si>
  <si>
    <t>trc1</t>
  </si>
  <si>
    <t>Trichomaceae/Aspergillaceae</t>
  </si>
  <si>
    <t>MT487843</t>
  </si>
  <si>
    <t>BE</t>
  </si>
  <si>
    <t>eur1</t>
  </si>
  <si>
    <t>AB847021</t>
  </si>
  <si>
    <t>AY</t>
  </si>
  <si>
    <t>eut1</t>
  </si>
  <si>
    <t>Leotiomycetes</t>
  </si>
  <si>
    <t>Helotiales</t>
  </si>
  <si>
    <t>Mollisiaceae</t>
  </si>
  <si>
    <t>Acephala/Phialocephala</t>
  </si>
  <si>
    <t>MN559787</t>
  </si>
  <si>
    <t>BH</t>
  </si>
  <si>
    <t>mol2</t>
  </si>
  <si>
    <t>Mollisia</t>
  </si>
  <si>
    <t>MT026378</t>
  </si>
  <si>
    <t>BF</t>
  </si>
  <si>
    <t>mol1</t>
  </si>
  <si>
    <t>Phialocephala</t>
  </si>
  <si>
    <t>MK808244</t>
  </si>
  <si>
    <t>BI</t>
  </si>
  <si>
    <t>mol3</t>
  </si>
  <si>
    <t>BK</t>
  </si>
  <si>
    <t>mol5</t>
  </si>
  <si>
    <t>MH858896</t>
  </si>
  <si>
    <t>BJ</t>
  </si>
  <si>
    <t>mol4</t>
  </si>
  <si>
    <t>MH550516</t>
  </si>
  <si>
    <t>BG</t>
  </si>
  <si>
    <t>hel1</t>
  </si>
  <si>
    <t>Sordariomycetes</t>
  </si>
  <si>
    <t>Coniochaetales</t>
  </si>
  <si>
    <t>Coniochaetaceae</t>
  </si>
  <si>
    <t>Coniochaeta</t>
  </si>
  <si>
    <t>velutina</t>
  </si>
  <si>
    <t>MK656234</t>
  </si>
  <si>
    <t>R</t>
  </si>
  <si>
    <t>con1</t>
  </si>
  <si>
    <t>Diaporthales</t>
  </si>
  <si>
    <t>Schizoparamaceae</t>
  </si>
  <si>
    <t>Coniella</t>
  </si>
  <si>
    <t>NR_154820</t>
  </si>
  <si>
    <t>Z</t>
  </si>
  <si>
    <t>sch2</t>
  </si>
  <si>
    <t>NR_111706</t>
  </si>
  <si>
    <t>Y</t>
  </si>
  <si>
    <t>sch1</t>
  </si>
  <si>
    <t>Glomerellales</t>
  </si>
  <si>
    <t>Glomerellaceae</t>
  </si>
  <si>
    <t>Colletotrichum</t>
  </si>
  <si>
    <t>MT606194</t>
  </si>
  <si>
    <t>T</t>
  </si>
  <si>
    <t>glo1</t>
  </si>
  <si>
    <t>Hypocreales</t>
  </si>
  <si>
    <t>(Ophiocordycipitaceae)</t>
  </si>
  <si>
    <t>(Tolypocladium)</t>
  </si>
  <si>
    <t>JQ411376</t>
  </si>
  <si>
    <t>G</t>
  </si>
  <si>
    <t>sor4</t>
  </si>
  <si>
    <t>Clavicipitaceae</t>
  </si>
  <si>
    <t>Metarhizum</t>
  </si>
  <si>
    <t>anisopliae</t>
  </si>
  <si>
    <t>JQ061174</t>
  </si>
  <si>
    <t>C1</t>
  </si>
  <si>
    <t>cla1</t>
  </si>
  <si>
    <t>(robertsii/anisopliae)</t>
  </si>
  <si>
    <t>MN892394</t>
  </si>
  <si>
    <t>C2</t>
  </si>
  <si>
    <t>Hypocreaceae</t>
  </si>
  <si>
    <t>Acremonium</t>
  </si>
  <si>
    <t>persicinum</t>
  </si>
  <si>
    <t>JQ599382</t>
  </si>
  <si>
    <t>hyp1</t>
  </si>
  <si>
    <t>Trichoderma</t>
  </si>
  <si>
    <t>harzianum/lentiforme/lixii/inhamatum/breve</t>
  </si>
  <si>
    <t>MT341774</t>
  </si>
  <si>
    <t>AH</t>
  </si>
  <si>
    <t>hyp3</t>
  </si>
  <si>
    <t>longibrachiatum/orientale</t>
  </si>
  <si>
    <t>MK427692</t>
  </si>
  <si>
    <t>AG2</t>
  </si>
  <si>
    <t>hyp2</t>
  </si>
  <si>
    <t>atroviride/paratroviride/scalesiae/viride</t>
  </si>
  <si>
    <t>MT448957</t>
  </si>
  <si>
    <t>AJ</t>
  </si>
  <si>
    <t>hyp5</t>
  </si>
  <si>
    <t>sulphureum/atroviride/koningiopsis/dorothopsis/dorotheae/harzianum/koningii/ovalisporum/gamsii</t>
  </si>
  <si>
    <t>MT530250</t>
  </si>
  <si>
    <t>AI1</t>
  </si>
  <si>
    <t>hyp4</t>
  </si>
  <si>
    <t>longibrachiatum</t>
  </si>
  <si>
    <t>MT520646</t>
  </si>
  <si>
    <t>AG1</t>
  </si>
  <si>
    <t>koningii/hispanicum/texanum/koningiopsis/viride/samuelsii</t>
  </si>
  <si>
    <t>MT102397</t>
  </si>
  <si>
    <t>AI2</t>
  </si>
  <si>
    <t>Nectriaceae</t>
  </si>
  <si>
    <t>Fusarium</t>
  </si>
  <si>
    <t>oxysporum</t>
  </si>
  <si>
    <t>MT560381</t>
  </si>
  <si>
    <t>A</t>
  </si>
  <si>
    <t>nec1</t>
  </si>
  <si>
    <t>neocosmosporiellum</t>
  </si>
  <si>
    <t>MH857350</t>
  </si>
  <si>
    <t>I</t>
  </si>
  <si>
    <t>nec2</t>
  </si>
  <si>
    <t>Penicillifer</t>
  </si>
  <si>
    <t>diparietisporus</t>
  </si>
  <si>
    <t>KR093967</t>
  </si>
  <si>
    <t>K</t>
  </si>
  <si>
    <t>nec3</t>
  </si>
  <si>
    <t>Ophiocordycipitaceae</t>
  </si>
  <si>
    <t>Purpureocillium</t>
  </si>
  <si>
    <t>liliacinum</t>
  </si>
  <si>
    <t>MT529673</t>
  </si>
  <si>
    <t>J</t>
  </si>
  <si>
    <t>oph1</t>
  </si>
  <si>
    <t>Stachybotryaceae</t>
  </si>
  <si>
    <t>(MyrotheciumStriaticonidium)</t>
  </si>
  <si>
    <t>MK336452</t>
  </si>
  <si>
    <t>B</t>
  </si>
  <si>
    <t>sta1</t>
  </si>
  <si>
    <t>Magnaporthales</t>
  </si>
  <si>
    <t>Magnaporthaceae</t>
  </si>
  <si>
    <t>Pseudophialophora</t>
  </si>
  <si>
    <t>NR_158899</t>
  </si>
  <si>
    <t>S</t>
  </si>
  <si>
    <t>mag1</t>
  </si>
  <si>
    <t>Sordariales</t>
  </si>
  <si>
    <t>Chaetomiaceae</t>
  </si>
  <si>
    <t>Arcopilus</t>
  </si>
  <si>
    <t>cupreus</t>
  </si>
  <si>
    <t>KX976584</t>
  </si>
  <si>
    <t>M</t>
  </si>
  <si>
    <t>cha2</t>
  </si>
  <si>
    <t>(flavigenus/cupreus)</t>
  </si>
  <si>
    <t>MN562032</t>
  </si>
  <si>
    <t>O</t>
  </si>
  <si>
    <t>cha4</t>
  </si>
  <si>
    <t>aureus</t>
  </si>
  <si>
    <t>MH425285</t>
  </si>
  <si>
    <t>L1</t>
  </si>
  <si>
    <t>cha1</t>
  </si>
  <si>
    <t>L2</t>
  </si>
  <si>
    <t>Chaetomium</t>
  </si>
  <si>
    <t>(cochiloides/globosum)</t>
  </si>
  <si>
    <t>MT561402</t>
  </si>
  <si>
    <t>P1</t>
  </si>
  <si>
    <t>cha5</t>
  </si>
  <si>
    <t>MN077451</t>
  </si>
  <si>
    <t>P2</t>
  </si>
  <si>
    <t>Chrysanthotrichum</t>
  </si>
  <si>
    <t>MH861858</t>
  </si>
  <si>
    <t>Q</t>
  </si>
  <si>
    <t>cha6</t>
  </si>
  <si>
    <t>Dichotomopilus</t>
  </si>
  <si>
    <t>(indicus/funicola)</t>
  </si>
  <si>
    <t>MH860845</t>
  </si>
  <si>
    <t>N</t>
  </si>
  <si>
    <t>cha3</t>
  </si>
  <si>
    <t>Trichosphaeriales</t>
  </si>
  <si>
    <t>Trichosphaeriaceae</t>
  </si>
  <si>
    <t>Nigrospora</t>
  </si>
  <si>
    <t>musae/oryzae</t>
  </si>
  <si>
    <t>MN341467</t>
  </si>
  <si>
    <t>AA2</t>
  </si>
  <si>
    <t>tri1</t>
  </si>
  <si>
    <t>sphaerica</t>
  </si>
  <si>
    <t>MT305814</t>
  </si>
  <si>
    <t>AB</t>
  </si>
  <si>
    <t>tri2</t>
  </si>
  <si>
    <t>AA1</t>
  </si>
  <si>
    <t>Xylariales</t>
  </si>
  <si>
    <t>Sporocadaceae</t>
  </si>
  <si>
    <t>(Neopestalotiopsis)</t>
  </si>
  <si>
    <t>MN421898</t>
  </si>
  <si>
    <t>BX</t>
  </si>
  <si>
    <t>spo5</t>
  </si>
  <si>
    <t>Neopestalotiopsis/Pestalotiopsis</t>
  </si>
  <si>
    <t>MT576586</t>
  </si>
  <si>
    <t>X</t>
  </si>
  <si>
    <t>spo4</t>
  </si>
  <si>
    <t>NR_145243</t>
  </si>
  <si>
    <t>W</t>
  </si>
  <si>
    <t>spo3</t>
  </si>
  <si>
    <t>Pestalotiopsis</t>
  </si>
  <si>
    <t>KP074998</t>
  </si>
  <si>
    <t>V</t>
  </si>
  <si>
    <t>spo2</t>
  </si>
  <si>
    <t>MT509798</t>
  </si>
  <si>
    <t>U</t>
  </si>
  <si>
    <t>spo1</t>
  </si>
  <si>
    <t>Xylariaceae</t>
  </si>
  <si>
    <t>Anthostomella</t>
  </si>
  <si>
    <t>MF683452</t>
  </si>
  <si>
    <t>AF</t>
  </si>
  <si>
    <t>xyl4</t>
  </si>
  <si>
    <t>Xylaria</t>
  </si>
  <si>
    <t>MH793577</t>
  </si>
  <si>
    <t>AC</t>
  </si>
  <si>
    <t>xyl1</t>
  </si>
  <si>
    <t>feejeensis</t>
  </si>
  <si>
    <t>MK247661</t>
  </si>
  <si>
    <t>AD</t>
  </si>
  <si>
    <t>xyl2</t>
  </si>
  <si>
    <t>curta</t>
  </si>
  <si>
    <t>MK304127</t>
  </si>
  <si>
    <t>AE</t>
  </si>
  <si>
    <t>xyl3</t>
  </si>
  <si>
    <t>MT084575</t>
  </si>
  <si>
    <t>F</t>
  </si>
  <si>
    <t>sor3</t>
  </si>
  <si>
    <t>JX174124</t>
  </si>
  <si>
    <t>D</t>
  </si>
  <si>
    <t>sor1</t>
  </si>
  <si>
    <t>KJ471552</t>
  </si>
  <si>
    <t>E</t>
  </si>
  <si>
    <t>sor2</t>
  </si>
  <si>
    <t>FJ611952</t>
  </si>
  <si>
    <t>BL1</t>
  </si>
  <si>
    <t>asc1</t>
  </si>
  <si>
    <t>EU489903</t>
  </si>
  <si>
    <t>BM1</t>
  </si>
  <si>
    <t>asc2</t>
  </si>
  <si>
    <t>BL3</t>
  </si>
  <si>
    <t>BL4</t>
  </si>
  <si>
    <t>BL5</t>
  </si>
  <si>
    <t>BM2</t>
  </si>
  <si>
    <t>HM239772</t>
  </si>
  <si>
    <t>BN</t>
  </si>
  <si>
    <t>asc3</t>
  </si>
  <si>
    <t>Basidiomycota</t>
  </si>
  <si>
    <t>Agaricomycetes</t>
  </si>
  <si>
    <t>Agaricales</t>
  </si>
  <si>
    <t>(Entolomataceae)</t>
  </si>
  <si>
    <t>(Clitopilus)</t>
  </si>
  <si>
    <t>DQ672271</t>
  </si>
  <si>
    <t>BY</t>
  </si>
  <si>
    <t>aga1</t>
  </si>
  <si>
    <t>Agaricaceae</t>
  </si>
  <si>
    <t>Coprinus</t>
  </si>
  <si>
    <t>AF345812</t>
  </si>
  <si>
    <t>CC</t>
  </si>
  <si>
    <t>aga4</t>
  </si>
  <si>
    <t>Psathyrellaceae</t>
  </si>
  <si>
    <t>Coprinellus</t>
  </si>
  <si>
    <t>MN209934</t>
  </si>
  <si>
    <t>CA</t>
  </si>
  <si>
    <t>aga2</t>
  </si>
  <si>
    <t>Coprinopsis</t>
  </si>
  <si>
    <t>JN943127</t>
  </si>
  <si>
    <t>CB</t>
  </si>
  <si>
    <t>aga3</t>
  </si>
  <si>
    <t>Strophariaceae</t>
  </si>
  <si>
    <t>Deconica</t>
  </si>
  <si>
    <t>KX017213</t>
  </si>
  <si>
    <t>CD1</t>
  </si>
  <si>
    <t>aga5</t>
  </si>
  <si>
    <t>Tremellomycetes</t>
  </si>
  <si>
    <t>Tremellales</t>
  </si>
  <si>
    <t>Bulleribasidiaceae</t>
  </si>
  <si>
    <t>Dioszegia</t>
  </si>
  <si>
    <t>KY430571</t>
  </si>
  <si>
    <t>BZ</t>
  </si>
  <si>
    <t>tre1</t>
  </si>
  <si>
    <t>MH554028</t>
  </si>
  <si>
    <t>BV</t>
  </si>
  <si>
    <t>fun8</t>
  </si>
  <si>
    <t>JN890098</t>
  </si>
  <si>
    <t>BS</t>
  </si>
  <si>
    <t>fun5</t>
  </si>
  <si>
    <t>DQ421226</t>
  </si>
  <si>
    <t>BO</t>
  </si>
  <si>
    <t>fun1</t>
  </si>
  <si>
    <t>KY381852</t>
  </si>
  <si>
    <t>BP</t>
  </si>
  <si>
    <t>fun2</t>
  </si>
  <si>
    <t>LC077719</t>
  </si>
  <si>
    <t>BW</t>
  </si>
  <si>
    <t>fun9</t>
  </si>
  <si>
    <t>KP890582</t>
  </si>
  <si>
    <t>BQ</t>
  </si>
  <si>
    <t>fun3</t>
  </si>
  <si>
    <t>MT223781</t>
  </si>
  <si>
    <t>BU</t>
  </si>
  <si>
    <t>fun7</t>
  </si>
  <si>
    <t>KF675491</t>
  </si>
  <si>
    <t>BR3</t>
  </si>
  <si>
    <t>fun4</t>
  </si>
  <si>
    <t>KU354831</t>
  </si>
  <si>
    <t>BT5</t>
  </si>
  <si>
    <t>fun6</t>
  </si>
  <si>
    <t>BR1</t>
  </si>
  <si>
    <t>BR2</t>
  </si>
  <si>
    <t>BT1</t>
  </si>
  <si>
    <t>KM104109</t>
  </si>
  <si>
    <t>BT2</t>
  </si>
  <si>
    <t>BT3</t>
  </si>
  <si>
    <t>BT4</t>
  </si>
  <si>
    <t xml:space="preserve">C. papillosa </t>
  </si>
  <si>
    <t xml:space="preserve">C. speciosa </t>
  </si>
  <si>
    <t xml:space="preserve">C. flexuosa </t>
  </si>
  <si>
    <t xml:space="preserve">C. ridleyi </t>
  </si>
  <si>
    <t>C. uniflora</t>
  </si>
  <si>
    <t>Av abundance</t>
  </si>
  <si>
    <t>LnPi</t>
  </si>
  <si>
    <t>Simpsons (D)</t>
  </si>
  <si>
    <t>Plant 7</t>
  </si>
  <si>
    <t>Plant 5</t>
  </si>
  <si>
    <t xml:space="preserve">Plant 8 </t>
  </si>
  <si>
    <t xml:space="preserve">rana </t>
  </si>
  <si>
    <t xml:space="preserve">Fasta </t>
  </si>
  <si>
    <t>Serendipitales</t>
  </si>
  <si>
    <t xml:space="preserve">Serendipita </t>
  </si>
  <si>
    <t>Serendipitaceae</t>
  </si>
  <si>
    <t>serD</t>
  </si>
  <si>
    <t>ser1</t>
  </si>
  <si>
    <t>serA</t>
  </si>
  <si>
    <t>ser3</t>
  </si>
  <si>
    <t>serC</t>
  </si>
  <si>
    <t>serB</t>
  </si>
  <si>
    <t>ser4</t>
  </si>
  <si>
    <t>par1</t>
  </si>
  <si>
    <t>par2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</si>
</sst>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/>
    <xf numFmtId="0" fontId="1" fillId="3" borderId="0" xfId="0" applyFont="1" applyFill="1"/>
    <xf numFmtId="0" fontId="0" fillId="3" borderId="0" xfId="0" applyFill="1"/>
    <xf numFmtId="2" fontId="0" fillId="0" borderId="0" xfId="0" applyNumberFormat="1"/>
    <xf numFmtId="0" fontId="1" fillId="0" borderId="0" xfId="0" applyFont="1"/>
    <xf numFmtId="0" fontId="1" fillId="2" borderId="0" xfId="0" applyFont="1" applyFill="1"/>
    <xf numFmtId="49" fontId="0" fillId="0" borderId="0" xfId="0" applyNumberFormat="1"/>
    <xf numFmtId="0" fontId="0" fillId="0" borderId="0" xfId="0"/>
    <xf numFmtId="0" fontId="0" fillId="0" borderId="0" xfId="0" applyFill="1"/>
    <xf numFmtId="49" fontId="0" fillId="2" borderId="0" xfId="0" applyNumberFormat="1" applyFill="1"/>
    <xf numFmtId="0" fontId="0" fillId="0" borderId="0" xfId="0"/>
    <xf numFmtId="0" fontId="0" fillId="2" borderId="0" xfId="0" applyFill="1" applyBorder="1"/>
    <xf numFmtId="0" fontId="0" fillId="0" borderId="0" xfId="0"/>
    <xf numFmtId="49" fontId="0" fillId="3" borderId="0" xfId="0" applyNumberFormat="1" applyFill="1"/>
    <xf numFmtId="0" fontId="0" fillId="2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S129"/>
  <sheetViews>
    <sheetView topLeftCell="A99" zoomScale="66" workbookViewId="0">
      <selection activeCell="M117" sqref="M117"/>
    </sheetView>
  </sheetViews>
  <sheetFormatPr defaultColWidth="8.90625" defaultRowHeight="14.5" x14ac:dyDescent="0.35"/>
  <cols>
    <col min="1" max="6" width="8.90625" style="10"/>
    <col min="7" max="7" width="11.54296875" style="10" bestFit="1" customWidth="1"/>
    <col min="8" max="8" width="8.81640625" style="10" bestFit="1" customWidth="1"/>
    <col min="9" max="11" width="6.453125" style="10" customWidth="1"/>
    <col min="12" max="12" width="12.36328125" style="10" bestFit="1" customWidth="1"/>
    <col min="13" max="13" width="13.90625" style="10" bestFit="1" customWidth="1"/>
    <col min="14" max="14" width="6.453125" style="10" customWidth="1"/>
    <col min="15" max="16" width="12.6328125" style="10" bestFit="1" customWidth="1"/>
    <col min="17" max="17" width="13.1796875" style="10" bestFit="1" customWidth="1"/>
    <col min="18" max="18" width="9.08984375" style="10" bestFit="1" customWidth="1"/>
    <col min="19" max="19" width="11.6328125" style="10" bestFit="1" customWidth="1"/>
    <col min="20" max="20" width="11.6328125" style="10" customWidth="1"/>
    <col min="21" max="21" width="13.90625" style="10" bestFit="1" customWidth="1"/>
    <col min="22" max="22" width="11.6328125" style="10" customWidth="1"/>
    <col min="23" max="24" width="12.6328125" style="10" bestFit="1" customWidth="1"/>
    <col min="25" max="25" width="13.1796875" style="10" bestFit="1" customWidth="1"/>
    <col min="26" max="26" width="7.54296875" style="10" bestFit="1" customWidth="1"/>
    <col min="27" max="27" width="10.453125" style="10" bestFit="1" customWidth="1"/>
    <col min="28" max="28" width="13.90625" style="10" bestFit="1" customWidth="1"/>
    <col min="29" max="30" width="10.453125" style="10" customWidth="1"/>
    <col min="31" max="31" width="9.54296875" style="10" bestFit="1" customWidth="1"/>
    <col min="32" max="32" width="13.1796875" style="10" bestFit="1" customWidth="1"/>
    <col min="33" max="33" width="6.453125" style="10" customWidth="1"/>
    <col min="34" max="34" width="11.36328125" style="10" bestFit="1" customWidth="1"/>
    <col min="35" max="36" width="8.08984375" style="10" bestFit="1" customWidth="1"/>
    <col min="37" max="38" width="12.6328125" style="10" bestFit="1" customWidth="1"/>
    <col min="39" max="39" width="13.1796875" style="10" bestFit="1" customWidth="1"/>
    <col min="40" max="40" width="6.453125" style="10" customWidth="1"/>
    <col min="41" max="41" width="15.1796875" style="10" bestFit="1" customWidth="1"/>
    <col min="42" max="45" width="6.453125" style="10" customWidth="1"/>
    <col min="46" max="46" width="9.453125" style="10" bestFit="1" customWidth="1"/>
    <col min="47" max="47" width="7.1796875" style="10" bestFit="1" customWidth="1"/>
    <col min="48" max="48" width="13.90625" style="10" bestFit="1" customWidth="1"/>
    <col min="49" max="49" width="6.453125" style="10" customWidth="1"/>
    <col min="50" max="51" width="12.6328125" style="10" bestFit="1" customWidth="1"/>
    <col min="52" max="52" width="13.1796875" style="10" bestFit="1" customWidth="1"/>
    <col min="53" max="53" width="6.453125" style="10" customWidth="1"/>
    <col min="54" max="55" width="7.1796875" style="10" bestFit="1" customWidth="1"/>
    <col min="56" max="56" width="13.90625" style="10" bestFit="1" customWidth="1"/>
    <col min="57" max="58" width="7.1796875" style="10" customWidth="1"/>
    <col min="59" max="59" width="9.54296875" style="10" bestFit="1" customWidth="1"/>
    <col min="60" max="60" width="13.1796875" style="10" bestFit="1" customWidth="1"/>
    <col min="61" max="61" width="6.453125" style="10" customWidth="1"/>
    <col min="62" max="63" width="7.1796875" style="10" bestFit="1" customWidth="1"/>
    <col min="64" max="64" width="13.90625" style="10" bestFit="1" customWidth="1"/>
    <col min="65" max="66" width="7.1796875" style="10" customWidth="1"/>
    <col min="67" max="67" width="9.54296875" style="10" bestFit="1" customWidth="1"/>
    <col min="68" max="68" width="13.1796875" style="10" bestFit="1" customWidth="1"/>
    <col min="69" max="69" width="8.90625" style="10"/>
    <col min="70" max="70" width="10.453125" style="10" bestFit="1" customWidth="1"/>
    <col min="71" max="72" width="10.453125" style="10" customWidth="1"/>
    <col min="73" max="74" width="8.90625" style="10"/>
    <col min="75" max="75" width="13.453125" style="10" bestFit="1" customWidth="1"/>
    <col min="76" max="78" width="8.90625" style="10"/>
    <col min="79" max="79" width="14.08984375" style="10" bestFit="1" customWidth="1"/>
    <col min="80" max="82" width="8.90625" style="10"/>
    <col min="83" max="83" width="13.453125" style="10" bestFit="1" customWidth="1"/>
    <col min="84" max="16384" width="8.90625" style="10"/>
  </cols>
  <sheetData>
    <row r="2" spans="1:97" x14ac:dyDescent="0.35">
      <c r="L2" s="10" t="s">
        <v>489</v>
      </c>
      <c r="S2" s="10" t="s">
        <v>490</v>
      </c>
      <c r="AA2" s="10" t="s">
        <v>8</v>
      </c>
      <c r="AH2" s="10" t="s">
        <v>491</v>
      </c>
      <c r="AT2" s="21" t="s">
        <v>492</v>
      </c>
      <c r="AU2" s="21"/>
      <c r="BB2" s="21" t="s">
        <v>1</v>
      </c>
      <c r="BC2" s="21"/>
      <c r="BD2" s="2"/>
      <c r="BE2" s="2"/>
      <c r="BF2" s="2"/>
      <c r="BJ2" s="21" t="s">
        <v>3</v>
      </c>
      <c r="BK2" s="21"/>
      <c r="BL2" s="2"/>
      <c r="BM2" s="2"/>
      <c r="BN2" s="2"/>
      <c r="BR2" s="10" t="s">
        <v>493</v>
      </c>
      <c r="BY2" s="22" t="s">
        <v>6</v>
      </c>
      <c r="BZ2" s="22"/>
      <c r="CG2" s="1" t="s">
        <v>0</v>
      </c>
      <c r="CH2" s="1"/>
      <c r="CI2" s="1"/>
      <c r="CJ2" s="1"/>
      <c r="CK2" s="1"/>
      <c r="CN2" s="10" t="s">
        <v>5</v>
      </c>
    </row>
    <row r="3" spans="1:97" x14ac:dyDescent="0.35">
      <c r="A3" s="10" t="s">
        <v>77</v>
      </c>
      <c r="B3" s="10" t="s">
        <v>78</v>
      </c>
      <c r="C3" s="10" t="s">
        <v>9</v>
      </c>
      <c r="D3" s="10" t="s">
        <v>10</v>
      </c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15</v>
      </c>
      <c r="L3" s="10" t="s">
        <v>27</v>
      </c>
      <c r="M3" s="10" t="s">
        <v>494</v>
      </c>
      <c r="N3" s="10" t="s">
        <v>18</v>
      </c>
      <c r="O3" s="10" t="s">
        <v>495</v>
      </c>
      <c r="P3" s="10" t="s">
        <v>20</v>
      </c>
      <c r="Q3" s="3" t="s">
        <v>496</v>
      </c>
      <c r="S3" s="10" t="s">
        <v>23</v>
      </c>
      <c r="T3" s="10" t="s">
        <v>499</v>
      </c>
      <c r="U3" s="10" t="s">
        <v>494</v>
      </c>
      <c r="V3" s="10" t="s">
        <v>18</v>
      </c>
      <c r="W3" s="10" t="s">
        <v>495</v>
      </c>
      <c r="X3" s="10" t="s">
        <v>20</v>
      </c>
      <c r="Y3" s="3" t="s">
        <v>496</v>
      </c>
      <c r="AA3" s="10" t="s">
        <v>23</v>
      </c>
      <c r="AB3" s="10" t="s">
        <v>494</v>
      </c>
      <c r="AC3" s="10" t="s">
        <v>18</v>
      </c>
      <c r="AD3" s="10" t="s">
        <v>495</v>
      </c>
      <c r="AE3" s="10" t="s">
        <v>20</v>
      </c>
      <c r="AF3" s="3" t="s">
        <v>496</v>
      </c>
      <c r="AH3" s="10" t="s">
        <v>23</v>
      </c>
      <c r="AI3" s="10" t="s">
        <v>22</v>
      </c>
      <c r="AJ3" s="10" t="s">
        <v>28</v>
      </c>
      <c r="AK3" s="10" t="s">
        <v>494</v>
      </c>
      <c r="AL3" s="10" t="s">
        <v>18</v>
      </c>
      <c r="AM3" s="10" t="s">
        <v>495</v>
      </c>
      <c r="AN3" s="10" t="s">
        <v>20</v>
      </c>
      <c r="AO3" s="3" t="s">
        <v>496</v>
      </c>
      <c r="AT3" s="10" t="s">
        <v>23</v>
      </c>
      <c r="AU3" s="10" t="s">
        <v>22</v>
      </c>
      <c r="AV3" s="10" t="s">
        <v>494</v>
      </c>
      <c r="AW3" s="10" t="s">
        <v>18</v>
      </c>
      <c r="AX3" s="10" t="s">
        <v>495</v>
      </c>
      <c r="AY3" s="10" t="s">
        <v>20</v>
      </c>
      <c r="AZ3" s="3" t="s">
        <v>496</v>
      </c>
      <c r="BB3" s="10" t="s">
        <v>22</v>
      </c>
      <c r="BC3" s="10" t="s">
        <v>28</v>
      </c>
      <c r="BD3" s="10" t="s">
        <v>494</v>
      </c>
      <c r="BE3" s="10" t="s">
        <v>18</v>
      </c>
      <c r="BF3" s="10" t="s">
        <v>495</v>
      </c>
      <c r="BG3" s="10" t="s">
        <v>20</v>
      </c>
      <c r="BH3" s="3" t="s">
        <v>496</v>
      </c>
      <c r="BJ3" s="10" t="s">
        <v>23</v>
      </c>
      <c r="BK3" s="10" t="s">
        <v>497</v>
      </c>
      <c r="BL3" s="10" t="s">
        <v>494</v>
      </c>
      <c r="BM3" s="10" t="s">
        <v>18</v>
      </c>
      <c r="BN3" s="10" t="s">
        <v>495</v>
      </c>
      <c r="BO3" s="10" t="s">
        <v>20</v>
      </c>
      <c r="BP3" s="3" t="s">
        <v>496</v>
      </c>
      <c r="BR3" s="10" t="s">
        <v>23</v>
      </c>
      <c r="BS3" s="10" t="s">
        <v>494</v>
      </c>
      <c r="BT3" s="10" t="s">
        <v>18</v>
      </c>
      <c r="BU3" s="10" t="s">
        <v>495</v>
      </c>
      <c r="BV3" s="10" t="s">
        <v>20</v>
      </c>
      <c r="BW3" s="3" t="s">
        <v>496</v>
      </c>
      <c r="BY3" s="10" t="s">
        <v>22</v>
      </c>
      <c r="BZ3" s="10" t="s">
        <v>498</v>
      </c>
      <c r="CA3" s="10" t="s">
        <v>494</v>
      </c>
      <c r="CB3" s="10" t="s">
        <v>18</v>
      </c>
      <c r="CC3" s="10" t="s">
        <v>495</v>
      </c>
      <c r="CD3" s="10" t="s">
        <v>20</v>
      </c>
      <c r="CE3" s="3" t="s">
        <v>496</v>
      </c>
      <c r="CG3" s="1" t="s">
        <v>16</v>
      </c>
      <c r="CH3" s="10" t="s">
        <v>17</v>
      </c>
      <c r="CI3" s="10" t="s">
        <v>18</v>
      </c>
      <c r="CJ3" s="10" t="s">
        <v>19</v>
      </c>
      <c r="CK3" s="10" t="s">
        <v>20</v>
      </c>
      <c r="CL3" s="3" t="s">
        <v>21</v>
      </c>
      <c r="CN3" s="10" t="s">
        <v>25</v>
      </c>
      <c r="CO3" s="10" t="s">
        <v>17</v>
      </c>
      <c r="CP3" s="10" t="s">
        <v>18</v>
      </c>
      <c r="CQ3" s="10" t="s">
        <v>19</v>
      </c>
      <c r="CR3" s="10" t="s">
        <v>20</v>
      </c>
      <c r="CS3" s="3" t="s">
        <v>21</v>
      </c>
    </row>
    <row r="4" spans="1:97" x14ac:dyDescent="0.35">
      <c r="A4" s="10" t="s">
        <v>79</v>
      </c>
      <c r="B4" s="10" t="s">
        <v>80</v>
      </c>
      <c r="C4" s="10" t="s">
        <v>81</v>
      </c>
      <c r="D4" s="10" t="s">
        <v>82</v>
      </c>
      <c r="E4" s="10" t="s">
        <v>83</v>
      </c>
      <c r="F4" s="10" t="s">
        <v>84</v>
      </c>
      <c r="G4" s="9" t="s">
        <v>85</v>
      </c>
      <c r="H4" s="9" t="s">
        <v>86</v>
      </c>
      <c r="I4" s="10" t="s">
        <v>87</v>
      </c>
      <c r="L4" s="10">
        <v>0</v>
      </c>
      <c r="M4" s="10">
        <f>L4</f>
        <v>0</v>
      </c>
      <c r="N4" s="10">
        <f>M4/3</f>
        <v>0</v>
      </c>
      <c r="O4" s="10" t="e">
        <f>LN(N4)</f>
        <v>#NUM!</v>
      </c>
      <c r="P4" s="10" t="e">
        <f>N4*O4</f>
        <v>#NUM!</v>
      </c>
      <c r="Q4" s="10">
        <f>1/(N30^2+N34^2+N43^2)</f>
        <v>3</v>
      </c>
      <c r="S4" s="10">
        <v>0</v>
      </c>
      <c r="T4" s="10">
        <v>0</v>
      </c>
      <c r="U4" s="10">
        <f>AVERAGE(S4:T4)</f>
        <v>0</v>
      </c>
      <c r="V4" s="10">
        <f>U4/29</f>
        <v>0</v>
      </c>
      <c r="W4" s="10" t="e">
        <f>LN(V4)</f>
        <v>#NUM!</v>
      </c>
      <c r="X4" s="10" t="e">
        <f>V4*W4</f>
        <v>#NUM!</v>
      </c>
      <c r="Y4" s="10">
        <f>1/(V29^2+V46^2+V70^2+V75^2+V76^2+V77^2+V81^2+V90^2+V97^2+V98^2+V100^2+V113^2+V118^2+V121^2)</f>
        <v>3.0805860805860803</v>
      </c>
      <c r="AA4" s="10">
        <v>0</v>
      </c>
      <c r="AB4" s="10">
        <f>AA4</f>
        <v>0</v>
      </c>
      <c r="AC4" s="10">
        <f>AB4/16</f>
        <v>0</v>
      </c>
      <c r="AD4" s="10" t="e">
        <f>LN(AC4)</f>
        <v>#NUM!</v>
      </c>
      <c r="AE4" s="10" t="e">
        <f>AC4*AD4</f>
        <v>#NUM!</v>
      </c>
      <c r="AF4" s="10">
        <f>1/(AC14^2+AC45^2+AC60^2+AC124^2+AC125^2)</f>
        <v>2.2857142857142856</v>
      </c>
      <c r="AH4" s="10">
        <v>0</v>
      </c>
      <c r="AI4" s="10">
        <v>0</v>
      </c>
      <c r="AJ4" s="10">
        <v>0</v>
      </c>
      <c r="AK4" s="10">
        <f>AVERAGE(AH4:AJ4)</f>
        <v>0</v>
      </c>
      <c r="AL4" s="10">
        <f>AK4/14.67</f>
        <v>0</v>
      </c>
      <c r="AM4" s="10" t="e">
        <f>LN(AL4)</f>
        <v>#NUM!</v>
      </c>
      <c r="AN4" s="10" t="e">
        <f>AL4*AM4</f>
        <v>#NUM!</v>
      </c>
      <c r="AO4" s="10">
        <f>1/(AL12^2+AL20^2+AL25^2+AL26^2+AL48^2+AL52^2+AL54^2+AL62^2+AL63^2+AL64^2+AL88^2+AL99^2+AL122^2+AL124^2)</f>
        <v>5.7304144970414201</v>
      </c>
      <c r="AT4" s="10">
        <v>0</v>
      </c>
      <c r="AU4" s="10">
        <v>0</v>
      </c>
      <c r="AV4" s="10">
        <f>AVERAGE(AT4:AU4)</f>
        <v>0</v>
      </c>
      <c r="AW4" s="10">
        <f>AV4/18.5</f>
        <v>0</v>
      </c>
      <c r="AX4" s="10" t="e">
        <f>LN(AW4)</f>
        <v>#NUM!</v>
      </c>
      <c r="AY4" s="10" t="e">
        <f>AW4*AX4</f>
        <v>#NUM!</v>
      </c>
      <c r="AZ4" s="10">
        <f>1/(AW11^2+AW15^2+AW21^2+AW32^2+AW33^2+AW36^2+AW40^2+AW41^2+AW42^2+AW52^2+AW53^2+AW55^2+AW56^2+AW58^2+AW66^2+AW67^2+AW72^2+AW79^2+AW81^2+AW94^2+AW96^2+AW111^2+AW126^2)</f>
        <v>14.72043010752688</v>
      </c>
      <c r="BB4" s="10">
        <v>0</v>
      </c>
      <c r="BC4" s="10">
        <v>0</v>
      </c>
      <c r="BD4" s="10">
        <f>AVERAGE(BB4:BC4)</f>
        <v>0</v>
      </c>
      <c r="BE4" s="10">
        <f>BD4/11</f>
        <v>0</v>
      </c>
      <c r="BF4" s="10" t="e">
        <f>LN(BE4)</f>
        <v>#NUM!</v>
      </c>
      <c r="BG4" s="10" t="e">
        <f>BE4*BF4</f>
        <v>#NUM!</v>
      </c>
      <c r="BH4" s="10">
        <f>1/(BE9^2+BE21^2+BE22^2+BE24^2+BE31^2+BE44^2+BE56^2+BE59^2+BE65^2+BE68^2+BE72^2+BE78^2+BE95^2+BE110^2)</f>
        <v>11</v>
      </c>
      <c r="BJ4" s="10">
        <v>0</v>
      </c>
      <c r="BK4" s="10">
        <v>0</v>
      </c>
      <c r="BL4" s="10">
        <f>AVERAGE(BJ4:BK4)</f>
        <v>0</v>
      </c>
      <c r="BM4" s="10">
        <f>BL4/69</f>
        <v>0</v>
      </c>
      <c r="BN4" s="10" t="e">
        <f>LN(BM4)</f>
        <v>#NUM!</v>
      </c>
      <c r="BO4" s="10" t="e">
        <f>BM4*BN4</f>
        <v>#NUM!</v>
      </c>
      <c r="BP4" s="10">
        <f>1/(BM6^2+BM8^2+BM13^2+BM16^2+BM18^2+BM19^2+BM23^2+BM27^2+BM29^2+BM35^2+BM37^2+BM39^2+BM49^2+BM50^2+BM61^2+BM69^2+BM71^2+BM73^2+BM80^2+BM83^2+BM84^2+BM85^2+BM86^2+BM87^2+BM89^2+BM92^2+BM103^2+BM104^2+BM105^2+BM106^2+BM107^2+BM108^2+BM112^2+BM120^2+BM123^2)</f>
        <v>5.155387114239308</v>
      </c>
      <c r="BR4" s="10">
        <v>0</v>
      </c>
      <c r="BS4" s="10">
        <f>BR4</f>
        <v>0</v>
      </c>
      <c r="BT4" s="10">
        <f>BS4/27</f>
        <v>0</v>
      </c>
      <c r="BU4" s="10" t="e">
        <f>LN(BT4)</f>
        <v>#NUM!</v>
      </c>
      <c r="BV4" s="10" t="e">
        <f>BT4*BU4</f>
        <v>#NUM!</v>
      </c>
      <c r="BW4" s="10">
        <f>1/(BT5^2+BT8^2+BT26^2+BT28^2+BT29^2+BT48^2+BT57^2+BT82^2+BT91^2+BT104^2+BT105^2)</f>
        <v>3.3906976744186044</v>
      </c>
      <c r="BY4" s="10">
        <v>1</v>
      </c>
      <c r="BZ4" s="10">
        <v>0</v>
      </c>
      <c r="CA4" s="10">
        <f>AVERAGE(BY4:BZ4)</f>
        <v>0.5</v>
      </c>
      <c r="CB4" s="10">
        <f>CA4/22</f>
        <v>2.2727272727272728E-2</v>
      </c>
      <c r="CC4" s="10">
        <f>LN(CB4)</f>
        <v>-3.784189633918261</v>
      </c>
      <c r="CD4" s="10">
        <f>CB4*CC4</f>
        <v>-8.6004309861778663E-2</v>
      </c>
      <c r="CE4" s="10">
        <f>1/(CB4^2+CB10^2+CB17^2+CB38^2+CB47^2+CB74^2+CB93^2+CB119^2)</f>
        <v>1.7441441441441441</v>
      </c>
      <c r="CG4" s="10">
        <v>1</v>
      </c>
      <c r="CH4" s="10">
        <f>CG4</f>
        <v>1</v>
      </c>
      <c r="CI4" s="10">
        <f>CH4/4</f>
        <v>0.25</v>
      </c>
      <c r="CJ4" s="10">
        <f>LN(CI4)</f>
        <v>-1.3862943611198906</v>
      </c>
      <c r="CK4" s="10">
        <f>CI4*CJ4</f>
        <v>-0.34657359027997264</v>
      </c>
      <c r="CL4" s="6">
        <f>1/(CI4^2+CI10^2+CI11^2+CI12^2)</f>
        <v>4</v>
      </c>
      <c r="CN4" s="10">
        <v>0</v>
      </c>
      <c r="CO4" s="10">
        <f>CN4</f>
        <v>0</v>
      </c>
      <c r="CP4" s="10">
        <f>CO4/1</f>
        <v>0</v>
      </c>
      <c r="CQ4" s="10" t="e">
        <f>LN(CP4)</f>
        <v>#NUM!</v>
      </c>
      <c r="CR4" s="10" t="e">
        <f>CP4*CQ4</f>
        <v>#NUM!</v>
      </c>
      <c r="CS4" s="10">
        <f>1/(1^2)</f>
        <v>1</v>
      </c>
    </row>
    <row r="5" spans="1:97" x14ac:dyDescent="0.35">
      <c r="A5" s="10" t="s">
        <v>79</v>
      </c>
      <c r="B5" s="10" t="s">
        <v>80</v>
      </c>
      <c r="C5" s="10" t="s">
        <v>81</v>
      </c>
      <c r="D5" s="10" t="s">
        <v>88</v>
      </c>
      <c r="E5" s="10" t="s">
        <v>89</v>
      </c>
      <c r="G5" s="9" t="s">
        <v>90</v>
      </c>
      <c r="H5" s="9" t="s">
        <v>91</v>
      </c>
      <c r="I5" s="10" t="s">
        <v>92</v>
      </c>
      <c r="L5" s="10">
        <v>0</v>
      </c>
      <c r="M5" s="10">
        <f t="shared" ref="M5:M68" si="0">L5</f>
        <v>0</v>
      </c>
      <c r="N5" s="10">
        <f t="shared" ref="N5:N68" si="1">M5/3</f>
        <v>0</v>
      </c>
      <c r="O5" s="10" t="e">
        <f t="shared" ref="O5:O68" si="2">LN(N5)</f>
        <v>#NUM!</v>
      </c>
      <c r="P5" s="10" t="e">
        <f t="shared" ref="P5:P68" si="3">N5*O5</f>
        <v>#NUM!</v>
      </c>
      <c r="S5" s="10">
        <v>0</v>
      </c>
      <c r="T5" s="10">
        <v>0</v>
      </c>
      <c r="U5" s="10">
        <f t="shared" ref="U5:U68" si="4">AVERAGE(S5:T5)</f>
        <v>0</v>
      </c>
      <c r="V5" s="10">
        <f t="shared" ref="V5:V68" si="5">U5/29</f>
        <v>0</v>
      </c>
      <c r="W5" s="10" t="e">
        <f t="shared" ref="W5:W68" si="6">LN(V5)</f>
        <v>#NUM!</v>
      </c>
      <c r="X5" s="10" t="e">
        <f t="shared" ref="X5:X68" si="7">V5*W5</f>
        <v>#NUM!</v>
      </c>
      <c r="AA5" s="10">
        <v>0</v>
      </c>
      <c r="AB5" s="10">
        <f t="shared" ref="AB5:AB68" si="8">AA5</f>
        <v>0</v>
      </c>
      <c r="AC5" s="10">
        <f t="shared" ref="AC5:AC68" si="9">AB5/16</f>
        <v>0</v>
      </c>
      <c r="AD5" s="10" t="e">
        <f t="shared" ref="AD5:AD68" si="10">LN(AC5)</f>
        <v>#NUM!</v>
      </c>
      <c r="AE5" s="10" t="e">
        <f t="shared" ref="AE5:AE68" si="11">AC5*AD5</f>
        <v>#NUM!</v>
      </c>
      <c r="AH5" s="10">
        <v>0</v>
      </c>
      <c r="AI5" s="10">
        <v>0</v>
      </c>
      <c r="AJ5" s="10">
        <v>0</v>
      </c>
      <c r="AK5" s="10">
        <f t="shared" ref="AK5:AK68" si="12">AVERAGE(AH5:AJ5)</f>
        <v>0</v>
      </c>
      <c r="AL5" s="10">
        <f t="shared" ref="AL5:AL68" si="13">AK5/14.67</f>
        <v>0</v>
      </c>
      <c r="AM5" s="10" t="e">
        <f t="shared" ref="AM5:AM68" si="14">LN(AL5)</f>
        <v>#NUM!</v>
      </c>
      <c r="AN5" s="10" t="e">
        <f t="shared" ref="AN5:AN68" si="15">AL5*AM5</f>
        <v>#NUM!</v>
      </c>
      <c r="AT5" s="10">
        <v>0</v>
      </c>
      <c r="AU5" s="10">
        <v>0</v>
      </c>
      <c r="AV5" s="10">
        <f t="shared" ref="AV5:AV68" si="16">AVERAGE(AT5:AU5)</f>
        <v>0</v>
      </c>
      <c r="AW5" s="10">
        <f t="shared" ref="AW5:AW68" si="17">AV5/18.5</f>
        <v>0</v>
      </c>
      <c r="AX5" s="10" t="e">
        <f t="shared" ref="AX5:AX68" si="18">LN(AW5)</f>
        <v>#NUM!</v>
      </c>
      <c r="AY5" s="10" t="e">
        <f t="shared" ref="AY5:AY68" si="19">AW5*AX5</f>
        <v>#NUM!</v>
      </c>
      <c r="BB5" s="10">
        <v>0</v>
      </c>
      <c r="BC5" s="10">
        <v>0</v>
      </c>
      <c r="BD5" s="10">
        <f t="shared" ref="BD5:BD68" si="20">AVERAGE(BB5:BC5)</f>
        <v>0</v>
      </c>
      <c r="BE5" s="13">
        <f t="shared" ref="BE5:BE68" si="21">BD5/11</f>
        <v>0</v>
      </c>
      <c r="BF5" s="10" t="e">
        <f t="shared" ref="BF5:BF68" si="22">LN(BE5)</f>
        <v>#NUM!</v>
      </c>
      <c r="BG5" s="10" t="e">
        <f t="shared" ref="BG5:BG68" si="23">BE5*BF5</f>
        <v>#NUM!</v>
      </c>
      <c r="BJ5" s="10">
        <v>0</v>
      </c>
      <c r="BK5" s="10">
        <v>0</v>
      </c>
      <c r="BL5" s="10">
        <f t="shared" ref="BL5:BL68" si="24">AVERAGE(BJ5:BK5)</f>
        <v>0</v>
      </c>
      <c r="BM5" s="13">
        <f t="shared" ref="BM5:BM68" si="25">BL5/69</f>
        <v>0</v>
      </c>
      <c r="BN5" s="10" t="e">
        <f t="shared" ref="BN5:BN68" si="26">LN(BM5)</f>
        <v>#NUM!</v>
      </c>
      <c r="BO5" s="10" t="e">
        <f t="shared" ref="BO5:BO68" si="27">BM5*BN5</f>
        <v>#NUM!</v>
      </c>
      <c r="BR5" s="10">
        <v>1</v>
      </c>
      <c r="BS5" s="10">
        <f t="shared" ref="BS5:BS68" si="28">BR5</f>
        <v>1</v>
      </c>
      <c r="BT5" s="13">
        <f t="shared" ref="BT5:BT68" si="29">BS5/27</f>
        <v>3.7037037037037035E-2</v>
      </c>
      <c r="BU5" s="10">
        <f t="shared" ref="BU5:BU68" si="30">LN(BT5)</f>
        <v>-3.2958368660043291</v>
      </c>
      <c r="BV5" s="10">
        <f t="shared" ref="BV5:BV68" si="31">BT5*BU5</f>
        <v>-0.1220680320742344</v>
      </c>
      <c r="BY5" s="10">
        <v>0</v>
      </c>
      <c r="BZ5" s="10">
        <v>0</v>
      </c>
      <c r="CA5" s="10">
        <f t="shared" ref="CA5:CA68" si="32">AVERAGE(BY5:BZ5)</f>
        <v>0</v>
      </c>
      <c r="CB5" s="13">
        <f t="shared" ref="CB5:CB68" si="33">CA5/22</f>
        <v>0</v>
      </c>
      <c r="CC5" s="10" t="e">
        <f t="shared" ref="CC5:CC68" si="34">LN(CB5)</f>
        <v>#NUM!</v>
      </c>
      <c r="CD5" s="10" t="e">
        <f t="shared" ref="CD5:CD68" si="35">CB5*CC5</f>
        <v>#NUM!</v>
      </c>
      <c r="CG5" s="10">
        <v>0</v>
      </c>
      <c r="CH5" s="10">
        <f t="shared" ref="CH5:CH21" si="36">CG5</f>
        <v>0</v>
      </c>
      <c r="CI5" s="10">
        <f t="shared" ref="CI5:CI21" si="37">CH5/4</f>
        <v>0</v>
      </c>
      <c r="CJ5" s="10" t="e">
        <f t="shared" ref="CJ5:CJ21" si="38">LN(CI5)</f>
        <v>#NUM!</v>
      </c>
      <c r="CK5" s="10" t="e">
        <f t="shared" ref="CK5:CK21" si="39">CI5*CJ5</f>
        <v>#NUM!</v>
      </c>
      <c r="CN5" s="10">
        <v>0</v>
      </c>
      <c r="CO5" s="10">
        <f t="shared" ref="CO5:CO21" si="40">CN5</f>
        <v>0</v>
      </c>
      <c r="CP5" s="10">
        <f t="shared" ref="CP5:CP21" si="41">CO5/1</f>
        <v>0</v>
      </c>
      <c r="CQ5" s="10" t="e">
        <f t="shared" ref="CQ5:CQ21" si="42">LN(CP5)</f>
        <v>#NUM!</v>
      </c>
      <c r="CR5" s="10" t="e">
        <f t="shared" ref="CR5:CR21" si="43">CP5*CQ5</f>
        <v>#NUM!</v>
      </c>
    </row>
    <row r="6" spans="1:97" x14ac:dyDescent="0.35">
      <c r="A6" s="10" t="s">
        <v>79</v>
      </c>
      <c r="B6" s="10" t="s">
        <v>80</v>
      </c>
      <c r="C6" s="10" t="s">
        <v>93</v>
      </c>
      <c r="D6" s="10" t="s">
        <v>94</v>
      </c>
      <c r="E6" s="10" t="s">
        <v>95</v>
      </c>
      <c r="F6" s="10" t="s">
        <v>96</v>
      </c>
      <c r="G6" s="9" t="s">
        <v>97</v>
      </c>
      <c r="H6" s="9" t="s">
        <v>98</v>
      </c>
      <c r="I6" s="10" t="s">
        <v>99</v>
      </c>
      <c r="L6" s="10">
        <v>0</v>
      </c>
      <c r="M6" s="10">
        <f t="shared" si="0"/>
        <v>0</v>
      </c>
      <c r="N6" s="10">
        <f t="shared" si="1"/>
        <v>0</v>
      </c>
      <c r="O6" s="10" t="e">
        <f t="shared" si="2"/>
        <v>#NUM!</v>
      </c>
      <c r="P6" s="10" t="e">
        <f t="shared" si="3"/>
        <v>#NUM!</v>
      </c>
      <c r="S6" s="10">
        <v>0</v>
      </c>
      <c r="T6" s="10">
        <v>0</v>
      </c>
      <c r="U6" s="10">
        <f t="shared" si="4"/>
        <v>0</v>
      </c>
      <c r="V6" s="10">
        <f t="shared" si="5"/>
        <v>0</v>
      </c>
      <c r="W6" s="10" t="e">
        <f t="shared" si="6"/>
        <v>#NUM!</v>
      </c>
      <c r="X6" s="10" t="e">
        <f t="shared" si="7"/>
        <v>#NUM!</v>
      </c>
      <c r="AA6" s="10">
        <v>0</v>
      </c>
      <c r="AB6" s="10">
        <f t="shared" si="8"/>
        <v>0</v>
      </c>
      <c r="AC6" s="10">
        <f t="shared" si="9"/>
        <v>0</v>
      </c>
      <c r="AD6" s="10" t="e">
        <f t="shared" si="10"/>
        <v>#NUM!</v>
      </c>
      <c r="AE6" s="10" t="e">
        <f t="shared" si="11"/>
        <v>#NUM!</v>
      </c>
      <c r="AH6" s="10">
        <v>0</v>
      </c>
      <c r="AI6" s="10">
        <v>0</v>
      </c>
      <c r="AJ6" s="10">
        <v>0</v>
      </c>
      <c r="AK6" s="10">
        <f t="shared" si="12"/>
        <v>0</v>
      </c>
      <c r="AL6" s="10">
        <f t="shared" si="13"/>
        <v>0</v>
      </c>
      <c r="AM6" s="10" t="e">
        <f t="shared" si="14"/>
        <v>#NUM!</v>
      </c>
      <c r="AN6" s="10" t="e">
        <f t="shared" si="15"/>
        <v>#NUM!</v>
      </c>
      <c r="AT6" s="10">
        <v>0</v>
      </c>
      <c r="AU6" s="10">
        <v>0</v>
      </c>
      <c r="AV6" s="10">
        <f t="shared" si="16"/>
        <v>0</v>
      </c>
      <c r="AW6" s="10">
        <f t="shared" si="17"/>
        <v>0</v>
      </c>
      <c r="AX6" s="10" t="e">
        <f t="shared" si="18"/>
        <v>#NUM!</v>
      </c>
      <c r="AY6" s="10" t="e">
        <f t="shared" si="19"/>
        <v>#NUM!</v>
      </c>
      <c r="BB6" s="10">
        <v>0</v>
      </c>
      <c r="BC6" s="10">
        <v>0</v>
      </c>
      <c r="BD6" s="10">
        <f t="shared" si="20"/>
        <v>0</v>
      </c>
      <c r="BE6" s="13">
        <f t="shared" si="21"/>
        <v>0</v>
      </c>
      <c r="BF6" s="10" t="e">
        <f t="shared" si="22"/>
        <v>#NUM!</v>
      </c>
      <c r="BG6" s="10" t="e">
        <f t="shared" si="23"/>
        <v>#NUM!</v>
      </c>
      <c r="BJ6" s="10">
        <v>0</v>
      </c>
      <c r="BK6" s="10">
        <v>1</v>
      </c>
      <c r="BL6" s="10">
        <f t="shared" si="24"/>
        <v>0.5</v>
      </c>
      <c r="BM6" s="13">
        <f t="shared" si="25"/>
        <v>7.246376811594203E-3</v>
      </c>
      <c r="BN6" s="10">
        <f t="shared" si="26"/>
        <v>-4.9272536851572051</v>
      </c>
      <c r="BO6" s="10">
        <f t="shared" si="27"/>
        <v>-3.5704736848965253E-2</v>
      </c>
      <c r="BR6" s="10">
        <v>0</v>
      </c>
      <c r="BS6" s="10">
        <f t="shared" si="28"/>
        <v>0</v>
      </c>
      <c r="BT6" s="13">
        <f t="shared" si="29"/>
        <v>0</v>
      </c>
      <c r="BU6" s="10" t="e">
        <f t="shared" si="30"/>
        <v>#NUM!</v>
      </c>
      <c r="BV6" s="10" t="e">
        <f t="shared" si="31"/>
        <v>#NUM!</v>
      </c>
      <c r="BY6" s="10">
        <v>0</v>
      </c>
      <c r="BZ6" s="10">
        <v>0</v>
      </c>
      <c r="CA6" s="10">
        <f t="shared" si="32"/>
        <v>0</v>
      </c>
      <c r="CB6" s="13">
        <f t="shared" si="33"/>
        <v>0</v>
      </c>
      <c r="CC6" s="10" t="e">
        <f t="shared" si="34"/>
        <v>#NUM!</v>
      </c>
      <c r="CD6" s="10" t="e">
        <f t="shared" si="35"/>
        <v>#NUM!</v>
      </c>
      <c r="CG6" s="10">
        <v>0</v>
      </c>
      <c r="CH6" s="10">
        <f t="shared" si="36"/>
        <v>0</v>
      </c>
      <c r="CI6" s="10">
        <f t="shared" si="37"/>
        <v>0</v>
      </c>
      <c r="CJ6" s="10" t="e">
        <f t="shared" si="38"/>
        <v>#NUM!</v>
      </c>
      <c r="CK6" s="10" t="e">
        <f t="shared" si="39"/>
        <v>#NUM!</v>
      </c>
      <c r="CN6" s="10">
        <v>0</v>
      </c>
      <c r="CO6" s="10">
        <f t="shared" si="40"/>
        <v>0</v>
      </c>
      <c r="CP6" s="10">
        <f t="shared" si="41"/>
        <v>0</v>
      </c>
      <c r="CQ6" s="10" t="e">
        <f t="shared" si="42"/>
        <v>#NUM!</v>
      </c>
      <c r="CR6" s="10" t="e">
        <f t="shared" si="43"/>
        <v>#NUM!</v>
      </c>
    </row>
    <row r="7" spans="1:97" x14ac:dyDescent="0.35">
      <c r="A7" s="10" t="s">
        <v>79</v>
      </c>
      <c r="B7" s="10" t="s">
        <v>80</v>
      </c>
      <c r="C7" s="10" t="s">
        <v>93</v>
      </c>
      <c r="D7" s="10" t="s">
        <v>94</v>
      </c>
      <c r="E7" s="10" t="s">
        <v>100</v>
      </c>
      <c r="G7" s="9" t="s">
        <v>101</v>
      </c>
      <c r="H7" s="9" t="s">
        <v>102</v>
      </c>
      <c r="I7" s="10" t="s">
        <v>103</v>
      </c>
      <c r="L7" s="10">
        <v>0</v>
      </c>
      <c r="M7" s="10">
        <f t="shared" si="0"/>
        <v>0</v>
      </c>
      <c r="N7" s="10">
        <f t="shared" si="1"/>
        <v>0</v>
      </c>
      <c r="O7" s="10" t="e">
        <f t="shared" si="2"/>
        <v>#NUM!</v>
      </c>
      <c r="P7" s="10" t="e">
        <f t="shared" si="3"/>
        <v>#NUM!</v>
      </c>
      <c r="S7" s="10">
        <v>0</v>
      </c>
      <c r="T7" s="10">
        <v>0</v>
      </c>
      <c r="U7" s="10">
        <f t="shared" si="4"/>
        <v>0</v>
      </c>
      <c r="V7" s="10">
        <f t="shared" si="5"/>
        <v>0</v>
      </c>
      <c r="W7" s="10" t="e">
        <f t="shared" si="6"/>
        <v>#NUM!</v>
      </c>
      <c r="X7" s="10" t="e">
        <f t="shared" si="7"/>
        <v>#NUM!</v>
      </c>
      <c r="AA7" s="10">
        <v>0</v>
      </c>
      <c r="AB7" s="10">
        <f t="shared" si="8"/>
        <v>0</v>
      </c>
      <c r="AC7" s="10">
        <f t="shared" si="9"/>
        <v>0</v>
      </c>
      <c r="AD7" s="10" t="e">
        <f t="shared" si="10"/>
        <v>#NUM!</v>
      </c>
      <c r="AE7" s="10" t="e">
        <f t="shared" si="11"/>
        <v>#NUM!</v>
      </c>
      <c r="AH7" s="10">
        <v>0</v>
      </c>
      <c r="AI7" s="10">
        <v>0</v>
      </c>
      <c r="AJ7" s="10">
        <v>0</v>
      </c>
      <c r="AK7" s="10">
        <f t="shared" si="12"/>
        <v>0</v>
      </c>
      <c r="AL7" s="10">
        <f t="shared" si="13"/>
        <v>0</v>
      </c>
      <c r="AM7" s="10" t="e">
        <f t="shared" si="14"/>
        <v>#NUM!</v>
      </c>
      <c r="AN7" s="10" t="e">
        <f t="shared" si="15"/>
        <v>#NUM!</v>
      </c>
      <c r="AT7" s="10">
        <v>0</v>
      </c>
      <c r="AU7" s="10">
        <v>0</v>
      </c>
      <c r="AV7" s="10">
        <f t="shared" si="16"/>
        <v>0</v>
      </c>
      <c r="AW7" s="10">
        <f t="shared" si="17"/>
        <v>0</v>
      </c>
      <c r="AX7" s="10" t="e">
        <f t="shared" si="18"/>
        <v>#NUM!</v>
      </c>
      <c r="AY7" s="10" t="e">
        <f t="shared" si="19"/>
        <v>#NUM!</v>
      </c>
      <c r="BB7" s="10">
        <v>0</v>
      </c>
      <c r="BC7" s="10">
        <v>0</v>
      </c>
      <c r="BD7" s="10">
        <f t="shared" si="20"/>
        <v>0</v>
      </c>
      <c r="BE7" s="13">
        <f t="shared" si="21"/>
        <v>0</v>
      </c>
      <c r="BF7" s="10" t="e">
        <f t="shared" si="22"/>
        <v>#NUM!</v>
      </c>
      <c r="BG7" s="10" t="e">
        <f t="shared" si="23"/>
        <v>#NUM!</v>
      </c>
      <c r="BJ7" s="10">
        <v>0</v>
      </c>
      <c r="BK7" s="10">
        <v>0</v>
      </c>
      <c r="BL7" s="10">
        <f t="shared" si="24"/>
        <v>0</v>
      </c>
      <c r="BM7" s="13">
        <f t="shared" si="25"/>
        <v>0</v>
      </c>
      <c r="BN7" s="10" t="e">
        <f t="shared" si="26"/>
        <v>#NUM!</v>
      </c>
      <c r="BO7" s="10" t="e">
        <f t="shared" si="27"/>
        <v>#NUM!</v>
      </c>
      <c r="BR7" s="10">
        <v>0</v>
      </c>
      <c r="BS7" s="10">
        <f t="shared" si="28"/>
        <v>0</v>
      </c>
      <c r="BT7" s="13">
        <f t="shared" si="29"/>
        <v>0</v>
      </c>
      <c r="BU7" s="10" t="e">
        <f t="shared" si="30"/>
        <v>#NUM!</v>
      </c>
      <c r="BV7" s="10" t="e">
        <f t="shared" si="31"/>
        <v>#NUM!</v>
      </c>
      <c r="BY7" s="10">
        <v>0</v>
      </c>
      <c r="BZ7" s="10">
        <v>0</v>
      </c>
      <c r="CA7" s="10">
        <f t="shared" si="32"/>
        <v>0</v>
      </c>
      <c r="CB7" s="13">
        <f t="shared" si="33"/>
        <v>0</v>
      </c>
      <c r="CC7" s="10" t="e">
        <f t="shared" si="34"/>
        <v>#NUM!</v>
      </c>
      <c r="CD7" s="10" t="e">
        <f t="shared" si="35"/>
        <v>#NUM!</v>
      </c>
      <c r="CG7" s="10">
        <v>0</v>
      </c>
      <c r="CH7" s="10">
        <f t="shared" si="36"/>
        <v>0</v>
      </c>
      <c r="CI7" s="10">
        <f t="shared" si="37"/>
        <v>0</v>
      </c>
      <c r="CJ7" s="10" t="e">
        <f t="shared" si="38"/>
        <v>#NUM!</v>
      </c>
      <c r="CK7" s="10" t="e">
        <f t="shared" si="39"/>
        <v>#NUM!</v>
      </c>
      <c r="CN7" s="10">
        <v>0</v>
      </c>
      <c r="CO7" s="10">
        <f t="shared" si="40"/>
        <v>0</v>
      </c>
      <c r="CP7" s="10">
        <f t="shared" si="41"/>
        <v>0</v>
      </c>
      <c r="CQ7" s="10" t="e">
        <f t="shared" si="42"/>
        <v>#NUM!</v>
      </c>
      <c r="CR7" s="10" t="e">
        <f t="shared" si="43"/>
        <v>#NUM!</v>
      </c>
    </row>
    <row r="8" spans="1:97" x14ac:dyDescent="0.35">
      <c r="A8" s="10" t="s">
        <v>79</v>
      </c>
      <c r="B8" s="10" t="s">
        <v>80</v>
      </c>
      <c r="C8" s="10" t="s">
        <v>93</v>
      </c>
      <c r="D8" s="10" t="s">
        <v>94</v>
      </c>
      <c r="E8" s="10" t="s">
        <v>100</v>
      </c>
      <c r="G8" s="9" t="s">
        <v>101</v>
      </c>
      <c r="H8" s="9" t="s">
        <v>104</v>
      </c>
      <c r="I8" s="10" t="s">
        <v>103</v>
      </c>
      <c r="L8" s="10">
        <v>0</v>
      </c>
      <c r="M8" s="10">
        <f t="shared" si="0"/>
        <v>0</v>
      </c>
      <c r="N8" s="10">
        <f t="shared" si="1"/>
        <v>0</v>
      </c>
      <c r="O8" s="10" t="e">
        <f t="shared" si="2"/>
        <v>#NUM!</v>
      </c>
      <c r="P8" s="10" t="e">
        <f t="shared" si="3"/>
        <v>#NUM!</v>
      </c>
      <c r="S8" s="10">
        <v>0</v>
      </c>
      <c r="T8" s="10">
        <v>0</v>
      </c>
      <c r="U8" s="10">
        <f t="shared" si="4"/>
        <v>0</v>
      </c>
      <c r="V8" s="10">
        <f t="shared" si="5"/>
        <v>0</v>
      </c>
      <c r="W8" s="10" t="e">
        <f t="shared" si="6"/>
        <v>#NUM!</v>
      </c>
      <c r="X8" s="10" t="e">
        <f t="shared" si="7"/>
        <v>#NUM!</v>
      </c>
      <c r="AA8" s="10">
        <v>0</v>
      </c>
      <c r="AB8" s="10">
        <f t="shared" si="8"/>
        <v>0</v>
      </c>
      <c r="AC8" s="10">
        <f t="shared" si="9"/>
        <v>0</v>
      </c>
      <c r="AD8" s="10" t="e">
        <f t="shared" si="10"/>
        <v>#NUM!</v>
      </c>
      <c r="AE8" s="10" t="e">
        <f t="shared" si="11"/>
        <v>#NUM!</v>
      </c>
      <c r="AH8" s="10">
        <v>0</v>
      </c>
      <c r="AI8" s="10">
        <v>0</v>
      </c>
      <c r="AJ8" s="10">
        <v>0</v>
      </c>
      <c r="AK8" s="10">
        <f t="shared" si="12"/>
        <v>0</v>
      </c>
      <c r="AL8" s="10">
        <f t="shared" si="13"/>
        <v>0</v>
      </c>
      <c r="AM8" s="10" t="e">
        <f t="shared" si="14"/>
        <v>#NUM!</v>
      </c>
      <c r="AN8" s="10" t="e">
        <f t="shared" si="15"/>
        <v>#NUM!</v>
      </c>
      <c r="AT8" s="10">
        <v>0</v>
      </c>
      <c r="AU8" s="10">
        <v>0</v>
      </c>
      <c r="AV8" s="10">
        <f t="shared" si="16"/>
        <v>0</v>
      </c>
      <c r="AW8" s="10">
        <f t="shared" si="17"/>
        <v>0</v>
      </c>
      <c r="AX8" s="10" t="e">
        <f t="shared" si="18"/>
        <v>#NUM!</v>
      </c>
      <c r="AY8" s="10" t="e">
        <f t="shared" si="19"/>
        <v>#NUM!</v>
      </c>
      <c r="BB8" s="10">
        <v>0</v>
      </c>
      <c r="BC8" s="10">
        <v>0</v>
      </c>
      <c r="BD8" s="10">
        <f t="shared" si="20"/>
        <v>0</v>
      </c>
      <c r="BE8" s="13">
        <f t="shared" si="21"/>
        <v>0</v>
      </c>
      <c r="BF8" s="10" t="e">
        <f t="shared" si="22"/>
        <v>#NUM!</v>
      </c>
      <c r="BG8" s="10" t="e">
        <f t="shared" si="23"/>
        <v>#NUM!</v>
      </c>
      <c r="BJ8" s="10">
        <v>3</v>
      </c>
      <c r="BK8" s="10">
        <v>0</v>
      </c>
      <c r="BL8" s="10">
        <f t="shared" si="24"/>
        <v>1.5</v>
      </c>
      <c r="BM8" s="13">
        <f t="shared" si="25"/>
        <v>2.1739130434782608E-2</v>
      </c>
      <c r="BN8" s="10">
        <f t="shared" si="26"/>
        <v>-3.8286413964890951</v>
      </c>
      <c r="BO8" s="10">
        <f t="shared" si="27"/>
        <v>-8.3231334706284674E-2</v>
      </c>
      <c r="BR8" s="10">
        <v>14</v>
      </c>
      <c r="BS8" s="10">
        <f t="shared" si="28"/>
        <v>14</v>
      </c>
      <c r="BT8" s="13">
        <f t="shared" si="29"/>
        <v>0.51851851851851849</v>
      </c>
      <c r="BU8" s="10">
        <f t="shared" si="30"/>
        <v>-0.6567795363890705</v>
      </c>
      <c r="BV8" s="10">
        <f t="shared" si="31"/>
        <v>-0.34055235220174024</v>
      </c>
      <c r="BY8" s="10">
        <v>0</v>
      </c>
      <c r="BZ8" s="10">
        <v>0</v>
      </c>
      <c r="CA8" s="10">
        <f t="shared" si="32"/>
        <v>0</v>
      </c>
      <c r="CB8" s="13">
        <f t="shared" si="33"/>
        <v>0</v>
      </c>
      <c r="CC8" s="10" t="e">
        <f t="shared" si="34"/>
        <v>#NUM!</v>
      </c>
      <c r="CD8" s="10" t="e">
        <f t="shared" si="35"/>
        <v>#NUM!</v>
      </c>
      <c r="CG8" s="10">
        <v>0</v>
      </c>
      <c r="CH8" s="10">
        <f t="shared" si="36"/>
        <v>0</v>
      </c>
      <c r="CI8" s="10">
        <f t="shared" si="37"/>
        <v>0</v>
      </c>
      <c r="CJ8" s="10" t="e">
        <f t="shared" si="38"/>
        <v>#NUM!</v>
      </c>
      <c r="CK8" s="10" t="e">
        <f t="shared" si="39"/>
        <v>#NUM!</v>
      </c>
      <c r="CN8" s="10">
        <v>0</v>
      </c>
      <c r="CO8" s="10">
        <f t="shared" si="40"/>
        <v>0</v>
      </c>
      <c r="CP8" s="10">
        <f t="shared" si="41"/>
        <v>0</v>
      </c>
      <c r="CQ8" s="10" t="e">
        <f t="shared" si="42"/>
        <v>#NUM!</v>
      </c>
      <c r="CR8" s="10" t="e">
        <f t="shared" si="43"/>
        <v>#NUM!</v>
      </c>
    </row>
    <row r="9" spans="1:97" x14ac:dyDescent="0.35">
      <c r="A9" s="10" t="s">
        <v>79</v>
      </c>
      <c r="B9" s="10" t="s">
        <v>80</v>
      </c>
      <c r="C9" s="10" t="s">
        <v>105</v>
      </c>
      <c r="D9" s="10" t="s">
        <v>106</v>
      </c>
      <c r="E9" s="10" t="s">
        <v>107</v>
      </c>
      <c r="G9" s="9" t="s">
        <v>108</v>
      </c>
      <c r="H9" s="9" t="s">
        <v>109</v>
      </c>
      <c r="I9" s="10" t="s">
        <v>110</v>
      </c>
      <c r="L9" s="10">
        <v>0</v>
      </c>
      <c r="M9" s="10">
        <f t="shared" si="0"/>
        <v>0</v>
      </c>
      <c r="N9" s="10">
        <f t="shared" si="1"/>
        <v>0</v>
      </c>
      <c r="O9" s="10" t="e">
        <f t="shared" si="2"/>
        <v>#NUM!</v>
      </c>
      <c r="P9" s="10" t="e">
        <f t="shared" si="3"/>
        <v>#NUM!</v>
      </c>
      <c r="S9" s="10">
        <v>0</v>
      </c>
      <c r="T9" s="10">
        <v>0</v>
      </c>
      <c r="U9" s="10">
        <f t="shared" si="4"/>
        <v>0</v>
      </c>
      <c r="V9" s="10">
        <f t="shared" si="5"/>
        <v>0</v>
      </c>
      <c r="W9" s="10" t="e">
        <f t="shared" si="6"/>
        <v>#NUM!</v>
      </c>
      <c r="X9" s="10" t="e">
        <f t="shared" si="7"/>
        <v>#NUM!</v>
      </c>
      <c r="AA9" s="10">
        <v>0</v>
      </c>
      <c r="AB9" s="10">
        <f t="shared" si="8"/>
        <v>0</v>
      </c>
      <c r="AC9" s="10">
        <f t="shared" si="9"/>
        <v>0</v>
      </c>
      <c r="AD9" s="10" t="e">
        <f t="shared" si="10"/>
        <v>#NUM!</v>
      </c>
      <c r="AE9" s="10" t="e">
        <f t="shared" si="11"/>
        <v>#NUM!</v>
      </c>
      <c r="AH9" s="10">
        <v>0</v>
      </c>
      <c r="AI9" s="10">
        <v>0</v>
      </c>
      <c r="AJ9" s="10">
        <v>0</v>
      </c>
      <c r="AK9" s="10">
        <f t="shared" si="12"/>
        <v>0</v>
      </c>
      <c r="AL9" s="10">
        <f t="shared" si="13"/>
        <v>0</v>
      </c>
      <c r="AM9" s="10" t="e">
        <f t="shared" si="14"/>
        <v>#NUM!</v>
      </c>
      <c r="AN9" s="10" t="e">
        <f t="shared" si="15"/>
        <v>#NUM!</v>
      </c>
      <c r="AT9" s="10">
        <v>0</v>
      </c>
      <c r="AU9" s="10">
        <v>0</v>
      </c>
      <c r="AV9" s="10">
        <f t="shared" si="16"/>
        <v>0</v>
      </c>
      <c r="AW9" s="10">
        <f t="shared" si="17"/>
        <v>0</v>
      </c>
      <c r="AX9" s="10" t="e">
        <f t="shared" si="18"/>
        <v>#NUM!</v>
      </c>
      <c r="AY9" s="10" t="e">
        <f t="shared" si="19"/>
        <v>#NUM!</v>
      </c>
      <c r="BB9" s="10">
        <v>2</v>
      </c>
      <c r="BC9" s="10">
        <v>0</v>
      </c>
      <c r="BD9" s="10">
        <f t="shared" si="20"/>
        <v>1</v>
      </c>
      <c r="BE9" s="13">
        <f t="shared" si="21"/>
        <v>9.0909090909090912E-2</v>
      </c>
      <c r="BF9" s="10">
        <f t="shared" si="22"/>
        <v>-2.3978952727983707</v>
      </c>
      <c r="BG9" s="10">
        <f t="shared" si="23"/>
        <v>-0.21799047934530644</v>
      </c>
      <c r="BJ9" s="10">
        <v>0</v>
      </c>
      <c r="BK9" s="10">
        <v>0</v>
      </c>
      <c r="BL9" s="10">
        <f t="shared" si="24"/>
        <v>0</v>
      </c>
      <c r="BM9" s="13">
        <f t="shared" si="25"/>
        <v>0</v>
      </c>
      <c r="BN9" s="10" t="e">
        <f t="shared" si="26"/>
        <v>#NUM!</v>
      </c>
      <c r="BO9" s="10" t="e">
        <f t="shared" si="27"/>
        <v>#NUM!</v>
      </c>
      <c r="BR9" s="10">
        <v>0</v>
      </c>
      <c r="BS9" s="10">
        <f t="shared" si="28"/>
        <v>0</v>
      </c>
      <c r="BT9" s="13">
        <f t="shared" si="29"/>
        <v>0</v>
      </c>
      <c r="BU9" s="10" t="e">
        <f t="shared" si="30"/>
        <v>#NUM!</v>
      </c>
      <c r="BV9" s="10" t="e">
        <f t="shared" si="31"/>
        <v>#NUM!</v>
      </c>
      <c r="BY9" s="10">
        <v>0</v>
      </c>
      <c r="BZ9" s="10">
        <v>0</v>
      </c>
      <c r="CA9" s="10">
        <f t="shared" si="32"/>
        <v>0</v>
      </c>
      <c r="CB9" s="13">
        <f t="shared" si="33"/>
        <v>0</v>
      </c>
      <c r="CC9" s="10" t="e">
        <f t="shared" si="34"/>
        <v>#NUM!</v>
      </c>
      <c r="CD9" s="10" t="e">
        <f t="shared" si="35"/>
        <v>#NUM!</v>
      </c>
      <c r="CG9" s="10">
        <v>0</v>
      </c>
      <c r="CH9" s="10">
        <f t="shared" si="36"/>
        <v>0</v>
      </c>
      <c r="CI9" s="10">
        <f t="shared" si="37"/>
        <v>0</v>
      </c>
      <c r="CJ9" s="10" t="e">
        <f t="shared" si="38"/>
        <v>#NUM!</v>
      </c>
      <c r="CK9" s="10" t="e">
        <f t="shared" si="39"/>
        <v>#NUM!</v>
      </c>
      <c r="CN9" s="10">
        <v>1</v>
      </c>
      <c r="CO9" s="10">
        <f t="shared" si="40"/>
        <v>1</v>
      </c>
      <c r="CP9" s="10">
        <f t="shared" si="41"/>
        <v>1</v>
      </c>
      <c r="CQ9" s="10">
        <f t="shared" si="42"/>
        <v>0</v>
      </c>
      <c r="CR9" s="10">
        <f t="shared" si="43"/>
        <v>0</v>
      </c>
    </row>
    <row r="10" spans="1:97" x14ac:dyDescent="0.35">
      <c r="A10" s="10" t="s">
        <v>79</v>
      </c>
      <c r="B10" s="10" t="s">
        <v>80</v>
      </c>
      <c r="C10" s="10" t="s">
        <v>111</v>
      </c>
      <c r="D10" s="10" t="s">
        <v>112</v>
      </c>
      <c r="E10" s="10" t="s">
        <v>113</v>
      </c>
      <c r="G10" s="9" t="s">
        <v>114</v>
      </c>
      <c r="H10" s="9" t="s">
        <v>115</v>
      </c>
      <c r="I10" s="10" t="s">
        <v>116</v>
      </c>
      <c r="L10" s="10">
        <v>0</v>
      </c>
      <c r="M10" s="10">
        <f t="shared" si="0"/>
        <v>0</v>
      </c>
      <c r="N10" s="10">
        <f t="shared" si="1"/>
        <v>0</v>
      </c>
      <c r="O10" s="10" t="e">
        <f t="shared" si="2"/>
        <v>#NUM!</v>
      </c>
      <c r="P10" s="10" t="e">
        <f t="shared" si="3"/>
        <v>#NUM!</v>
      </c>
      <c r="S10" s="10">
        <v>0</v>
      </c>
      <c r="T10" s="10">
        <v>0</v>
      </c>
      <c r="U10" s="10">
        <f t="shared" si="4"/>
        <v>0</v>
      </c>
      <c r="V10" s="10">
        <f t="shared" si="5"/>
        <v>0</v>
      </c>
      <c r="W10" s="10" t="e">
        <f t="shared" si="6"/>
        <v>#NUM!</v>
      </c>
      <c r="X10" s="10" t="e">
        <f t="shared" si="7"/>
        <v>#NUM!</v>
      </c>
      <c r="AA10" s="10">
        <v>0</v>
      </c>
      <c r="AB10" s="10">
        <f t="shared" si="8"/>
        <v>0</v>
      </c>
      <c r="AC10" s="10">
        <f t="shared" si="9"/>
        <v>0</v>
      </c>
      <c r="AD10" s="10" t="e">
        <f t="shared" si="10"/>
        <v>#NUM!</v>
      </c>
      <c r="AE10" s="10" t="e">
        <f t="shared" si="11"/>
        <v>#NUM!</v>
      </c>
      <c r="AH10" s="10">
        <v>0</v>
      </c>
      <c r="AI10" s="10">
        <v>0</v>
      </c>
      <c r="AJ10" s="10">
        <v>0</v>
      </c>
      <c r="AK10" s="10">
        <f t="shared" si="12"/>
        <v>0</v>
      </c>
      <c r="AL10" s="10">
        <f t="shared" si="13"/>
        <v>0</v>
      </c>
      <c r="AM10" s="10" t="e">
        <f t="shared" si="14"/>
        <v>#NUM!</v>
      </c>
      <c r="AN10" s="10" t="e">
        <f t="shared" si="15"/>
        <v>#NUM!</v>
      </c>
      <c r="AT10" s="10">
        <v>0</v>
      </c>
      <c r="AU10" s="10">
        <v>0</v>
      </c>
      <c r="AV10" s="10">
        <f t="shared" si="16"/>
        <v>0</v>
      </c>
      <c r="AW10" s="10">
        <f t="shared" si="17"/>
        <v>0</v>
      </c>
      <c r="AX10" s="10" t="e">
        <f t="shared" si="18"/>
        <v>#NUM!</v>
      </c>
      <c r="AY10" s="10" t="e">
        <f t="shared" si="19"/>
        <v>#NUM!</v>
      </c>
      <c r="BB10" s="10">
        <v>0</v>
      </c>
      <c r="BC10" s="10">
        <v>0</v>
      </c>
      <c r="BD10" s="10">
        <f t="shared" si="20"/>
        <v>0</v>
      </c>
      <c r="BE10" s="13">
        <f t="shared" si="21"/>
        <v>0</v>
      </c>
      <c r="BF10" s="10" t="e">
        <f t="shared" si="22"/>
        <v>#NUM!</v>
      </c>
      <c r="BG10" s="10" t="e">
        <f t="shared" si="23"/>
        <v>#NUM!</v>
      </c>
      <c r="BJ10" s="10">
        <v>0</v>
      </c>
      <c r="BK10" s="10">
        <v>0</v>
      </c>
      <c r="BL10" s="10">
        <f t="shared" si="24"/>
        <v>0</v>
      </c>
      <c r="BM10" s="13">
        <f t="shared" si="25"/>
        <v>0</v>
      </c>
      <c r="BN10" s="10" t="e">
        <f t="shared" si="26"/>
        <v>#NUM!</v>
      </c>
      <c r="BO10" s="10" t="e">
        <f t="shared" si="27"/>
        <v>#NUM!</v>
      </c>
      <c r="BR10" s="10">
        <v>0</v>
      </c>
      <c r="BS10" s="10">
        <f t="shared" si="28"/>
        <v>0</v>
      </c>
      <c r="BT10" s="13">
        <f t="shared" si="29"/>
        <v>0</v>
      </c>
      <c r="BU10" s="10" t="e">
        <f t="shared" si="30"/>
        <v>#NUM!</v>
      </c>
      <c r="BV10" s="10" t="e">
        <f t="shared" si="31"/>
        <v>#NUM!</v>
      </c>
      <c r="BY10" s="10">
        <v>2</v>
      </c>
      <c r="BZ10" s="10">
        <v>0</v>
      </c>
      <c r="CA10" s="10">
        <f t="shared" si="32"/>
        <v>1</v>
      </c>
      <c r="CB10" s="13">
        <f t="shared" si="33"/>
        <v>4.5454545454545456E-2</v>
      </c>
      <c r="CC10" s="10">
        <f t="shared" si="34"/>
        <v>-3.0910424533583156</v>
      </c>
      <c r="CD10" s="10">
        <f t="shared" si="35"/>
        <v>-0.14050192969810527</v>
      </c>
      <c r="CG10" s="10">
        <v>1</v>
      </c>
      <c r="CH10" s="10">
        <f t="shared" si="36"/>
        <v>1</v>
      </c>
      <c r="CI10" s="10">
        <f t="shared" si="37"/>
        <v>0.25</v>
      </c>
      <c r="CJ10" s="10">
        <f t="shared" si="38"/>
        <v>-1.3862943611198906</v>
      </c>
      <c r="CK10" s="10">
        <f t="shared" si="39"/>
        <v>-0.34657359027997264</v>
      </c>
      <c r="CN10" s="10">
        <v>0</v>
      </c>
      <c r="CO10" s="10">
        <f t="shared" si="40"/>
        <v>0</v>
      </c>
      <c r="CP10" s="10">
        <f t="shared" si="41"/>
        <v>0</v>
      </c>
      <c r="CQ10" s="10" t="e">
        <f t="shared" si="42"/>
        <v>#NUM!</v>
      </c>
      <c r="CR10" s="10" t="e">
        <f t="shared" si="43"/>
        <v>#NUM!</v>
      </c>
    </row>
    <row r="11" spans="1:97" x14ac:dyDescent="0.35">
      <c r="A11" s="10" t="s">
        <v>79</v>
      </c>
      <c r="B11" s="10" t="s">
        <v>80</v>
      </c>
      <c r="C11" s="10" t="s">
        <v>111</v>
      </c>
      <c r="D11" s="10" t="s">
        <v>117</v>
      </c>
      <c r="E11" s="10" t="s">
        <v>118</v>
      </c>
      <c r="G11" s="9" t="s">
        <v>119</v>
      </c>
      <c r="H11" s="9" t="s">
        <v>120</v>
      </c>
      <c r="I11" s="10" t="s">
        <v>121</v>
      </c>
      <c r="L11" s="10">
        <v>0</v>
      </c>
      <c r="M11" s="10">
        <f t="shared" si="0"/>
        <v>0</v>
      </c>
      <c r="N11" s="10">
        <f t="shared" si="1"/>
        <v>0</v>
      </c>
      <c r="O11" s="10" t="e">
        <f t="shared" si="2"/>
        <v>#NUM!</v>
      </c>
      <c r="P11" s="10" t="e">
        <f t="shared" si="3"/>
        <v>#NUM!</v>
      </c>
      <c r="S11" s="10">
        <v>0</v>
      </c>
      <c r="T11" s="10">
        <v>0</v>
      </c>
      <c r="U11" s="10">
        <f t="shared" si="4"/>
        <v>0</v>
      </c>
      <c r="V11" s="10">
        <f t="shared" si="5"/>
        <v>0</v>
      </c>
      <c r="W11" s="10" t="e">
        <f t="shared" si="6"/>
        <v>#NUM!</v>
      </c>
      <c r="X11" s="10" t="e">
        <f t="shared" si="7"/>
        <v>#NUM!</v>
      </c>
      <c r="AA11" s="10">
        <v>0</v>
      </c>
      <c r="AB11" s="10">
        <f t="shared" si="8"/>
        <v>0</v>
      </c>
      <c r="AC11" s="10">
        <f t="shared" si="9"/>
        <v>0</v>
      </c>
      <c r="AD11" s="10" t="e">
        <f t="shared" si="10"/>
        <v>#NUM!</v>
      </c>
      <c r="AE11" s="10" t="e">
        <f t="shared" si="11"/>
        <v>#NUM!</v>
      </c>
      <c r="AH11" s="10">
        <v>0</v>
      </c>
      <c r="AI11" s="10">
        <v>0</v>
      </c>
      <c r="AJ11" s="10">
        <v>0</v>
      </c>
      <c r="AK11" s="10">
        <f t="shared" si="12"/>
        <v>0</v>
      </c>
      <c r="AL11" s="10">
        <f t="shared" si="13"/>
        <v>0</v>
      </c>
      <c r="AM11" s="10" t="e">
        <f t="shared" si="14"/>
        <v>#NUM!</v>
      </c>
      <c r="AN11" s="10" t="e">
        <f t="shared" si="15"/>
        <v>#NUM!</v>
      </c>
      <c r="AT11" s="10">
        <v>1</v>
      </c>
      <c r="AU11" s="10">
        <v>0</v>
      </c>
      <c r="AV11" s="10">
        <f t="shared" si="16"/>
        <v>0.5</v>
      </c>
      <c r="AW11" s="10">
        <f t="shared" si="17"/>
        <v>2.7027027027027029E-2</v>
      </c>
      <c r="AX11" s="10">
        <f t="shared" si="18"/>
        <v>-3.6109179126442243</v>
      </c>
      <c r="AY11" s="10">
        <f t="shared" si="19"/>
        <v>-9.759237601741147E-2</v>
      </c>
      <c r="BB11" s="10">
        <v>0</v>
      </c>
      <c r="BC11" s="10">
        <v>0</v>
      </c>
      <c r="BD11" s="10">
        <f t="shared" si="20"/>
        <v>0</v>
      </c>
      <c r="BE11" s="13">
        <f t="shared" si="21"/>
        <v>0</v>
      </c>
      <c r="BF11" s="10" t="e">
        <f t="shared" si="22"/>
        <v>#NUM!</v>
      </c>
      <c r="BG11" s="10" t="e">
        <f t="shared" si="23"/>
        <v>#NUM!</v>
      </c>
      <c r="BJ11" s="10">
        <v>0</v>
      </c>
      <c r="BK11" s="10">
        <v>0</v>
      </c>
      <c r="BL11" s="10">
        <f t="shared" si="24"/>
        <v>0</v>
      </c>
      <c r="BM11" s="13">
        <f t="shared" si="25"/>
        <v>0</v>
      </c>
      <c r="BN11" s="10" t="e">
        <f t="shared" si="26"/>
        <v>#NUM!</v>
      </c>
      <c r="BO11" s="10" t="e">
        <f t="shared" si="27"/>
        <v>#NUM!</v>
      </c>
      <c r="BR11" s="10">
        <v>0</v>
      </c>
      <c r="BS11" s="10">
        <f t="shared" si="28"/>
        <v>0</v>
      </c>
      <c r="BT11" s="13">
        <f t="shared" si="29"/>
        <v>0</v>
      </c>
      <c r="BU11" s="10" t="e">
        <f t="shared" si="30"/>
        <v>#NUM!</v>
      </c>
      <c r="BV11" s="10" t="e">
        <f t="shared" si="31"/>
        <v>#NUM!</v>
      </c>
      <c r="BY11" s="10">
        <v>0</v>
      </c>
      <c r="BZ11" s="10">
        <v>0</v>
      </c>
      <c r="CA11" s="10">
        <f t="shared" si="32"/>
        <v>0</v>
      </c>
      <c r="CB11" s="13">
        <f t="shared" si="33"/>
        <v>0</v>
      </c>
      <c r="CC11" s="10" t="e">
        <f t="shared" si="34"/>
        <v>#NUM!</v>
      </c>
      <c r="CD11" s="10" t="e">
        <f t="shared" si="35"/>
        <v>#NUM!</v>
      </c>
      <c r="CG11" s="10">
        <v>1</v>
      </c>
      <c r="CH11" s="10">
        <f t="shared" si="36"/>
        <v>1</v>
      </c>
      <c r="CI11" s="10">
        <f t="shared" si="37"/>
        <v>0.25</v>
      </c>
      <c r="CJ11" s="10">
        <f t="shared" si="38"/>
        <v>-1.3862943611198906</v>
      </c>
      <c r="CK11" s="10">
        <f t="shared" si="39"/>
        <v>-0.34657359027997264</v>
      </c>
      <c r="CN11" s="10">
        <v>0</v>
      </c>
      <c r="CO11" s="10">
        <f t="shared" si="40"/>
        <v>0</v>
      </c>
      <c r="CP11" s="10">
        <f t="shared" si="41"/>
        <v>0</v>
      </c>
      <c r="CQ11" s="10" t="e">
        <f t="shared" si="42"/>
        <v>#NUM!</v>
      </c>
      <c r="CR11" s="10" t="e">
        <f t="shared" si="43"/>
        <v>#NUM!</v>
      </c>
    </row>
    <row r="12" spans="1:97" x14ac:dyDescent="0.35">
      <c r="A12" s="10" t="s">
        <v>79</v>
      </c>
      <c r="B12" s="10" t="s">
        <v>80</v>
      </c>
      <c r="C12" s="10" t="s">
        <v>111</v>
      </c>
      <c r="D12" s="10" t="s">
        <v>117</v>
      </c>
      <c r="E12" s="10" t="s">
        <v>118</v>
      </c>
      <c r="G12" s="9" t="s">
        <v>122</v>
      </c>
      <c r="H12" s="9" t="s">
        <v>123</v>
      </c>
      <c r="I12" s="10" t="s">
        <v>121</v>
      </c>
      <c r="L12" s="10">
        <v>0</v>
      </c>
      <c r="M12" s="10">
        <f t="shared" si="0"/>
        <v>0</v>
      </c>
      <c r="N12" s="10">
        <f t="shared" si="1"/>
        <v>0</v>
      </c>
      <c r="O12" s="10" t="e">
        <f t="shared" si="2"/>
        <v>#NUM!</v>
      </c>
      <c r="P12" s="10" t="e">
        <f t="shared" si="3"/>
        <v>#NUM!</v>
      </c>
      <c r="S12" s="10">
        <v>0</v>
      </c>
      <c r="T12" s="10">
        <v>0</v>
      </c>
      <c r="U12" s="10">
        <f t="shared" si="4"/>
        <v>0</v>
      </c>
      <c r="V12" s="10">
        <f t="shared" si="5"/>
        <v>0</v>
      </c>
      <c r="W12" s="10" t="e">
        <f t="shared" si="6"/>
        <v>#NUM!</v>
      </c>
      <c r="X12" s="10" t="e">
        <f t="shared" si="7"/>
        <v>#NUM!</v>
      </c>
      <c r="AA12" s="10">
        <v>0</v>
      </c>
      <c r="AB12" s="10">
        <f t="shared" si="8"/>
        <v>0</v>
      </c>
      <c r="AC12" s="10">
        <f t="shared" si="9"/>
        <v>0</v>
      </c>
      <c r="AD12" s="10" t="e">
        <f t="shared" si="10"/>
        <v>#NUM!</v>
      </c>
      <c r="AE12" s="10" t="e">
        <f t="shared" si="11"/>
        <v>#NUM!</v>
      </c>
      <c r="AH12" s="10">
        <v>3</v>
      </c>
      <c r="AI12" s="10">
        <v>0</v>
      </c>
      <c r="AJ12" s="10">
        <v>0</v>
      </c>
      <c r="AK12" s="10">
        <f t="shared" si="12"/>
        <v>1</v>
      </c>
      <c r="AL12" s="10">
        <f t="shared" si="13"/>
        <v>6.8166325835037497E-2</v>
      </c>
      <c r="AM12" s="10">
        <f t="shared" si="14"/>
        <v>-2.6858045921548901</v>
      </c>
      <c r="AN12" s="10">
        <f t="shared" si="15"/>
        <v>-0.18308143095807022</v>
      </c>
      <c r="AT12" s="10">
        <v>0</v>
      </c>
      <c r="AU12" s="10">
        <v>0</v>
      </c>
      <c r="AV12" s="10">
        <f t="shared" si="16"/>
        <v>0</v>
      </c>
      <c r="AW12" s="10">
        <f t="shared" si="17"/>
        <v>0</v>
      </c>
      <c r="AX12" s="10" t="e">
        <f t="shared" si="18"/>
        <v>#NUM!</v>
      </c>
      <c r="AY12" s="10" t="e">
        <f t="shared" si="19"/>
        <v>#NUM!</v>
      </c>
      <c r="BB12" s="10">
        <v>0</v>
      </c>
      <c r="BC12" s="10">
        <v>0</v>
      </c>
      <c r="BD12" s="10">
        <f t="shared" si="20"/>
        <v>0</v>
      </c>
      <c r="BE12" s="13">
        <f t="shared" si="21"/>
        <v>0</v>
      </c>
      <c r="BF12" s="10" t="e">
        <f t="shared" si="22"/>
        <v>#NUM!</v>
      </c>
      <c r="BG12" s="10" t="e">
        <f t="shared" si="23"/>
        <v>#NUM!</v>
      </c>
      <c r="BJ12" s="10">
        <v>0</v>
      </c>
      <c r="BK12" s="10">
        <v>0</v>
      </c>
      <c r="BL12" s="10">
        <f t="shared" si="24"/>
        <v>0</v>
      </c>
      <c r="BM12" s="13">
        <f t="shared" si="25"/>
        <v>0</v>
      </c>
      <c r="BN12" s="10" t="e">
        <f t="shared" si="26"/>
        <v>#NUM!</v>
      </c>
      <c r="BO12" s="10" t="e">
        <f t="shared" si="27"/>
        <v>#NUM!</v>
      </c>
      <c r="BR12" s="10">
        <v>0</v>
      </c>
      <c r="BS12" s="10">
        <f t="shared" si="28"/>
        <v>0</v>
      </c>
      <c r="BT12" s="13">
        <f t="shared" si="29"/>
        <v>0</v>
      </c>
      <c r="BU12" s="10" t="e">
        <f t="shared" si="30"/>
        <v>#NUM!</v>
      </c>
      <c r="BV12" s="10" t="e">
        <f t="shared" si="31"/>
        <v>#NUM!</v>
      </c>
      <c r="BY12" s="10">
        <v>0</v>
      </c>
      <c r="BZ12" s="10">
        <v>0</v>
      </c>
      <c r="CA12" s="10">
        <f t="shared" si="32"/>
        <v>0</v>
      </c>
      <c r="CB12" s="13">
        <f t="shared" si="33"/>
        <v>0</v>
      </c>
      <c r="CC12" s="10" t="e">
        <f t="shared" si="34"/>
        <v>#NUM!</v>
      </c>
      <c r="CD12" s="10" t="e">
        <f t="shared" si="35"/>
        <v>#NUM!</v>
      </c>
      <c r="CG12" s="10">
        <v>1</v>
      </c>
      <c r="CH12" s="10">
        <f t="shared" si="36"/>
        <v>1</v>
      </c>
      <c r="CI12" s="10">
        <f t="shared" si="37"/>
        <v>0.25</v>
      </c>
      <c r="CJ12" s="10">
        <f t="shared" si="38"/>
        <v>-1.3862943611198906</v>
      </c>
      <c r="CK12" s="10">
        <f t="shared" si="39"/>
        <v>-0.34657359027997264</v>
      </c>
      <c r="CN12" s="10">
        <v>0</v>
      </c>
      <c r="CO12" s="10">
        <f t="shared" si="40"/>
        <v>0</v>
      </c>
      <c r="CP12" s="10">
        <f t="shared" si="41"/>
        <v>0</v>
      </c>
      <c r="CQ12" s="10" t="e">
        <f t="shared" si="42"/>
        <v>#NUM!</v>
      </c>
      <c r="CR12" s="10" t="e">
        <f t="shared" si="43"/>
        <v>#NUM!</v>
      </c>
    </row>
    <row r="13" spans="1:97" x14ac:dyDescent="0.35">
      <c r="A13" s="10" t="s">
        <v>79</v>
      </c>
      <c r="B13" s="10" t="s">
        <v>80</v>
      </c>
      <c r="C13" s="10" t="s">
        <v>111</v>
      </c>
      <c r="D13" s="10" t="s">
        <v>117</v>
      </c>
      <c r="E13" s="10" t="s">
        <v>118</v>
      </c>
      <c r="G13" s="9" t="s">
        <v>124</v>
      </c>
      <c r="H13" s="9" t="s">
        <v>125</v>
      </c>
      <c r="I13" s="10" t="s">
        <v>121</v>
      </c>
      <c r="L13" s="10">
        <v>0</v>
      </c>
      <c r="M13" s="10">
        <f t="shared" si="0"/>
        <v>0</v>
      </c>
      <c r="N13" s="10">
        <f t="shared" si="1"/>
        <v>0</v>
      </c>
      <c r="O13" s="10" t="e">
        <f t="shared" si="2"/>
        <v>#NUM!</v>
      </c>
      <c r="P13" s="10" t="e">
        <f t="shared" si="3"/>
        <v>#NUM!</v>
      </c>
      <c r="S13" s="10">
        <v>0</v>
      </c>
      <c r="T13" s="10">
        <v>0</v>
      </c>
      <c r="U13" s="10">
        <f t="shared" si="4"/>
        <v>0</v>
      </c>
      <c r="V13" s="10">
        <f t="shared" si="5"/>
        <v>0</v>
      </c>
      <c r="W13" s="10" t="e">
        <f t="shared" si="6"/>
        <v>#NUM!</v>
      </c>
      <c r="X13" s="10" t="e">
        <f t="shared" si="7"/>
        <v>#NUM!</v>
      </c>
      <c r="AA13" s="10">
        <v>0</v>
      </c>
      <c r="AB13" s="10">
        <f t="shared" si="8"/>
        <v>0</v>
      </c>
      <c r="AC13" s="10">
        <f t="shared" si="9"/>
        <v>0</v>
      </c>
      <c r="AD13" s="10" t="e">
        <f t="shared" si="10"/>
        <v>#NUM!</v>
      </c>
      <c r="AE13" s="10" t="e">
        <f t="shared" si="11"/>
        <v>#NUM!</v>
      </c>
      <c r="AH13" s="10">
        <v>0</v>
      </c>
      <c r="AI13" s="10">
        <v>0</v>
      </c>
      <c r="AJ13" s="10">
        <v>0</v>
      </c>
      <c r="AK13" s="10">
        <f t="shared" si="12"/>
        <v>0</v>
      </c>
      <c r="AL13" s="10">
        <f t="shared" si="13"/>
        <v>0</v>
      </c>
      <c r="AM13" s="10" t="e">
        <f t="shared" si="14"/>
        <v>#NUM!</v>
      </c>
      <c r="AN13" s="10" t="e">
        <f t="shared" si="15"/>
        <v>#NUM!</v>
      </c>
      <c r="AT13" s="10">
        <v>0</v>
      </c>
      <c r="AU13" s="10">
        <v>0</v>
      </c>
      <c r="AV13" s="10">
        <f t="shared" si="16"/>
        <v>0</v>
      </c>
      <c r="AW13" s="10">
        <f t="shared" si="17"/>
        <v>0</v>
      </c>
      <c r="AX13" s="10" t="e">
        <f t="shared" si="18"/>
        <v>#NUM!</v>
      </c>
      <c r="AY13" s="10" t="e">
        <f t="shared" si="19"/>
        <v>#NUM!</v>
      </c>
      <c r="BB13" s="10">
        <v>0</v>
      </c>
      <c r="BC13" s="10">
        <v>0</v>
      </c>
      <c r="BD13" s="10">
        <f t="shared" si="20"/>
        <v>0</v>
      </c>
      <c r="BE13" s="13">
        <f t="shared" si="21"/>
        <v>0</v>
      </c>
      <c r="BF13" s="10" t="e">
        <f t="shared" si="22"/>
        <v>#NUM!</v>
      </c>
      <c r="BG13" s="10" t="e">
        <f t="shared" si="23"/>
        <v>#NUM!</v>
      </c>
      <c r="BJ13" s="10">
        <v>2</v>
      </c>
      <c r="BK13" s="10">
        <v>0</v>
      </c>
      <c r="BL13" s="10">
        <f t="shared" si="24"/>
        <v>1</v>
      </c>
      <c r="BM13" s="13">
        <f t="shared" si="25"/>
        <v>1.4492753623188406E-2</v>
      </c>
      <c r="BN13" s="10">
        <f t="shared" si="26"/>
        <v>-4.2341065045972597</v>
      </c>
      <c r="BO13" s="10">
        <f t="shared" si="27"/>
        <v>-6.1363862385467531E-2</v>
      </c>
      <c r="BR13" s="10">
        <v>0</v>
      </c>
      <c r="BS13" s="10">
        <f t="shared" si="28"/>
        <v>0</v>
      </c>
      <c r="BT13" s="13">
        <f t="shared" si="29"/>
        <v>0</v>
      </c>
      <c r="BU13" s="10" t="e">
        <f t="shared" si="30"/>
        <v>#NUM!</v>
      </c>
      <c r="BV13" s="10" t="e">
        <f t="shared" si="31"/>
        <v>#NUM!</v>
      </c>
      <c r="BY13" s="10">
        <v>0</v>
      </c>
      <c r="BZ13" s="10">
        <v>0</v>
      </c>
      <c r="CA13" s="10">
        <f t="shared" si="32"/>
        <v>0</v>
      </c>
      <c r="CB13" s="13">
        <f t="shared" si="33"/>
        <v>0</v>
      </c>
      <c r="CC13" s="10" t="e">
        <f t="shared" si="34"/>
        <v>#NUM!</v>
      </c>
      <c r="CD13" s="10" t="e">
        <f t="shared" si="35"/>
        <v>#NUM!</v>
      </c>
      <c r="CG13" s="10">
        <v>0</v>
      </c>
      <c r="CH13" s="10">
        <f t="shared" si="36"/>
        <v>0</v>
      </c>
      <c r="CI13" s="10">
        <f t="shared" si="37"/>
        <v>0</v>
      </c>
      <c r="CJ13" s="10" t="e">
        <f t="shared" si="38"/>
        <v>#NUM!</v>
      </c>
      <c r="CK13" s="10" t="e">
        <f t="shared" si="39"/>
        <v>#NUM!</v>
      </c>
      <c r="CN13" s="10">
        <v>0</v>
      </c>
      <c r="CO13" s="10">
        <f t="shared" si="40"/>
        <v>0</v>
      </c>
      <c r="CP13" s="10">
        <f t="shared" si="41"/>
        <v>0</v>
      </c>
      <c r="CQ13" s="10" t="e">
        <f t="shared" si="42"/>
        <v>#NUM!</v>
      </c>
      <c r="CR13" s="10" t="e">
        <f t="shared" si="43"/>
        <v>#NUM!</v>
      </c>
    </row>
    <row r="14" spans="1:97" x14ac:dyDescent="0.35">
      <c r="A14" s="10" t="s">
        <v>79</v>
      </c>
      <c r="B14" s="10" t="s">
        <v>80</v>
      </c>
      <c r="C14" s="10" t="s">
        <v>111</v>
      </c>
      <c r="D14" s="10" t="s">
        <v>126</v>
      </c>
      <c r="E14" s="10" t="s">
        <v>127</v>
      </c>
      <c r="F14" s="10" t="s">
        <v>128</v>
      </c>
      <c r="G14" s="9" t="s">
        <v>129</v>
      </c>
      <c r="H14" s="9" t="s">
        <v>130</v>
      </c>
      <c r="I14" s="10" t="s">
        <v>131</v>
      </c>
      <c r="L14" s="10">
        <v>0</v>
      </c>
      <c r="M14" s="10">
        <f t="shared" si="0"/>
        <v>0</v>
      </c>
      <c r="N14" s="10">
        <f t="shared" si="1"/>
        <v>0</v>
      </c>
      <c r="O14" s="10" t="e">
        <f t="shared" si="2"/>
        <v>#NUM!</v>
      </c>
      <c r="P14" s="10" t="e">
        <f t="shared" si="3"/>
        <v>#NUM!</v>
      </c>
      <c r="S14" s="10">
        <v>0</v>
      </c>
      <c r="T14" s="10">
        <v>0</v>
      </c>
      <c r="U14" s="10">
        <f t="shared" si="4"/>
        <v>0</v>
      </c>
      <c r="V14" s="10">
        <f t="shared" si="5"/>
        <v>0</v>
      </c>
      <c r="W14" s="10" t="e">
        <f t="shared" si="6"/>
        <v>#NUM!</v>
      </c>
      <c r="X14" s="10" t="e">
        <f t="shared" si="7"/>
        <v>#NUM!</v>
      </c>
      <c r="AA14" s="10">
        <v>1</v>
      </c>
      <c r="AB14" s="10">
        <f t="shared" si="8"/>
        <v>1</v>
      </c>
      <c r="AC14" s="10">
        <f t="shared" si="9"/>
        <v>6.25E-2</v>
      </c>
      <c r="AD14" s="10">
        <f t="shared" si="10"/>
        <v>-2.7725887222397811</v>
      </c>
      <c r="AE14" s="10">
        <f t="shared" si="11"/>
        <v>-0.17328679513998632</v>
      </c>
      <c r="AH14" s="10">
        <v>0</v>
      </c>
      <c r="AI14" s="10">
        <v>0</v>
      </c>
      <c r="AJ14" s="10">
        <v>0</v>
      </c>
      <c r="AK14" s="10">
        <f t="shared" si="12"/>
        <v>0</v>
      </c>
      <c r="AL14" s="10">
        <f t="shared" si="13"/>
        <v>0</v>
      </c>
      <c r="AM14" s="10" t="e">
        <f t="shared" si="14"/>
        <v>#NUM!</v>
      </c>
      <c r="AN14" s="10" t="e">
        <f t="shared" si="15"/>
        <v>#NUM!</v>
      </c>
      <c r="AT14" s="10">
        <v>0</v>
      </c>
      <c r="AU14" s="10">
        <v>0</v>
      </c>
      <c r="AV14" s="10">
        <f t="shared" si="16"/>
        <v>0</v>
      </c>
      <c r="AW14" s="10">
        <f t="shared" si="17"/>
        <v>0</v>
      </c>
      <c r="AX14" s="10" t="e">
        <f t="shared" si="18"/>
        <v>#NUM!</v>
      </c>
      <c r="AY14" s="10" t="e">
        <f t="shared" si="19"/>
        <v>#NUM!</v>
      </c>
      <c r="BB14" s="10">
        <v>0</v>
      </c>
      <c r="BC14" s="10">
        <v>0</v>
      </c>
      <c r="BD14" s="10">
        <f t="shared" si="20"/>
        <v>0</v>
      </c>
      <c r="BE14" s="13">
        <f t="shared" si="21"/>
        <v>0</v>
      </c>
      <c r="BF14" s="10" t="e">
        <f t="shared" si="22"/>
        <v>#NUM!</v>
      </c>
      <c r="BG14" s="10" t="e">
        <f t="shared" si="23"/>
        <v>#NUM!</v>
      </c>
      <c r="BJ14" s="10">
        <v>0</v>
      </c>
      <c r="BK14" s="10">
        <v>0</v>
      </c>
      <c r="BL14" s="10">
        <f t="shared" si="24"/>
        <v>0</v>
      </c>
      <c r="BM14" s="13">
        <f t="shared" si="25"/>
        <v>0</v>
      </c>
      <c r="BN14" s="10" t="e">
        <f t="shared" si="26"/>
        <v>#NUM!</v>
      </c>
      <c r="BO14" s="10" t="e">
        <f t="shared" si="27"/>
        <v>#NUM!</v>
      </c>
      <c r="BR14" s="10">
        <v>0</v>
      </c>
      <c r="BS14" s="10">
        <f t="shared" si="28"/>
        <v>0</v>
      </c>
      <c r="BT14" s="13">
        <f t="shared" si="29"/>
        <v>0</v>
      </c>
      <c r="BU14" s="10" t="e">
        <f t="shared" si="30"/>
        <v>#NUM!</v>
      </c>
      <c r="BV14" s="10" t="e">
        <f t="shared" si="31"/>
        <v>#NUM!</v>
      </c>
      <c r="BY14" s="10">
        <v>0</v>
      </c>
      <c r="BZ14" s="10">
        <v>0</v>
      </c>
      <c r="CA14" s="10">
        <f t="shared" si="32"/>
        <v>0</v>
      </c>
      <c r="CB14" s="13">
        <f t="shared" si="33"/>
        <v>0</v>
      </c>
      <c r="CC14" s="10" t="e">
        <f t="shared" si="34"/>
        <v>#NUM!</v>
      </c>
      <c r="CD14" s="10" t="e">
        <f t="shared" si="35"/>
        <v>#NUM!</v>
      </c>
      <c r="CG14" s="10">
        <v>0</v>
      </c>
      <c r="CH14" s="10">
        <f t="shared" si="36"/>
        <v>0</v>
      </c>
      <c r="CI14" s="10">
        <f t="shared" si="37"/>
        <v>0</v>
      </c>
      <c r="CJ14" s="10" t="e">
        <f t="shared" si="38"/>
        <v>#NUM!</v>
      </c>
      <c r="CK14" s="10" t="e">
        <f t="shared" si="39"/>
        <v>#NUM!</v>
      </c>
      <c r="CN14" s="10">
        <v>0</v>
      </c>
      <c r="CO14" s="10">
        <f t="shared" si="40"/>
        <v>0</v>
      </c>
      <c r="CP14" s="10">
        <f t="shared" si="41"/>
        <v>0</v>
      </c>
      <c r="CQ14" s="10" t="e">
        <f t="shared" si="42"/>
        <v>#NUM!</v>
      </c>
      <c r="CR14" s="10" t="e">
        <f t="shared" si="43"/>
        <v>#NUM!</v>
      </c>
    </row>
    <row r="15" spans="1:97" x14ac:dyDescent="0.35">
      <c r="A15" s="10" t="s">
        <v>79</v>
      </c>
      <c r="B15" s="10" t="s">
        <v>80</v>
      </c>
      <c r="C15" s="10" t="s">
        <v>111</v>
      </c>
      <c r="D15" s="10" t="s">
        <v>126</v>
      </c>
      <c r="E15" s="10" t="s">
        <v>132</v>
      </c>
      <c r="F15" s="10" t="s">
        <v>133</v>
      </c>
      <c r="G15" s="9" t="s">
        <v>134</v>
      </c>
      <c r="H15" s="9" t="s">
        <v>135</v>
      </c>
      <c r="I15" s="10" t="s">
        <v>136</v>
      </c>
      <c r="L15" s="10">
        <v>0</v>
      </c>
      <c r="M15" s="10">
        <f t="shared" si="0"/>
        <v>0</v>
      </c>
      <c r="N15" s="10">
        <f t="shared" si="1"/>
        <v>0</v>
      </c>
      <c r="O15" s="10" t="e">
        <f t="shared" si="2"/>
        <v>#NUM!</v>
      </c>
      <c r="P15" s="10" t="e">
        <f t="shared" si="3"/>
        <v>#NUM!</v>
      </c>
      <c r="S15" s="10">
        <v>0</v>
      </c>
      <c r="T15" s="10">
        <v>0</v>
      </c>
      <c r="U15" s="10">
        <f t="shared" si="4"/>
        <v>0</v>
      </c>
      <c r="V15" s="10">
        <f t="shared" si="5"/>
        <v>0</v>
      </c>
      <c r="W15" s="10" t="e">
        <f t="shared" si="6"/>
        <v>#NUM!</v>
      </c>
      <c r="X15" s="10" t="e">
        <f t="shared" si="7"/>
        <v>#NUM!</v>
      </c>
      <c r="AA15" s="10">
        <v>0</v>
      </c>
      <c r="AB15" s="10">
        <f t="shared" si="8"/>
        <v>0</v>
      </c>
      <c r="AC15" s="10">
        <f t="shared" si="9"/>
        <v>0</v>
      </c>
      <c r="AD15" s="10" t="e">
        <f t="shared" si="10"/>
        <v>#NUM!</v>
      </c>
      <c r="AE15" s="10" t="e">
        <f t="shared" si="11"/>
        <v>#NUM!</v>
      </c>
      <c r="AH15" s="10">
        <v>0</v>
      </c>
      <c r="AI15" s="10">
        <v>0</v>
      </c>
      <c r="AJ15" s="10">
        <v>0</v>
      </c>
      <c r="AK15" s="10">
        <f t="shared" si="12"/>
        <v>0</v>
      </c>
      <c r="AL15" s="10">
        <f t="shared" si="13"/>
        <v>0</v>
      </c>
      <c r="AM15" s="10" t="e">
        <f t="shared" si="14"/>
        <v>#NUM!</v>
      </c>
      <c r="AN15" s="10" t="e">
        <f t="shared" si="15"/>
        <v>#NUM!</v>
      </c>
      <c r="AT15" s="10">
        <v>1</v>
      </c>
      <c r="AU15" s="10">
        <v>0</v>
      </c>
      <c r="AV15" s="10">
        <f t="shared" si="16"/>
        <v>0.5</v>
      </c>
      <c r="AW15" s="10">
        <f t="shared" si="17"/>
        <v>2.7027027027027029E-2</v>
      </c>
      <c r="AX15" s="10">
        <f t="shared" si="18"/>
        <v>-3.6109179126442243</v>
      </c>
      <c r="AY15" s="10">
        <f t="shared" si="19"/>
        <v>-9.759237601741147E-2</v>
      </c>
      <c r="BB15" s="10">
        <v>0</v>
      </c>
      <c r="BC15" s="10">
        <v>0</v>
      </c>
      <c r="BD15" s="10">
        <f t="shared" si="20"/>
        <v>0</v>
      </c>
      <c r="BE15" s="13">
        <f t="shared" si="21"/>
        <v>0</v>
      </c>
      <c r="BF15" s="10" t="e">
        <f t="shared" si="22"/>
        <v>#NUM!</v>
      </c>
      <c r="BG15" s="10" t="e">
        <f t="shared" si="23"/>
        <v>#NUM!</v>
      </c>
      <c r="BJ15" s="10">
        <v>0</v>
      </c>
      <c r="BK15" s="10">
        <v>0</v>
      </c>
      <c r="BL15" s="10">
        <f t="shared" si="24"/>
        <v>0</v>
      </c>
      <c r="BM15" s="13">
        <f t="shared" si="25"/>
        <v>0</v>
      </c>
      <c r="BN15" s="10" t="e">
        <f t="shared" si="26"/>
        <v>#NUM!</v>
      </c>
      <c r="BO15" s="10" t="e">
        <f t="shared" si="27"/>
        <v>#NUM!</v>
      </c>
      <c r="BR15" s="10">
        <v>0</v>
      </c>
      <c r="BS15" s="10">
        <f t="shared" si="28"/>
        <v>0</v>
      </c>
      <c r="BT15" s="13">
        <f t="shared" si="29"/>
        <v>0</v>
      </c>
      <c r="BU15" s="10" t="e">
        <f t="shared" si="30"/>
        <v>#NUM!</v>
      </c>
      <c r="BV15" s="10" t="e">
        <f t="shared" si="31"/>
        <v>#NUM!</v>
      </c>
      <c r="BY15" s="10">
        <v>0</v>
      </c>
      <c r="BZ15" s="10">
        <v>0</v>
      </c>
      <c r="CA15" s="10">
        <f t="shared" si="32"/>
        <v>0</v>
      </c>
      <c r="CB15" s="13">
        <f t="shared" si="33"/>
        <v>0</v>
      </c>
      <c r="CC15" s="10" t="e">
        <f t="shared" si="34"/>
        <v>#NUM!</v>
      </c>
      <c r="CD15" s="10" t="e">
        <f t="shared" si="35"/>
        <v>#NUM!</v>
      </c>
      <c r="CG15" s="10">
        <v>0</v>
      </c>
      <c r="CH15" s="10">
        <f t="shared" si="36"/>
        <v>0</v>
      </c>
      <c r="CI15" s="10">
        <f t="shared" si="37"/>
        <v>0</v>
      </c>
      <c r="CJ15" s="10" t="e">
        <f t="shared" si="38"/>
        <v>#NUM!</v>
      </c>
      <c r="CK15" s="10" t="e">
        <f t="shared" si="39"/>
        <v>#NUM!</v>
      </c>
      <c r="CN15" s="10">
        <v>0</v>
      </c>
      <c r="CO15" s="10">
        <f t="shared" si="40"/>
        <v>0</v>
      </c>
      <c r="CP15" s="10">
        <f t="shared" si="41"/>
        <v>0</v>
      </c>
      <c r="CQ15" s="10" t="e">
        <f t="shared" si="42"/>
        <v>#NUM!</v>
      </c>
      <c r="CR15" s="10" t="e">
        <f t="shared" si="43"/>
        <v>#NUM!</v>
      </c>
    </row>
    <row r="16" spans="1:97" x14ac:dyDescent="0.35">
      <c r="A16" s="10" t="s">
        <v>79</v>
      </c>
      <c r="B16" s="10" t="s">
        <v>80</v>
      </c>
      <c r="C16" s="10" t="s">
        <v>111</v>
      </c>
      <c r="D16" s="10" t="s">
        <v>126</v>
      </c>
      <c r="E16" s="10" t="s">
        <v>132</v>
      </c>
      <c r="F16" s="10" t="s">
        <v>29</v>
      </c>
      <c r="G16" s="9" t="s">
        <v>137</v>
      </c>
      <c r="H16" s="9" t="s">
        <v>138</v>
      </c>
      <c r="I16" s="10" t="s">
        <v>136</v>
      </c>
      <c r="L16" s="10">
        <v>0</v>
      </c>
      <c r="M16" s="10">
        <f t="shared" si="0"/>
        <v>0</v>
      </c>
      <c r="N16" s="10">
        <f t="shared" si="1"/>
        <v>0</v>
      </c>
      <c r="O16" s="10" t="e">
        <f t="shared" si="2"/>
        <v>#NUM!</v>
      </c>
      <c r="P16" s="10" t="e">
        <f t="shared" si="3"/>
        <v>#NUM!</v>
      </c>
      <c r="S16" s="10">
        <v>0</v>
      </c>
      <c r="T16" s="10">
        <v>0</v>
      </c>
      <c r="U16" s="10">
        <f t="shared" si="4"/>
        <v>0</v>
      </c>
      <c r="V16" s="10">
        <f t="shared" si="5"/>
        <v>0</v>
      </c>
      <c r="W16" s="10" t="e">
        <f t="shared" si="6"/>
        <v>#NUM!</v>
      </c>
      <c r="X16" s="10" t="e">
        <f t="shared" si="7"/>
        <v>#NUM!</v>
      </c>
      <c r="AA16" s="10">
        <v>0</v>
      </c>
      <c r="AB16" s="10">
        <f t="shared" si="8"/>
        <v>0</v>
      </c>
      <c r="AC16" s="10">
        <f t="shared" si="9"/>
        <v>0</v>
      </c>
      <c r="AD16" s="10" t="e">
        <f t="shared" si="10"/>
        <v>#NUM!</v>
      </c>
      <c r="AE16" s="10" t="e">
        <f t="shared" si="11"/>
        <v>#NUM!</v>
      </c>
      <c r="AH16" s="10">
        <v>0</v>
      </c>
      <c r="AI16" s="10">
        <v>0</v>
      </c>
      <c r="AJ16" s="10">
        <v>0</v>
      </c>
      <c r="AK16" s="10">
        <f t="shared" si="12"/>
        <v>0</v>
      </c>
      <c r="AL16" s="10">
        <f t="shared" si="13"/>
        <v>0</v>
      </c>
      <c r="AM16" s="10" t="e">
        <f t="shared" si="14"/>
        <v>#NUM!</v>
      </c>
      <c r="AN16" s="10" t="e">
        <f t="shared" si="15"/>
        <v>#NUM!</v>
      </c>
      <c r="AT16" s="10">
        <v>0</v>
      </c>
      <c r="AU16" s="10">
        <v>0</v>
      </c>
      <c r="AV16" s="10">
        <f t="shared" si="16"/>
        <v>0</v>
      </c>
      <c r="AW16" s="10">
        <f t="shared" si="17"/>
        <v>0</v>
      </c>
      <c r="AX16" s="10" t="e">
        <f t="shared" si="18"/>
        <v>#NUM!</v>
      </c>
      <c r="AY16" s="10" t="e">
        <f t="shared" si="19"/>
        <v>#NUM!</v>
      </c>
      <c r="BB16" s="10">
        <v>0</v>
      </c>
      <c r="BC16" s="10">
        <v>0</v>
      </c>
      <c r="BD16" s="10">
        <f t="shared" si="20"/>
        <v>0</v>
      </c>
      <c r="BE16" s="13">
        <f t="shared" si="21"/>
        <v>0</v>
      </c>
      <c r="BF16" s="10" t="e">
        <f t="shared" si="22"/>
        <v>#NUM!</v>
      </c>
      <c r="BG16" s="10" t="e">
        <f t="shared" si="23"/>
        <v>#NUM!</v>
      </c>
      <c r="BJ16" s="10">
        <v>1</v>
      </c>
      <c r="BK16" s="10">
        <v>0</v>
      </c>
      <c r="BL16" s="10">
        <f t="shared" si="24"/>
        <v>0.5</v>
      </c>
      <c r="BM16" s="13">
        <f t="shared" si="25"/>
        <v>7.246376811594203E-3</v>
      </c>
      <c r="BN16" s="10">
        <f t="shared" si="26"/>
        <v>-4.9272536851572051</v>
      </c>
      <c r="BO16" s="10">
        <f t="shared" si="27"/>
        <v>-3.5704736848965253E-2</v>
      </c>
      <c r="BR16" s="10">
        <v>0</v>
      </c>
      <c r="BS16" s="10">
        <f t="shared" si="28"/>
        <v>0</v>
      </c>
      <c r="BT16" s="13">
        <f t="shared" si="29"/>
        <v>0</v>
      </c>
      <c r="BU16" s="10" t="e">
        <f t="shared" si="30"/>
        <v>#NUM!</v>
      </c>
      <c r="BV16" s="10" t="e">
        <f t="shared" si="31"/>
        <v>#NUM!</v>
      </c>
      <c r="BY16" s="10">
        <v>0</v>
      </c>
      <c r="BZ16" s="10">
        <v>0</v>
      </c>
      <c r="CA16" s="10">
        <f t="shared" si="32"/>
        <v>0</v>
      </c>
      <c r="CB16" s="13">
        <f t="shared" si="33"/>
        <v>0</v>
      </c>
      <c r="CC16" s="10" t="e">
        <f t="shared" si="34"/>
        <v>#NUM!</v>
      </c>
      <c r="CD16" s="10" t="e">
        <f t="shared" si="35"/>
        <v>#NUM!</v>
      </c>
      <c r="CG16" s="10">
        <v>0</v>
      </c>
      <c r="CH16" s="10">
        <f t="shared" si="36"/>
        <v>0</v>
      </c>
      <c r="CI16" s="10">
        <f t="shared" si="37"/>
        <v>0</v>
      </c>
      <c r="CJ16" s="10" t="e">
        <f t="shared" si="38"/>
        <v>#NUM!</v>
      </c>
      <c r="CK16" s="10" t="e">
        <f t="shared" si="39"/>
        <v>#NUM!</v>
      </c>
      <c r="CN16" s="10">
        <v>0</v>
      </c>
      <c r="CO16" s="10">
        <f t="shared" si="40"/>
        <v>0</v>
      </c>
      <c r="CP16" s="10">
        <f t="shared" si="41"/>
        <v>0</v>
      </c>
      <c r="CQ16" s="10" t="e">
        <f t="shared" si="42"/>
        <v>#NUM!</v>
      </c>
      <c r="CR16" s="10" t="e">
        <f t="shared" si="43"/>
        <v>#NUM!</v>
      </c>
    </row>
    <row r="17" spans="1:96" x14ac:dyDescent="0.35">
      <c r="A17" s="10" t="s">
        <v>79</v>
      </c>
      <c r="B17" s="10" t="s">
        <v>80</v>
      </c>
      <c r="C17" s="10" t="s">
        <v>111</v>
      </c>
      <c r="G17" s="9" t="s">
        <v>139</v>
      </c>
      <c r="H17" s="9" t="s">
        <v>140</v>
      </c>
      <c r="I17" s="10" t="s">
        <v>116</v>
      </c>
      <c r="L17" s="10">
        <v>0</v>
      </c>
      <c r="M17" s="10">
        <f t="shared" si="0"/>
        <v>0</v>
      </c>
      <c r="N17" s="10">
        <f t="shared" si="1"/>
        <v>0</v>
      </c>
      <c r="O17" s="10" t="e">
        <f t="shared" si="2"/>
        <v>#NUM!</v>
      </c>
      <c r="P17" s="10" t="e">
        <f t="shared" si="3"/>
        <v>#NUM!</v>
      </c>
      <c r="S17" s="10">
        <v>0</v>
      </c>
      <c r="T17" s="10">
        <v>0</v>
      </c>
      <c r="U17" s="10">
        <f t="shared" si="4"/>
        <v>0</v>
      </c>
      <c r="V17" s="10">
        <f t="shared" si="5"/>
        <v>0</v>
      </c>
      <c r="W17" s="10" t="e">
        <f t="shared" si="6"/>
        <v>#NUM!</v>
      </c>
      <c r="X17" s="10" t="e">
        <f t="shared" si="7"/>
        <v>#NUM!</v>
      </c>
      <c r="AA17" s="10">
        <v>0</v>
      </c>
      <c r="AB17" s="10">
        <f t="shared" si="8"/>
        <v>0</v>
      </c>
      <c r="AC17" s="10">
        <f t="shared" si="9"/>
        <v>0</v>
      </c>
      <c r="AD17" s="10" t="e">
        <f t="shared" si="10"/>
        <v>#NUM!</v>
      </c>
      <c r="AE17" s="10" t="e">
        <f>AC17*AD17</f>
        <v>#NUM!</v>
      </c>
      <c r="AH17" s="10">
        <v>0</v>
      </c>
      <c r="AI17" s="10">
        <v>0</v>
      </c>
      <c r="AJ17" s="10">
        <v>0</v>
      </c>
      <c r="AK17" s="10">
        <f t="shared" si="12"/>
        <v>0</v>
      </c>
      <c r="AL17" s="10">
        <f t="shared" si="13"/>
        <v>0</v>
      </c>
      <c r="AM17" s="10" t="e">
        <f t="shared" si="14"/>
        <v>#NUM!</v>
      </c>
      <c r="AN17" s="10" t="e">
        <f t="shared" si="15"/>
        <v>#NUM!</v>
      </c>
      <c r="AT17" s="10">
        <v>0</v>
      </c>
      <c r="AU17" s="10">
        <v>0</v>
      </c>
      <c r="AV17" s="10">
        <f t="shared" si="16"/>
        <v>0</v>
      </c>
      <c r="AW17" s="10">
        <f t="shared" si="17"/>
        <v>0</v>
      </c>
      <c r="AX17" s="10" t="e">
        <f t="shared" si="18"/>
        <v>#NUM!</v>
      </c>
      <c r="AY17" s="10" t="e">
        <f t="shared" si="19"/>
        <v>#NUM!</v>
      </c>
      <c r="BB17" s="10">
        <v>0</v>
      </c>
      <c r="BC17" s="10">
        <v>0</v>
      </c>
      <c r="BD17" s="10">
        <f t="shared" si="20"/>
        <v>0</v>
      </c>
      <c r="BE17" s="13">
        <f t="shared" si="21"/>
        <v>0</v>
      </c>
      <c r="BF17" s="10" t="e">
        <f t="shared" si="22"/>
        <v>#NUM!</v>
      </c>
      <c r="BG17" s="10" t="e">
        <f t="shared" si="23"/>
        <v>#NUM!</v>
      </c>
      <c r="BJ17" s="10">
        <v>0</v>
      </c>
      <c r="BK17" s="10">
        <v>0</v>
      </c>
      <c r="BL17" s="10">
        <f t="shared" si="24"/>
        <v>0</v>
      </c>
      <c r="BM17" s="13">
        <f t="shared" si="25"/>
        <v>0</v>
      </c>
      <c r="BN17" s="10" t="e">
        <f t="shared" si="26"/>
        <v>#NUM!</v>
      </c>
      <c r="BO17" s="10" t="e">
        <f t="shared" si="27"/>
        <v>#NUM!</v>
      </c>
      <c r="BR17" s="10">
        <v>0</v>
      </c>
      <c r="BS17" s="10">
        <f t="shared" si="28"/>
        <v>0</v>
      </c>
      <c r="BT17" s="13">
        <f t="shared" si="29"/>
        <v>0</v>
      </c>
      <c r="BU17" s="10" t="e">
        <f t="shared" si="30"/>
        <v>#NUM!</v>
      </c>
      <c r="BV17" s="10" t="e">
        <f t="shared" si="31"/>
        <v>#NUM!</v>
      </c>
      <c r="BY17" s="10">
        <v>2</v>
      </c>
      <c r="BZ17" s="10">
        <v>1</v>
      </c>
      <c r="CA17" s="10">
        <f t="shared" si="32"/>
        <v>1.5</v>
      </c>
      <c r="CB17" s="13">
        <f t="shared" si="33"/>
        <v>6.8181818181818177E-2</v>
      </c>
      <c r="CC17" s="10">
        <f t="shared" si="34"/>
        <v>-2.6855773452501515</v>
      </c>
      <c r="CD17" s="10">
        <f t="shared" si="35"/>
        <v>-0.18310754626705578</v>
      </c>
      <c r="CG17" s="10">
        <v>0</v>
      </c>
      <c r="CH17" s="10">
        <f t="shared" si="36"/>
        <v>0</v>
      </c>
      <c r="CI17" s="10">
        <f t="shared" si="37"/>
        <v>0</v>
      </c>
      <c r="CJ17" s="10" t="e">
        <f t="shared" si="38"/>
        <v>#NUM!</v>
      </c>
      <c r="CK17" s="10" t="e">
        <f t="shared" si="39"/>
        <v>#NUM!</v>
      </c>
      <c r="CN17" s="10">
        <v>0</v>
      </c>
      <c r="CO17" s="10">
        <f t="shared" si="40"/>
        <v>0</v>
      </c>
      <c r="CP17" s="10">
        <f t="shared" si="41"/>
        <v>0</v>
      </c>
      <c r="CQ17" s="10" t="e">
        <f t="shared" si="42"/>
        <v>#NUM!</v>
      </c>
      <c r="CR17" s="10" t="e">
        <f t="shared" si="43"/>
        <v>#NUM!</v>
      </c>
    </row>
    <row r="18" spans="1:96" x14ac:dyDescent="0.35">
      <c r="A18" s="10" t="s">
        <v>79</v>
      </c>
      <c r="B18" s="10" t="s">
        <v>80</v>
      </c>
      <c r="C18" s="10" t="s">
        <v>111</v>
      </c>
      <c r="G18" s="9" t="s">
        <v>139</v>
      </c>
      <c r="H18" s="9" t="s">
        <v>141</v>
      </c>
      <c r="I18" s="10" t="s">
        <v>116</v>
      </c>
      <c r="L18" s="10">
        <v>0</v>
      </c>
      <c r="M18" s="10">
        <f t="shared" si="0"/>
        <v>0</v>
      </c>
      <c r="N18" s="10">
        <f t="shared" si="1"/>
        <v>0</v>
      </c>
      <c r="O18" s="10" t="e">
        <f t="shared" si="2"/>
        <v>#NUM!</v>
      </c>
      <c r="P18" s="10" t="e">
        <f t="shared" si="3"/>
        <v>#NUM!</v>
      </c>
      <c r="S18" s="10">
        <v>0</v>
      </c>
      <c r="T18" s="10">
        <v>0</v>
      </c>
      <c r="U18" s="10">
        <f t="shared" si="4"/>
        <v>0</v>
      </c>
      <c r="V18" s="10">
        <f t="shared" si="5"/>
        <v>0</v>
      </c>
      <c r="W18" s="10" t="e">
        <f t="shared" si="6"/>
        <v>#NUM!</v>
      </c>
      <c r="X18" s="10" t="e">
        <f t="shared" si="7"/>
        <v>#NUM!</v>
      </c>
      <c r="AA18" s="10">
        <v>0</v>
      </c>
      <c r="AB18" s="10">
        <f t="shared" si="8"/>
        <v>0</v>
      </c>
      <c r="AC18" s="10">
        <f t="shared" si="9"/>
        <v>0</v>
      </c>
      <c r="AD18" s="10" t="e">
        <f t="shared" si="10"/>
        <v>#NUM!</v>
      </c>
      <c r="AE18" s="10" t="e">
        <f t="shared" si="11"/>
        <v>#NUM!</v>
      </c>
      <c r="AH18" s="10">
        <v>0</v>
      </c>
      <c r="AI18" s="10">
        <v>0</v>
      </c>
      <c r="AJ18" s="10">
        <v>0</v>
      </c>
      <c r="AK18" s="10">
        <f t="shared" si="12"/>
        <v>0</v>
      </c>
      <c r="AL18" s="10">
        <f t="shared" si="13"/>
        <v>0</v>
      </c>
      <c r="AM18" s="10" t="e">
        <f t="shared" si="14"/>
        <v>#NUM!</v>
      </c>
      <c r="AN18" s="10" t="e">
        <f t="shared" si="15"/>
        <v>#NUM!</v>
      </c>
      <c r="AT18" s="10">
        <v>0</v>
      </c>
      <c r="AU18" s="10">
        <v>0</v>
      </c>
      <c r="AV18" s="10">
        <f t="shared" si="16"/>
        <v>0</v>
      </c>
      <c r="AW18" s="10">
        <f t="shared" si="17"/>
        <v>0</v>
      </c>
      <c r="AX18" s="10" t="e">
        <f t="shared" si="18"/>
        <v>#NUM!</v>
      </c>
      <c r="AY18" s="10" t="e">
        <f t="shared" si="19"/>
        <v>#NUM!</v>
      </c>
      <c r="BB18" s="10">
        <v>0</v>
      </c>
      <c r="BC18" s="10">
        <v>0</v>
      </c>
      <c r="BD18" s="10">
        <f t="shared" si="20"/>
        <v>0</v>
      </c>
      <c r="BE18" s="13">
        <f t="shared" si="21"/>
        <v>0</v>
      </c>
      <c r="BF18" s="10" t="e">
        <f t="shared" si="22"/>
        <v>#NUM!</v>
      </c>
      <c r="BG18" s="10" t="e">
        <f t="shared" si="23"/>
        <v>#NUM!</v>
      </c>
      <c r="BJ18" s="10">
        <v>1</v>
      </c>
      <c r="BK18" s="10">
        <v>0</v>
      </c>
      <c r="BL18" s="10">
        <f t="shared" si="24"/>
        <v>0.5</v>
      </c>
      <c r="BM18" s="13">
        <f t="shared" si="25"/>
        <v>7.246376811594203E-3</v>
      </c>
      <c r="BN18" s="10">
        <f t="shared" si="26"/>
        <v>-4.9272536851572051</v>
      </c>
      <c r="BO18" s="10">
        <f t="shared" si="27"/>
        <v>-3.5704736848965253E-2</v>
      </c>
      <c r="BR18" s="10">
        <v>0</v>
      </c>
      <c r="BS18" s="10">
        <f t="shared" si="28"/>
        <v>0</v>
      </c>
      <c r="BT18" s="13">
        <f t="shared" si="29"/>
        <v>0</v>
      </c>
      <c r="BU18" s="10" t="e">
        <f t="shared" si="30"/>
        <v>#NUM!</v>
      </c>
      <c r="BV18" s="10" t="e">
        <f t="shared" si="31"/>
        <v>#NUM!</v>
      </c>
      <c r="BY18" s="10">
        <v>0</v>
      </c>
      <c r="BZ18" s="10">
        <v>0</v>
      </c>
      <c r="CA18" s="10">
        <f t="shared" si="32"/>
        <v>0</v>
      </c>
      <c r="CB18" s="13">
        <f t="shared" si="33"/>
        <v>0</v>
      </c>
      <c r="CC18" s="10" t="e">
        <f t="shared" si="34"/>
        <v>#NUM!</v>
      </c>
      <c r="CD18" s="10" t="e">
        <f t="shared" si="35"/>
        <v>#NUM!</v>
      </c>
      <c r="CG18" s="10">
        <v>0</v>
      </c>
      <c r="CH18" s="10">
        <f t="shared" si="36"/>
        <v>0</v>
      </c>
      <c r="CI18" s="10">
        <f t="shared" si="37"/>
        <v>0</v>
      </c>
      <c r="CJ18" s="10" t="e">
        <f t="shared" si="38"/>
        <v>#NUM!</v>
      </c>
      <c r="CK18" s="10" t="e">
        <f t="shared" si="39"/>
        <v>#NUM!</v>
      </c>
      <c r="CN18" s="10">
        <v>0</v>
      </c>
      <c r="CO18" s="10">
        <f t="shared" si="40"/>
        <v>0</v>
      </c>
      <c r="CP18" s="10">
        <f t="shared" si="41"/>
        <v>0</v>
      </c>
      <c r="CQ18" s="10" t="e">
        <f t="shared" si="42"/>
        <v>#NUM!</v>
      </c>
      <c r="CR18" s="10" t="e">
        <f t="shared" si="43"/>
        <v>#NUM!</v>
      </c>
    </row>
    <row r="19" spans="1:96" x14ac:dyDescent="0.35">
      <c r="A19" s="10" t="s">
        <v>79</v>
      </c>
      <c r="B19" s="10" t="s">
        <v>80</v>
      </c>
      <c r="G19" s="9" t="s">
        <v>142</v>
      </c>
      <c r="H19" s="9" t="s">
        <v>143</v>
      </c>
      <c r="I19" s="10" t="s">
        <v>144</v>
      </c>
      <c r="L19" s="10">
        <v>0</v>
      </c>
      <c r="M19" s="10">
        <f t="shared" si="0"/>
        <v>0</v>
      </c>
      <c r="N19" s="10">
        <f t="shared" si="1"/>
        <v>0</v>
      </c>
      <c r="O19" s="10" t="e">
        <f t="shared" si="2"/>
        <v>#NUM!</v>
      </c>
      <c r="P19" s="10" t="e">
        <f t="shared" si="3"/>
        <v>#NUM!</v>
      </c>
      <c r="S19" s="10">
        <v>0</v>
      </c>
      <c r="T19" s="10">
        <v>0</v>
      </c>
      <c r="U19" s="10">
        <f t="shared" si="4"/>
        <v>0</v>
      </c>
      <c r="V19" s="10">
        <f t="shared" si="5"/>
        <v>0</v>
      </c>
      <c r="W19" s="10" t="e">
        <f t="shared" si="6"/>
        <v>#NUM!</v>
      </c>
      <c r="X19" s="10" t="e">
        <f t="shared" si="7"/>
        <v>#NUM!</v>
      </c>
      <c r="AA19" s="10">
        <v>0</v>
      </c>
      <c r="AB19" s="10">
        <f t="shared" si="8"/>
        <v>0</v>
      </c>
      <c r="AC19" s="10">
        <f t="shared" si="9"/>
        <v>0</v>
      </c>
      <c r="AD19" s="10" t="e">
        <f t="shared" si="10"/>
        <v>#NUM!</v>
      </c>
      <c r="AE19" s="10" t="e">
        <f t="shared" si="11"/>
        <v>#NUM!</v>
      </c>
      <c r="AH19" s="10">
        <v>0</v>
      </c>
      <c r="AI19" s="10">
        <v>0</v>
      </c>
      <c r="AJ19" s="10">
        <v>0</v>
      </c>
      <c r="AK19" s="10">
        <f t="shared" si="12"/>
        <v>0</v>
      </c>
      <c r="AL19" s="10">
        <f t="shared" si="13"/>
        <v>0</v>
      </c>
      <c r="AM19" s="10" t="e">
        <f t="shared" si="14"/>
        <v>#NUM!</v>
      </c>
      <c r="AN19" s="10" t="e">
        <f t="shared" si="15"/>
        <v>#NUM!</v>
      </c>
      <c r="AT19" s="10">
        <v>0</v>
      </c>
      <c r="AU19" s="10">
        <v>0</v>
      </c>
      <c r="AV19" s="10">
        <f t="shared" si="16"/>
        <v>0</v>
      </c>
      <c r="AW19" s="10">
        <f t="shared" si="17"/>
        <v>0</v>
      </c>
      <c r="AX19" s="10" t="e">
        <f t="shared" si="18"/>
        <v>#NUM!</v>
      </c>
      <c r="AY19" s="10" t="e">
        <f t="shared" si="19"/>
        <v>#NUM!</v>
      </c>
      <c r="BB19" s="10">
        <v>0</v>
      </c>
      <c r="BC19" s="10">
        <v>0</v>
      </c>
      <c r="BD19" s="10">
        <f t="shared" si="20"/>
        <v>0</v>
      </c>
      <c r="BE19" s="13">
        <f t="shared" si="21"/>
        <v>0</v>
      </c>
      <c r="BF19" s="10" t="e">
        <f t="shared" si="22"/>
        <v>#NUM!</v>
      </c>
      <c r="BG19" s="10" t="e">
        <f t="shared" si="23"/>
        <v>#NUM!</v>
      </c>
      <c r="BJ19" s="10">
        <v>1</v>
      </c>
      <c r="BK19" s="10">
        <v>0</v>
      </c>
      <c r="BL19" s="10">
        <f t="shared" si="24"/>
        <v>0.5</v>
      </c>
      <c r="BM19" s="13">
        <f t="shared" si="25"/>
        <v>7.246376811594203E-3</v>
      </c>
      <c r="BN19" s="10">
        <f t="shared" si="26"/>
        <v>-4.9272536851572051</v>
      </c>
      <c r="BO19" s="10">
        <f t="shared" si="27"/>
        <v>-3.5704736848965253E-2</v>
      </c>
      <c r="BR19" s="10">
        <v>0</v>
      </c>
      <c r="BS19" s="10">
        <f t="shared" si="28"/>
        <v>0</v>
      </c>
      <c r="BT19" s="13">
        <f t="shared" si="29"/>
        <v>0</v>
      </c>
      <c r="BU19" s="10" t="e">
        <f t="shared" si="30"/>
        <v>#NUM!</v>
      </c>
      <c r="BV19" s="10" t="e">
        <f t="shared" si="31"/>
        <v>#NUM!</v>
      </c>
      <c r="BY19" s="10">
        <v>0</v>
      </c>
      <c r="BZ19" s="10">
        <v>0</v>
      </c>
      <c r="CA19" s="10">
        <f t="shared" si="32"/>
        <v>0</v>
      </c>
      <c r="CB19" s="13">
        <f t="shared" si="33"/>
        <v>0</v>
      </c>
      <c r="CC19" s="10" t="e">
        <f t="shared" si="34"/>
        <v>#NUM!</v>
      </c>
      <c r="CD19" s="10" t="e">
        <f t="shared" si="35"/>
        <v>#NUM!</v>
      </c>
      <c r="CG19" s="10">
        <v>0</v>
      </c>
      <c r="CH19" s="10">
        <f t="shared" si="36"/>
        <v>0</v>
      </c>
      <c r="CI19" s="10">
        <f t="shared" si="37"/>
        <v>0</v>
      </c>
      <c r="CJ19" s="10" t="e">
        <f t="shared" si="38"/>
        <v>#NUM!</v>
      </c>
      <c r="CK19" s="10" t="e">
        <f t="shared" si="39"/>
        <v>#NUM!</v>
      </c>
      <c r="CN19" s="10">
        <v>0</v>
      </c>
      <c r="CO19" s="10">
        <f t="shared" si="40"/>
        <v>0</v>
      </c>
      <c r="CP19" s="10">
        <f t="shared" si="41"/>
        <v>0</v>
      </c>
      <c r="CQ19" s="10" t="e">
        <f t="shared" si="42"/>
        <v>#NUM!</v>
      </c>
      <c r="CR19" s="10" t="e">
        <f t="shared" si="43"/>
        <v>#NUM!</v>
      </c>
    </row>
    <row r="20" spans="1:96" x14ac:dyDescent="0.35">
      <c r="A20" s="10" t="s">
        <v>79</v>
      </c>
      <c r="B20" s="10" t="s">
        <v>145</v>
      </c>
      <c r="C20" s="10" t="s">
        <v>146</v>
      </c>
      <c r="D20" s="10" t="s">
        <v>147</v>
      </c>
      <c r="E20" s="10" t="s">
        <v>148</v>
      </c>
      <c r="G20" s="9" t="s">
        <v>149</v>
      </c>
      <c r="H20" s="9" t="s">
        <v>150</v>
      </c>
      <c r="I20" s="10" t="s">
        <v>151</v>
      </c>
      <c r="L20" s="10">
        <v>0</v>
      </c>
      <c r="M20" s="10">
        <f t="shared" si="0"/>
        <v>0</v>
      </c>
      <c r="N20" s="10">
        <f t="shared" si="1"/>
        <v>0</v>
      </c>
      <c r="O20" s="10" t="e">
        <f t="shared" si="2"/>
        <v>#NUM!</v>
      </c>
      <c r="P20" s="10" t="e">
        <f t="shared" si="3"/>
        <v>#NUM!</v>
      </c>
      <c r="S20" s="10">
        <v>0</v>
      </c>
      <c r="T20" s="10">
        <v>0</v>
      </c>
      <c r="U20" s="10">
        <f t="shared" si="4"/>
        <v>0</v>
      </c>
      <c r="V20" s="10">
        <f t="shared" si="5"/>
        <v>0</v>
      </c>
      <c r="W20" s="10" t="e">
        <f t="shared" si="6"/>
        <v>#NUM!</v>
      </c>
      <c r="X20" s="10" t="e">
        <f t="shared" si="7"/>
        <v>#NUM!</v>
      </c>
      <c r="AA20" s="10">
        <v>0</v>
      </c>
      <c r="AB20" s="10">
        <f t="shared" si="8"/>
        <v>0</v>
      </c>
      <c r="AC20" s="10">
        <f t="shared" si="9"/>
        <v>0</v>
      </c>
      <c r="AD20" s="10" t="e">
        <f t="shared" si="10"/>
        <v>#NUM!</v>
      </c>
      <c r="AE20" s="10" t="e">
        <f t="shared" si="11"/>
        <v>#NUM!</v>
      </c>
      <c r="AH20" s="10">
        <v>1</v>
      </c>
      <c r="AI20" s="10">
        <v>0</v>
      </c>
      <c r="AJ20" s="10">
        <v>0</v>
      </c>
      <c r="AK20" s="10">
        <f t="shared" si="12"/>
        <v>0.33333333333333331</v>
      </c>
      <c r="AL20" s="10">
        <f t="shared" si="13"/>
        <v>2.2722108611679163E-2</v>
      </c>
      <c r="AM20" s="10">
        <f t="shared" si="14"/>
        <v>-3.7844168808230001</v>
      </c>
      <c r="AN20" s="10">
        <f t="shared" si="15"/>
        <v>-8.598993139793229E-2</v>
      </c>
      <c r="AT20" s="10">
        <v>0</v>
      </c>
      <c r="AU20" s="10">
        <v>0</v>
      </c>
      <c r="AV20" s="10">
        <f t="shared" si="16"/>
        <v>0</v>
      </c>
      <c r="AW20" s="10">
        <f t="shared" si="17"/>
        <v>0</v>
      </c>
      <c r="AX20" s="10" t="e">
        <f t="shared" si="18"/>
        <v>#NUM!</v>
      </c>
      <c r="AY20" s="10" t="e">
        <f t="shared" si="19"/>
        <v>#NUM!</v>
      </c>
      <c r="BB20" s="10">
        <v>0</v>
      </c>
      <c r="BC20" s="10">
        <v>0</v>
      </c>
      <c r="BD20" s="10">
        <f t="shared" si="20"/>
        <v>0</v>
      </c>
      <c r="BE20" s="13">
        <f t="shared" si="21"/>
        <v>0</v>
      </c>
      <c r="BF20" s="10" t="e">
        <f t="shared" si="22"/>
        <v>#NUM!</v>
      </c>
      <c r="BG20" s="10" t="e">
        <f t="shared" si="23"/>
        <v>#NUM!</v>
      </c>
      <c r="BJ20" s="10">
        <v>0</v>
      </c>
      <c r="BK20" s="10">
        <v>0</v>
      </c>
      <c r="BL20" s="10">
        <f t="shared" si="24"/>
        <v>0</v>
      </c>
      <c r="BM20" s="13">
        <f t="shared" si="25"/>
        <v>0</v>
      </c>
      <c r="BN20" s="10" t="e">
        <f t="shared" si="26"/>
        <v>#NUM!</v>
      </c>
      <c r="BO20" s="10" t="e">
        <f t="shared" si="27"/>
        <v>#NUM!</v>
      </c>
      <c r="BR20" s="10">
        <v>0</v>
      </c>
      <c r="BS20" s="10">
        <f t="shared" si="28"/>
        <v>0</v>
      </c>
      <c r="BT20" s="13">
        <f t="shared" si="29"/>
        <v>0</v>
      </c>
      <c r="BU20" s="10" t="e">
        <f t="shared" si="30"/>
        <v>#NUM!</v>
      </c>
      <c r="BV20" s="10" t="e">
        <f t="shared" si="31"/>
        <v>#NUM!</v>
      </c>
      <c r="BY20" s="10">
        <v>0</v>
      </c>
      <c r="BZ20" s="10">
        <v>0</v>
      </c>
      <c r="CA20" s="10">
        <f t="shared" si="32"/>
        <v>0</v>
      </c>
      <c r="CB20" s="13">
        <f t="shared" si="33"/>
        <v>0</v>
      </c>
      <c r="CC20" s="10" t="e">
        <f t="shared" si="34"/>
        <v>#NUM!</v>
      </c>
      <c r="CD20" s="10" t="e">
        <f t="shared" si="35"/>
        <v>#NUM!</v>
      </c>
      <c r="CG20" s="10">
        <v>0</v>
      </c>
      <c r="CH20" s="10">
        <f t="shared" si="36"/>
        <v>0</v>
      </c>
      <c r="CI20" s="10">
        <f t="shared" si="37"/>
        <v>0</v>
      </c>
      <c r="CJ20" s="10" t="e">
        <f t="shared" si="38"/>
        <v>#NUM!</v>
      </c>
      <c r="CK20" s="10" t="e">
        <f t="shared" si="39"/>
        <v>#NUM!</v>
      </c>
      <c r="CN20" s="10">
        <v>0</v>
      </c>
      <c r="CO20" s="10">
        <f t="shared" si="40"/>
        <v>0</v>
      </c>
      <c r="CP20" s="10">
        <f t="shared" si="41"/>
        <v>0</v>
      </c>
      <c r="CQ20" s="10" t="e">
        <f t="shared" si="42"/>
        <v>#NUM!</v>
      </c>
      <c r="CR20" s="10" t="e">
        <f t="shared" si="43"/>
        <v>#NUM!</v>
      </c>
    </row>
    <row r="21" spans="1:96" x14ac:dyDescent="0.35">
      <c r="A21" s="10" t="s">
        <v>79</v>
      </c>
      <c r="B21" s="10" t="s">
        <v>145</v>
      </c>
      <c r="C21" s="10" t="s">
        <v>146</v>
      </c>
      <c r="D21" s="10" t="s">
        <v>147</v>
      </c>
      <c r="E21" s="10" t="s">
        <v>152</v>
      </c>
      <c r="F21" s="10" t="s">
        <v>153</v>
      </c>
      <c r="G21" s="9" t="s">
        <v>154</v>
      </c>
      <c r="H21" s="9" t="s">
        <v>155</v>
      </c>
      <c r="I21" s="10" t="s">
        <v>156</v>
      </c>
      <c r="L21" s="10">
        <v>0</v>
      </c>
      <c r="M21" s="10">
        <f t="shared" si="0"/>
        <v>0</v>
      </c>
      <c r="N21" s="10">
        <f t="shared" si="1"/>
        <v>0</v>
      </c>
      <c r="O21" s="10" t="e">
        <f t="shared" si="2"/>
        <v>#NUM!</v>
      </c>
      <c r="P21" s="10" t="e">
        <f t="shared" si="3"/>
        <v>#NUM!</v>
      </c>
      <c r="S21" s="10">
        <v>0</v>
      </c>
      <c r="T21" s="10">
        <v>0</v>
      </c>
      <c r="U21" s="10">
        <f t="shared" si="4"/>
        <v>0</v>
      </c>
      <c r="V21" s="10">
        <f t="shared" si="5"/>
        <v>0</v>
      </c>
      <c r="W21" s="10" t="e">
        <f t="shared" si="6"/>
        <v>#NUM!</v>
      </c>
      <c r="X21" s="10" t="e">
        <f t="shared" si="7"/>
        <v>#NUM!</v>
      </c>
      <c r="AA21" s="10">
        <v>0</v>
      </c>
      <c r="AB21" s="10">
        <f t="shared" si="8"/>
        <v>0</v>
      </c>
      <c r="AC21" s="10">
        <f t="shared" si="9"/>
        <v>0</v>
      </c>
      <c r="AD21" s="10" t="e">
        <f t="shared" si="10"/>
        <v>#NUM!</v>
      </c>
      <c r="AE21" s="10" t="e">
        <f t="shared" si="11"/>
        <v>#NUM!</v>
      </c>
      <c r="AH21" s="10">
        <v>0</v>
      </c>
      <c r="AI21" s="10">
        <v>0</v>
      </c>
      <c r="AJ21" s="10">
        <v>0</v>
      </c>
      <c r="AK21" s="10">
        <f t="shared" si="12"/>
        <v>0</v>
      </c>
      <c r="AL21" s="10">
        <f t="shared" si="13"/>
        <v>0</v>
      </c>
      <c r="AM21" s="10" t="e">
        <f t="shared" si="14"/>
        <v>#NUM!</v>
      </c>
      <c r="AN21" s="10" t="e">
        <f t="shared" si="15"/>
        <v>#NUM!</v>
      </c>
      <c r="AT21" s="10">
        <v>1</v>
      </c>
      <c r="AU21" s="10">
        <v>0</v>
      </c>
      <c r="AV21" s="10">
        <f t="shared" si="16"/>
        <v>0.5</v>
      </c>
      <c r="AW21" s="10">
        <f t="shared" si="17"/>
        <v>2.7027027027027029E-2</v>
      </c>
      <c r="AX21" s="10">
        <f t="shared" si="18"/>
        <v>-3.6109179126442243</v>
      </c>
      <c r="AY21" s="10">
        <f t="shared" si="19"/>
        <v>-9.759237601741147E-2</v>
      </c>
      <c r="BB21" s="10">
        <v>1</v>
      </c>
      <c r="BC21" s="10">
        <v>0</v>
      </c>
      <c r="BD21" s="10">
        <f t="shared" si="20"/>
        <v>0.5</v>
      </c>
      <c r="BE21" s="13">
        <f t="shared" si="21"/>
        <v>4.5454545454545456E-2</v>
      </c>
      <c r="BF21" s="10">
        <f t="shared" si="22"/>
        <v>-3.0910424533583156</v>
      </c>
      <c r="BG21" s="10">
        <f t="shared" si="23"/>
        <v>-0.14050192969810527</v>
      </c>
      <c r="BJ21" s="10">
        <v>0</v>
      </c>
      <c r="BK21" s="10">
        <v>0</v>
      </c>
      <c r="BL21" s="10">
        <f t="shared" si="24"/>
        <v>0</v>
      </c>
      <c r="BM21" s="13">
        <f t="shared" si="25"/>
        <v>0</v>
      </c>
      <c r="BN21" s="10" t="e">
        <f t="shared" si="26"/>
        <v>#NUM!</v>
      </c>
      <c r="BO21" s="10" t="e">
        <f t="shared" si="27"/>
        <v>#NUM!</v>
      </c>
      <c r="BR21" s="10">
        <v>0</v>
      </c>
      <c r="BS21" s="10">
        <f t="shared" si="28"/>
        <v>0</v>
      </c>
      <c r="BT21" s="13">
        <f t="shared" si="29"/>
        <v>0</v>
      </c>
      <c r="BU21" s="10" t="e">
        <f t="shared" si="30"/>
        <v>#NUM!</v>
      </c>
      <c r="BV21" s="10" t="e">
        <f t="shared" si="31"/>
        <v>#NUM!</v>
      </c>
      <c r="BY21" s="10">
        <v>0</v>
      </c>
      <c r="BZ21" s="10">
        <v>0</v>
      </c>
      <c r="CA21" s="10">
        <f t="shared" si="32"/>
        <v>0</v>
      </c>
      <c r="CB21" s="13">
        <f t="shared" si="33"/>
        <v>0</v>
      </c>
      <c r="CC21" s="10" t="e">
        <f t="shared" si="34"/>
        <v>#NUM!</v>
      </c>
      <c r="CD21" s="10" t="e">
        <f t="shared" si="35"/>
        <v>#NUM!</v>
      </c>
      <c r="CG21" s="10">
        <v>0</v>
      </c>
      <c r="CH21" s="10">
        <f t="shared" si="36"/>
        <v>0</v>
      </c>
      <c r="CI21" s="10">
        <f t="shared" si="37"/>
        <v>0</v>
      </c>
      <c r="CJ21" s="10" t="e">
        <f t="shared" si="38"/>
        <v>#NUM!</v>
      </c>
      <c r="CK21" s="10" t="e">
        <f t="shared" si="39"/>
        <v>#NUM!</v>
      </c>
      <c r="CN21" s="10">
        <v>0</v>
      </c>
      <c r="CO21" s="10">
        <f t="shared" si="40"/>
        <v>0</v>
      </c>
      <c r="CP21" s="10">
        <f t="shared" si="41"/>
        <v>0</v>
      </c>
      <c r="CQ21" s="10" t="e">
        <f t="shared" si="42"/>
        <v>#NUM!</v>
      </c>
      <c r="CR21" s="10" t="e">
        <f t="shared" si="43"/>
        <v>#NUM!</v>
      </c>
    </row>
    <row r="22" spans="1:96" x14ac:dyDescent="0.35">
      <c r="A22" s="10" t="s">
        <v>79</v>
      </c>
      <c r="B22" s="10" t="s">
        <v>145</v>
      </c>
      <c r="C22" s="10" t="s">
        <v>146</v>
      </c>
      <c r="D22" s="10" t="s">
        <v>147</v>
      </c>
      <c r="E22" s="10" t="s">
        <v>152</v>
      </c>
      <c r="G22" s="9" t="s">
        <v>157</v>
      </c>
      <c r="H22" s="9" t="s">
        <v>158</v>
      </c>
      <c r="I22" s="10" t="s">
        <v>159</v>
      </c>
      <c r="L22" s="10">
        <v>0</v>
      </c>
      <c r="M22" s="10">
        <f t="shared" si="0"/>
        <v>0</v>
      </c>
      <c r="N22" s="10">
        <f t="shared" si="1"/>
        <v>0</v>
      </c>
      <c r="O22" s="10" t="e">
        <f t="shared" si="2"/>
        <v>#NUM!</v>
      </c>
      <c r="P22" s="10" t="e">
        <f t="shared" si="3"/>
        <v>#NUM!</v>
      </c>
      <c r="S22" s="10">
        <v>0</v>
      </c>
      <c r="T22" s="10">
        <v>0</v>
      </c>
      <c r="U22" s="10">
        <f t="shared" si="4"/>
        <v>0</v>
      </c>
      <c r="V22" s="10">
        <f t="shared" si="5"/>
        <v>0</v>
      </c>
      <c r="W22" s="10" t="e">
        <f t="shared" si="6"/>
        <v>#NUM!</v>
      </c>
      <c r="X22" s="10" t="e">
        <f t="shared" si="7"/>
        <v>#NUM!</v>
      </c>
      <c r="AA22" s="10">
        <v>0</v>
      </c>
      <c r="AB22" s="10">
        <f t="shared" si="8"/>
        <v>0</v>
      </c>
      <c r="AC22" s="10">
        <f t="shared" si="9"/>
        <v>0</v>
      </c>
      <c r="AD22" s="10" t="e">
        <f t="shared" si="10"/>
        <v>#NUM!</v>
      </c>
      <c r="AE22" s="10" t="e">
        <f t="shared" si="11"/>
        <v>#NUM!</v>
      </c>
      <c r="AH22" s="10">
        <v>0</v>
      </c>
      <c r="AI22" s="10">
        <v>0</v>
      </c>
      <c r="AJ22" s="10">
        <v>0</v>
      </c>
      <c r="AK22" s="10">
        <f t="shared" si="12"/>
        <v>0</v>
      </c>
      <c r="AL22" s="10">
        <f t="shared" si="13"/>
        <v>0</v>
      </c>
      <c r="AM22" s="10" t="e">
        <f t="shared" si="14"/>
        <v>#NUM!</v>
      </c>
      <c r="AN22" s="10" t="e">
        <f t="shared" si="15"/>
        <v>#NUM!</v>
      </c>
      <c r="AT22" s="10">
        <v>0</v>
      </c>
      <c r="AU22" s="10">
        <v>0</v>
      </c>
      <c r="AV22" s="10">
        <f t="shared" si="16"/>
        <v>0</v>
      </c>
      <c r="AW22" s="10">
        <f t="shared" si="17"/>
        <v>0</v>
      </c>
      <c r="AX22" s="10" t="e">
        <f t="shared" si="18"/>
        <v>#NUM!</v>
      </c>
      <c r="AY22" s="10" t="e">
        <f t="shared" si="19"/>
        <v>#NUM!</v>
      </c>
      <c r="BB22" s="10">
        <v>0</v>
      </c>
      <c r="BC22" s="10">
        <v>2</v>
      </c>
      <c r="BD22" s="10">
        <f t="shared" si="20"/>
        <v>1</v>
      </c>
      <c r="BE22" s="13">
        <f t="shared" si="21"/>
        <v>9.0909090909090912E-2</v>
      </c>
      <c r="BF22" s="10">
        <f t="shared" si="22"/>
        <v>-2.3978952727983707</v>
      </c>
      <c r="BG22" s="10">
        <f t="shared" si="23"/>
        <v>-0.21799047934530644</v>
      </c>
      <c r="BJ22" s="10">
        <v>0</v>
      </c>
      <c r="BK22" s="10">
        <v>0</v>
      </c>
      <c r="BL22" s="10">
        <f t="shared" si="24"/>
        <v>0</v>
      </c>
      <c r="BM22" s="13">
        <f t="shared" si="25"/>
        <v>0</v>
      </c>
      <c r="BN22" s="10" t="e">
        <f t="shared" si="26"/>
        <v>#NUM!</v>
      </c>
      <c r="BO22" s="10" t="e">
        <f t="shared" si="27"/>
        <v>#NUM!</v>
      </c>
      <c r="BR22" s="10">
        <v>0</v>
      </c>
      <c r="BS22" s="10">
        <f t="shared" si="28"/>
        <v>0</v>
      </c>
      <c r="BT22" s="13">
        <f t="shared" si="29"/>
        <v>0</v>
      </c>
      <c r="BU22" s="10" t="e">
        <f t="shared" si="30"/>
        <v>#NUM!</v>
      </c>
      <c r="BV22" s="10" t="e">
        <f t="shared" si="31"/>
        <v>#NUM!</v>
      </c>
      <c r="BY22" s="10">
        <v>0</v>
      </c>
      <c r="BZ22" s="10">
        <v>0</v>
      </c>
      <c r="CA22" s="10">
        <f t="shared" si="32"/>
        <v>0</v>
      </c>
      <c r="CB22" s="13">
        <f t="shared" si="33"/>
        <v>0</v>
      </c>
      <c r="CC22" s="10" t="e">
        <f t="shared" si="34"/>
        <v>#NUM!</v>
      </c>
      <c r="CD22" s="10" t="e">
        <f t="shared" si="35"/>
        <v>#NUM!</v>
      </c>
    </row>
    <row r="23" spans="1:96" x14ac:dyDescent="0.35">
      <c r="A23" s="10" t="s">
        <v>79</v>
      </c>
      <c r="B23" s="10" t="s">
        <v>145</v>
      </c>
      <c r="C23" s="10" t="s">
        <v>160</v>
      </c>
      <c r="D23" s="10" t="s">
        <v>161</v>
      </c>
      <c r="E23" s="10" t="s">
        <v>162</v>
      </c>
      <c r="F23" s="10" t="s">
        <v>163</v>
      </c>
      <c r="G23" s="9" t="s">
        <v>164</v>
      </c>
      <c r="H23" s="9" t="s">
        <v>165</v>
      </c>
      <c r="I23" s="10" t="s">
        <v>166</v>
      </c>
      <c r="L23" s="10">
        <v>0</v>
      </c>
      <c r="M23" s="10">
        <f t="shared" si="0"/>
        <v>0</v>
      </c>
      <c r="N23" s="10">
        <f t="shared" si="1"/>
        <v>0</v>
      </c>
      <c r="O23" s="10" t="e">
        <f t="shared" si="2"/>
        <v>#NUM!</v>
      </c>
      <c r="P23" s="10" t="e">
        <f t="shared" si="3"/>
        <v>#NUM!</v>
      </c>
      <c r="S23" s="10">
        <v>0</v>
      </c>
      <c r="T23" s="10">
        <v>0</v>
      </c>
      <c r="U23" s="10">
        <f t="shared" si="4"/>
        <v>0</v>
      </c>
      <c r="V23" s="10">
        <f t="shared" si="5"/>
        <v>0</v>
      </c>
      <c r="W23" s="10" t="e">
        <f t="shared" si="6"/>
        <v>#NUM!</v>
      </c>
      <c r="X23" s="10" t="e">
        <f t="shared" si="7"/>
        <v>#NUM!</v>
      </c>
      <c r="AA23" s="10">
        <v>0</v>
      </c>
      <c r="AB23" s="10">
        <f t="shared" si="8"/>
        <v>0</v>
      </c>
      <c r="AC23" s="10">
        <f t="shared" si="9"/>
        <v>0</v>
      </c>
      <c r="AD23" s="10" t="e">
        <f t="shared" si="10"/>
        <v>#NUM!</v>
      </c>
      <c r="AE23" s="10" t="e">
        <f t="shared" si="11"/>
        <v>#NUM!</v>
      </c>
      <c r="AH23" s="10">
        <v>0</v>
      </c>
      <c r="AI23" s="10">
        <v>0</v>
      </c>
      <c r="AJ23" s="10">
        <v>0</v>
      </c>
      <c r="AK23" s="10">
        <f t="shared" si="12"/>
        <v>0</v>
      </c>
      <c r="AL23" s="10">
        <f t="shared" si="13"/>
        <v>0</v>
      </c>
      <c r="AM23" s="10" t="e">
        <f t="shared" si="14"/>
        <v>#NUM!</v>
      </c>
      <c r="AN23" s="10" t="e">
        <f t="shared" si="15"/>
        <v>#NUM!</v>
      </c>
      <c r="AT23" s="10">
        <v>0</v>
      </c>
      <c r="AU23" s="10">
        <v>0</v>
      </c>
      <c r="AV23" s="10">
        <f t="shared" si="16"/>
        <v>0</v>
      </c>
      <c r="AW23" s="10">
        <f t="shared" si="17"/>
        <v>0</v>
      </c>
      <c r="AX23" s="10" t="e">
        <f t="shared" si="18"/>
        <v>#NUM!</v>
      </c>
      <c r="AY23" s="10" t="e">
        <f t="shared" si="19"/>
        <v>#NUM!</v>
      </c>
      <c r="BB23" s="10">
        <v>0</v>
      </c>
      <c r="BC23" s="10">
        <v>0</v>
      </c>
      <c r="BD23" s="10">
        <f t="shared" si="20"/>
        <v>0</v>
      </c>
      <c r="BE23" s="13">
        <f t="shared" si="21"/>
        <v>0</v>
      </c>
      <c r="BF23" s="10" t="e">
        <f t="shared" si="22"/>
        <v>#NUM!</v>
      </c>
      <c r="BG23" s="10" t="e">
        <f t="shared" si="23"/>
        <v>#NUM!</v>
      </c>
      <c r="BJ23" s="10">
        <v>2</v>
      </c>
      <c r="BK23" s="10">
        <v>0</v>
      </c>
      <c r="BL23" s="10">
        <f t="shared" si="24"/>
        <v>1</v>
      </c>
      <c r="BM23" s="13">
        <f t="shared" si="25"/>
        <v>1.4492753623188406E-2</v>
      </c>
      <c r="BN23" s="10">
        <f t="shared" si="26"/>
        <v>-4.2341065045972597</v>
      </c>
      <c r="BO23" s="10">
        <f t="shared" si="27"/>
        <v>-6.1363862385467531E-2</v>
      </c>
      <c r="BR23" s="10">
        <v>0</v>
      </c>
      <c r="BS23" s="10">
        <f t="shared" si="28"/>
        <v>0</v>
      </c>
      <c r="BT23" s="13">
        <f t="shared" si="29"/>
        <v>0</v>
      </c>
      <c r="BU23" s="10" t="e">
        <f t="shared" si="30"/>
        <v>#NUM!</v>
      </c>
      <c r="BV23" s="10" t="e">
        <f t="shared" si="31"/>
        <v>#NUM!</v>
      </c>
      <c r="BY23" s="10">
        <v>0</v>
      </c>
      <c r="BZ23" s="10">
        <v>0</v>
      </c>
      <c r="CA23" s="10">
        <f t="shared" si="32"/>
        <v>0</v>
      </c>
      <c r="CB23" s="13">
        <f t="shared" si="33"/>
        <v>0</v>
      </c>
      <c r="CC23" s="10" t="e">
        <f t="shared" si="34"/>
        <v>#NUM!</v>
      </c>
      <c r="CD23" s="10" t="e">
        <f t="shared" si="35"/>
        <v>#NUM!</v>
      </c>
      <c r="CG23" s="3" t="s">
        <v>75</v>
      </c>
      <c r="CH23" s="10">
        <f>SUM(CG4,CG10:CG12)</f>
        <v>4</v>
      </c>
      <c r="CJ23" s="3" t="s">
        <v>76</v>
      </c>
      <c r="CK23" s="10">
        <f>SUM(CK4,CK10:CK12)/-1</f>
        <v>1.3862943611198906</v>
      </c>
      <c r="CN23" s="3" t="s">
        <v>75</v>
      </c>
      <c r="CO23" s="10">
        <v>1</v>
      </c>
      <c r="CQ23" s="3" t="s">
        <v>76</v>
      </c>
      <c r="CR23" s="10">
        <v>0</v>
      </c>
    </row>
    <row r="24" spans="1:96" x14ac:dyDescent="0.35">
      <c r="A24" s="10" t="s">
        <v>79</v>
      </c>
      <c r="B24" s="10" t="s">
        <v>145</v>
      </c>
      <c r="C24" s="10" t="s">
        <v>160</v>
      </c>
      <c r="D24" s="10" t="s">
        <v>161</v>
      </c>
      <c r="E24" s="10" t="s">
        <v>167</v>
      </c>
      <c r="F24" s="10" t="s">
        <v>168</v>
      </c>
      <c r="G24" s="9" t="s">
        <v>169</v>
      </c>
      <c r="H24" s="9" t="s">
        <v>170</v>
      </c>
      <c r="I24" s="10" t="s">
        <v>171</v>
      </c>
      <c r="L24" s="10">
        <v>0</v>
      </c>
      <c r="M24" s="10">
        <f t="shared" si="0"/>
        <v>0</v>
      </c>
      <c r="N24" s="10">
        <f t="shared" si="1"/>
        <v>0</v>
      </c>
      <c r="O24" s="10" t="e">
        <f t="shared" si="2"/>
        <v>#NUM!</v>
      </c>
      <c r="P24" s="10" t="e">
        <f t="shared" si="3"/>
        <v>#NUM!</v>
      </c>
      <c r="S24" s="10">
        <v>0</v>
      </c>
      <c r="T24" s="10">
        <v>0</v>
      </c>
      <c r="U24" s="10">
        <f t="shared" si="4"/>
        <v>0</v>
      </c>
      <c r="V24" s="10">
        <f t="shared" si="5"/>
        <v>0</v>
      </c>
      <c r="W24" s="10" t="e">
        <f t="shared" si="6"/>
        <v>#NUM!</v>
      </c>
      <c r="X24" s="10" t="e">
        <f t="shared" si="7"/>
        <v>#NUM!</v>
      </c>
      <c r="AA24" s="10">
        <v>0</v>
      </c>
      <c r="AB24" s="10">
        <f t="shared" si="8"/>
        <v>0</v>
      </c>
      <c r="AC24" s="10">
        <f t="shared" si="9"/>
        <v>0</v>
      </c>
      <c r="AD24" s="10" t="e">
        <f t="shared" si="10"/>
        <v>#NUM!</v>
      </c>
      <c r="AE24" s="10" t="e">
        <f t="shared" si="11"/>
        <v>#NUM!</v>
      </c>
      <c r="AH24" s="10">
        <v>0</v>
      </c>
      <c r="AI24" s="10">
        <v>0</v>
      </c>
      <c r="AJ24" s="10">
        <v>0</v>
      </c>
      <c r="AK24" s="10">
        <f t="shared" si="12"/>
        <v>0</v>
      </c>
      <c r="AL24" s="10">
        <f t="shared" si="13"/>
        <v>0</v>
      </c>
      <c r="AM24" s="10" t="e">
        <f t="shared" si="14"/>
        <v>#NUM!</v>
      </c>
      <c r="AN24" s="10" t="e">
        <f t="shared" si="15"/>
        <v>#NUM!</v>
      </c>
      <c r="AT24" s="10">
        <v>0</v>
      </c>
      <c r="AU24" s="10">
        <v>0</v>
      </c>
      <c r="AV24" s="10">
        <f t="shared" si="16"/>
        <v>0</v>
      </c>
      <c r="AW24" s="10">
        <f t="shared" si="17"/>
        <v>0</v>
      </c>
      <c r="AX24" s="10" t="e">
        <f t="shared" si="18"/>
        <v>#NUM!</v>
      </c>
      <c r="AY24" s="10" t="e">
        <f t="shared" si="19"/>
        <v>#NUM!</v>
      </c>
      <c r="BB24" s="10">
        <v>1</v>
      </c>
      <c r="BC24" s="10">
        <v>0</v>
      </c>
      <c r="BD24" s="10">
        <f t="shared" si="20"/>
        <v>0.5</v>
      </c>
      <c r="BE24" s="13">
        <f t="shared" si="21"/>
        <v>4.5454545454545456E-2</v>
      </c>
      <c r="BF24" s="10">
        <f t="shared" si="22"/>
        <v>-3.0910424533583156</v>
      </c>
      <c r="BG24" s="10">
        <f t="shared" si="23"/>
        <v>-0.14050192969810527</v>
      </c>
      <c r="BJ24" s="10">
        <v>0</v>
      </c>
      <c r="BK24" s="10">
        <v>0</v>
      </c>
      <c r="BL24" s="10">
        <f t="shared" si="24"/>
        <v>0</v>
      </c>
      <c r="BM24" s="13">
        <f t="shared" si="25"/>
        <v>0</v>
      </c>
      <c r="BN24" s="10" t="e">
        <f t="shared" si="26"/>
        <v>#NUM!</v>
      </c>
      <c r="BO24" s="10" t="e">
        <f t="shared" si="27"/>
        <v>#NUM!</v>
      </c>
      <c r="BR24" s="10">
        <v>0</v>
      </c>
      <c r="BS24" s="10">
        <f t="shared" si="28"/>
        <v>0</v>
      </c>
      <c r="BT24" s="13">
        <f t="shared" si="29"/>
        <v>0</v>
      </c>
      <c r="BU24" s="10" t="e">
        <f t="shared" si="30"/>
        <v>#NUM!</v>
      </c>
      <c r="BV24" s="10" t="e">
        <f t="shared" si="31"/>
        <v>#NUM!</v>
      </c>
      <c r="BY24" s="10">
        <v>0</v>
      </c>
      <c r="BZ24" s="10">
        <v>0</v>
      </c>
      <c r="CA24" s="10">
        <f t="shared" si="32"/>
        <v>0</v>
      </c>
      <c r="CB24" s="13">
        <f t="shared" si="33"/>
        <v>0</v>
      </c>
      <c r="CC24" s="10" t="e">
        <f t="shared" si="34"/>
        <v>#NUM!</v>
      </c>
      <c r="CD24" s="10" t="e">
        <f t="shared" si="35"/>
        <v>#NUM!</v>
      </c>
    </row>
    <row r="25" spans="1:96" x14ac:dyDescent="0.35">
      <c r="A25" s="10" t="s">
        <v>79</v>
      </c>
      <c r="B25" s="10" t="s">
        <v>145</v>
      </c>
      <c r="C25" s="10" t="s">
        <v>160</v>
      </c>
      <c r="D25" s="10" t="s">
        <v>161</v>
      </c>
      <c r="E25" s="10" t="s">
        <v>167</v>
      </c>
      <c r="F25" s="10" t="s">
        <v>172</v>
      </c>
      <c r="G25" s="9" t="s">
        <v>173</v>
      </c>
      <c r="H25" s="9" t="s">
        <v>174</v>
      </c>
      <c r="I25" s="10" t="s">
        <v>175</v>
      </c>
      <c r="L25" s="10">
        <v>0</v>
      </c>
      <c r="M25" s="10">
        <f t="shared" si="0"/>
        <v>0</v>
      </c>
      <c r="N25" s="10">
        <f t="shared" si="1"/>
        <v>0</v>
      </c>
      <c r="O25" s="10" t="e">
        <f t="shared" si="2"/>
        <v>#NUM!</v>
      </c>
      <c r="P25" s="10" t="e">
        <f t="shared" si="3"/>
        <v>#NUM!</v>
      </c>
      <c r="S25" s="10">
        <v>0</v>
      </c>
      <c r="T25" s="10">
        <v>0</v>
      </c>
      <c r="U25" s="10">
        <f t="shared" si="4"/>
        <v>0</v>
      </c>
      <c r="V25" s="10">
        <f t="shared" si="5"/>
        <v>0</v>
      </c>
      <c r="W25" s="10" t="e">
        <f t="shared" si="6"/>
        <v>#NUM!</v>
      </c>
      <c r="X25" s="10" t="e">
        <f t="shared" si="7"/>
        <v>#NUM!</v>
      </c>
      <c r="AA25" s="10">
        <v>0</v>
      </c>
      <c r="AB25" s="10">
        <f t="shared" si="8"/>
        <v>0</v>
      </c>
      <c r="AC25" s="10">
        <f t="shared" si="9"/>
        <v>0</v>
      </c>
      <c r="AD25" s="10" t="e">
        <f t="shared" si="10"/>
        <v>#NUM!</v>
      </c>
      <c r="AE25" s="10" t="e">
        <f t="shared" si="11"/>
        <v>#NUM!</v>
      </c>
      <c r="AH25" s="10">
        <v>1</v>
      </c>
      <c r="AI25" s="10">
        <v>0</v>
      </c>
      <c r="AJ25" s="10">
        <v>0</v>
      </c>
      <c r="AK25" s="10">
        <f t="shared" si="12"/>
        <v>0.33333333333333331</v>
      </c>
      <c r="AL25" s="10">
        <f t="shared" si="13"/>
        <v>2.2722108611679163E-2</v>
      </c>
      <c r="AM25" s="10">
        <f t="shared" si="14"/>
        <v>-3.7844168808230001</v>
      </c>
      <c r="AN25" s="10">
        <f t="shared" si="15"/>
        <v>-8.598993139793229E-2</v>
      </c>
      <c r="AT25" s="10">
        <v>0</v>
      </c>
      <c r="AU25" s="10">
        <v>0</v>
      </c>
      <c r="AV25" s="10">
        <f t="shared" si="16"/>
        <v>0</v>
      </c>
      <c r="AW25" s="10">
        <f t="shared" si="17"/>
        <v>0</v>
      </c>
      <c r="AX25" s="10" t="e">
        <f t="shared" si="18"/>
        <v>#NUM!</v>
      </c>
      <c r="AY25" s="10" t="e">
        <f t="shared" si="19"/>
        <v>#NUM!</v>
      </c>
      <c r="BB25" s="10">
        <v>0</v>
      </c>
      <c r="BC25" s="10">
        <v>0</v>
      </c>
      <c r="BD25" s="10">
        <f t="shared" si="20"/>
        <v>0</v>
      </c>
      <c r="BE25" s="13">
        <f t="shared" si="21"/>
        <v>0</v>
      </c>
      <c r="BF25" s="10" t="e">
        <f t="shared" si="22"/>
        <v>#NUM!</v>
      </c>
      <c r="BG25" s="10" t="e">
        <f t="shared" si="23"/>
        <v>#NUM!</v>
      </c>
      <c r="BJ25" s="10">
        <v>0</v>
      </c>
      <c r="BK25" s="10">
        <v>0</v>
      </c>
      <c r="BL25" s="10">
        <f t="shared" si="24"/>
        <v>0</v>
      </c>
      <c r="BM25" s="13">
        <f t="shared" si="25"/>
        <v>0</v>
      </c>
      <c r="BN25" s="10" t="e">
        <f t="shared" si="26"/>
        <v>#NUM!</v>
      </c>
      <c r="BO25" s="10" t="e">
        <f t="shared" si="27"/>
        <v>#NUM!</v>
      </c>
      <c r="BR25" s="10">
        <v>0</v>
      </c>
      <c r="BS25" s="10">
        <f t="shared" si="28"/>
        <v>0</v>
      </c>
      <c r="BT25" s="13">
        <f t="shared" si="29"/>
        <v>0</v>
      </c>
      <c r="BU25" s="10" t="e">
        <f t="shared" si="30"/>
        <v>#NUM!</v>
      </c>
      <c r="BV25" s="10" t="e">
        <f t="shared" si="31"/>
        <v>#NUM!</v>
      </c>
      <c r="BY25" s="10">
        <v>0</v>
      </c>
      <c r="BZ25" s="10">
        <v>0</v>
      </c>
      <c r="CA25" s="10">
        <f t="shared" si="32"/>
        <v>0</v>
      </c>
      <c r="CB25" s="13">
        <f t="shared" si="33"/>
        <v>0</v>
      </c>
      <c r="CC25" s="10" t="e">
        <f t="shared" si="34"/>
        <v>#NUM!</v>
      </c>
      <c r="CD25" s="10" t="e">
        <f t="shared" si="35"/>
        <v>#NUM!</v>
      </c>
    </row>
    <row r="26" spans="1:96" x14ac:dyDescent="0.35">
      <c r="A26" s="10" t="s">
        <v>79</v>
      </c>
      <c r="B26" s="10" t="s">
        <v>145</v>
      </c>
      <c r="C26" s="10" t="s">
        <v>160</v>
      </c>
      <c r="D26" s="10" t="s">
        <v>161</v>
      </c>
      <c r="E26" s="10" t="s">
        <v>167</v>
      </c>
      <c r="F26" s="10" t="s">
        <v>176</v>
      </c>
      <c r="G26" s="9" t="s">
        <v>177</v>
      </c>
      <c r="H26" s="9" t="s">
        <v>178</v>
      </c>
      <c r="I26" s="10" t="s">
        <v>179</v>
      </c>
      <c r="L26" s="10">
        <v>0</v>
      </c>
      <c r="M26" s="10">
        <f t="shared" si="0"/>
        <v>0</v>
      </c>
      <c r="N26" s="10">
        <f t="shared" si="1"/>
        <v>0</v>
      </c>
      <c r="O26" s="10" t="e">
        <f t="shared" si="2"/>
        <v>#NUM!</v>
      </c>
      <c r="P26" s="10" t="e">
        <f t="shared" si="3"/>
        <v>#NUM!</v>
      </c>
      <c r="S26" s="10">
        <v>0</v>
      </c>
      <c r="T26" s="10">
        <v>0</v>
      </c>
      <c r="U26" s="10">
        <f t="shared" si="4"/>
        <v>0</v>
      </c>
      <c r="V26" s="10">
        <f t="shared" si="5"/>
        <v>0</v>
      </c>
      <c r="W26" s="10" t="e">
        <f t="shared" si="6"/>
        <v>#NUM!</v>
      </c>
      <c r="X26" s="10" t="e">
        <f t="shared" si="7"/>
        <v>#NUM!</v>
      </c>
      <c r="AA26" s="10">
        <v>0</v>
      </c>
      <c r="AB26" s="10">
        <f t="shared" si="8"/>
        <v>0</v>
      </c>
      <c r="AC26" s="10">
        <f t="shared" si="9"/>
        <v>0</v>
      </c>
      <c r="AD26" s="10" t="e">
        <f t="shared" si="10"/>
        <v>#NUM!</v>
      </c>
      <c r="AE26" s="10" t="e">
        <f t="shared" si="11"/>
        <v>#NUM!</v>
      </c>
      <c r="AH26" s="10">
        <v>5</v>
      </c>
      <c r="AI26" s="10">
        <v>0</v>
      </c>
      <c r="AJ26" s="10">
        <v>0</v>
      </c>
      <c r="AK26" s="10">
        <f t="shared" si="12"/>
        <v>1.6666666666666667</v>
      </c>
      <c r="AL26" s="10">
        <f t="shared" si="13"/>
        <v>0.11361054305839582</v>
      </c>
      <c r="AM26" s="10">
        <f t="shared" si="14"/>
        <v>-2.1749789683888996</v>
      </c>
      <c r="AN26" s="10">
        <f t="shared" si="15"/>
        <v>-0.24710054173925242</v>
      </c>
      <c r="AT26" s="10">
        <v>0</v>
      </c>
      <c r="AU26" s="10">
        <v>0</v>
      </c>
      <c r="AV26" s="10">
        <f t="shared" si="16"/>
        <v>0</v>
      </c>
      <c r="AW26" s="10">
        <f t="shared" si="17"/>
        <v>0</v>
      </c>
      <c r="AX26" s="10" t="e">
        <f t="shared" si="18"/>
        <v>#NUM!</v>
      </c>
      <c r="AY26" s="10" t="e">
        <f t="shared" si="19"/>
        <v>#NUM!</v>
      </c>
      <c r="BB26" s="10">
        <v>0</v>
      </c>
      <c r="BC26" s="10">
        <v>0</v>
      </c>
      <c r="BD26" s="10">
        <f t="shared" si="20"/>
        <v>0</v>
      </c>
      <c r="BE26" s="13">
        <f t="shared" si="21"/>
        <v>0</v>
      </c>
      <c r="BF26" s="10" t="e">
        <f t="shared" si="22"/>
        <v>#NUM!</v>
      </c>
      <c r="BG26" s="10" t="e">
        <f t="shared" si="23"/>
        <v>#NUM!</v>
      </c>
      <c r="BJ26" s="10">
        <v>0</v>
      </c>
      <c r="BK26" s="10">
        <v>0</v>
      </c>
      <c r="BL26" s="10">
        <f t="shared" si="24"/>
        <v>0</v>
      </c>
      <c r="BM26" s="13">
        <f t="shared" si="25"/>
        <v>0</v>
      </c>
      <c r="BN26" s="10" t="e">
        <f t="shared" si="26"/>
        <v>#NUM!</v>
      </c>
      <c r="BO26" s="10" t="e">
        <f t="shared" si="27"/>
        <v>#NUM!</v>
      </c>
      <c r="BR26" s="10">
        <v>2</v>
      </c>
      <c r="BS26" s="10">
        <f t="shared" si="28"/>
        <v>2</v>
      </c>
      <c r="BT26" s="13">
        <f t="shared" si="29"/>
        <v>7.407407407407407E-2</v>
      </c>
      <c r="BU26" s="10">
        <f t="shared" si="30"/>
        <v>-2.6026896854443837</v>
      </c>
      <c r="BV26" s="10">
        <f t="shared" si="31"/>
        <v>-0.19279182855143581</v>
      </c>
      <c r="BY26" s="10">
        <v>0</v>
      </c>
      <c r="BZ26" s="10">
        <v>0</v>
      </c>
      <c r="CA26" s="10">
        <f t="shared" si="32"/>
        <v>0</v>
      </c>
      <c r="CB26" s="13">
        <f t="shared" si="33"/>
        <v>0</v>
      </c>
      <c r="CC26" s="10" t="e">
        <f t="shared" si="34"/>
        <v>#NUM!</v>
      </c>
      <c r="CD26" s="10" t="e">
        <f t="shared" si="35"/>
        <v>#NUM!</v>
      </c>
    </row>
    <row r="27" spans="1:96" x14ac:dyDescent="0.35">
      <c r="A27" s="10" t="s">
        <v>79</v>
      </c>
      <c r="B27" s="10" t="s">
        <v>145</v>
      </c>
      <c r="C27" s="10" t="s">
        <v>160</v>
      </c>
      <c r="D27" s="10" t="s">
        <v>161</v>
      </c>
      <c r="E27" s="10" t="s">
        <v>167</v>
      </c>
      <c r="F27" s="10" t="s">
        <v>180</v>
      </c>
      <c r="G27" s="9" t="s">
        <v>181</v>
      </c>
      <c r="H27" s="9" t="s">
        <v>182</v>
      </c>
      <c r="I27" s="10" t="s">
        <v>183</v>
      </c>
      <c r="L27" s="10">
        <v>0</v>
      </c>
      <c r="M27" s="10">
        <f t="shared" si="0"/>
        <v>0</v>
      </c>
      <c r="N27" s="10">
        <f t="shared" si="1"/>
        <v>0</v>
      </c>
      <c r="O27" s="10" t="e">
        <f t="shared" si="2"/>
        <v>#NUM!</v>
      </c>
      <c r="P27" s="10" t="e">
        <f t="shared" si="3"/>
        <v>#NUM!</v>
      </c>
      <c r="S27" s="10">
        <v>0</v>
      </c>
      <c r="T27" s="10">
        <v>0</v>
      </c>
      <c r="U27" s="10">
        <f t="shared" si="4"/>
        <v>0</v>
      </c>
      <c r="V27" s="10">
        <f t="shared" si="5"/>
        <v>0</v>
      </c>
      <c r="W27" s="10" t="e">
        <f t="shared" si="6"/>
        <v>#NUM!</v>
      </c>
      <c r="X27" s="10" t="e">
        <f t="shared" si="7"/>
        <v>#NUM!</v>
      </c>
      <c r="AA27" s="10">
        <v>0</v>
      </c>
      <c r="AB27" s="10">
        <f t="shared" si="8"/>
        <v>0</v>
      </c>
      <c r="AC27" s="10">
        <f t="shared" si="9"/>
        <v>0</v>
      </c>
      <c r="AD27" s="10" t="e">
        <f t="shared" si="10"/>
        <v>#NUM!</v>
      </c>
      <c r="AE27" s="10" t="e">
        <f t="shared" si="11"/>
        <v>#NUM!</v>
      </c>
      <c r="AH27" s="10">
        <v>0</v>
      </c>
      <c r="AI27" s="10">
        <v>0</v>
      </c>
      <c r="AJ27" s="10">
        <v>0</v>
      </c>
      <c r="AK27" s="10">
        <f t="shared" si="12"/>
        <v>0</v>
      </c>
      <c r="AL27" s="10">
        <f t="shared" si="13"/>
        <v>0</v>
      </c>
      <c r="AM27" s="10" t="e">
        <f t="shared" si="14"/>
        <v>#NUM!</v>
      </c>
      <c r="AN27" s="10" t="e">
        <f t="shared" si="15"/>
        <v>#NUM!</v>
      </c>
      <c r="AT27" s="10">
        <v>0</v>
      </c>
      <c r="AU27" s="10">
        <v>0</v>
      </c>
      <c r="AV27" s="10">
        <f t="shared" si="16"/>
        <v>0</v>
      </c>
      <c r="AW27" s="10">
        <f t="shared" si="17"/>
        <v>0</v>
      </c>
      <c r="AX27" s="10" t="e">
        <f t="shared" si="18"/>
        <v>#NUM!</v>
      </c>
      <c r="AY27" s="10" t="e">
        <f t="shared" si="19"/>
        <v>#NUM!</v>
      </c>
      <c r="BB27" s="10">
        <v>0</v>
      </c>
      <c r="BC27" s="10">
        <v>0</v>
      </c>
      <c r="BD27" s="10">
        <f t="shared" si="20"/>
        <v>0</v>
      </c>
      <c r="BE27" s="13">
        <f t="shared" si="21"/>
        <v>0</v>
      </c>
      <c r="BF27" s="10" t="e">
        <f t="shared" si="22"/>
        <v>#NUM!</v>
      </c>
      <c r="BG27" s="10" t="e">
        <f t="shared" si="23"/>
        <v>#NUM!</v>
      </c>
      <c r="BJ27" s="10">
        <v>3</v>
      </c>
      <c r="BK27" s="10">
        <v>0</v>
      </c>
      <c r="BL27" s="10">
        <f t="shared" si="24"/>
        <v>1.5</v>
      </c>
      <c r="BM27" s="13">
        <f t="shared" si="25"/>
        <v>2.1739130434782608E-2</v>
      </c>
      <c r="BN27" s="10">
        <f t="shared" si="26"/>
        <v>-3.8286413964890951</v>
      </c>
      <c r="BO27" s="10">
        <f t="shared" si="27"/>
        <v>-8.3231334706284674E-2</v>
      </c>
      <c r="BR27" s="10">
        <v>0</v>
      </c>
      <c r="BS27" s="10">
        <f t="shared" si="28"/>
        <v>0</v>
      </c>
      <c r="BT27" s="13">
        <f t="shared" si="29"/>
        <v>0</v>
      </c>
      <c r="BU27" s="10" t="e">
        <f t="shared" si="30"/>
        <v>#NUM!</v>
      </c>
      <c r="BV27" s="10" t="e">
        <f t="shared" si="31"/>
        <v>#NUM!</v>
      </c>
      <c r="BY27" s="10">
        <v>0</v>
      </c>
      <c r="BZ27" s="10">
        <v>0</v>
      </c>
      <c r="CA27" s="10">
        <f t="shared" si="32"/>
        <v>0</v>
      </c>
      <c r="CB27" s="13">
        <f t="shared" si="33"/>
        <v>0</v>
      </c>
      <c r="CC27" s="10" t="e">
        <f t="shared" si="34"/>
        <v>#NUM!</v>
      </c>
      <c r="CD27" s="10" t="e">
        <f t="shared" si="35"/>
        <v>#NUM!</v>
      </c>
    </row>
    <row r="28" spans="1:96" x14ac:dyDescent="0.35">
      <c r="A28" s="10" t="s">
        <v>79</v>
      </c>
      <c r="B28" s="10" t="s">
        <v>145</v>
      </c>
      <c r="C28" s="10" t="s">
        <v>160</v>
      </c>
      <c r="D28" s="10" t="s">
        <v>184</v>
      </c>
      <c r="E28" s="10" t="s">
        <v>185</v>
      </c>
      <c r="F28" s="10" t="s">
        <v>186</v>
      </c>
      <c r="G28" s="9" t="s">
        <v>187</v>
      </c>
      <c r="H28" s="9" t="s">
        <v>188</v>
      </c>
      <c r="I28" s="10" t="s">
        <v>189</v>
      </c>
      <c r="L28" s="10">
        <v>0</v>
      </c>
      <c r="M28" s="10">
        <f t="shared" si="0"/>
        <v>0</v>
      </c>
      <c r="N28" s="10">
        <f t="shared" si="1"/>
        <v>0</v>
      </c>
      <c r="O28" s="10" t="e">
        <f t="shared" si="2"/>
        <v>#NUM!</v>
      </c>
      <c r="P28" s="10" t="e">
        <f t="shared" si="3"/>
        <v>#NUM!</v>
      </c>
      <c r="S28" s="10">
        <v>0</v>
      </c>
      <c r="T28" s="10">
        <v>0</v>
      </c>
      <c r="U28" s="10">
        <f t="shared" si="4"/>
        <v>0</v>
      </c>
      <c r="V28" s="10">
        <f t="shared" si="5"/>
        <v>0</v>
      </c>
      <c r="W28" s="10" t="e">
        <f t="shared" si="6"/>
        <v>#NUM!</v>
      </c>
      <c r="X28" s="10" t="e">
        <f t="shared" si="7"/>
        <v>#NUM!</v>
      </c>
      <c r="AA28" s="10">
        <v>0</v>
      </c>
      <c r="AB28" s="10">
        <f t="shared" si="8"/>
        <v>0</v>
      </c>
      <c r="AC28" s="10">
        <f t="shared" si="9"/>
        <v>0</v>
      </c>
      <c r="AD28" s="10" t="e">
        <f t="shared" si="10"/>
        <v>#NUM!</v>
      </c>
      <c r="AE28" s="10" t="e">
        <f t="shared" si="11"/>
        <v>#NUM!</v>
      </c>
      <c r="AH28" s="10">
        <v>0</v>
      </c>
      <c r="AI28" s="10">
        <v>0</v>
      </c>
      <c r="AJ28" s="10">
        <v>0</v>
      </c>
      <c r="AK28" s="10">
        <f t="shared" si="12"/>
        <v>0</v>
      </c>
      <c r="AL28" s="10">
        <f t="shared" si="13"/>
        <v>0</v>
      </c>
      <c r="AM28" s="10" t="e">
        <f t="shared" si="14"/>
        <v>#NUM!</v>
      </c>
      <c r="AN28" s="10" t="e">
        <f t="shared" si="15"/>
        <v>#NUM!</v>
      </c>
      <c r="AT28" s="10">
        <v>0</v>
      </c>
      <c r="AU28" s="10">
        <v>0</v>
      </c>
      <c r="AV28" s="10">
        <f t="shared" si="16"/>
        <v>0</v>
      </c>
      <c r="AW28" s="10">
        <f t="shared" si="17"/>
        <v>0</v>
      </c>
      <c r="AX28" s="10" t="e">
        <f t="shared" si="18"/>
        <v>#NUM!</v>
      </c>
      <c r="AY28" s="10" t="e">
        <f t="shared" si="19"/>
        <v>#NUM!</v>
      </c>
      <c r="BB28" s="10">
        <v>0</v>
      </c>
      <c r="BC28" s="10">
        <v>0</v>
      </c>
      <c r="BD28" s="10">
        <f t="shared" si="20"/>
        <v>0</v>
      </c>
      <c r="BE28" s="13">
        <f t="shared" si="21"/>
        <v>0</v>
      </c>
      <c r="BF28" s="10" t="e">
        <f t="shared" si="22"/>
        <v>#NUM!</v>
      </c>
      <c r="BG28" s="10" t="e">
        <f t="shared" si="23"/>
        <v>#NUM!</v>
      </c>
      <c r="BJ28" s="10">
        <v>0</v>
      </c>
      <c r="BK28" s="10">
        <v>0</v>
      </c>
      <c r="BL28" s="10">
        <f t="shared" si="24"/>
        <v>0</v>
      </c>
      <c r="BM28" s="13">
        <f t="shared" si="25"/>
        <v>0</v>
      </c>
      <c r="BN28" s="10" t="e">
        <f t="shared" si="26"/>
        <v>#NUM!</v>
      </c>
      <c r="BO28" s="10" t="e">
        <f t="shared" si="27"/>
        <v>#NUM!</v>
      </c>
      <c r="BR28" s="10">
        <v>2</v>
      </c>
      <c r="BS28" s="10">
        <f t="shared" si="28"/>
        <v>2</v>
      </c>
      <c r="BT28" s="13">
        <f t="shared" si="29"/>
        <v>7.407407407407407E-2</v>
      </c>
      <c r="BU28" s="10">
        <f t="shared" si="30"/>
        <v>-2.6026896854443837</v>
      </c>
      <c r="BV28" s="10">
        <f t="shared" si="31"/>
        <v>-0.19279182855143581</v>
      </c>
      <c r="BY28" s="10">
        <v>0</v>
      </c>
      <c r="BZ28" s="10">
        <v>0</v>
      </c>
      <c r="CA28" s="10">
        <f t="shared" si="32"/>
        <v>0</v>
      </c>
      <c r="CB28" s="13">
        <f t="shared" si="33"/>
        <v>0</v>
      </c>
      <c r="CC28" s="10" t="e">
        <f t="shared" si="34"/>
        <v>#NUM!</v>
      </c>
      <c r="CD28" s="10" t="e">
        <f t="shared" si="35"/>
        <v>#NUM!</v>
      </c>
    </row>
    <row r="29" spans="1:96" x14ac:dyDescent="0.35">
      <c r="A29" s="10" t="s">
        <v>79</v>
      </c>
      <c r="B29" s="10" t="s">
        <v>145</v>
      </c>
      <c r="C29" s="10" t="s">
        <v>160</v>
      </c>
      <c r="D29" s="10" t="s">
        <v>190</v>
      </c>
      <c r="G29" s="9" t="s">
        <v>191</v>
      </c>
      <c r="H29" s="9" t="s">
        <v>192</v>
      </c>
      <c r="I29" s="10" t="s">
        <v>193</v>
      </c>
      <c r="L29" s="10">
        <v>0</v>
      </c>
      <c r="M29" s="10">
        <f t="shared" si="0"/>
        <v>0</v>
      </c>
      <c r="N29" s="10">
        <f t="shared" si="1"/>
        <v>0</v>
      </c>
      <c r="O29" s="10" t="e">
        <f t="shared" si="2"/>
        <v>#NUM!</v>
      </c>
      <c r="P29" s="10" t="e">
        <f t="shared" si="3"/>
        <v>#NUM!</v>
      </c>
      <c r="S29" s="10">
        <v>1</v>
      </c>
      <c r="T29" s="10">
        <v>0</v>
      </c>
      <c r="U29" s="10">
        <f>AVERAGE(S29:T29)</f>
        <v>0.5</v>
      </c>
      <c r="V29" s="10">
        <f t="shared" si="5"/>
        <v>1.7241379310344827E-2</v>
      </c>
      <c r="W29" s="10">
        <f t="shared" si="6"/>
        <v>-4.0604430105464191</v>
      </c>
      <c r="X29" s="10">
        <f t="shared" si="7"/>
        <v>-7.0007638112869294E-2</v>
      </c>
      <c r="AA29" s="10">
        <v>0</v>
      </c>
      <c r="AB29" s="10">
        <f t="shared" si="8"/>
        <v>0</v>
      </c>
      <c r="AC29" s="10">
        <f t="shared" si="9"/>
        <v>0</v>
      </c>
      <c r="AD29" s="10" t="e">
        <f t="shared" si="10"/>
        <v>#NUM!</v>
      </c>
      <c r="AE29" s="10" t="e">
        <f t="shared" si="11"/>
        <v>#NUM!</v>
      </c>
      <c r="AH29" s="10">
        <v>0</v>
      </c>
      <c r="AI29" s="10">
        <v>0</v>
      </c>
      <c r="AJ29" s="10">
        <v>0</v>
      </c>
      <c r="AK29" s="10">
        <f t="shared" si="12"/>
        <v>0</v>
      </c>
      <c r="AL29" s="10">
        <f t="shared" si="13"/>
        <v>0</v>
      </c>
      <c r="AM29" s="10" t="e">
        <f t="shared" si="14"/>
        <v>#NUM!</v>
      </c>
      <c r="AN29" s="10" t="e">
        <f t="shared" si="15"/>
        <v>#NUM!</v>
      </c>
      <c r="AT29" s="10">
        <v>0</v>
      </c>
      <c r="AU29" s="10">
        <v>0</v>
      </c>
      <c r="AV29" s="10">
        <f t="shared" si="16"/>
        <v>0</v>
      </c>
      <c r="AW29" s="10">
        <f t="shared" si="17"/>
        <v>0</v>
      </c>
      <c r="AX29" s="10" t="e">
        <f t="shared" si="18"/>
        <v>#NUM!</v>
      </c>
      <c r="AY29" s="10" t="e">
        <f t="shared" si="19"/>
        <v>#NUM!</v>
      </c>
      <c r="BB29" s="10">
        <v>0</v>
      </c>
      <c r="BC29" s="10">
        <v>0</v>
      </c>
      <c r="BD29" s="10">
        <f t="shared" si="20"/>
        <v>0</v>
      </c>
      <c r="BE29" s="13">
        <f t="shared" si="21"/>
        <v>0</v>
      </c>
      <c r="BF29" s="10" t="e">
        <f t="shared" si="22"/>
        <v>#NUM!</v>
      </c>
      <c r="BG29" s="10" t="e">
        <f t="shared" si="23"/>
        <v>#NUM!</v>
      </c>
      <c r="BJ29" s="10">
        <v>1</v>
      </c>
      <c r="BK29" s="10">
        <v>0</v>
      </c>
      <c r="BL29" s="10">
        <f t="shared" si="24"/>
        <v>0.5</v>
      </c>
      <c r="BM29" s="13">
        <f t="shared" si="25"/>
        <v>7.246376811594203E-3</v>
      </c>
      <c r="BN29" s="10">
        <f t="shared" si="26"/>
        <v>-4.9272536851572051</v>
      </c>
      <c r="BO29" s="10">
        <f t="shared" si="27"/>
        <v>-3.5704736848965253E-2</v>
      </c>
      <c r="BR29" s="10">
        <v>1</v>
      </c>
      <c r="BS29" s="10">
        <f t="shared" si="28"/>
        <v>1</v>
      </c>
      <c r="BT29" s="13">
        <f t="shared" si="29"/>
        <v>3.7037037037037035E-2</v>
      </c>
      <c r="BU29" s="10">
        <f t="shared" si="30"/>
        <v>-3.2958368660043291</v>
      </c>
      <c r="BV29" s="10">
        <f t="shared" si="31"/>
        <v>-0.1220680320742344</v>
      </c>
      <c r="BY29" s="10">
        <v>0</v>
      </c>
      <c r="BZ29" s="10">
        <v>0</v>
      </c>
      <c r="CA29" s="10">
        <f t="shared" si="32"/>
        <v>0</v>
      </c>
      <c r="CB29" s="13">
        <f t="shared" si="33"/>
        <v>0</v>
      </c>
      <c r="CC29" s="10" t="e">
        <f t="shared" si="34"/>
        <v>#NUM!</v>
      </c>
      <c r="CD29" s="10" t="e">
        <f t="shared" si="35"/>
        <v>#NUM!</v>
      </c>
    </row>
    <row r="30" spans="1:96" x14ac:dyDescent="0.35">
      <c r="A30" s="10" t="s">
        <v>79</v>
      </c>
      <c r="B30" s="10" t="s">
        <v>145</v>
      </c>
      <c r="G30" s="9" t="s">
        <v>194</v>
      </c>
      <c r="H30" s="9" t="s">
        <v>195</v>
      </c>
      <c r="I30" s="10" t="s">
        <v>196</v>
      </c>
      <c r="L30" s="10">
        <v>1</v>
      </c>
      <c r="M30" s="10">
        <f t="shared" si="0"/>
        <v>1</v>
      </c>
      <c r="N30" s="10">
        <f t="shared" si="1"/>
        <v>0.33333333333333331</v>
      </c>
      <c r="O30" s="10">
        <f t="shared" si="2"/>
        <v>-1.0986122886681098</v>
      </c>
      <c r="P30" s="10">
        <f t="shared" si="3"/>
        <v>-0.36620409622270322</v>
      </c>
      <c r="S30" s="10">
        <v>0</v>
      </c>
      <c r="T30" s="10">
        <v>0</v>
      </c>
      <c r="U30" s="10">
        <f t="shared" si="4"/>
        <v>0</v>
      </c>
      <c r="V30" s="10">
        <f t="shared" si="5"/>
        <v>0</v>
      </c>
      <c r="W30" s="10" t="e">
        <f t="shared" si="6"/>
        <v>#NUM!</v>
      </c>
      <c r="X30" s="10" t="e">
        <f t="shared" si="7"/>
        <v>#NUM!</v>
      </c>
      <c r="AA30" s="10">
        <v>0</v>
      </c>
      <c r="AB30" s="10">
        <f t="shared" si="8"/>
        <v>0</v>
      </c>
      <c r="AC30" s="10">
        <f t="shared" si="9"/>
        <v>0</v>
      </c>
      <c r="AD30" s="10" t="e">
        <f t="shared" si="10"/>
        <v>#NUM!</v>
      </c>
      <c r="AE30" s="10" t="e">
        <f t="shared" si="11"/>
        <v>#NUM!</v>
      </c>
      <c r="AH30" s="10">
        <v>0</v>
      </c>
      <c r="AI30" s="10">
        <v>0</v>
      </c>
      <c r="AJ30" s="10">
        <v>0</v>
      </c>
      <c r="AK30" s="10">
        <f t="shared" si="12"/>
        <v>0</v>
      </c>
      <c r="AL30" s="10">
        <f t="shared" si="13"/>
        <v>0</v>
      </c>
      <c r="AM30" s="10" t="e">
        <f t="shared" si="14"/>
        <v>#NUM!</v>
      </c>
      <c r="AN30" s="10" t="e">
        <f t="shared" si="15"/>
        <v>#NUM!</v>
      </c>
      <c r="AT30" s="10">
        <v>0</v>
      </c>
      <c r="AU30" s="10">
        <v>0</v>
      </c>
      <c r="AV30" s="10">
        <f t="shared" si="16"/>
        <v>0</v>
      </c>
      <c r="AW30" s="10">
        <f t="shared" si="17"/>
        <v>0</v>
      </c>
      <c r="AX30" s="10" t="e">
        <f t="shared" si="18"/>
        <v>#NUM!</v>
      </c>
      <c r="AY30" s="10" t="e">
        <f t="shared" si="19"/>
        <v>#NUM!</v>
      </c>
      <c r="BB30" s="10">
        <v>0</v>
      </c>
      <c r="BC30" s="10">
        <v>0</v>
      </c>
      <c r="BD30" s="10">
        <f t="shared" si="20"/>
        <v>0</v>
      </c>
      <c r="BE30" s="13">
        <f t="shared" si="21"/>
        <v>0</v>
      </c>
      <c r="BF30" s="10" t="e">
        <f t="shared" si="22"/>
        <v>#NUM!</v>
      </c>
      <c r="BG30" s="10" t="e">
        <f t="shared" si="23"/>
        <v>#NUM!</v>
      </c>
      <c r="BJ30" s="10">
        <v>0</v>
      </c>
      <c r="BK30" s="10">
        <v>0</v>
      </c>
      <c r="BL30" s="10">
        <f t="shared" si="24"/>
        <v>0</v>
      </c>
      <c r="BM30" s="13">
        <f t="shared" si="25"/>
        <v>0</v>
      </c>
      <c r="BN30" s="10" t="e">
        <f t="shared" si="26"/>
        <v>#NUM!</v>
      </c>
      <c r="BO30" s="10" t="e">
        <f t="shared" si="27"/>
        <v>#NUM!</v>
      </c>
      <c r="BR30" s="10">
        <v>0</v>
      </c>
      <c r="BS30" s="10">
        <f t="shared" si="28"/>
        <v>0</v>
      </c>
      <c r="BT30" s="13">
        <f t="shared" si="29"/>
        <v>0</v>
      </c>
      <c r="BU30" s="10" t="e">
        <f t="shared" si="30"/>
        <v>#NUM!</v>
      </c>
      <c r="BV30" s="10" t="e">
        <f t="shared" si="31"/>
        <v>#NUM!</v>
      </c>
      <c r="BY30" s="10">
        <v>0</v>
      </c>
      <c r="BZ30" s="10">
        <v>0</v>
      </c>
      <c r="CA30" s="10">
        <f t="shared" si="32"/>
        <v>0</v>
      </c>
      <c r="CB30" s="13">
        <f t="shared" si="33"/>
        <v>0</v>
      </c>
      <c r="CC30" s="10" t="e">
        <f t="shared" si="34"/>
        <v>#NUM!</v>
      </c>
      <c r="CD30" s="10" t="e">
        <f t="shared" si="35"/>
        <v>#NUM!</v>
      </c>
    </row>
    <row r="31" spans="1:96" x14ac:dyDescent="0.35">
      <c r="A31" s="10" t="s">
        <v>79</v>
      </c>
      <c r="B31" s="10" t="s">
        <v>197</v>
      </c>
      <c r="C31" s="10" t="s">
        <v>198</v>
      </c>
      <c r="D31" s="10" t="s">
        <v>199</v>
      </c>
      <c r="E31" s="10" t="s">
        <v>200</v>
      </c>
      <c r="G31" s="9" t="s">
        <v>201</v>
      </c>
      <c r="H31" s="9" t="s">
        <v>202</v>
      </c>
      <c r="I31" s="10" t="s">
        <v>203</v>
      </c>
      <c r="L31" s="10">
        <v>0</v>
      </c>
      <c r="M31" s="10">
        <f t="shared" si="0"/>
        <v>0</v>
      </c>
      <c r="N31" s="10">
        <f t="shared" si="1"/>
        <v>0</v>
      </c>
      <c r="O31" s="10" t="e">
        <f t="shared" si="2"/>
        <v>#NUM!</v>
      </c>
      <c r="P31" s="10" t="e">
        <f t="shared" si="3"/>
        <v>#NUM!</v>
      </c>
      <c r="S31" s="10">
        <v>0</v>
      </c>
      <c r="T31" s="10">
        <v>0</v>
      </c>
      <c r="U31" s="10">
        <f t="shared" si="4"/>
        <v>0</v>
      </c>
      <c r="V31" s="10">
        <f t="shared" si="5"/>
        <v>0</v>
      </c>
      <c r="W31" s="10" t="e">
        <f t="shared" si="6"/>
        <v>#NUM!</v>
      </c>
      <c r="X31" s="10" t="e">
        <f t="shared" si="7"/>
        <v>#NUM!</v>
      </c>
      <c r="AA31" s="10">
        <v>0</v>
      </c>
      <c r="AB31" s="10">
        <f t="shared" si="8"/>
        <v>0</v>
      </c>
      <c r="AC31" s="10">
        <f t="shared" si="9"/>
        <v>0</v>
      </c>
      <c r="AD31" s="10" t="e">
        <f t="shared" si="10"/>
        <v>#NUM!</v>
      </c>
      <c r="AE31" s="10" t="e">
        <f t="shared" si="11"/>
        <v>#NUM!</v>
      </c>
      <c r="AH31" s="10">
        <v>0</v>
      </c>
      <c r="AI31" s="10">
        <v>0</v>
      </c>
      <c r="AJ31" s="10">
        <v>0</v>
      </c>
      <c r="AK31" s="10">
        <f t="shared" si="12"/>
        <v>0</v>
      </c>
      <c r="AL31" s="10">
        <f t="shared" si="13"/>
        <v>0</v>
      </c>
      <c r="AM31" s="10" t="e">
        <f t="shared" si="14"/>
        <v>#NUM!</v>
      </c>
      <c r="AN31" s="10" t="e">
        <f t="shared" si="15"/>
        <v>#NUM!</v>
      </c>
      <c r="AT31" s="10">
        <v>0</v>
      </c>
      <c r="AU31" s="10">
        <v>0</v>
      </c>
      <c r="AV31" s="10">
        <f t="shared" si="16"/>
        <v>0</v>
      </c>
      <c r="AW31" s="10">
        <f t="shared" si="17"/>
        <v>0</v>
      </c>
      <c r="AX31" s="10" t="e">
        <f t="shared" si="18"/>
        <v>#NUM!</v>
      </c>
      <c r="AY31" s="10" t="e">
        <f t="shared" si="19"/>
        <v>#NUM!</v>
      </c>
      <c r="BB31" s="10">
        <v>1</v>
      </c>
      <c r="BC31" s="10">
        <v>1</v>
      </c>
      <c r="BD31" s="10">
        <f t="shared" si="20"/>
        <v>1</v>
      </c>
      <c r="BE31" s="13">
        <f t="shared" si="21"/>
        <v>9.0909090909090912E-2</v>
      </c>
      <c r="BF31" s="10">
        <f t="shared" si="22"/>
        <v>-2.3978952727983707</v>
      </c>
      <c r="BG31" s="10">
        <f t="shared" si="23"/>
        <v>-0.21799047934530644</v>
      </c>
      <c r="BJ31" s="10">
        <v>0</v>
      </c>
      <c r="BK31" s="10">
        <v>0</v>
      </c>
      <c r="BL31" s="10">
        <f t="shared" si="24"/>
        <v>0</v>
      </c>
      <c r="BM31" s="13">
        <f t="shared" si="25"/>
        <v>0</v>
      </c>
      <c r="BN31" s="10" t="e">
        <f t="shared" si="26"/>
        <v>#NUM!</v>
      </c>
      <c r="BO31" s="10" t="e">
        <f t="shared" si="27"/>
        <v>#NUM!</v>
      </c>
      <c r="BR31" s="10">
        <v>0</v>
      </c>
      <c r="BS31" s="10">
        <f t="shared" si="28"/>
        <v>0</v>
      </c>
      <c r="BT31" s="13">
        <f t="shared" si="29"/>
        <v>0</v>
      </c>
      <c r="BU31" s="10" t="e">
        <f t="shared" si="30"/>
        <v>#NUM!</v>
      </c>
      <c r="BV31" s="10" t="e">
        <f t="shared" si="31"/>
        <v>#NUM!</v>
      </c>
      <c r="BY31" s="10">
        <v>0</v>
      </c>
      <c r="BZ31" s="10">
        <v>0</v>
      </c>
      <c r="CA31" s="10">
        <f t="shared" si="32"/>
        <v>0</v>
      </c>
      <c r="CB31" s="13">
        <f t="shared" si="33"/>
        <v>0</v>
      </c>
      <c r="CC31" s="10" t="e">
        <f t="shared" si="34"/>
        <v>#NUM!</v>
      </c>
      <c r="CD31" s="10" t="e">
        <f t="shared" si="35"/>
        <v>#NUM!</v>
      </c>
    </row>
    <row r="32" spans="1:96" x14ac:dyDescent="0.35">
      <c r="A32" s="10" t="s">
        <v>79</v>
      </c>
      <c r="B32" s="10" t="s">
        <v>197</v>
      </c>
      <c r="C32" s="10" t="s">
        <v>198</v>
      </c>
      <c r="D32" s="10" t="s">
        <v>199</v>
      </c>
      <c r="E32" s="10" t="s">
        <v>204</v>
      </c>
      <c r="G32" s="9" t="s">
        <v>205</v>
      </c>
      <c r="H32" s="9" t="s">
        <v>206</v>
      </c>
      <c r="I32" s="10" t="s">
        <v>207</v>
      </c>
      <c r="L32" s="10">
        <v>0</v>
      </c>
      <c r="M32" s="10">
        <f t="shared" si="0"/>
        <v>0</v>
      </c>
      <c r="N32" s="10">
        <f t="shared" si="1"/>
        <v>0</v>
      </c>
      <c r="O32" s="10" t="e">
        <f t="shared" si="2"/>
        <v>#NUM!</v>
      </c>
      <c r="P32" s="10" t="e">
        <f t="shared" si="3"/>
        <v>#NUM!</v>
      </c>
      <c r="S32" s="10">
        <v>0</v>
      </c>
      <c r="T32" s="10">
        <v>0</v>
      </c>
      <c r="U32" s="10">
        <f t="shared" si="4"/>
        <v>0</v>
      </c>
      <c r="V32" s="10">
        <f t="shared" si="5"/>
        <v>0</v>
      </c>
      <c r="W32" s="10" t="e">
        <f t="shared" si="6"/>
        <v>#NUM!</v>
      </c>
      <c r="X32" s="10" t="e">
        <f t="shared" si="7"/>
        <v>#NUM!</v>
      </c>
      <c r="AA32" s="10">
        <v>0</v>
      </c>
      <c r="AB32" s="10">
        <f t="shared" si="8"/>
        <v>0</v>
      </c>
      <c r="AC32" s="10">
        <f t="shared" si="9"/>
        <v>0</v>
      </c>
      <c r="AD32" s="10" t="e">
        <f t="shared" si="10"/>
        <v>#NUM!</v>
      </c>
      <c r="AE32" s="10" t="e">
        <f t="shared" si="11"/>
        <v>#NUM!</v>
      </c>
      <c r="AH32" s="10">
        <v>0</v>
      </c>
      <c r="AI32" s="10">
        <v>0</v>
      </c>
      <c r="AJ32" s="10">
        <v>0</v>
      </c>
      <c r="AK32" s="10">
        <f t="shared" si="12"/>
        <v>0</v>
      </c>
      <c r="AL32" s="10">
        <f t="shared" si="13"/>
        <v>0</v>
      </c>
      <c r="AM32" s="10" t="e">
        <f t="shared" si="14"/>
        <v>#NUM!</v>
      </c>
      <c r="AN32" s="10" t="e">
        <f t="shared" si="15"/>
        <v>#NUM!</v>
      </c>
      <c r="AT32" s="10">
        <v>2</v>
      </c>
      <c r="AU32" s="10">
        <v>0</v>
      </c>
      <c r="AV32" s="10">
        <f t="shared" si="16"/>
        <v>1</v>
      </c>
      <c r="AW32" s="10">
        <f t="shared" si="17"/>
        <v>5.4054054054054057E-2</v>
      </c>
      <c r="AX32" s="10">
        <f t="shared" si="18"/>
        <v>-2.917770732084279</v>
      </c>
      <c r="AY32" s="10">
        <f t="shared" si="19"/>
        <v>-0.15771733686942049</v>
      </c>
      <c r="BB32" s="10">
        <v>0</v>
      </c>
      <c r="BC32" s="10">
        <v>0</v>
      </c>
      <c r="BD32" s="10">
        <f t="shared" si="20"/>
        <v>0</v>
      </c>
      <c r="BE32" s="13">
        <f t="shared" si="21"/>
        <v>0</v>
      </c>
      <c r="BF32" s="10" t="e">
        <f t="shared" si="22"/>
        <v>#NUM!</v>
      </c>
      <c r="BG32" s="10" t="e">
        <f t="shared" si="23"/>
        <v>#NUM!</v>
      </c>
      <c r="BJ32" s="10">
        <v>0</v>
      </c>
      <c r="BK32" s="10">
        <v>0</v>
      </c>
      <c r="BL32" s="10">
        <f t="shared" si="24"/>
        <v>0</v>
      </c>
      <c r="BM32" s="13">
        <f t="shared" si="25"/>
        <v>0</v>
      </c>
      <c r="BN32" s="10" t="e">
        <f t="shared" si="26"/>
        <v>#NUM!</v>
      </c>
      <c r="BO32" s="10" t="e">
        <f t="shared" si="27"/>
        <v>#NUM!</v>
      </c>
      <c r="BR32" s="10">
        <v>0</v>
      </c>
      <c r="BS32" s="10">
        <f t="shared" si="28"/>
        <v>0</v>
      </c>
      <c r="BT32" s="13">
        <f t="shared" si="29"/>
        <v>0</v>
      </c>
      <c r="BU32" s="10" t="e">
        <f t="shared" si="30"/>
        <v>#NUM!</v>
      </c>
      <c r="BV32" s="10" t="e">
        <f t="shared" si="31"/>
        <v>#NUM!</v>
      </c>
      <c r="BY32" s="10">
        <v>0</v>
      </c>
      <c r="BZ32" s="10">
        <v>0</v>
      </c>
      <c r="CA32" s="10">
        <f t="shared" si="32"/>
        <v>0</v>
      </c>
      <c r="CB32" s="13">
        <f t="shared" si="33"/>
        <v>0</v>
      </c>
      <c r="CC32" s="10" t="e">
        <f t="shared" si="34"/>
        <v>#NUM!</v>
      </c>
      <c r="CD32" s="10" t="e">
        <f t="shared" si="35"/>
        <v>#NUM!</v>
      </c>
    </row>
    <row r="33" spans="1:82" x14ac:dyDescent="0.35">
      <c r="A33" s="10" t="s">
        <v>79</v>
      </c>
      <c r="B33" s="10" t="s">
        <v>197</v>
      </c>
      <c r="C33" s="10" t="s">
        <v>198</v>
      </c>
      <c r="D33" s="10" t="s">
        <v>199</v>
      </c>
      <c r="E33" s="10" t="s">
        <v>208</v>
      </c>
      <c r="G33" s="9" t="s">
        <v>209</v>
      </c>
      <c r="H33" s="9" t="s">
        <v>210</v>
      </c>
      <c r="I33" s="10" t="s">
        <v>211</v>
      </c>
      <c r="L33" s="10">
        <v>0</v>
      </c>
      <c r="M33" s="10">
        <f t="shared" si="0"/>
        <v>0</v>
      </c>
      <c r="N33" s="10">
        <f t="shared" si="1"/>
        <v>0</v>
      </c>
      <c r="O33" s="10" t="e">
        <f t="shared" si="2"/>
        <v>#NUM!</v>
      </c>
      <c r="P33" s="10" t="e">
        <f t="shared" si="3"/>
        <v>#NUM!</v>
      </c>
      <c r="S33" s="10">
        <v>0</v>
      </c>
      <c r="T33" s="10">
        <v>0</v>
      </c>
      <c r="U33" s="10">
        <f t="shared" si="4"/>
        <v>0</v>
      </c>
      <c r="V33" s="10">
        <f t="shared" si="5"/>
        <v>0</v>
      </c>
      <c r="W33" s="10" t="e">
        <f t="shared" si="6"/>
        <v>#NUM!</v>
      </c>
      <c r="X33" s="10" t="e">
        <f t="shared" si="7"/>
        <v>#NUM!</v>
      </c>
      <c r="AA33" s="10">
        <v>0</v>
      </c>
      <c r="AB33" s="10">
        <f t="shared" si="8"/>
        <v>0</v>
      </c>
      <c r="AC33" s="10">
        <f t="shared" si="9"/>
        <v>0</v>
      </c>
      <c r="AD33" s="10" t="e">
        <f t="shared" si="10"/>
        <v>#NUM!</v>
      </c>
      <c r="AE33" s="10" t="e">
        <f t="shared" si="11"/>
        <v>#NUM!</v>
      </c>
      <c r="AH33" s="10">
        <v>0</v>
      </c>
      <c r="AI33" s="10">
        <v>0</v>
      </c>
      <c r="AJ33" s="10">
        <v>0</v>
      </c>
      <c r="AK33" s="10">
        <f t="shared" si="12"/>
        <v>0</v>
      </c>
      <c r="AL33" s="10">
        <f t="shared" si="13"/>
        <v>0</v>
      </c>
      <c r="AM33" s="10" t="e">
        <f t="shared" si="14"/>
        <v>#NUM!</v>
      </c>
      <c r="AN33" s="10" t="e">
        <f t="shared" si="15"/>
        <v>#NUM!</v>
      </c>
      <c r="AT33" s="10">
        <v>1</v>
      </c>
      <c r="AU33" s="10">
        <v>0</v>
      </c>
      <c r="AV33" s="10">
        <f t="shared" si="16"/>
        <v>0.5</v>
      </c>
      <c r="AW33" s="10">
        <f t="shared" si="17"/>
        <v>2.7027027027027029E-2</v>
      </c>
      <c r="AX33" s="10">
        <f t="shared" si="18"/>
        <v>-3.6109179126442243</v>
      </c>
      <c r="AY33" s="10">
        <f t="shared" si="19"/>
        <v>-9.759237601741147E-2</v>
      </c>
      <c r="BB33" s="10">
        <v>0</v>
      </c>
      <c r="BC33" s="10">
        <v>0</v>
      </c>
      <c r="BD33" s="10">
        <f t="shared" si="20"/>
        <v>0</v>
      </c>
      <c r="BE33" s="13">
        <f t="shared" si="21"/>
        <v>0</v>
      </c>
      <c r="BF33" s="10" t="e">
        <f t="shared" si="22"/>
        <v>#NUM!</v>
      </c>
      <c r="BG33" s="10" t="e">
        <f t="shared" si="23"/>
        <v>#NUM!</v>
      </c>
      <c r="BJ33" s="10">
        <v>0</v>
      </c>
      <c r="BK33" s="10">
        <v>0</v>
      </c>
      <c r="BL33" s="10">
        <f t="shared" si="24"/>
        <v>0</v>
      </c>
      <c r="BM33" s="13">
        <f t="shared" si="25"/>
        <v>0</v>
      </c>
      <c r="BN33" s="10" t="e">
        <f t="shared" si="26"/>
        <v>#NUM!</v>
      </c>
      <c r="BO33" s="10" t="e">
        <f t="shared" si="27"/>
        <v>#NUM!</v>
      </c>
      <c r="BR33" s="10">
        <v>0</v>
      </c>
      <c r="BS33" s="10">
        <f t="shared" si="28"/>
        <v>0</v>
      </c>
      <c r="BT33" s="13">
        <f t="shared" si="29"/>
        <v>0</v>
      </c>
      <c r="BU33" s="10" t="e">
        <f t="shared" si="30"/>
        <v>#NUM!</v>
      </c>
      <c r="BV33" s="10" t="e">
        <f t="shared" si="31"/>
        <v>#NUM!</v>
      </c>
      <c r="BY33" s="10">
        <v>0</v>
      </c>
      <c r="BZ33" s="10">
        <v>0</v>
      </c>
      <c r="CA33" s="10">
        <f t="shared" si="32"/>
        <v>0</v>
      </c>
      <c r="CB33" s="13">
        <f t="shared" si="33"/>
        <v>0</v>
      </c>
      <c r="CC33" s="10" t="e">
        <f t="shared" si="34"/>
        <v>#NUM!</v>
      </c>
      <c r="CD33" s="10" t="e">
        <f t="shared" si="35"/>
        <v>#NUM!</v>
      </c>
    </row>
    <row r="34" spans="1:82" x14ac:dyDescent="0.35">
      <c r="A34" s="10" t="s">
        <v>79</v>
      </c>
      <c r="B34" s="10" t="s">
        <v>197</v>
      </c>
      <c r="C34" s="10" t="s">
        <v>198</v>
      </c>
      <c r="D34" s="10" t="s">
        <v>199</v>
      </c>
      <c r="E34" s="10" t="s">
        <v>208</v>
      </c>
      <c r="G34" s="9" t="s">
        <v>209</v>
      </c>
      <c r="H34" s="9" t="s">
        <v>212</v>
      </c>
      <c r="I34" s="10" t="s">
        <v>213</v>
      </c>
      <c r="L34" s="10">
        <v>1</v>
      </c>
      <c r="M34" s="10">
        <f t="shared" si="0"/>
        <v>1</v>
      </c>
      <c r="N34" s="10">
        <f t="shared" si="1"/>
        <v>0.33333333333333331</v>
      </c>
      <c r="O34" s="10">
        <f t="shared" si="2"/>
        <v>-1.0986122886681098</v>
      </c>
      <c r="P34" s="10">
        <f t="shared" si="3"/>
        <v>-0.36620409622270322</v>
      </c>
      <c r="S34" s="10">
        <v>0</v>
      </c>
      <c r="T34" s="10">
        <v>0</v>
      </c>
      <c r="U34" s="10">
        <f t="shared" si="4"/>
        <v>0</v>
      </c>
      <c r="V34" s="10">
        <f t="shared" si="5"/>
        <v>0</v>
      </c>
      <c r="W34" s="10" t="e">
        <f t="shared" si="6"/>
        <v>#NUM!</v>
      </c>
      <c r="X34" s="10" t="e">
        <f t="shared" si="7"/>
        <v>#NUM!</v>
      </c>
      <c r="AA34" s="10">
        <v>0</v>
      </c>
      <c r="AB34" s="10">
        <f t="shared" si="8"/>
        <v>0</v>
      </c>
      <c r="AC34" s="10">
        <f t="shared" si="9"/>
        <v>0</v>
      </c>
      <c r="AD34" s="10" t="e">
        <f t="shared" si="10"/>
        <v>#NUM!</v>
      </c>
      <c r="AE34" s="10" t="e">
        <f t="shared" si="11"/>
        <v>#NUM!</v>
      </c>
      <c r="AH34" s="10">
        <v>0</v>
      </c>
      <c r="AI34" s="10">
        <v>0</v>
      </c>
      <c r="AJ34" s="10">
        <v>0</v>
      </c>
      <c r="AK34" s="10">
        <f t="shared" si="12"/>
        <v>0</v>
      </c>
      <c r="AL34" s="10">
        <f t="shared" si="13"/>
        <v>0</v>
      </c>
      <c r="AM34" s="10" t="e">
        <f t="shared" si="14"/>
        <v>#NUM!</v>
      </c>
      <c r="AN34" s="10" t="e">
        <f t="shared" si="15"/>
        <v>#NUM!</v>
      </c>
      <c r="AT34" s="10">
        <v>0</v>
      </c>
      <c r="AU34" s="10">
        <v>0</v>
      </c>
      <c r="AV34" s="10">
        <f t="shared" si="16"/>
        <v>0</v>
      </c>
      <c r="AW34" s="10">
        <f t="shared" si="17"/>
        <v>0</v>
      </c>
      <c r="AX34" s="10" t="e">
        <f t="shared" si="18"/>
        <v>#NUM!</v>
      </c>
      <c r="AY34" s="10" t="e">
        <f t="shared" si="19"/>
        <v>#NUM!</v>
      </c>
      <c r="BB34" s="10">
        <v>0</v>
      </c>
      <c r="BC34" s="10">
        <v>0</v>
      </c>
      <c r="BD34" s="10">
        <f t="shared" si="20"/>
        <v>0</v>
      </c>
      <c r="BE34" s="13">
        <f t="shared" si="21"/>
        <v>0</v>
      </c>
      <c r="BF34" s="10" t="e">
        <f t="shared" si="22"/>
        <v>#NUM!</v>
      </c>
      <c r="BG34" s="10" t="e">
        <f t="shared" si="23"/>
        <v>#NUM!</v>
      </c>
      <c r="BJ34" s="10">
        <v>0</v>
      </c>
      <c r="BK34" s="10">
        <v>0</v>
      </c>
      <c r="BL34" s="10">
        <f t="shared" si="24"/>
        <v>0</v>
      </c>
      <c r="BM34" s="13">
        <f t="shared" si="25"/>
        <v>0</v>
      </c>
      <c r="BN34" s="10" t="e">
        <f t="shared" si="26"/>
        <v>#NUM!</v>
      </c>
      <c r="BO34" s="10" t="e">
        <f t="shared" si="27"/>
        <v>#NUM!</v>
      </c>
      <c r="BR34" s="10">
        <v>0</v>
      </c>
      <c r="BS34" s="10">
        <f t="shared" si="28"/>
        <v>0</v>
      </c>
      <c r="BT34" s="13">
        <f t="shared" si="29"/>
        <v>0</v>
      </c>
      <c r="BU34" s="10" t="e">
        <f t="shared" si="30"/>
        <v>#NUM!</v>
      </c>
      <c r="BV34" s="10" t="e">
        <f t="shared" si="31"/>
        <v>#NUM!</v>
      </c>
      <c r="BY34" s="10">
        <v>0</v>
      </c>
      <c r="BZ34" s="10">
        <v>0</v>
      </c>
      <c r="CA34" s="10">
        <f t="shared" si="32"/>
        <v>0</v>
      </c>
      <c r="CB34" s="13">
        <f t="shared" si="33"/>
        <v>0</v>
      </c>
      <c r="CC34" s="10" t="e">
        <f t="shared" si="34"/>
        <v>#NUM!</v>
      </c>
      <c r="CD34" s="10" t="e">
        <f t="shared" si="35"/>
        <v>#NUM!</v>
      </c>
    </row>
    <row r="35" spans="1:82" x14ac:dyDescent="0.35">
      <c r="A35" s="10" t="s">
        <v>79</v>
      </c>
      <c r="B35" s="10" t="s">
        <v>197</v>
      </c>
      <c r="C35" s="10" t="s">
        <v>198</v>
      </c>
      <c r="D35" s="10" t="s">
        <v>199</v>
      </c>
      <c r="E35" s="10" t="s">
        <v>208</v>
      </c>
      <c r="G35" s="9" t="s">
        <v>214</v>
      </c>
      <c r="H35" s="9" t="s">
        <v>215</v>
      </c>
      <c r="I35" s="10" t="s">
        <v>216</v>
      </c>
      <c r="L35" s="10">
        <v>0</v>
      </c>
      <c r="M35" s="10">
        <f t="shared" si="0"/>
        <v>0</v>
      </c>
      <c r="N35" s="10">
        <f t="shared" si="1"/>
        <v>0</v>
      </c>
      <c r="O35" s="10" t="e">
        <f t="shared" si="2"/>
        <v>#NUM!</v>
      </c>
      <c r="P35" s="10" t="e">
        <f t="shared" si="3"/>
        <v>#NUM!</v>
      </c>
      <c r="S35" s="10">
        <v>0</v>
      </c>
      <c r="T35" s="10">
        <v>0</v>
      </c>
      <c r="U35" s="10">
        <f t="shared" si="4"/>
        <v>0</v>
      </c>
      <c r="V35" s="10">
        <f t="shared" si="5"/>
        <v>0</v>
      </c>
      <c r="W35" s="10" t="e">
        <f t="shared" si="6"/>
        <v>#NUM!</v>
      </c>
      <c r="X35" s="10" t="e">
        <f t="shared" si="7"/>
        <v>#NUM!</v>
      </c>
      <c r="AA35" s="10">
        <v>0</v>
      </c>
      <c r="AB35" s="10">
        <f t="shared" si="8"/>
        <v>0</v>
      </c>
      <c r="AC35" s="10">
        <f t="shared" si="9"/>
        <v>0</v>
      </c>
      <c r="AD35" s="10" t="e">
        <f t="shared" si="10"/>
        <v>#NUM!</v>
      </c>
      <c r="AE35" s="10" t="e">
        <f t="shared" si="11"/>
        <v>#NUM!</v>
      </c>
      <c r="AH35" s="10">
        <v>0</v>
      </c>
      <c r="AI35" s="10">
        <v>0</v>
      </c>
      <c r="AJ35" s="10">
        <v>0</v>
      </c>
      <c r="AK35" s="10">
        <f t="shared" si="12"/>
        <v>0</v>
      </c>
      <c r="AL35" s="10">
        <f t="shared" si="13"/>
        <v>0</v>
      </c>
      <c r="AM35" s="10" t="e">
        <f t="shared" si="14"/>
        <v>#NUM!</v>
      </c>
      <c r="AN35" s="10" t="e">
        <f t="shared" si="15"/>
        <v>#NUM!</v>
      </c>
      <c r="AT35" s="10">
        <v>0</v>
      </c>
      <c r="AU35" s="10">
        <v>0</v>
      </c>
      <c r="AV35" s="10">
        <f t="shared" si="16"/>
        <v>0</v>
      </c>
      <c r="AW35" s="10">
        <f t="shared" si="17"/>
        <v>0</v>
      </c>
      <c r="AX35" s="10" t="e">
        <f t="shared" si="18"/>
        <v>#NUM!</v>
      </c>
      <c r="AY35" s="10" t="e">
        <f t="shared" si="19"/>
        <v>#NUM!</v>
      </c>
      <c r="BB35" s="10">
        <v>0</v>
      </c>
      <c r="BC35" s="10">
        <v>0</v>
      </c>
      <c r="BD35" s="10">
        <f t="shared" si="20"/>
        <v>0</v>
      </c>
      <c r="BE35" s="13">
        <f t="shared" si="21"/>
        <v>0</v>
      </c>
      <c r="BF35" s="10" t="e">
        <f t="shared" si="22"/>
        <v>#NUM!</v>
      </c>
      <c r="BG35" s="10" t="e">
        <f t="shared" si="23"/>
        <v>#NUM!</v>
      </c>
      <c r="BJ35" s="10">
        <v>1</v>
      </c>
      <c r="BK35" s="10">
        <v>0</v>
      </c>
      <c r="BL35" s="10">
        <f t="shared" si="24"/>
        <v>0.5</v>
      </c>
      <c r="BM35" s="13">
        <f t="shared" si="25"/>
        <v>7.246376811594203E-3</v>
      </c>
      <c r="BN35" s="10">
        <f t="shared" si="26"/>
        <v>-4.9272536851572051</v>
      </c>
      <c r="BO35" s="10">
        <f t="shared" si="27"/>
        <v>-3.5704736848965253E-2</v>
      </c>
      <c r="BR35" s="10">
        <v>0</v>
      </c>
      <c r="BS35" s="10">
        <f t="shared" si="28"/>
        <v>0</v>
      </c>
      <c r="BT35" s="13">
        <f t="shared" si="29"/>
        <v>0</v>
      </c>
      <c r="BU35" s="10" t="e">
        <f t="shared" si="30"/>
        <v>#NUM!</v>
      </c>
      <c r="BV35" s="10" t="e">
        <f t="shared" si="31"/>
        <v>#NUM!</v>
      </c>
      <c r="BY35" s="10">
        <v>0</v>
      </c>
      <c r="BZ35" s="10">
        <v>0</v>
      </c>
      <c r="CA35" s="10">
        <f t="shared" si="32"/>
        <v>0</v>
      </c>
      <c r="CB35" s="13">
        <f t="shared" si="33"/>
        <v>0</v>
      </c>
      <c r="CC35" s="10" t="e">
        <f t="shared" si="34"/>
        <v>#NUM!</v>
      </c>
      <c r="CD35" s="10" t="e">
        <f t="shared" si="35"/>
        <v>#NUM!</v>
      </c>
    </row>
    <row r="36" spans="1:82" x14ac:dyDescent="0.35">
      <c r="A36" s="10" t="s">
        <v>79</v>
      </c>
      <c r="B36" s="10" t="s">
        <v>197</v>
      </c>
      <c r="C36" s="10" t="s">
        <v>198</v>
      </c>
      <c r="G36" s="9" t="s">
        <v>217</v>
      </c>
      <c r="H36" s="9" t="s">
        <v>218</v>
      </c>
      <c r="I36" s="10" t="s">
        <v>219</v>
      </c>
      <c r="L36" s="10">
        <v>0</v>
      </c>
      <c r="M36" s="10">
        <f t="shared" si="0"/>
        <v>0</v>
      </c>
      <c r="N36" s="10">
        <f t="shared" si="1"/>
        <v>0</v>
      </c>
      <c r="O36" s="10" t="e">
        <f t="shared" si="2"/>
        <v>#NUM!</v>
      </c>
      <c r="P36" s="10" t="e">
        <f t="shared" si="3"/>
        <v>#NUM!</v>
      </c>
      <c r="S36" s="10">
        <v>0</v>
      </c>
      <c r="T36" s="10">
        <v>0</v>
      </c>
      <c r="U36" s="10">
        <f t="shared" si="4"/>
        <v>0</v>
      </c>
      <c r="V36" s="10">
        <f t="shared" si="5"/>
        <v>0</v>
      </c>
      <c r="W36" s="10" t="e">
        <f t="shared" si="6"/>
        <v>#NUM!</v>
      </c>
      <c r="X36" s="10" t="e">
        <f t="shared" si="7"/>
        <v>#NUM!</v>
      </c>
      <c r="AA36" s="10">
        <v>0</v>
      </c>
      <c r="AB36" s="10">
        <f t="shared" si="8"/>
        <v>0</v>
      </c>
      <c r="AC36" s="10">
        <f t="shared" si="9"/>
        <v>0</v>
      </c>
      <c r="AD36" s="10" t="e">
        <f t="shared" si="10"/>
        <v>#NUM!</v>
      </c>
      <c r="AE36" s="10" t="e">
        <f t="shared" si="11"/>
        <v>#NUM!</v>
      </c>
      <c r="AH36" s="10">
        <v>0</v>
      </c>
      <c r="AI36" s="10">
        <v>0</v>
      </c>
      <c r="AJ36" s="10">
        <v>0</v>
      </c>
      <c r="AK36" s="10">
        <f t="shared" si="12"/>
        <v>0</v>
      </c>
      <c r="AL36" s="10">
        <f t="shared" si="13"/>
        <v>0</v>
      </c>
      <c r="AM36" s="10" t="e">
        <f t="shared" si="14"/>
        <v>#NUM!</v>
      </c>
      <c r="AN36" s="10" t="e">
        <f t="shared" si="15"/>
        <v>#NUM!</v>
      </c>
      <c r="AT36" s="10">
        <v>2</v>
      </c>
      <c r="AU36" s="10">
        <v>1</v>
      </c>
      <c r="AV36" s="10">
        <f t="shared" si="16"/>
        <v>1.5</v>
      </c>
      <c r="AW36" s="10">
        <f t="shared" si="17"/>
        <v>8.1081081081081086E-2</v>
      </c>
      <c r="AX36" s="10">
        <f t="shared" si="18"/>
        <v>-2.5123056239761148</v>
      </c>
      <c r="AY36" s="10">
        <f t="shared" si="19"/>
        <v>-0.20370045599806338</v>
      </c>
      <c r="BB36" s="10">
        <v>0</v>
      </c>
      <c r="BC36" s="10">
        <v>0</v>
      </c>
      <c r="BD36" s="10">
        <f t="shared" si="20"/>
        <v>0</v>
      </c>
      <c r="BE36" s="13">
        <f t="shared" si="21"/>
        <v>0</v>
      </c>
      <c r="BF36" s="10" t="e">
        <f t="shared" si="22"/>
        <v>#NUM!</v>
      </c>
      <c r="BG36" s="10" t="e">
        <f t="shared" si="23"/>
        <v>#NUM!</v>
      </c>
      <c r="BJ36" s="10">
        <v>0</v>
      </c>
      <c r="BK36" s="10">
        <v>0</v>
      </c>
      <c r="BL36" s="10">
        <f t="shared" si="24"/>
        <v>0</v>
      </c>
      <c r="BM36" s="13">
        <f t="shared" si="25"/>
        <v>0</v>
      </c>
      <c r="BN36" s="10" t="e">
        <f t="shared" si="26"/>
        <v>#NUM!</v>
      </c>
      <c r="BO36" s="10" t="e">
        <f t="shared" si="27"/>
        <v>#NUM!</v>
      </c>
      <c r="BR36" s="10">
        <v>0</v>
      </c>
      <c r="BS36" s="10">
        <f t="shared" si="28"/>
        <v>0</v>
      </c>
      <c r="BT36" s="13">
        <f t="shared" si="29"/>
        <v>0</v>
      </c>
      <c r="BU36" s="10" t="e">
        <f t="shared" si="30"/>
        <v>#NUM!</v>
      </c>
      <c r="BV36" s="10" t="e">
        <f t="shared" si="31"/>
        <v>#NUM!</v>
      </c>
      <c r="BY36" s="10">
        <v>0</v>
      </c>
      <c r="BZ36" s="10">
        <v>0</v>
      </c>
      <c r="CA36" s="10">
        <f t="shared" si="32"/>
        <v>0</v>
      </c>
      <c r="CB36" s="13">
        <f t="shared" si="33"/>
        <v>0</v>
      </c>
      <c r="CC36" s="10" t="e">
        <f t="shared" si="34"/>
        <v>#NUM!</v>
      </c>
      <c r="CD36" s="10" t="e">
        <f t="shared" si="35"/>
        <v>#NUM!</v>
      </c>
    </row>
    <row r="37" spans="1:82" x14ac:dyDescent="0.35">
      <c r="A37" s="10" t="s">
        <v>79</v>
      </c>
      <c r="B37" s="10" t="s">
        <v>220</v>
      </c>
      <c r="C37" s="10" t="s">
        <v>221</v>
      </c>
      <c r="D37" s="10" t="s">
        <v>222</v>
      </c>
      <c r="E37" s="10" t="s">
        <v>223</v>
      </c>
      <c r="F37" s="10" t="s">
        <v>224</v>
      </c>
      <c r="G37" s="9" t="s">
        <v>225</v>
      </c>
      <c r="H37" s="9" t="s">
        <v>226</v>
      </c>
      <c r="I37" s="10" t="s">
        <v>227</v>
      </c>
      <c r="L37" s="10">
        <v>0</v>
      </c>
      <c r="M37" s="10">
        <f t="shared" si="0"/>
        <v>0</v>
      </c>
      <c r="N37" s="10">
        <f t="shared" si="1"/>
        <v>0</v>
      </c>
      <c r="O37" s="10" t="e">
        <f t="shared" si="2"/>
        <v>#NUM!</v>
      </c>
      <c r="P37" s="10" t="e">
        <f t="shared" si="3"/>
        <v>#NUM!</v>
      </c>
      <c r="S37" s="10">
        <v>0</v>
      </c>
      <c r="T37" s="10">
        <v>0</v>
      </c>
      <c r="U37" s="10">
        <f t="shared" si="4"/>
        <v>0</v>
      </c>
      <c r="V37" s="10">
        <f t="shared" si="5"/>
        <v>0</v>
      </c>
      <c r="W37" s="10" t="e">
        <f t="shared" si="6"/>
        <v>#NUM!</v>
      </c>
      <c r="X37" s="10" t="e">
        <f t="shared" si="7"/>
        <v>#NUM!</v>
      </c>
      <c r="AA37" s="10">
        <v>0</v>
      </c>
      <c r="AB37" s="10">
        <f t="shared" si="8"/>
        <v>0</v>
      </c>
      <c r="AC37" s="10">
        <f t="shared" si="9"/>
        <v>0</v>
      </c>
      <c r="AD37" s="10" t="e">
        <f t="shared" si="10"/>
        <v>#NUM!</v>
      </c>
      <c r="AE37" s="10" t="e">
        <f t="shared" si="11"/>
        <v>#NUM!</v>
      </c>
      <c r="AH37" s="10">
        <v>0</v>
      </c>
      <c r="AI37" s="10">
        <v>0</v>
      </c>
      <c r="AJ37" s="10">
        <v>0</v>
      </c>
      <c r="AK37" s="10">
        <f t="shared" si="12"/>
        <v>0</v>
      </c>
      <c r="AL37" s="10">
        <f t="shared" si="13"/>
        <v>0</v>
      </c>
      <c r="AM37" s="10" t="e">
        <f t="shared" si="14"/>
        <v>#NUM!</v>
      </c>
      <c r="AN37" s="10" t="e">
        <f t="shared" si="15"/>
        <v>#NUM!</v>
      </c>
      <c r="AT37" s="10">
        <v>0</v>
      </c>
      <c r="AU37" s="10">
        <v>0</v>
      </c>
      <c r="AV37" s="10">
        <f t="shared" si="16"/>
        <v>0</v>
      </c>
      <c r="AW37" s="10">
        <f t="shared" si="17"/>
        <v>0</v>
      </c>
      <c r="AX37" s="10" t="e">
        <f t="shared" si="18"/>
        <v>#NUM!</v>
      </c>
      <c r="AY37" s="10" t="e">
        <f t="shared" si="19"/>
        <v>#NUM!</v>
      </c>
      <c r="BB37" s="10">
        <v>0</v>
      </c>
      <c r="BC37" s="10">
        <v>0</v>
      </c>
      <c r="BD37" s="10">
        <f t="shared" si="20"/>
        <v>0</v>
      </c>
      <c r="BE37" s="13">
        <f t="shared" si="21"/>
        <v>0</v>
      </c>
      <c r="BF37" s="10" t="e">
        <f t="shared" si="22"/>
        <v>#NUM!</v>
      </c>
      <c r="BG37" s="10" t="e">
        <f t="shared" si="23"/>
        <v>#NUM!</v>
      </c>
      <c r="BJ37" s="10">
        <v>2</v>
      </c>
      <c r="BK37" s="10">
        <v>0</v>
      </c>
      <c r="BL37" s="10">
        <f t="shared" si="24"/>
        <v>1</v>
      </c>
      <c r="BM37" s="13">
        <f t="shared" si="25"/>
        <v>1.4492753623188406E-2</v>
      </c>
      <c r="BN37" s="10">
        <f t="shared" si="26"/>
        <v>-4.2341065045972597</v>
      </c>
      <c r="BO37" s="10">
        <f t="shared" si="27"/>
        <v>-6.1363862385467531E-2</v>
      </c>
      <c r="BR37" s="10">
        <v>0</v>
      </c>
      <c r="BS37" s="10">
        <f t="shared" si="28"/>
        <v>0</v>
      </c>
      <c r="BT37" s="13">
        <f t="shared" si="29"/>
        <v>0</v>
      </c>
      <c r="BU37" s="10" t="e">
        <f t="shared" si="30"/>
        <v>#NUM!</v>
      </c>
      <c r="BV37" s="10" t="e">
        <f t="shared" si="31"/>
        <v>#NUM!</v>
      </c>
      <c r="BY37" s="10">
        <v>0</v>
      </c>
      <c r="BZ37" s="10">
        <v>0</v>
      </c>
      <c r="CA37" s="10">
        <f t="shared" si="32"/>
        <v>0</v>
      </c>
      <c r="CB37" s="13">
        <f t="shared" si="33"/>
        <v>0</v>
      </c>
      <c r="CC37" s="10" t="e">
        <f t="shared" si="34"/>
        <v>#NUM!</v>
      </c>
      <c r="CD37" s="10" t="e">
        <f t="shared" si="35"/>
        <v>#NUM!</v>
      </c>
    </row>
    <row r="38" spans="1:82" x14ac:dyDescent="0.35">
      <c r="A38" s="10" t="s">
        <v>79</v>
      </c>
      <c r="B38" s="10" t="s">
        <v>220</v>
      </c>
      <c r="C38" s="10" t="s">
        <v>228</v>
      </c>
      <c r="D38" s="10" t="s">
        <v>229</v>
      </c>
      <c r="E38" s="10" t="s">
        <v>230</v>
      </c>
      <c r="G38" s="9" t="s">
        <v>231</v>
      </c>
      <c r="H38" s="9" t="s">
        <v>232</v>
      </c>
      <c r="I38" s="10" t="s">
        <v>233</v>
      </c>
      <c r="L38" s="10">
        <v>0</v>
      </c>
      <c r="M38" s="10">
        <f t="shared" si="0"/>
        <v>0</v>
      </c>
      <c r="N38" s="10">
        <f t="shared" si="1"/>
        <v>0</v>
      </c>
      <c r="O38" s="10" t="e">
        <f t="shared" si="2"/>
        <v>#NUM!</v>
      </c>
      <c r="P38" s="10" t="e">
        <f t="shared" si="3"/>
        <v>#NUM!</v>
      </c>
      <c r="S38" s="10">
        <v>0</v>
      </c>
      <c r="T38" s="10">
        <v>0</v>
      </c>
      <c r="U38" s="10">
        <f t="shared" si="4"/>
        <v>0</v>
      </c>
      <c r="V38" s="10">
        <f t="shared" si="5"/>
        <v>0</v>
      </c>
      <c r="W38" s="10" t="e">
        <f t="shared" si="6"/>
        <v>#NUM!</v>
      </c>
      <c r="X38" s="10" t="e">
        <f t="shared" si="7"/>
        <v>#NUM!</v>
      </c>
      <c r="AA38" s="10">
        <v>0</v>
      </c>
      <c r="AB38" s="10">
        <f t="shared" si="8"/>
        <v>0</v>
      </c>
      <c r="AC38" s="10">
        <f t="shared" si="9"/>
        <v>0</v>
      </c>
      <c r="AD38" s="10" t="e">
        <f t="shared" si="10"/>
        <v>#NUM!</v>
      </c>
      <c r="AE38" s="10" t="e">
        <f t="shared" si="11"/>
        <v>#NUM!</v>
      </c>
      <c r="AH38" s="10">
        <v>0</v>
      </c>
      <c r="AI38" s="10">
        <v>0</v>
      </c>
      <c r="AJ38" s="10">
        <v>0</v>
      </c>
      <c r="AK38" s="10">
        <f t="shared" si="12"/>
        <v>0</v>
      </c>
      <c r="AL38" s="10">
        <f t="shared" si="13"/>
        <v>0</v>
      </c>
      <c r="AM38" s="10" t="e">
        <f t="shared" si="14"/>
        <v>#NUM!</v>
      </c>
      <c r="AN38" s="10" t="e">
        <f t="shared" si="15"/>
        <v>#NUM!</v>
      </c>
      <c r="AT38" s="10">
        <v>0</v>
      </c>
      <c r="AU38" s="10">
        <v>0</v>
      </c>
      <c r="AV38" s="10">
        <f t="shared" si="16"/>
        <v>0</v>
      </c>
      <c r="AW38" s="10">
        <f t="shared" si="17"/>
        <v>0</v>
      </c>
      <c r="AX38" s="10" t="e">
        <f t="shared" si="18"/>
        <v>#NUM!</v>
      </c>
      <c r="AY38" s="10" t="e">
        <f t="shared" si="19"/>
        <v>#NUM!</v>
      </c>
      <c r="BB38" s="10">
        <v>0</v>
      </c>
      <c r="BC38" s="10">
        <v>0</v>
      </c>
      <c r="BD38" s="10">
        <f t="shared" si="20"/>
        <v>0</v>
      </c>
      <c r="BE38" s="13">
        <f t="shared" si="21"/>
        <v>0</v>
      </c>
      <c r="BF38" s="10" t="e">
        <f t="shared" si="22"/>
        <v>#NUM!</v>
      </c>
      <c r="BG38" s="10" t="e">
        <f t="shared" si="23"/>
        <v>#NUM!</v>
      </c>
      <c r="BJ38" s="10">
        <v>0</v>
      </c>
      <c r="BK38" s="10">
        <v>0</v>
      </c>
      <c r="BL38" s="10">
        <f t="shared" si="24"/>
        <v>0</v>
      </c>
      <c r="BM38" s="13">
        <f t="shared" si="25"/>
        <v>0</v>
      </c>
      <c r="BN38" s="10" t="e">
        <f t="shared" si="26"/>
        <v>#NUM!</v>
      </c>
      <c r="BO38" s="10" t="e">
        <f t="shared" si="27"/>
        <v>#NUM!</v>
      </c>
      <c r="BR38" s="10">
        <v>0</v>
      </c>
      <c r="BS38" s="10">
        <f t="shared" si="28"/>
        <v>0</v>
      </c>
      <c r="BT38" s="13">
        <f t="shared" si="29"/>
        <v>0</v>
      </c>
      <c r="BU38" s="10" t="e">
        <f t="shared" si="30"/>
        <v>#NUM!</v>
      </c>
      <c r="BV38" s="10" t="e">
        <f t="shared" si="31"/>
        <v>#NUM!</v>
      </c>
      <c r="BY38" s="10">
        <v>0</v>
      </c>
      <c r="BZ38" s="10">
        <v>1</v>
      </c>
      <c r="CA38" s="10">
        <f t="shared" si="32"/>
        <v>0.5</v>
      </c>
      <c r="CB38" s="13">
        <f t="shared" si="33"/>
        <v>2.2727272727272728E-2</v>
      </c>
      <c r="CC38" s="10">
        <f t="shared" si="34"/>
        <v>-3.784189633918261</v>
      </c>
      <c r="CD38" s="10">
        <f t="shared" si="35"/>
        <v>-8.6004309861778663E-2</v>
      </c>
    </row>
    <row r="39" spans="1:82" x14ac:dyDescent="0.35">
      <c r="A39" s="10" t="s">
        <v>79</v>
      </c>
      <c r="B39" s="10" t="s">
        <v>220</v>
      </c>
      <c r="C39" s="10" t="s">
        <v>228</v>
      </c>
      <c r="D39" s="10" t="s">
        <v>229</v>
      </c>
      <c r="E39" s="10" t="s">
        <v>230</v>
      </c>
      <c r="G39" s="9" t="s">
        <v>234</v>
      </c>
      <c r="H39" s="9" t="s">
        <v>235</v>
      </c>
      <c r="I39" s="10" t="s">
        <v>236</v>
      </c>
      <c r="L39" s="10">
        <v>0</v>
      </c>
      <c r="M39" s="10">
        <f t="shared" si="0"/>
        <v>0</v>
      </c>
      <c r="N39" s="10">
        <f t="shared" si="1"/>
        <v>0</v>
      </c>
      <c r="O39" s="10" t="e">
        <f t="shared" si="2"/>
        <v>#NUM!</v>
      </c>
      <c r="P39" s="10" t="e">
        <f t="shared" si="3"/>
        <v>#NUM!</v>
      </c>
      <c r="S39" s="10">
        <v>0</v>
      </c>
      <c r="T39" s="10">
        <v>0</v>
      </c>
      <c r="U39" s="10">
        <f t="shared" si="4"/>
        <v>0</v>
      </c>
      <c r="V39" s="10">
        <f t="shared" si="5"/>
        <v>0</v>
      </c>
      <c r="W39" s="10" t="e">
        <f t="shared" si="6"/>
        <v>#NUM!</v>
      </c>
      <c r="X39" s="10" t="e">
        <f t="shared" si="7"/>
        <v>#NUM!</v>
      </c>
      <c r="AA39" s="10">
        <v>0</v>
      </c>
      <c r="AB39" s="10">
        <f t="shared" si="8"/>
        <v>0</v>
      </c>
      <c r="AC39" s="10">
        <f t="shared" si="9"/>
        <v>0</v>
      </c>
      <c r="AD39" s="10" t="e">
        <f t="shared" si="10"/>
        <v>#NUM!</v>
      </c>
      <c r="AE39" s="10" t="e">
        <f t="shared" si="11"/>
        <v>#NUM!</v>
      </c>
      <c r="AH39" s="10">
        <v>0</v>
      </c>
      <c r="AI39" s="10">
        <v>0</v>
      </c>
      <c r="AJ39" s="10">
        <v>0</v>
      </c>
      <c r="AK39" s="10">
        <f t="shared" si="12"/>
        <v>0</v>
      </c>
      <c r="AL39" s="10">
        <f t="shared" si="13"/>
        <v>0</v>
      </c>
      <c r="AM39" s="10" t="e">
        <f t="shared" si="14"/>
        <v>#NUM!</v>
      </c>
      <c r="AN39" s="10" t="e">
        <f t="shared" si="15"/>
        <v>#NUM!</v>
      </c>
      <c r="AT39" s="10">
        <v>0</v>
      </c>
      <c r="AU39" s="10">
        <v>0</v>
      </c>
      <c r="AV39" s="10">
        <f t="shared" si="16"/>
        <v>0</v>
      </c>
      <c r="AW39" s="10">
        <f t="shared" si="17"/>
        <v>0</v>
      </c>
      <c r="AX39" s="10" t="e">
        <f t="shared" si="18"/>
        <v>#NUM!</v>
      </c>
      <c r="AY39" s="10" t="e">
        <f t="shared" si="19"/>
        <v>#NUM!</v>
      </c>
      <c r="BB39" s="10">
        <v>0</v>
      </c>
      <c r="BC39" s="10">
        <v>0</v>
      </c>
      <c r="BD39" s="10">
        <f t="shared" si="20"/>
        <v>0</v>
      </c>
      <c r="BE39" s="13">
        <f t="shared" si="21"/>
        <v>0</v>
      </c>
      <c r="BF39" s="10" t="e">
        <f t="shared" si="22"/>
        <v>#NUM!</v>
      </c>
      <c r="BG39" s="10" t="e">
        <f t="shared" si="23"/>
        <v>#NUM!</v>
      </c>
      <c r="BJ39" s="10">
        <v>7</v>
      </c>
      <c r="BK39" s="10">
        <v>0</v>
      </c>
      <c r="BL39" s="10">
        <f t="shared" si="24"/>
        <v>3.5</v>
      </c>
      <c r="BM39" s="13">
        <f t="shared" si="25"/>
        <v>5.0724637681159424E-2</v>
      </c>
      <c r="BN39" s="10">
        <f t="shared" si="26"/>
        <v>-2.9813435361018912</v>
      </c>
      <c r="BO39" s="10">
        <f t="shared" si="27"/>
        <v>-0.15122757067183507</v>
      </c>
      <c r="BR39" s="10">
        <v>0</v>
      </c>
      <c r="BS39" s="10">
        <f t="shared" si="28"/>
        <v>0</v>
      </c>
      <c r="BT39" s="13">
        <f t="shared" si="29"/>
        <v>0</v>
      </c>
      <c r="BU39" s="10" t="e">
        <f t="shared" si="30"/>
        <v>#NUM!</v>
      </c>
      <c r="BV39" s="10" t="e">
        <f t="shared" si="31"/>
        <v>#NUM!</v>
      </c>
      <c r="BY39" s="10">
        <v>0</v>
      </c>
      <c r="BZ39" s="10">
        <v>0</v>
      </c>
      <c r="CA39" s="10">
        <f t="shared" si="32"/>
        <v>0</v>
      </c>
      <c r="CB39" s="13">
        <f t="shared" si="33"/>
        <v>0</v>
      </c>
      <c r="CC39" s="10" t="e">
        <f t="shared" si="34"/>
        <v>#NUM!</v>
      </c>
      <c r="CD39" s="10" t="e">
        <f t="shared" si="35"/>
        <v>#NUM!</v>
      </c>
    </row>
    <row r="40" spans="1:82" x14ac:dyDescent="0.35">
      <c r="A40" s="10" t="s">
        <v>79</v>
      </c>
      <c r="B40" s="10" t="s">
        <v>220</v>
      </c>
      <c r="C40" s="10" t="s">
        <v>237</v>
      </c>
      <c r="D40" s="10" t="s">
        <v>238</v>
      </c>
      <c r="E40" s="10" t="s">
        <v>239</v>
      </c>
      <c r="G40" s="9" t="s">
        <v>240</v>
      </c>
      <c r="H40" s="9" t="s">
        <v>241</v>
      </c>
      <c r="I40" s="10" t="s">
        <v>242</v>
      </c>
      <c r="L40" s="10">
        <v>0</v>
      </c>
      <c r="M40" s="10">
        <f t="shared" si="0"/>
        <v>0</v>
      </c>
      <c r="N40" s="10">
        <f t="shared" si="1"/>
        <v>0</v>
      </c>
      <c r="O40" s="10" t="e">
        <f t="shared" si="2"/>
        <v>#NUM!</v>
      </c>
      <c r="P40" s="10" t="e">
        <f t="shared" si="3"/>
        <v>#NUM!</v>
      </c>
      <c r="S40" s="10">
        <v>0</v>
      </c>
      <c r="T40" s="10">
        <v>0</v>
      </c>
      <c r="U40" s="10">
        <f t="shared" si="4"/>
        <v>0</v>
      </c>
      <c r="V40" s="10">
        <f t="shared" si="5"/>
        <v>0</v>
      </c>
      <c r="W40" s="10" t="e">
        <f t="shared" si="6"/>
        <v>#NUM!</v>
      </c>
      <c r="X40" s="10" t="e">
        <f t="shared" si="7"/>
        <v>#NUM!</v>
      </c>
      <c r="AA40" s="10">
        <v>0</v>
      </c>
      <c r="AB40" s="10">
        <f t="shared" si="8"/>
        <v>0</v>
      </c>
      <c r="AC40" s="10">
        <f t="shared" si="9"/>
        <v>0</v>
      </c>
      <c r="AD40" s="10" t="e">
        <f t="shared" si="10"/>
        <v>#NUM!</v>
      </c>
      <c r="AE40" s="10" t="e">
        <f t="shared" si="11"/>
        <v>#NUM!</v>
      </c>
      <c r="AH40" s="10">
        <v>0</v>
      </c>
      <c r="AI40" s="10">
        <v>0</v>
      </c>
      <c r="AJ40" s="10">
        <v>0</v>
      </c>
      <c r="AK40" s="10">
        <f t="shared" si="12"/>
        <v>0</v>
      </c>
      <c r="AL40" s="10">
        <f t="shared" si="13"/>
        <v>0</v>
      </c>
      <c r="AM40" s="10" t="e">
        <f t="shared" si="14"/>
        <v>#NUM!</v>
      </c>
      <c r="AN40" s="10" t="e">
        <f t="shared" si="15"/>
        <v>#NUM!</v>
      </c>
      <c r="AT40" s="10">
        <v>0</v>
      </c>
      <c r="AU40" s="10">
        <v>1</v>
      </c>
      <c r="AV40" s="10">
        <f t="shared" si="16"/>
        <v>0.5</v>
      </c>
      <c r="AW40" s="10">
        <f t="shared" si="17"/>
        <v>2.7027027027027029E-2</v>
      </c>
      <c r="AX40" s="10">
        <f t="shared" si="18"/>
        <v>-3.6109179126442243</v>
      </c>
      <c r="AY40" s="10">
        <f t="shared" si="19"/>
        <v>-9.759237601741147E-2</v>
      </c>
      <c r="BB40" s="10">
        <v>0</v>
      </c>
      <c r="BC40" s="10">
        <v>0</v>
      </c>
      <c r="BD40" s="10">
        <f t="shared" si="20"/>
        <v>0</v>
      </c>
      <c r="BE40" s="13">
        <f t="shared" si="21"/>
        <v>0</v>
      </c>
      <c r="BF40" s="10" t="e">
        <f t="shared" si="22"/>
        <v>#NUM!</v>
      </c>
      <c r="BG40" s="10" t="e">
        <f t="shared" si="23"/>
        <v>#NUM!</v>
      </c>
      <c r="BJ40" s="10">
        <v>0</v>
      </c>
      <c r="BK40" s="10">
        <v>0</v>
      </c>
      <c r="BL40" s="10">
        <f t="shared" si="24"/>
        <v>0</v>
      </c>
      <c r="BM40" s="13">
        <f t="shared" si="25"/>
        <v>0</v>
      </c>
      <c r="BN40" s="10" t="e">
        <f t="shared" si="26"/>
        <v>#NUM!</v>
      </c>
      <c r="BO40" s="10" t="e">
        <f t="shared" si="27"/>
        <v>#NUM!</v>
      </c>
      <c r="BR40" s="10">
        <v>0</v>
      </c>
      <c r="BS40" s="10">
        <f t="shared" si="28"/>
        <v>0</v>
      </c>
      <c r="BT40" s="13">
        <f t="shared" si="29"/>
        <v>0</v>
      </c>
      <c r="BU40" s="10" t="e">
        <f t="shared" si="30"/>
        <v>#NUM!</v>
      </c>
      <c r="BV40" s="10" t="e">
        <f t="shared" si="31"/>
        <v>#NUM!</v>
      </c>
      <c r="BY40" s="10">
        <v>0</v>
      </c>
      <c r="BZ40" s="10">
        <v>0</v>
      </c>
      <c r="CA40" s="10">
        <f t="shared" si="32"/>
        <v>0</v>
      </c>
      <c r="CB40" s="13">
        <f t="shared" si="33"/>
        <v>0</v>
      </c>
      <c r="CC40" s="10" t="e">
        <f t="shared" si="34"/>
        <v>#NUM!</v>
      </c>
      <c r="CD40" s="10" t="e">
        <f t="shared" si="35"/>
        <v>#NUM!</v>
      </c>
    </row>
    <row r="41" spans="1:82" x14ac:dyDescent="0.35">
      <c r="A41" s="10" t="s">
        <v>79</v>
      </c>
      <c r="B41" s="10" t="s">
        <v>220</v>
      </c>
      <c r="C41" s="10" t="s">
        <v>243</v>
      </c>
      <c r="D41" s="10" t="s">
        <v>244</v>
      </c>
      <c r="E41" s="10" t="s">
        <v>245</v>
      </c>
      <c r="G41" s="9" t="s">
        <v>246</v>
      </c>
      <c r="H41" s="9" t="s">
        <v>247</v>
      </c>
      <c r="I41" s="10" t="s">
        <v>248</v>
      </c>
      <c r="L41" s="10">
        <v>0</v>
      </c>
      <c r="M41" s="10">
        <f t="shared" si="0"/>
        <v>0</v>
      </c>
      <c r="N41" s="10">
        <f t="shared" si="1"/>
        <v>0</v>
      </c>
      <c r="O41" s="10" t="e">
        <f t="shared" si="2"/>
        <v>#NUM!</v>
      </c>
      <c r="P41" s="10" t="e">
        <f t="shared" si="3"/>
        <v>#NUM!</v>
      </c>
      <c r="S41" s="10">
        <v>0</v>
      </c>
      <c r="T41" s="10">
        <v>0</v>
      </c>
      <c r="U41" s="10">
        <f t="shared" si="4"/>
        <v>0</v>
      </c>
      <c r="V41" s="10">
        <f t="shared" si="5"/>
        <v>0</v>
      </c>
      <c r="W41" s="10" t="e">
        <f t="shared" si="6"/>
        <v>#NUM!</v>
      </c>
      <c r="X41" s="10" t="e">
        <f t="shared" si="7"/>
        <v>#NUM!</v>
      </c>
      <c r="AA41" s="10">
        <v>0</v>
      </c>
      <c r="AB41" s="10">
        <f t="shared" si="8"/>
        <v>0</v>
      </c>
      <c r="AC41" s="10">
        <f t="shared" si="9"/>
        <v>0</v>
      </c>
      <c r="AD41" s="10" t="e">
        <f t="shared" si="10"/>
        <v>#NUM!</v>
      </c>
      <c r="AE41" s="10" t="e">
        <f t="shared" si="11"/>
        <v>#NUM!</v>
      </c>
      <c r="AH41" s="10">
        <v>0</v>
      </c>
      <c r="AI41" s="10">
        <v>0</v>
      </c>
      <c r="AJ41" s="10">
        <v>0</v>
      </c>
      <c r="AK41" s="10">
        <f t="shared" si="12"/>
        <v>0</v>
      </c>
      <c r="AL41" s="10">
        <f t="shared" si="13"/>
        <v>0</v>
      </c>
      <c r="AM41" s="10" t="e">
        <f t="shared" si="14"/>
        <v>#NUM!</v>
      </c>
      <c r="AN41" s="10" t="e">
        <f t="shared" si="15"/>
        <v>#NUM!</v>
      </c>
      <c r="AT41" s="10">
        <v>1</v>
      </c>
      <c r="AU41" s="10">
        <v>0</v>
      </c>
      <c r="AV41" s="10">
        <f t="shared" si="16"/>
        <v>0.5</v>
      </c>
      <c r="AW41" s="10">
        <f t="shared" si="17"/>
        <v>2.7027027027027029E-2</v>
      </c>
      <c r="AX41" s="10">
        <f t="shared" si="18"/>
        <v>-3.6109179126442243</v>
      </c>
      <c r="AY41" s="10">
        <f t="shared" si="19"/>
        <v>-9.759237601741147E-2</v>
      </c>
      <c r="BB41" s="10">
        <v>0</v>
      </c>
      <c r="BC41" s="10">
        <v>0</v>
      </c>
      <c r="BD41" s="10">
        <f t="shared" si="20"/>
        <v>0</v>
      </c>
      <c r="BE41" s="13">
        <f t="shared" si="21"/>
        <v>0</v>
      </c>
      <c r="BF41" s="10" t="e">
        <f t="shared" si="22"/>
        <v>#NUM!</v>
      </c>
      <c r="BG41" s="10" t="e">
        <f t="shared" si="23"/>
        <v>#NUM!</v>
      </c>
      <c r="BJ41" s="10">
        <v>0</v>
      </c>
      <c r="BK41" s="10">
        <v>0</v>
      </c>
      <c r="BL41" s="10">
        <f t="shared" si="24"/>
        <v>0</v>
      </c>
      <c r="BM41" s="13">
        <f t="shared" si="25"/>
        <v>0</v>
      </c>
      <c r="BN41" s="10" t="e">
        <f t="shared" si="26"/>
        <v>#NUM!</v>
      </c>
      <c r="BO41" s="10" t="e">
        <f t="shared" si="27"/>
        <v>#NUM!</v>
      </c>
      <c r="BR41" s="10">
        <v>0</v>
      </c>
      <c r="BS41" s="10">
        <f t="shared" si="28"/>
        <v>0</v>
      </c>
      <c r="BT41" s="13">
        <f t="shared" si="29"/>
        <v>0</v>
      </c>
      <c r="BU41" s="10" t="e">
        <f t="shared" si="30"/>
        <v>#NUM!</v>
      </c>
      <c r="BV41" s="10" t="e">
        <f t="shared" si="31"/>
        <v>#NUM!</v>
      </c>
      <c r="BY41" s="10">
        <v>0</v>
      </c>
      <c r="BZ41" s="10">
        <v>0</v>
      </c>
      <c r="CA41" s="10">
        <f t="shared" si="32"/>
        <v>0</v>
      </c>
      <c r="CB41" s="13">
        <f t="shared" si="33"/>
        <v>0</v>
      </c>
      <c r="CC41" s="10" t="e">
        <f t="shared" si="34"/>
        <v>#NUM!</v>
      </c>
      <c r="CD41" s="10" t="e">
        <f t="shared" si="35"/>
        <v>#NUM!</v>
      </c>
    </row>
    <row r="42" spans="1:82" x14ac:dyDescent="0.35">
      <c r="A42" s="10" t="s">
        <v>79</v>
      </c>
      <c r="B42" s="10" t="s">
        <v>220</v>
      </c>
      <c r="C42" s="10" t="s">
        <v>243</v>
      </c>
      <c r="D42" s="10" t="s">
        <v>249</v>
      </c>
      <c r="E42" s="10" t="s">
        <v>250</v>
      </c>
      <c r="F42" s="10" t="s">
        <v>251</v>
      </c>
      <c r="G42" s="9" t="s">
        <v>252</v>
      </c>
      <c r="H42" s="9" t="s">
        <v>253</v>
      </c>
      <c r="I42" s="10" t="s">
        <v>254</v>
      </c>
      <c r="L42" s="10">
        <v>0</v>
      </c>
      <c r="M42" s="10">
        <f t="shared" si="0"/>
        <v>0</v>
      </c>
      <c r="N42" s="10">
        <f t="shared" si="1"/>
        <v>0</v>
      </c>
      <c r="O42" s="10" t="e">
        <f t="shared" si="2"/>
        <v>#NUM!</v>
      </c>
      <c r="P42" s="10" t="e">
        <f t="shared" si="3"/>
        <v>#NUM!</v>
      </c>
      <c r="S42" s="10">
        <v>0</v>
      </c>
      <c r="T42" s="10">
        <v>0</v>
      </c>
      <c r="U42" s="10">
        <f t="shared" si="4"/>
        <v>0</v>
      </c>
      <c r="V42" s="10">
        <f t="shared" si="5"/>
        <v>0</v>
      </c>
      <c r="W42" s="10" t="e">
        <f t="shared" si="6"/>
        <v>#NUM!</v>
      </c>
      <c r="X42" s="10" t="e">
        <f t="shared" si="7"/>
        <v>#NUM!</v>
      </c>
      <c r="AA42" s="10">
        <v>0</v>
      </c>
      <c r="AB42" s="10">
        <f t="shared" si="8"/>
        <v>0</v>
      </c>
      <c r="AC42" s="10">
        <f t="shared" si="9"/>
        <v>0</v>
      </c>
      <c r="AD42" s="10" t="e">
        <f t="shared" si="10"/>
        <v>#NUM!</v>
      </c>
      <c r="AE42" s="10" t="e">
        <f t="shared" si="11"/>
        <v>#NUM!</v>
      </c>
      <c r="AH42" s="10">
        <v>0</v>
      </c>
      <c r="AI42" s="10">
        <v>0</v>
      </c>
      <c r="AJ42" s="10">
        <v>0</v>
      </c>
      <c r="AK42" s="10">
        <f t="shared" si="12"/>
        <v>0</v>
      </c>
      <c r="AL42" s="10">
        <f t="shared" si="13"/>
        <v>0</v>
      </c>
      <c r="AM42" s="10" t="e">
        <f t="shared" si="14"/>
        <v>#NUM!</v>
      </c>
      <c r="AN42" s="10" t="e">
        <f t="shared" si="15"/>
        <v>#NUM!</v>
      </c>
      <c r="AT42" s="10">
        <v>1</v>
      </c>
      <c r="AU42" s="10">
        <v>0</v>
      </c>
      <c r="AV42" s="10">
        <f t="shared" si="16"/>
        <v>0.5</v>
      </c>
      <c r="AW42" s="10">
        <f t="shared" si="17"/>
        <v>2.7027027027027029E-2</v>
      </c>
      <c r="AX42" s="10">
        <f t="shared" si="18"/>
        <v>-3.6109179126442243</v>
      </c>
      <c r="AY42" s="10">
        <f t="shared" si="19"/>
        <v>-9.759237601741147E-2</v>
      </c>
      <c r="BB42" s="10">
        <v>0</v>
      </c>
      <c r="BC42" s="10">
        <v>0</v>
      </c>
      <c r="BD42" s="10">
        <f t="shared" si="20"/>
        <v>0</v>
      </c>
      <c r="BE42" s="13">
        <f t="shared" si="21"/>
        <v>0</v>
      </c>
      <c r="BF42" s="10" t="e">
        <f t="shared" si="22"/>
        <v>#NUM!</v>
      </c>
      <c r="BG42" s="10" t="e">
        <f t="shared" si="23"/>
        <v>#NUM!</v>
      </c>
      <c r="BJ42" s="10">
        <v>0</v>
      </c>
      <c r="BK42" s="10">
        <v>0</v>
      </c>
      <c r="BL42" s="10">
        <f t="shared" si="24"/>
        <v>0</v>
      </c>
      <c r="BM42" s="13">
        <f t="shared" si="25"/>
        <v>0</v>
      </c>
      <c r="BN42" s="10" t="e">
        <f t="shared" si="26"/>
        <v>#NUM!</v>
      </c>
      <c r="BO42" s="10" t="e">
        <f t="shared" si="27"/>
        <v>#NUM!</v>
      </c>
      <c r="BR42" s="10">
        <v>0</v>
      </c>
      <c r="BS42" s="10">
        <f t="shared" si="28"/>
        <v>0</v>
      </c>
      <c r="BT42" s="13">
        <f t="shared" si="29"/>
        <v>0</v>
      </c>
      <c r="BU42" s="10" t="e">
        <f t="shared" si="30"/>
        <v>#NUM!</v>
      </c>
      <c r="BV42" s="10" t="e">
        <f t="shared" si="31"/>
        <v>#NUM!</v>
      </c>
      <c r="BY42" s="10">
        <v>0</v>
      </c>
      <c r="BZ42" s="10">
        <v>0</v>
      </c>
      <c r="CA42" s="10">
        <f t="shared" si="32"/>
        <v>0</v>
      </c>
      <c r="CB42" s="13">
        <f t="shared" si="33"/>
        <v>0</v>
      </c>
      <c r="CC42" s="10" t="e">
        <f t="shared" si="34"/>
        <v>#NUM!</v>
      </c>
      <c r="CD42" s="10" t="e">
        <f t="shared" si="35"/>
        <v>#NUM!</v>
      </c>
    </row>
    <row r="43" spans="1:82" x14ac:dyDescent="0.35">
      <c r="A43" s="10" t="s">
        <v>79</v>
      </c>
      <c r="B43" s="10" t="s">
        <v>220</v>
      </c>
      <c r="C43" s="10" t="s">
        <v>243</v>
      </c>
      <c r="D43" s="10" t="s">
        <v>249</v>
      </c>
      <c r="E43" s="10" t="s">
        <v>250</v>
      </c>
      <c r="F43" s="10" t="s">
        <v>255</v>
      </c>
      <c r="G43" s="9" t="s">
        <v>256</v>
      </c>
      <c r="H43" s="9" t="s">
        <v>257</v>
      </c>
      <c r="I43" s="10" t="s">
        <v>254</v>
      </c>
      <c r="L43" s="10">
        <v>1</v>
      </c>
      <c r="M43" s="10">
        <f t="shared" si="0"/>
        <v>1</v>
      </c>
      <c r="N43" s="10">
        <f t="shared" si="1"/>
        <v>0.33333333333333331</v>
      </c>
      <c r="O43" s="10">
        <f t="shared" si="2"/>
        <v>-1.0986122886681098</v>
      </c>
      <c r="P43" s="10">
        <f t="shared" si="3"/>
        <v>-0.36620409622270322</v>
      </c>
      <c r="S43" s="10">
        <v>0</v>
      </c>
      <c r="T43" s="10">
        <v>0</v>
      </c>
      <c r="U43" s="10">
        <f t="shared" si="4"/>
        <v>0</v>
      </c>
      <c r="V43" s="10">
        <f t="shared" si="5"/>
        <v>0</v>
      </c>
      <c r="W43" s="10" t="e">
        <f t="shared" si="6"/>
        <v>#NUM!</v>
      </c>
      <c r="X43" s="10" t="e">
        <f t="shared" si="7"/>
        <v>#NUM!</v>
      </c>
      <c r="AA43" s="10">
        <v>0</v>
      </c>
      <c r="AB43" s="10">
        <f t="shared" si="8"/>
        <v>0</v>
      </c>
      <c r="AC43" s="10">
        <f t="shared" si="9"/>
        <v>0</v>
      </c>
      <c r="AD43" s="10" t="e">
        <f t="shared" si="10"/>
        <v>#NUM!</v>
      </c>
      <c r="AE43" s="10" t="e">
        <f t="shared" si="11"/>
        <v>#NUM!</v>
      </c>
      <c r="AH43" s="10">
        <v>0</v>
      </c>
      <c r="AI43" s="10">
        <v>0</v>
      </c>
      <c r="AJ43" s="10">
        <v>0</v>
      </c>
      <c r="AK43" s="10">
        <f t="shared" si="12"/>
        <v>0</v>
      </c>
      <c r="AL43" s="10">
        <f t="shared" si="13"/>
        <v>0</v>
      </c>
      <c r="AM43" s="10" t="e">
        <f t="shared" si="14"/>
        <v>#NUM!</v>
      </c>
      <c r="AN43" s="10" t="e">
        <f t="shared" si="15"/>
        <v>#NUM!</v>
      </c>
      <c r="AT43" s="10">
        <v>0</v>
      </c>
      <c r="AU43" s="10">
        <v>0</v>
      </c>
      <c r="AV43" s="10">
        <f t="shared" si="16"/>
        <v>0</v>
      </c>
      <c r="AW43" s="10">
        <f t="shared" si="17"/>
        <v>0</v>
      </c>
      <c r="AX43" s="10" t="e">
        <f t="shared" si="18"/>
        <v>#NUM!</v>
      </c>
      <c r="AY43" s="10" t="e">
        <f t="shared" si="19"/>
        <v>#NUM!</v>
      </c>
      <c r="BB43" s="10">
        <v>0</v>
      </c>
      <c r="BC43" s="10">
        <v>0</v>
      </c>
      <c r="BD43" s="10">
        <f t="shared" si="20"/>
        <v>0</v>
      </c>
      <c r="BE43" s="13">
        <f t="shared" si="21"/>
        <v>0</v>
      </c>
      <c r="BF43" s="10" t="e">
        <f t="shared" si="22"/>
        <v>#NUM!</v>
      </c>
      <c r="BG43" s="10" t="e">
        <f t="shared" si="23"/>
        <v>#NUM!</v>
      </c>
      <c r="BJ43" s="10">
        <v>0</v>
      </c>
      <c r="BK43" s="10">
        <v>0</v>
      </c>
      <c r="BL43" s="10">
        <f t="shared" si="24"/>
        <v>0</v>
      </c>
      <c r="BM43" s="13">
        <f t="shared" si="25"/>
        <v>0</v>
      </c>
      <c r="BN43" s="10" t="e">
        <f t="shared" si="26"/>
        <v>#NUM!</v>
      </c>
      <c r="BO43" s="10" t="e">
        <f t="shared" si="27"/>
        <v>#NUM!</v>
      </c>
      <c r="BR43" s="10">
        <v>0</v>
      </c>
      <c r="BS43" s="10">
        <f t="shared" si="28"/>
        <v>0</v>
      </c>
      <c r="BT43" s="13">
        <f t="shared" si="29"/>
        <v>0</v>
      </c>
      <c r="BU43" s="10" t="e">
        <f t="shared" si="30"/>
        <v>#NUM!</v>
      </c>
      <c r="BV43" s="10" t="e">
        <f t="shared" si="31"/>
        <v>#NUM!</v>
      </c>
      <c r="BY43" s="10">
        <v>0</v>
      </c>
      <c r="BZ43" s="10">
        <v>0</v>
      </c>
      <c r="CA43" s="10">
        <f t="shared" si="32"/>
        <v>0</v>
      </c>
      <c r="CB43" s="13">
        <f t="shared" si="33"/>
        <v>0</v>
      </c>
      <c r="CC43" s="10" t="e">
        <f t="shared" si="34"/>
        <v>#NUM!</v>
      </c>
      <c r="CD43" s="10" t="e">
        <f t="shared" si="35"/>
        <v>#NUM!</v>
      </c>
    </row>
    <row r="44" spans="1:82" x14ac:dyDescent="0.35">
      <c r="A44" s="10" t="s">
        <v>79</v>
      </c>
      <c r="B44" s="10" t="s">
        <v>220</v>
      </c>
      <c r="C44" s="10" t="s">
        <v>243</v>
      </c>
      <c r="D44" s="10" t="s">
        <v>258</v>
      </c>
      <c r="E44" s="10" t="s">
        <v>259</v>
      </c>
      <c r="F44" s="10" t="s">
        <v>260</v>
      </c>
      <c r="G44" s="9" t="s">
        <v>261</v>
      </c>
      <c r="H44" s="9" t="s">
        <v>76</v>
      </c>
      <c r="I44" s="10" t="s">
        <v>262</v>
      </c>
      <c r="L44" s="10">
        <v>0</v>
      </c>
      <c r="M44" s="10">
        <f t="shared" si="0"/>
        <v>0</v>
      </c>
      <c r="N44" s="10">
        <f t="shared" si="1"/>
        <v>0</v>
      </c>
      <c r="O44" s="10" t="e">
        <f t="shared" si="2"/>
        <v>#NUM!</v>
      </c>
      <c r="P44" s="10" t="e">
        <f t="shared" si="3"/>
        <v>#NUM!</v>
      </c>
      <c r="S44" s="10">
        <v>0</v>
      </c>
      <c r="T44" s="10">
        <v>0</v>
      </c>
      <c r="U44" s="10">
        <f t="shared" si="4"/>
        <v>0</v>
      </c>
      <c r="V44" s="10">
        <f t="shared" si="5"/>
        <v>0</v>
      </c>
      <c r="W44" s="10" t="e">
        <f t="shared" si="6"/>
        <v>#NUM!</v>
      </c>
      <c r="X44" s="10" t="e">
        <f t="shared" si="7"/>
        <v>#NUM!</v>
      </c>
      <c r="AA44" s="10">
        <v>0</v>
      </c>
      <c r="AB44" s="10">
        <f t="shared" si="8"/>
        <v>0</v>
      </c>
      <c r="AC44" s="10">
        <f t="shared" si="9"/>
        <v>0</v>
      </c>
      <c r="AD44" s="10" t="e">
        <f t="shared" si="10"/>
        <v>#NUM!</v>
      </c>
      <c r="AE44" s="10" t="e">
        <f t="shared" si="11"/>
        <v>#NUM!</v>
      </c>
      <c r="AH44" s="10">
        <v>0</v>
      </c>
      <c r="AI44" s="10">
        <v>0</v>
      </c>
      <c r="AJ44" s="10">
        <v>0</v>
      </c>
      <c r="AK44" s="10">
        <f t="shared" si="12"/>
        <v>0</v>
      </c>
      <c r="AL44" s="10">
        <f t="shared" si="13"/>
        <v>0</v>
      </c>
      <c r="AM44" s="10" t="e">
        <f t="shared" si="14"/>
        <v>#NUM!</v>
      </c>
      <c r="AN44" s="10" t="e">
        <f t="shared" si="15"/>
        <v>#NUM!</v>
      </c>
      <c r="AT44" s="10">
        <v>0</v>
      </c>
      <c r="AU44" s="10">
        <v>0</v>
      </c>
      <c r="AV44" s="10">
        <f t="shared" si="16"/>
        <v>0</v>
      </c>
      <c r="AW44" s="10">
        <f t="shared" si="17"/>
        <v>0</v>
      </c>
      <c r="AX44" s="10" t="e">
        <f t="shared" si="18"/>
        <v>#NUM!</v>
      </c>
      <c r="AY44" s="10" t="e">
        <f t="shared" si="19"/>
        <v>#NUM!</v>
      </c>
      <c r="BB44" s="10">
        <v>0</v>
      </c>
      <c r="BC44" s="10">
        <v>1</v>
      </c>
      <c r="BD44" s="10">
        <f t="shared" si="20"/>
        <v>0.5</v>
      </c>
      <c r="BE44" s="13">
        <f t="shared" si="21"/>
        <v>4.5454545454545456E-2</v>
      </c>
      <c r="BF44" s="10">
        <f t="shared" si="22"/>
        <v>-3.0910424533583156</v>
      </c>
      <c r="BG44" s="10">
        <f t="shared" si="23"/>
        <v>-0.14050192969810527</v>
      </c>
      <c r="BJ44" s="10">
        <v>0</v>
      </c>
      <c r="BK44" s="10">
        <v>0</v>
      </c>
      <c r="BL44" s="10">
        <f t="shared" si="24"/>
        <v>0</v>
      </c>
      <c r="BM44" s="13">
        <f t="shared" si="25"/>
        <v>0</v>
      </c>
      <c r="BN44" s="10" t="e">
        <f t="shared" si="26"/>
        <v>#NUM!</v>
      </c>
      <c r="BO44" s="10" t="e">
        <f t="shared" si="27"/>
        <v>#NUM!</v>
      </c>
      <c r="BR44" s="10">
        <v>0</v>
      </c>
      <c r="BS44" s="10">
        <f t="shared" si="28"/>
        <v>0</v>
      </c>
      <c r="BT44" s="13">
        <f t="shared" si="29"/>
        <v>0</v>
      </c>
      <c r="BU44" s="10" t="e">
        <f t="shared" si="30"/>
        <v>#NUM!</v>
      </c>
      <c r="BV44" s="10" t="e">
        <f t="shared" si="31"/>
        <v>#NUM!</v>
      </c>
      <c r="BY44" s="10">
        <v>0</v>
      </c>
      <c r="BZ44" s="10">
        <v>0</v>
      </c>
      <c r="CA44" s="10">
        <f t="shared" si="32"/>
        <v>0</v>
      </c>
      <c r="CB44" s="13">
        <f t="shared" si="33"/>
        <v>0</v>
      </c>
      <c r="CC44" s="10" t="e">
        <f t="shared" si="34"/>
        <v>#NUM!</v>
      </c>
      <c r="CD44" s="10" t="e">
        <f t="shared" si="35"/>
        <v>#NUM!</v>
      </c>
    </row>
    <row r="45" spans="1:82" x14ac:dyDescent="0.35">
      <c r="A45" s="10" t="s">
        <v>79</v>
      </c>
      <c r="B45" s="10" t="s">
        <v>220</v>
      </c>
      <c r="C45" s="10" t="s">
        <v>243</v>
      </c>
      <c r="D45" s="10" t="s">
        <v>258</v>
      </c>
      <c r="E45" s="10" t="s">
        <v>263</v>
      </c>
      <c r="F45" s="10" t="s">
        <v>264</v>
      </c>
      <c r="G45" s="9" t="s">
        <v>265</v>
      </c>
      <c r="H45" s="9" t="s">
        <v>266</v>
      </c>
      <c r="I45" s="10" t="s">
        <v>267</v>
      </c>
      <c r="L45" s="10">
        <v>0</v>
      </c>
      <c r="M45" s="10">
        <f t="shared" si="0"/>
        <v>0</v>
      </c>
      <c r="N45" s="10">
        <f t="shared" si="1"/>
        <v>0</v>
      </c>
      <c r="O45" s="10" t="e">
        <f t="shared" si="2"/>
        <v>#NUM!</v>
      </c>
      <c r="P45" s="10" t="e">
        <f t="shared" si="3"/>
        <v>#NUM!</v>
      </c>
      <c r="S45" s="10">
        <v>0</v>
      </c>
      <c r="T45" s="10">
        <v>0</v>
      </c>
      <c r="U45" s="10">
        <f t="shared" si="4"/>
        <v>0</v>
      </c>
      <c r="V45" s="10">
        <f t="shared" si="5"/>
        <v>0</v>
      </c>
      <c r="W45" s="10" t="e">
        <f t="shared" si="6"/>
        <v>#NUM!</v>
      </c>
      <c r="X45" s="10" t="e">
        <f t="shared" si="7"/>
        <v>#NUM!</v>
      </c>
      <c r="AA45" s="10">
        <v>3</v>
      </c>
      <c r="AB45" s="10">
        <f t="shared" si="8"/>
        <v>3</v>
      </c>
      <c r="AC45" s="10">
        <f t="shared" si="9"/>
        <v>0.1875</v>
      </c>
      <c r="AD45" s="10">
        <f t="shared" si="10"/>
        <v>-1.6739764335716716</v>
      </c>
      <c r="AE45" s="10">
        <f t="shared" si="11"/>
        <v>-0.31387058129468842</v>
      </c>
      <c r="AH45" s="10">
        <v>0</v>
      </c>
      <c r="AI45" s="10">
        <v>0</v>
      </c>
      <c r="AJ45" s="10">
        <v>0</v>
      </c>
      <c r="AK45" s="10">
        <f t="shared" si="12"/>
        <v>0</v>
      </c>
      <c r="AL45" s="10">
        <f t="shared" si="13"/>
        <v>0</v>
      </c>
      <c r="AM45" s="10" t="e">
        <f t="shared" si="14"/>
        <v>#NUM!</v>
      </c>
      <c r="AN45" s="10" t="e">
        <f t="shared" si="15"/>
        <v>#NUM!</v>
      </c>
      <c r="AT45" s="10">
        <v>0</v>
      </c>
      <c r="AU45" s="10">
        <v>0</v>
      </c>
      <c r="AV45" s="10">
        <f t="shared" si="16"/>
        <v>0</v>
      </c>
      <c r="AW45" s="10">
        <f t="shared" si="17"/>
        <v>0</v>
      </c>
      <c r="AX45" s="10" t="e">
        <f t="shared" si="18"/>
        <v>#NUM!</v>
      </c>
      <c r="AY45" s="10" t="e">
        <f t="shared" si="19"/>
        <v>#NUM!</v>
      </c>
      <c r="BB45" s="10">
        <v>0</v>
      </c>
      <c r="BC45" s="10">
        <v>0</v>
      </c>
      <c r="BD45" s="10">
        <f t="shared" si="20"/>
        <v>0</v>
      </c>
      <c r="BE45" s="13">
        <f t="shared" si="21"/>
        <v>0</v>
      </c>
      <c r="BF45" s="10" t="e">
        <f t="shared" si="22"/>
        <v>#NUM!</v>
      </c>
      <c r="BG45" s="10" t="e">
        <f t="shared" si="23"/>
        <v>#NUM!</v>
      </c>
      <c r="BJ45" s="10">
        <v>0</v>
      </c>
      <c r="BK45" s="10">
        <v>0</v>
      </c>
      <c r="BL45" s="10">
        <f t="shared" si="24"/>
        <v>0</v>
      </c>
      <c r="BM45" s="13">
        <f t="shared" si="25"/>
        <v>0</v>
      </c>
      <c r="BN45" s="10" t="e">
        <f t="shared" si="26"/>
        <v>#NUM!</v>
      </c>
      <c r="BO45" s="10" t="e">
        <f t="shared" si="27"/>
        <v>#NUM!</v>
      </c>
      <c r="BR45" s="10">
        <v>0</v>
      </c>
      <c r="BS45" s="10">
        <f t="shared" si="28"/>
        <v>0</v>
      </c>
      <c r="BT45" s="13">
        <f t="shared" si="29"/>
        <v>0</v>
      </c>
      <c r="BU45" s="10" t="e">
        <f t="shared" si="30"/>
        <v>#NUM!</v>
      </c>
      <c r="BV45" s="10" t="e">
        <f t="shared" si="31"/>
        <v>#NUM!</v>
      </c>
      <c r="BY45" s="10">
        <v>0</v>
      </c>
      <c r="BZ45" s="10">
        <v>0</v>
      </c>
      <c r="CA45" s="10">
        <f t="shared" si="32"/>
        <v>0</v>
      </c>
      <c r="CB45" s="13">
        <f t="shared" si="33"/>
        <v>0</v>
      </c>
      <c r="CC45" s="10" t="e">
        <f t="shared" si="34"/>
        <v>#NUM!</v>
      </c>
      <c r="CD45" s="10" t="e">
        <f t="shared" si="35"/>
        <v>#NUM!</v>
      </c>
    </row>
    <row r="46" spans="1:82" x14ac:dyDescent="0.35">
      <c r="A46" s="10" t="s">
        <v>79</v>
      </c>
      <c r="B46" s="10" t="s">
        <v>220</v>
      </c>
      <c r="C46" s="10" t="s">
        <v>243</v>
      </c>
      <c r="D46" s="10" t="s">
        <v>258</v>
      </c>
      <c r="E46" s="10" t="s">
        <v>263</v>
      </c>
      <c r="F46" s="10" t="s">
        <v>268</v>
      </c>
      <c r="G46" s="9" t="s">
        <v>269</v>
      </c>
      <c r="H46" s="9" t="s">
        <v>270</v>
      </c>
      <c r="I46" s="10" t="s">
        <v>271</v>
      </c>
      <c r="L46" s="10">
        <v>0</v>
      </c>
      <c r="M46" s="10">
        <f t="shared" si="0"/>
        <v>0</v>
      </c>
      <c r="N46" s="10">
        <f t="shared" si="1"/>
        <v>0</v>
      </c>
      <c r="O46" s="10" t="e">
        <f t="shared" si="2"/>
        <v>#NUM!</v>
      </c>
      <c r="P46" s="10" t="e">
        <f t="shared" si="3"/>
        <v>#NUM!</v>
      </c>
      <c r="S46" s="10">
        <v>3</v>
      </c>
      <c r="T46" s="10">
        <v>0</v>
      </c>
      <c r="U46" s="10">
        <f t="shared" si="4"/>
        <v>1.5</v>
      </c>
      <c r="V46" s="10">
        <f t="shared" si="5"/>
        <v>5.1724137931034482E-2</v>
      </c>
      <c r="W46" s="10">
        <f t="shared" si="6"/>
        <v>-2.9618307218783095</v>
      </c>
      <c r="X46" s="10">
        <f t="shared" si="7"/>
        <v>-0.1531981407868091</v>
      </c>
      <c r="AA46" s="10">
        <v>0</v>
      </c>
      <c r="AB46" s="10">
        <f t="shared" si="8"/>
        <v>0</v>
      </c>
      <c r="AC46" s="10">
        <f t="shared" si="9"/>
        <v>0</v>
      </c>
      <c r="AD46" s="10" t="e">
        <f t="shared" si="10"/>
        <v>#NUM!</v>
      </c>
      <c r="AE46" s="10" t="e">
        <f t="shared" si="11"/>
        <v>#NUM!</v>
      </c>
      <c r="AH46" s="10">
        <v>0</v>
      </c>
      <c r="AI46" s="10">
        <v>0</v>
      </c>
      <c r="AJ46" s="10">
        <v>0</v>
      </c>
      <c r="AK46" s="10">
        <f t="shared" si="12"/>
        <v>0</v>
      </c>
      <c r="AL46" s="10">
        <f t="shared" si="13"/>
        <v>0</v>
      </c>
      <c r="AM46" s="10" t="e">
        <f t="shared" si="14"/>
        <v>#NUM!</v>
      </c>
      <c r="AN46" s="10" t="e">
        <f t="shared" si="15"/>
        <v>#NUM!</v>
      </c>
      <c r="AT46" s="10">
        <v>0</v>
      </c>
      <c r="AU46" s="10">
        <v>0</v>
      </c>
      <c r="AV46" s="10">
        <f t="shared" si="16"/>
        <v>0</v>
      </c>
      <c r="AW46" s="10">
        <f t="shared" si="17"/>
        <v>0</v>
      </c>
      <c r="AX46" s="10" t="e">
        <f t="shared" si="18"/>
        <v>#NUM!</v>
      </c>
      <c r="AY46" s="10" t="e">
        <f t="shared" si="19"/>
        <v>#NUM!</v>
      </c>
      <c r="BB46" s="10">
        <v>0</v>
      </c>
      <c r="BC46" s="10">
        <v>0</v>
      </c>
      <c r="BD46" s="10">
        <f t="shared" si="20"/>
        <v>0</v>
      </c>
      <c r="BE46" s="13">
        <f t="shared" si="21"/>
        <v>0</v>
      </c>
      <c r="BF46" s="10" t="e">
        <f t="shared" si="22"/>
        <v>#NUM!</v>
      </c>
      <c r="BG46" s="10" t="e">
        <f t="shared" si="23"/>
        <v>#NUM!</v>
      </c>
      <c r="BJ46" s="10">
        <v>0</v>
      </c>
      <c r="BK46" s="10">
        <v>0</v>
      </c>
      <c r="BL46" s="10">
        <f t="shared" si="24"/>
        <v>0</v>
      </c>
      <c r="BM46" s="13">
        <f t="shared" si="25"/>
        <v>0</v>
      </c>
      <c r="BN46" s="10" t="e">
        <f t="shared" si="26"/>
        <v>#NUM!</v>
      </c>
      <c r="BO46" s="10" t="e">
        <f t="shared" si="27"/>
        <v>#NUM!</v>
      </c>
      <c r="BR46" s="10">
        <v>0</v>
      </c>
      <c r="BS46" s="10">
        <f t="shared" si="28"/>
        <v>0</v>
      </c>
      <c r="BT46" s="13">
        <f t="shared" si="29"/>
        <v>0</v>
      </c>
      <c r="BU46" s="10" t="e">
        <f t="shared" si="30"/>
        <v>#NUM!</v>
      </c>
      <c r="BV46" s="10" t="e">
        <f t="shared" si="31"/>
        <v>#NUM!</v>
      </c>
      <c r="BY46" s="10">
        <v>0</v>
      </c>
      <c r="BZ46" s="10">
        <v>0</v>
      </c>
      <c r="CA46" s="10">
        <f t="shared" si="32"/>
        <v>0</v>
      </c>
      <c r="CB46" s="13">
        <f t="shared" si="33"/>
        <v>0</v>
      </c>
      <c r="CC46" s="10" t="e">
        <f t="shared" si="34"/>
        <v>#NUM!</v>
      </c>
      <c r="CD46" s="10" t="e">
        <f t="shared" si="35"/>
        <v>#NUM!</v>
      </c>
    </row>
    <row r="47" spans="1:82" x14ac:dyDescent="0.35">
      <c r="A47" s="10" t="s">
        <v>79</v>
      </c>
      <c r="B47" s="10" t="s">
        <v>220</v>
      </c>
      <c r="C47" s="10" t="s">
        <v>243</v>
      </c>
      <c r="D47" s="10" t="s">
        <v>258</v>
      </c>
      <c r="E47" s="10" t="s">
        <v>263</v>
      </c>
      <c r="F47" s="10" t="s">
        <v>272</v>
      </c>
      <c r="G47" s="9" t="s">
        <v>273</v>
      </c>
      <c r="H47" s="9" t="s">
        <v>274</v>
      </c>
      <c r="I47" s="10" t="s">
        <v>275</v>
      </c>
      <c r="L47" s="10">
        <v>0</v>
      </c>
      <c r="M47" s="10">
        <f t="shared" si="0"/>
        <v>0</v>
      </c>
      <c r="N47" s="10">
        <f t="shared" si="1"/>
        <v>0</v>
      </c>
      <c r="O47" s="10" t="e">
        <f t="shared" si="2"/>
        <v>#NUM!</v>
      </c>
      <c r="P47" s="10" t="e">
        <f t="shared" si="3"/>
        <v>#NUM!</v>
      </c>
      <c r="S47" s="10">
        <v>0</v>
      </c>
      <c r="T47" s="10">
        <v>0</v>
      </c>
      <c r="U47" s="10">
        <f t="shared" si="4"/>
        <v>0</v>
      </c>
      <c r="V47" s="10">
        <f t="shared" si="5"/>
        <v>0</v>
      </c>
      <c r="W47" s="10" t="e">
        <f t="shared" si="6"/>
        <v>#NUM!</v>
      </c>
      <c r="X47" s="10" t="e">
        <f t="shared" si="7"/>
        <v>#NUM!</v>
      </c>
      <c r="AA47" s="10">
        <v>0</v>
      </c>
      <c r="AB47" s="10">
        <f t="shared" si="8"/>
        <v>0</v>
      </c>
      <c r="AC47" s="10">
        <f t="shared" si="9"/>
        <v>0</v>
      </c>
      <c r="AD47" s="10" t="e">
        <f t="shared" si="10"/>
        <v>#NUM!</v>
      </c>
      <c r="AE47" s="10" t="e">
        <f t="shared" si="11"/>
        <v>#NUM!</v>
      </c>
      <c r="AH47" s="10">
        <v>0</v>
      </c>
      <c r="AI47" s="10">
        <v>0</v>
      </c>
      <c r="AJ47" s="10">
        <v>0</v>
      </c>
      <c r="AK47" s="10">
        <f t="shared" si="12"/>
        <v>0</v>
      </c>
      <c r="AL47" s="10">
        <f t="shared" si="13"/>
        <v>0</v>
      </c>
      <c r="AM47" s="10" t="e">
        <f t="shared" si="14"/>
        <v>#NUM!</v>
      </c>
      <c r="AN47" s="10" t="e">
        <f t="shared" si="15"/>
        <v>#NUM!</v>
      </c>
      <c r="AT47" s="10">
        <v>0</v>
      </c>
      <c r="AU47" s="10">
        <v>0</v>
      </c>
      <c r="AV47" s="10">
        <f t="shared" si="16"/>
        <v>0</v>
      </c>
      <c r="AW47" s="10">
        <f t="shared" si="17"/>
        <v>0</v>
      </c>
      <c r="AX47" s="10" t="e">
        <f t="shared" si="18"/>
        <v>#NUM!</v>
      </c>
      <c r="AY47" s="10" t="e">
        <f t="shared" si="19"/>
        <v>#NUM!</v>
      </c>
      <c r="BB47" s="10">
        <v>0</v>
      </c>
      <c r="BC47" s="10">
        <v>0</v>
      </c>
      <c r="BD47" s="10">
        <f t="shared" si="20"/>
        <v>0</v>
      </c>
      <c r="BE47" s="13">
        <f t="shared" si="21"/>
        <v>0</v>
      </c>
      <c r="BF47" s="10" t="e">
        <f t="shared" si="22"/>
        <v>#NUM!</v>
      </c>
      <c r="BG47" s="10" t="e">
        <f t="shared" si="23"/>
        <v>#NUM!</v>
      </c>
      <c r="BJ47" s="10">
        <v>0</v>
      </c>
      <c r="BK47" s="10">
        <v>0</v>
      </c>
      <c r="BL47" s="10">
        <f t="shared" si="24"/>
        <v>0</v>
      </c>
      <c r="BM47" s="13">
        <f t="shared" si="25"/>
        <v>0</v>
      </c>
      <c r="BN47" s="10" t="e">
        <f t="shared" si="26"/>
        <v>#NUM!</v>
      </c>
      <c r="BO47" s="10" t="e">
        <f t="shared" si="27"/>
        <v>#NUM!</v>
      </c>
      <c r="BR47" s="10">
        <v>0</v>
      </c>
      <c r="BS47" s="10">
        <f t="shared" si="28"/>
        <v>0</v>
      </c>
      <c r="BT47" s="13">
        <f t="shared" si="29"/>
        <v>0</v>
      </c>
      <c r="BU47" s="10" t="e">
        <f t="shared" si="30"/>
        <v>#NUM!</v>
      </c>
      <c r="BV47" s="10" t="e">
        <f t="shared" si="31"/>
        <v>#NUM!</v>
      </c>
      <c r="BY47" s="10">
        <v>1</v>
      </c>
      <c r="BZ47" s="10">
        <v>1</v>
      </c>
      <c r="CA47" s="10">
        <f t="shared" si="32"/>
        <v>1</v>
      </c>
      <c r="CB47" s="13">
        <f t="shared" si="33"/>
        <v>4.5454545454545456E-2</v>
      </c>
      <c r="CC47" s="10">
        <f t="shared" si="34"/>
        <v>-3.0910424533583156</v>
      </c>
      <c r="CD47" s="10">
        <f t="shared" si="35"/>
        <v>-0.14050192969810527</v>
      </c>
    </row>
    <row r="48" spans="1:82" x14ac:dyDescent="0.35">
      <c r="A48" s="10" t="s">
        <v>79</v>
      </c>
      <c r="B48" s="10" t="s">
        <v>220</v>
      </c>
      <c r="C48" s="10" t="s">
        <v>243</v>
      </c>
      <c r="D48" s="10" t="s">
        <v>258</v>
      </c>
      <c r="E48" s="10" t="s">
        <v>263</v>
      </c>
      <c r="F48" s="10" t="s">
        <v>276</v>
      </c>
      <c r="G48" s="9" t="s">
        <v>277</v>
      </c>
      <c r="H48" s="9" t="s">
        <v>278</v>
      </c>
      <c r="I48" s="10" t="s">
        <v>279</v>
      </c>
      <c r="L48" s="10">
        <v>0</v>
      </c>
      <c r="M48" s="10">
        <f t="shared" si="0"/>
        <v>0</v>
      </c>
      <c r="N48" s="10">
        <f t="shared" si="1"/>
        <v>0</v>
      </c>
      <c r="O48" s="10" t="e">
        <f t="shared" si="2"/>
        <v>#NUM!</v>
      </c>
      <c r="P48" s="10" t="e">
        <f t="shared" si="3"/>
        <v>#NUM!</v>
      </c>
      <c r="S48" s="10">
        <v>0</v>
      </c>
      <c r="T48" s="10">
        <v>0</v>
      </c>
      <c r="U48" s="10">
        <f t="shared" si="4"/>
        <v>0</v>
      </c>
      <c r="V48" s="10">
        <f t="shared" si="5"/>
        <v>0</v>
      </c>
      <c r="W48" s="10" t="e">
        <f t="shared" si="6"/>
        <v>#NUM!</v>
      </c>
      <c r="X48" s="10" t="e">
        <f t="shared" si="7"/>
        <v>#NUM!</v>
      </c>
      <c r="AA48" s="10">
        <v>0</v>
      </c>
      <c r="AB48" s="10">
        <f t="shared" si="8"/>
        <v>0</v>
      </c>
      <c r="AC48" s="10">
        <f t="shared" si="9"/>
        <v>0</v>
      </c>
      <c r="AD48" s="10" t="e">
        <f t="shared" si="10"/>
        <v>#NUM!</v>
      </c>
      <c r="AE48" s="10" t="e">
        <f t="shared" si="11"/>
        <v>#NUM!</v>
      </c>
      <c r="AH48" s="10">
        <v>2</v>
      </c>
      <c r="AI48" s="10">
        <v>0</v>
      </c>
      <c r="AJ48" s="10">
        <v>0</v>
      </c>
      <c r="AK48" s="10">
        <f t="shared" si="12"/>
        <v>0.66666666666666663</v>
      </c>
      <c r="AL48" s="10">
        <f t="shared" si="13"/>
        <v>4.5444217223358327E-2</v>
      </c>
      <c r="AM48" s="10">
        <f t="shared" si="14"/>
        <v>-3.0912697002630547</v>
      </c>
      <c r="AN48" s="10">
        <f t="shared" si="15"/>
        <v>-0.14048033175474003</v>
      </c>
      <c r="AT48" s="10">
        <v>0</v>
      </c>
      <c r="AU48" s="10">
        <v>0</v>
      </c>
      <c r="AV48" s="10">
        <f t="shared" si="16"/>
        <v>0</v>
      </c>
      <c r="AW48" s="10">
        <f t="shared" si="17"/>
        <v>0</v>
      </c>
      <c r="AX48" s="10" t="e">
        <f t="shared" si="18"/>
        <v>#NUM!</v>
      </c>
      <c r="AY48" s="10" t="e">
        <f t="shared" si="19"/>
        <v>#NUM!</v>
      </c>
      <c r="BB48" s="10">
        <v>0</v>
      </c>
      <c r="BC48" s="10">
        <v>0</v>
      </c>
      <c r="BD48" s="10">
        <f t="shared" si="20"/>
        <v>0</v>
      </c>
      <c r="BE48" s="13">
        <f t="shared" si="21"/>
        <v>0</v>
      </c>
      <c r="BF48" s="10" t="e">
        <f t="shared" si="22"/>
        <v>#NUM!</v>
      </c>
      <c r="BG48" s="10" t="e">
        <f t="shared" si="23"/>
        <v>#NUM!</v>
      </c>
      <c r="BJ48" s="10">
        <v>0</v>
      </c>
      <c r="BK48" s="10">
        <v>0</v>
      </c>
      <c r="BL48" s="10">
        <f t="shared" si="24"/>
        <v>0</v>
      </c>
      <c r="BM48" s="13">
        <f t="shared" si="25"/>
        <v>0</v>
      </c>
      <c r="BN48" s="10" t="e">
        <f t="shared" si="26"/>
        <v>#NUM!</v>
      </c>
      <c r="BO48" s="10" t="e">
        <f t="shared" si="27"/>
        <v>#NUM!</v>
      </c>
      <c r="BR48" s="10">
        <v>2</v>
      </c>
      <c r="BS48" s="10">
        <f t="shared" si="28"/>
        <v>2</v>
      </c>
      <c r="BT48" s="13">
        <f t="shared" si="29"/>
        <v>7.407407407407407E-2</v>
      </c>
      <c r="BU48" s="10">
        <f t="shared" si="30"/>
        <v>-2.6026896854443837</v>
      </c>
      <c r="BV48" s="10">
        <f t="shared" si="31"/>
        <v>-0.19279182855143581</v>
      </c>
      <c r="BY48" s="10">
        <v>0</v>
      </c>
      <c r="BZ48" s="10">
        <v>0</v>
      </c>
      <c r="CA48" s="10">
        <f t="shared" si="32"/>
        <v>0</v>
      </c>
      <c r="CB48" s="13">
        <f t="shared" si="33"/>
        <v>0</v>
      </c>
      <c r="CC48" s="10" t="e">
        <f t="shared" si="34"/>
        <v>#NUM!</v>
      </c>
      <c r="CD48" s="10" t="e">
        <f t="shared" si="35"/>
        <v>#NUM!</v>
      </c>
    </row>
    <row r="49" spans="1:82" x14ac:dyDescent="0.35">
      <c r="A49" s="10" t="s">
        <v>79</v>
      </c>
      <c r="B49" s="10" t="s">
        <v>220</v>
      </c>
      <c r="C49" s="10" t="s">
        <v>243</v>
      </c>
      <c r="D49" s="10" t="s">
        <v>258</v>
      </c>
      <c r="E49" s="10" t="s">
        <v>263</v>
      </c>
      <c r="F49" s="10" t="s">
        <v>280</v>
      </c>
      <c r="G49" s="9" t="s">
        <v>281</v>
      </c>
      <c r="H49" s="9" t="s">
        <v>282</v>
      </c>
      <c r="I49" s="10" t="s">
        <v>271</v>
      </c>
      <c r="L49" s="10">
        <v>0</v>
      </c>
      <c r="M49" s="10">
        <f t="shared" si="0"/>
        <v>0</v>
      </c>
      <c r="N49" s="10">
        <f t="shared" si="1"/>
        <v>0</v>
      </c>
      <c r="O49" s="10" t="e">
        <f t="shared" si="2"/>
        <v>#NUM!</v>
      </c>
      <c r="P49" s="10" t="e">
        <f t="shared" si="3"/>
        <v>#NUM!</v>
      </c>
      <c r="S49" s="10">
        <v>0</v>
      </c>
      <c r="T49" s="10">
        <v>0</v>
      </c>
      <c r="U49" s="10">
        <f t="shared" si="4"/>
        <v>0</v>
      </c>
      <c r="V49" s="10">
        <f t="shared" si="5"/>
        <v>0</v>
      </c>
      <c r="W49" s="10" t="e">
        <f t="shared" si="6"/>
        <v>#NUM!</v>
      </c>
      <c r="X49" s="10" t="e">
        <f t="shared" si="7"/>
        <v>#NUM!</v>
      </c>
      <c r="AA49" s="10">
        <v>0</v>
      </c>
      <c r="AB49" s="10">
        <f t="shared" si="8"/>
        <v>0</v>
      </c>
      <c r="AC49" s="10">
        <f t="shared" si="9"/>
        <v>0</v>
      </c>
      <c r="AD49" s="10" t="e">
        <f t="shared" si="10"/>
        <v>#NUM!</v>
      </c>
      <c r="AE49" s="10" t="e">
        <f t="shared" si="11"/>
        <v>#NUM!</v>
      </c>
      <c r="AH49" s="10">
        <v>0</v>
      </c>
      <c r="AI49" s="10">
        <v>0</v>
      </c>
      <c r="AJ49" s="10">
        <v>0</v>
      </c>
      <c r="AK49" s="10">
        <f t="shared" si="12"/>
        <v>0</v>
      </c>
      <c r="AL49" s="10">
        <f t="shared" si="13"/>
        <v>0</v>
      </c>
      <c r="AM49" s="10" t="e">
        <f t="shared" si="14"/>
        <v>#NUM!</v>
      </c>
      <c r="AN49" s="10" t="e">
        <f t="shared" si="15"/>
        <v>#NUM!</v>
      </c>
      <c r="AT49" s="10">
        <v>0</v>
      </c>
      <c r="AU49" s="10">
        <v>0</v>
      </c>
      <c r="AV49" s="10">
        <f t="shared" si="16"/>
        <v>0</v>
      </c>
      <c r="AW49" s="10">
        <f t="shared" si="17"/>
        <v>0</v>
      </c>
      <c r="AX49" s="10" t="e">
        <f t="shared" si="18"/>
        <v>#NUM!</v>
      </c>
      <c r="AY49" s="10" t="e">
        <f t="shared" si="19"/>
        <v>#NUM!</v>
      </c>
      <c r="BB49" s="10">
        <v>0</v>
      </c>
      <c r="BC49" s="10">
        <v>0</v>
      </c>
      <c r="BD49" s="10">
        <f t="shared" si="20"/>
        <v>0</v>
      </c>
      <c r="BE49" s="13">
        <f t="shared" si="21"/>
        <v>0</v>
      </c>
      <c r="BF49" s="10" t="e">
        <f t="shared" si="22"/>
        <v>#NUM!</v>
      </c>
      <c r="BG49" s="10" t="e">
        <f t="shared" si="23"/>
        <v>#NUM!</v>
      </c>
      <c r="BJ49" s="10">
        <v>1</v>
      </c>
      <c r="BK49" s="10">
        <v>0</v>
      </c>
      <c r="BL49" s="10">
        <f t="shared" si="24"/>
        <v>0.5</v>
      </c>
      <c r="BM49" s="13">
        <f t="shared" si="25"/>
        <v>7.246376811594203E-3</v>
      </c>
      <c r="BN49" s="10">
        <f t="shared" si="26"/>
        <v>-4.9272536851572051</v>
      </c>
      <c r="BO49" s="10">
        <f t="shared" si="27"/>
        <v>-3.5704736848965253E-2</v>
      </c>
      <c r="BR49" s="10">
        <v>0</v>
      </c>
      <c r="BS49" s="10">
        <f t="shared" si="28"/>
        <v>0</v>
      </c>
      <c r="BT49" s="13">
        <f t="shared" si="29"/>
        <v>0</v>
      </c>
      <c r="BU49" s="10" t="e">
        <f t="shared" si="30"/>
        <v>#NUM!</v>
      </c>
      <c r="BV49" s="10" t="e">
        <f t="shared" si="31"/>
        <v>#NUM!</v>
      </c>
      <c r="BY49" s="10">
        <v>0</v>
      </c>
      <c r="BZ49" s="10">
        <v>0</v>
      </c>
      <c r="CA49" s="10">
        <f t="shared" si="32"/>
        <v>0</v>
      </c>
      <c r="CB49" s="13">
        <f t="shared" si="33"/>
        <v>0</v>
      </c>
      <c r="CC49" s="10" t="e">
        <f t="shared" si="34"/>
        <v>#NUM!</v>
      </c>
      <c r="CD49" s="10" t="e">
        <f t="shared" si="35"/>
        <v>#NUM!</v>
      </c>
    </row>
    <row r="50" spans="1:82" x14ac:dyDescent="0.35">
      <c r="A50" s="10" t="s">
        <v>79</v>
      </c>
      <c r="B50" s="10" t="s">
        <v>220</v>
      </c>
      <c r="C50" s="10" t="s">
        <v>243</v>
      </c>
      <c r="D50" s="10" t="s">
        <v>258</v>
      </c>
      <c r="E50" s="10" t="s">
        <v>263</v>
      </c>
      <c r="F50" s="10" t="s">
        <v>283</v>
      </c>
      <c r="G50" s="9" t="s">
        <v>284</v>
      </c>
      <c r="H50" s="9" t="s">
        <v>285</v>
      </c>
      <c r="I50" s="10" t="s">
        <v>279</v>
      </c>
      <c r="L50" s="10">
        <v>0</v>
      </c>
      <c r="M50" s="10">
        <f t="shared" si="0"/>
        <v>0</v>
      </c>
      <c r="N50" s="10">
        <f t="shared" si="1"/>
        <v>0</v>
      </c>
      <c r="O50" s="10" t="e">
        <f t="shared" si="2"/>
        <v>#NUM!</v>
      </c>
      <c r="P50" s="10" t="e">
        <f t="shared" si="3"/>
        <v>#NUM!</v>
      </c>
      <c r="S50" s="10">
        <v>0</v>
      </c>
      <c r="T50" s="10">
        <v>0</v>
      </c>
      <c r="U50" s="10">
        <f t="shared" si="4"/>
        <v>0</v>
      </c>
      <c r="V50" s="10">
        <f t="shared" si="5"/>
        <v>0</v>
      </c>
      <c r="W50" s="10" t="e">
        <f t="shared" si="6"/>
        <v>#NUM!</v>
      </c>
      <c r="X50" s="10" t="e">
        <f t="shared" si="7"/>
        <v>#NUM!</v>
      </c>
      <c r="AA50" s="10">
        <v>0</v>
      </c>
      <c r="AB50" s="10">
        <f t="shared" si="8"/>
        <v>0</v>
      </c>
      <c r="AC50" s="10">
        <f t="shared" si="9"/>
        <v>0</v>
      </c>
      <c r="AD50" s="10" t="e">
        <f t="shared" si="10"/>
        <v>#NUM!</v>
      </c>
      <c r="AE50" s="10" t="e">
        <f t="shared" si="11"/>
        <v>#NUM!</v>
      </c>
      <c r="AH50" s="10">
        <v>0</v>
      </c>
      <c r="AI50" s="10">
        <v>0</v>
      </c>
      <c r="AJ50" s="10">
        <v>0</v>
      </c>
      <c r="AK50" s="10">
        <f t="shared" si="12"/>
        <v>0</v>
      </c>
      <c r="AL50" s="10">
        <f t="shared" si="13"/>
        <v>0</v>
      </c>
      <c r="AM50" s="10" t="e">
        <f t="shared" si="14"/>
        <v>#NUM!</v>
      </c>
      <c r="AN50" s="10" t="e">
        <f t="shared" si="15"/>
        <v>#NUM!</v>
      </c>
      <c r="AT50" s="10">
        <v>0</v>
      </c>
      <c r="AU50" s="10">
        <v>0</v>
      </c>
      <c r="AV50" s="10">
        <f t="shared" si="16"/>
        <v>0</v>
      </c>
      <c r="AW50" s="10">
        <f t="shared" si="17"/>
        <v>0</v>
      </c>
      <c r="AX50" s="10" t="e">
        <f t="shared" si="18"/>
        <v>#NUM!</v>
      </c>
      <c r="AY50" s="10" t="e">
        <f t="shared" si="19"/>
        <v>#NUM!</v>
      </c>
      <c r="BB50" s="10">
        <v>0</v>
      </c>
      <c r="BC50" s="10">
        <v>0</v>
      </c>
      <c r="BD50" s="10">
        <f t="shared" si="20"/>
        <v>0</v>
      </c>
      <c r="BE50" s="13">
        <f t="shared" si="21"/>
        <v>0</v>
      </c>
      <c r="BF50" s="10" t="e">
        <f t="shared" si="22"/>
        <v>#NUM!</v>
      </c>
      <c r="BG50" s="10" t="e">
        <f t="shared" si="23"/>
        <v>#NUM!</v>
      </c>
      <c r="BJ50" s="10">
        <v>2</v>
      </c>
      <c r="BK50" s="10">
        <v>0</v>
      </c>
      <c r="BL50" s="10">
        <f t="shared" si="24"/>
        <v>1</v>
      </c>
      <c r="BM50" s="13">
        <f t="shared" si="25"/>
        <v>1.4492753623188406E-2</v>
      </c>
      <c r="BN50" s="10">
        <f t="shared" si="26"/>
        <v>-4.2341065045972597</v>
      </c>
      <c r="BO50" s="10">
        <f t="shared" si="27"/>
        <v>-6.1363862385467531E-2</v>
      </c>
      <c r="BR50" s="10">
        <v>0</v>
      </c>
      <c r="BS50" s="10">
        <f t="shared" si="28"/>
        <v>0</v>
      </c>
      <c r="BT50" s="13">
        <f t="shared" si="29"/>
        <v>0</v>
      </c>
      <c r="BU50" s="10" t="e">
        <f t="shared" si="30"/>
        <v>#NUM!</v>
      </c>
      <c r="BV50" s="10" t="e">
        <f t="shared" si="31"/>
        <v>#NUM!</v>
      </c>
      <c r="BY50" s="10">
        <v>0</v>
      </c>
      <c r="BZ50" s="10">
        <v>0</v>
      </c>
      <c r="CA50" s="10">
        <f t="shared" si="32"/>
        <v>0</v>
      </c>
      <c r="CB50" s="13">
        <f t="shared" si="33"/>
        <v>0</v>
      </c>
      <c r="CC50" s="10" t="e">
        <f t="shared" si="34"/>
        <v>#NUM!</v>
      </c>
      <c r="CD50" s="10" t="e">
        <f t="shared" si="35"/>
        <v>#NUM!</v>
      </c>
    </row>
    <row r="51" spans="1:82" x14ac:dyDescent="0.35">
      <c r="A51" s="10" t="s">
        <v>79</v>
      </c>
      <c r="B51" s="10" t="s">
        <v>220</v>
      </c>
      <c r="C51" s="10" t="s">
        <v>243</v>
      </c>
      <c r="D51" s="10" t="s">
        <v>258</v>
      </c>
      <c r="E51" s="10" t="s">
        <v>263</v>
      </c>
      <c r="F51" s="10" t="s">
        <v>283</v>
      </c>
      <c r="G51" s="9" t="s">
        <v>284</v>
      </c>
      <c r="H51" s="9" t="s">
        <v>285</v>
      </c>
      <c r="I51" s="10" t="s">
        <v>279</v>
      </c>
      <c r="L51" s="10">
        <v>0</v>
      </c>
      <c r="M51" s="10">
        <f t="shared" si="0"/>
        <v>0</v>
      </c>
      <c r="N51" s="10">
        <f t="shared" si="1"/>
        <v>0</v>
      </c>
      <c r="O51" s="10" t="e">
        <f t="shared" si="2"/>
        <v>#NUM!</v>
      </c>
      <c r="P51" s="10" t="e">
        <f t="shared" si="3"/>
        <v>#NUM!</v>
      </c>
      <c r="S51" s="10">
        <v>0</v>
      </c>
      <c r="T51" s="10">
        <v>0</v>
      </c>
      <c r="U51" s="10">
        <f t="shared" si="4"/>
        <v>0</v>
      </c>
      <c r="V51" s="10">
        <f t="shared" si="5"/>
        <v>0</v>
      </c>
      <c r="W51" s="10" t="e">
        <f t="shared" si="6"/>
        <v>#NUM!</v>
      </c>
      <c r="X51" s="10" t="e">
        <f t="shared" si="7"/>
        <v>#NUM!</v>
      </c>
      <c r="AA51" s="10">
        <v>0</v>
      </c>
      <c r="AB51" s="10">
        <f t="shared" si="8"/>
        <v>0</v>
      </c>
      <c r="AC51" s="10">
        <f t="shared" si="9"/>
        <v>0</v>
      </c>
      <c r="AD51" s="10" t="e">
        <f t="shared" si="10"/>
        <v>#NUM!</v>
      </c>
      <c r="AE51" s="10" t="e">
        <f t="shared" si="11"/>
        <v>#NUM!</v>
      </c>
      <c r="AH51" s="10">
        <v>0</v>
      </c>
      <c r="AI51" s="10">
        <v>0</v>
      </c>
      <c r="AJ51" s="10">
        <v>0</v>
      </c>
      <c r="AK51" s="10">
        <f t="shared" si="12"/>
        <v>0</v>
      </c>
      <c r="AL51" s="10">
        <f t="shared" si="13"/>
        <v>0</v>
      </c>
      <c r="AM51" s="10" t="e">
        <f t="shared" si="14"/>
        <v>#NUM!</v>
      </c>
      <c r="AN51" s="10" t="e">
        <f t="shared" si="15"/>
        <v>#NUM!</v>
      </c>
      <c r="AT51" s="10">
        <v>0</v>
      </c>
      <c r="AU51" s="10">
        <v>0</v>
      </c>
      <c r="AV51" s="10">
        <f t="shared" si="16"/>
        <v>0</v>
      </c>
      <c r="AW51" s="10">
        <f t="shared" si="17"/>
        <v>0</v>
      </c>
      <c r="AX51" s="10" t="e">
        <f t="shared" si="18"/>
        <v>#NUM!</v>
      </c>
      <c r="AY51" s="10" t="e">
        <f t="shared" si="19"/>
        <v>#NUM!</v>
      </c>
      <c r="BB51" s="10">
        <v>0</v>
      </c>
      <c r="BC51" s="10">
        <v>0</v>
      </c>
      <c r="BD51" s="10">
        <f t="shared" si="20"/>
        <v>0</v>
      </c>
      <c r="BE51" s="13">
        <f t="shared" si="21"/>
        <v>0</v>
      </c>
      <c r="BF51" s="10" t="e">
        <f t="shared" si="22"/>
        <v>#NUM!</v>
      </c>
      <c r="BG51" s="10" t="e">
        <f t="shared" si="23"/>
        <v>#NUM!</v>
      </c>
      <c r="BJ51" s="10">
        <v>0</v>
      </c>
      <c r="BK51" s="10">
        <v>0</v>
      </c>
      <c r="BL51" s="10">
        <f t="shared" si="24"/>
        <v>0</v>
      </c>
      <c r="BM51" s="13">
        <f t="shared" si="25"/>
        <v>0</v>
      </c>
      <c r="BN51" s="10" t="e">
        <f t="shared" si="26"/>
        <v>#NUM!</v>
      </c>
      <c r="BO51" s="10" t="e">
        <f t="shared" si="27"/>
        <v>#NUM!</v>
      </c>
      <c r="BR51" s="10">
        <v>0</v>
      </c>
      <c r="BS51" s="10">
        <f t="shared" si="28"/>
        <v>0</v>
      </c>
      <c r="BT51" s="13">
        <f t="shared" si="29"/>
        <v>0</v>
      </c>
      <c r="BU51" s="10" t="e">
        <f t="shared" si="30"/>
        <v>#NUM!</v>
      </c>
      <c r="BV51" s="10" t="e">
        <f t="shared" si="31"/>
        <v>#NUM!</v>
      </c>
      <c r="BY51" s="10">
        <v>0</v>
      </c>
      <c r="BZ51" s="10">
        <v>0</v>
      </c>
      <c r="CA51" s="10">
        <f t="shared" si="32"/>
        <v>0</v>
      </c>
      <c r="CB51" s="13">
        <f t="shared" si="33"/>
        <v>0</v>
      </c>
      <c r="CC51" s="10" t="e">
        <f t="shared" si="34"/>
        <v>#NUM!</v>
      </c>
      <c r="CD51" s="10" t="e">
        <f t="shared" si="35"/>
        <v>#NUM!</v>
      </c>
    </row>
    <row r="52" spans="1:82" x14ac:dyDescent="0.35">
      <c r="A52" s="10" t="s">
        <v>79</v>
      </c>
      <c r="B52" s="10" t="s">
        <v>220</v>
      </c>
      <c r="C52" s="10" t="s">
        <v>243</v>
      </c>
      <c r="D52" s="10" t="s">
        <v>286</v>
      </c>
      <c r="E52" s="10" t="s">
        <v>287</v>
      </c>
      <c r="F52" s="10" t="s">
        <v>288</v>
      </c>
      <c r="G52" s="9" t="s">
        <v>289</v>
      </c>
      <c r="H52" s="9" t="s">
        <v>290</v>
      </c>
      <c r="I52" s="10" t="s">
        <v>291</v>
      </c>
      <c r="L52" s="10">
        <v>0</v>
      </c>
      <c r="M52" s="10">
        <f t="shared" si="0"/>
        <v>0</v>
      </c>
      <c r="N52" s="10">
        <f t="shared" si="1"/>
        <v>0</v>
      </c>
      <c r="O52" s="10" t="e">
        <f t="shared" si="2"/>
        <v>#NUM!</v>
      </c>
      <c r="P52" s="10" t="e">
        <f t="shared" si="3"/>
        <v>#NUM!</v>
      </c>
      <c r="S52" s="10">
        <v>0</v>
      </c>
      <c r="T52" s="10">
        <v>0</v>
      </c>
      <c r="U52" s="10">
        <f t="shared" si="4"/>
        <v>0</v>
      </c>
      <c r="V52" s="10">
        <f t="shared" si="5"/>
        <v>0</v>
      </c>
      <c r="W52" s="10" t="e">
        <f t="shared" si="6"/>
        <v>#NUM!</v>
      </c>
      <c r="X52" s="10" t="e">
        <f t="shared" si="7"/>
        <v>#NUM!</v>
      </c>
      <c r="AA52" s="10">
        <v>0</v>
      </c>
      <c r="AB52" s="10">
        <f t="shared" si="8"/>
        <v>0</v>
      </c>
      <c r="AC52" s="10">
        <f t="shared" si="9"/>
        <v>0</v>
      </c>
      <c r="AD52" s="10" t="e">
        <f t="shared" si="10"/>
        <v>#NUM!</v>
      </c>
      <c r="AE52" s="10" t="e">
        <f t="shared" si="11"/>
        <v>#NUM!</v>
      </c>
      <c r="AH52" s="10">
        <v>1</v>
      </c>
      <c r="AI52" s="10">
        <v>0</v>
      </c>
      <c r="AJ52" s="10">
        <v>0</v>
      </c>
      <c r="AK52" s="10">
        <f t="shared" si="12"/>
        <v>0.33333333333333331</v>
      </c>
      <c r="AL52" s="10">
        <f t="shared" si="13"/>
        <v>2.2722108611679163E-2</v>
      </c>
      <c r="AM52" s="10">
        <f t="shared" si="14"/>
        <v>-3.7844168808230001</v>
      </c>
      <c r="AN52" s="10">
        <f t="shared" si="15"/>
        <v>-8.598993139793229E-2</v>
      </c>
      <c r="AT52" s="10">
        <v>1</v>
      </c>
      <c r="AU52" s="10">
        <v>3</v>
      </c>
      <c r="AV52" s="10">
        <f t="shared" si="16"/>
        <v>2</v>
      </c>
      <c r="AW52" s="10">
        <f t="shared" si="17"/>
        <v>0.10810810810810811</v>
      </c>
      <c r="AX52" s="10">
        <f t="shared" si="18"/>
        <v>-2.2246235515243336</v>
      </c>
      <c r="AY52" s="10">
        <f t="shared" si="19"/>
        <v>-0.24049984340803607</v>
      </c>
      <c r="BB52" s="10">
        <v>0</v>
      </c>
      <c r="BC52" s="10">
        <v>0</v>
      </c>
      <c r="BD52" s="10">
        <f t="shared" si="20"/>
        <v>0</v>
      </c>
      <c r="BE52" s="13">
        <f t="shared" si="21"/>
        <v>0</v>
      </c>
      <c r="BF52" s="10" t="e">
        <f t="shared" si="22"/>
        <v>#NUM!</v>
      </c>
      <c r="BG52" s="10" t="e">
        <f t="shared" si="23"/>
        <v>#NUM!</v>
      </c>
      <c r="BJ52" s="10">
        <v>0</v>
      </c>
      <c r="BK52" s="10">
        <v>0</v>
      </c>
      <c r="BL52" s="10">
        <f t="shared" si="24"/>
        <v>0</v>
      </c>
      <c r="BM52" s="13">
        <f t="shared" si="25"/>
        <v>0</v>
      </c>
      <c r="BN52" s="10" t="e">
        <f t="shared" si="26"/>
        <v>#NUM!</v>
      </c>
      <c r="BO52" s="10" t="e">
        <f t="shared" si="27"/>
        <v>#NUM!</v>
      </c>
      <c r="BR52" s="10">
        <v>0</v>
      </c>
      <c r="BS52" s="10">
        <f t="shared" si="28"/>
        <v>0</v>
      </c>
      <c r="BT52" s="13">
        <f t="shared" si="29"/>
        <v>0</v>
      </c>
      <c r="BU52" s="10" t="e">
        <f t="shared" si="30"/>
        <v>#NUM!</v>
      </c>
      <c r="BV52" s="10" t="e">
        <f t="shared" si="31"/>
        <v>#NUM!</v>
      </c>
      <c r="BY52" s="10">
        <v>0</v>
      </c>
      <c r="BZ52" s="10">
        <v>0</v>
      </c>
      <c r="CA52" s="10">
        <f t="shared" si="32"/>
        <v>0</v>
      </c>
      <c r="CB52" s="13">
        <f t="shared" si="33"/>
        <v>0</v>
      </c>
      <c r="CC52" s="10" t="e">
        <f t="shared" si="34"/>
        <v>#NUM!</v>
      </c>
      <c r="CD52" s="10" t="e">
        <f t="shared" si="35"/>
        <v>#NUM!</v>
      </c>
    </row>
    <row r="53" spans="1:82" x14ac:dyDescent="0.35">
      <c r="A53" s="10" t="s">
        <v>79</v>
      </c>
      <c r="B53" s="10" t="s">
        <v>220</v>
      </c>
      <c r="C53" s="10" t="s">
        <v>243</v>
      </c>
      <c r="D53" s="10" t="s">
        <v>286</v>
      </c>
      <c r="E53" s="10" t="s">
        <v>287</v>
      </c>
      <c r="F53" s="10" t="s">
        <v>292</v>
      </c>
      <c r="G53" s="9" t="s">
        <v>293</v>
      </c>
      <c r="H53" s="9" t="s">
        <v>294</v>
      </c>
      <c r="I53" s="10" t="s">
        <v>295</v>
      </c>
      <c r="L53" s="10">
        <v>0</v>
      </c>
      <c r="M53" s="10">
        <f t="shared" si="0"/>
        <v>0</v>
      </c>
      <c r="N53" s="10">
        <f t="shared" si="1"/>
        <v>0</v>
      </c>
      <c r="O53" s="10" t="e">
        <f t="shared" si="2"/>
        <v>#NUM!</v>
      </c>
      <c r="P53" s="10" t="e">
        <f t="shared" si="3"/>
        <v>#NUM!</v>
      </c>
      <c r="S53" s="10">
        <v>0</v>
      </c>
      <c r="T53" s="10">
        <v>0</v>
      </c>
      <c r="U53" s="10">
        <f t="shared" si="4"/>
        <v>0</v>
      </c>
      <c r="V53" s="10">
        <f t="shared" si="5"/>
        <v>0</v>
      </c>
      <c r="W53" s="10" t="e">
        <f t="shared" si="6"/>
        <v>#NUM!</v>
      </c>
      <c r="X53" s="10" t="e">
        <f t="shared" si="7"/>
        <v>#NUM!</v>
      </c>
      <c r="AA53" s="10">
        <v>0</v>
      </c>
      <c r="AB53" s="10">
        <f t="shared" si="8"/>
        <v>0</v>
      </c>
      <c r="AC53" s="10">
        <f t="shared" si="9"/>
        <v>0</v>
      </c>
      <c r="AD53" s="10" t="e">
        <f t="shared" si="10"/>
        <v>#NUM!</v>
      </c>
      <c r="AE53" s="10" t="e">
        <f t="shared" si="11"/>
        <v>#NUM!</v>
      </c>
      <c r="AH53" s="10">
        <v>0</v>
      </c>
      <c r="AI53" s="10">
        <v>0</v>
      </c>
      <c r="AJ53" s="10">
        <v>0</v>
      </c>
      <c r="AK53" s="10">
        <f t="shared" si="12"/>
        <v>0</v>
      </c>
      <c r="AL53" s="10">
        <f t="shared" si="13"/>
        <v>0</v>
      </c>
      <c r="AM53" s="10" t="e">
        <f t="shared" si="14"/>
        <v>#NUM!</v>
      </c>
      <c r="AN53" s="10" t="e">
        <f t="shared" si="15"/>
        <v>#NUM!</v>
      </c>
      <c r="AT53" s="10">
        <v>0</v>
      </c>
      <c r="AU53" s="10">
        <v>1</v>
      </c>
      <c r="AV53" s="10">
        <f t="shared" si="16"/>
        <v>0.5</v>
      </c>
      <c r="AW53" s="10">
        <f t="shared" si="17"/>
        <v>2.7027027027027029E-2</v>
      </c>
      <c r="AX53" s="10">
        <f t="shared" si="18"/>
        <v>-3.6109179126442243</v>
      </c>
      <c r="AY53" s="10">
        <f t="shared" si="19"/>
        <v>-9.759237601741147E-2</v>
      </c>
      <c r="BB53" s="10">
        <v>0</v>
      </c>
      <c r="BC53" s="10">
        <v>0</v>
      </c>
      <c r="BD53" s="10">
        <f t="shared" si="20"/>
        <v>0</v>
      </c>
      <c r="BE53" s="13">
        <f t="shared" si="21"/>
        <v>0</v>
      </c>
      <c r="BF53" s="10" t="e">
        <f t="shared" si="22"/>
        <v>#NUM!</v>
      </c>
      <c r="BG53" s="10" t="e">
        <f t="shared" si="23"/>
        <v>#NUM!</v>
      </c>
      <c r="BJ53" s="10">
        <v>0</v>
      </c>
      <c r="BK53" s="10">
        <v>0</v>
      </c>
      <c r="BL53" s="10">
        <f t="shared" si="24"/>
        <v>0</v>
      </c>
      <c r="BM53" s="13">
        <f t="shared" si="25"/>
        <v>0</v>
      </c>
      <c r="BN53" s="10" t="e">
        <f t="shared" si="26"/>
        <v>#NUM!</v>
      </c>
      <c r="BO53" s="10" t="e">
        <f t="shared" si="27"/>
        <v>#NUM!</v>
      </c>
      <c r="BR53" s="10">
        <v>0</v>
      </c>
      <c r="BS53" s="10">
        <f t="shared" si="28"/>
        <v>0</v>
      </c>
      <c r="BT53" s="13">
        <f t="shared" si="29"/>
        <v>0</v>
      </c>
      <c r="BU53" s="10" t="e">
        <f t="shared" si="30"/>
        <v>#NUM!</v>
      </c>
      <c r="BV53" s="10" t="e">
        <f t="shared" si="31"/>
        <v>#NUM!</v>
      </c>
      <c r="BY53" s="10">
        <v>0</v>
      </c>
      <c r="BZ53" s="10">
        <v>0</v>
      </c>
      <c r="CA53" s="10">
        <f t="shared" si="32"/>
        <v>0</v>
      </c>
      <c r="CB53" s="13">
        <f t="shared" si="33"/>
        <v>0</v>
      </c>
      <c r="CC53" s="10" t="e">
        <f t="shared" si="34"/>
        <v>#NUM!</v>
      </c>
      <c r="CD53" s="10" t="e">
        <f t="shared" si="35"/>
        <v>#NUM!</v>
      </c>
    </row>
    <row r="54" spans="1:82" x14ac:dyDescent="0.35">
      <c r="A54" s="10" t="s">
        <v>79</v>
      </c>
      <c r="B54" s="10" t="s">
        <v>220</v>
      </c>
      <c r="C54" s="10" t="s">
        <v>243</v>
      </c>
      <c r="D54" s="10" t="s">
        <v>286</v>
      </c>
      <c r="E54" s="10" t="s">
        <v>296</v>
      </c>
      <c r="F54" s="10" t="s">
        <v>297</v>
      </c>
      <c r="G54" s="9" t="s">
        <v>298</v>
      </c>
      <c r="H54" s="9" t="s">
        <v>299</v>
      </c>
      <c r="I54" s="10" t="s">
        <v>300</v>
      </c>
      <c r="L54" s="10">
        <v>0</v>
      </c>
      <c r="M54" s="10">
        <f t="shared" si="0"/>
        <v>0</v>
      </c>
      <c r="N54" s="10">
        <f t="shared" si="1"/>
        <v>0</v>
      </c>
      <c r="O54" s="10" t="e">
        <f t="shared" si="2"/>
        <v>#NUM!</v>
      </c>
      <c r="P54" s="10" t="e">
        <f t="shared" si="3"/>
        <v>#NUM!</v>
      </c>
      <c r="S54" s="10">
        <v>0</v>
      </c>
      <c r="T54" s="10">
        <v>0</v>
      </c>
      <c r="U54" s="10">
        <f t="shared" si="4"/>
        <v>0</v>
      </c>
      <c r="V54" s="10">
        <f t="shared" si="5"/>
        <v>0</v>
      </c>
      <c r="W54" s="10" t="e">
        <f t="shared" si="6"/>
        <v>#NUM!</v>
      </c>
      <c r="X54" s="10" t="e">
        <f t="shared" si="7"/>
        <v>#NUM!</v>
      </c>
      <c r="AA54" s="10">
        <v>0</v>
      </c>
      <c r="AB54" s="10">
        <f t="shared" si="8"/>
        <v>0</v>
      </c>
      <c r="AC54" s="10">
        <f t="shared" si="9"/>
        <v>0</v>
      </c>
      <c r="AD54" s="10" t="e">
        <f t="shared" si="10"/>
        <v>#NUM!</v>
      </c>
      <c r="AE54" s="10" t="e">
        <f t="shared" si="11"/>
        <v>#NUM!</v>
      </c>
      <c r="AH54" s="10">
        <v>1</v>
      </c>
      <c r="AI54" s="10">
        <v>0</v>
      </c>
      <c r="AJ54" s="10">
        <v>0</v>
      </c>
      <c r="AK54" s="10">
        <f t="shared" si="12"/>
        <v>0.33333333333333331</v>
      </c>
      <c r="AL54" s="10">
        <f t="shared" si="13"/>
        <v>2.2722108611679163E-2</v>
      </c>
      <c r="AM54" s="10">
        <f t="shared" si="14"/>
        <v>-3.7844168808230001</v>
      </c>
      <c r="AN54" s="10">
        <f t="shared" si="15"/>
        <v>-8.598993139793229E-2</v>
      </c>
      <c r="AT54" s="10">
        <v>0</v>
      </c>
      <c r="AU54" s="10">
        <v>0</v>
      </c>
      <c r="AV54" s="10">
        <f t="shared" si="16"/>
        <v>0</v>
      </c>
      <c r="AW54" s="10">
        <f t="shared" si="17"/>
        <v>0</v>
      </c>
      <c r="AX54" s="10" t="e">
        <f t="shared" si="18"/>
        <v>#NUM!</v>
      </c>
      <c r="AY54" s="10" t="e">
        <f t="shared" si="19"/>
        <v>#NUM!</v>
      </c>
      <c r="BB54" s="10">
        <v>0</v>
      </c>
      <c r="BC54" s="10">
        <v>0</v>
      </c>
      <c r="BD54" s="10">
        <f t="shared" si="20"/>
        <v>0</v>
      </c>
      <c r="BE54" s="13">
        <f t="shared" si="21"/>
        <v>0</v>
      </c>
      <c r="BF54" s="10" t="e">
        <f t="shared" si="22"/>
        <v>#NUM!</v>
      </c>
      <c r="BG54" s="10" t="e">
        <f t="shared" si="23"/>
        <v>#NUM!</v>
      </c>
      <c r="BJ54" s="10">
        <v>0</v>
      </c>
      <c r="BK54" s="10">
        <v>0</v>
      </c>
      <c r="BL54" s="10">
        <f t="shared" si="24"/>
        <v>0</v>
      </c>
      <c r="BM54" s="13">
        <f t="shared" si="25"/>
        <v>0</v>
      </c>
      <c r="BN54" s="10" t="e">
        <f t="shared" si="26"/>
        <v>#NUM!</v>
      </c>
      <c r="BO54" s="10" t="e">
        <f t="shared" si="27"/>
        <v>#NUM!</v>
      </c>
      <c r="BR54" s="10">
        <v>0</v>
      </c>
      <c r="BS54" s="10">
        <f t="shared" si="28"/>
        <v>0</v>
      </c>
      <c r="BT54" s="13">
        <f t="shared" si="29"/>
        <v>0</v>
      </c>
      <c r="BU54" s="10" t="e">
        <f t="shared" si="30"/>
        <v>#NUM!</v>
      </c>
      <c r="BV54" s="10" t="e">
        <f t="shared" si="31"/>
        <v>#NUM!</v>
      </c>
      <c r="BY54" s="10">
        <v>0</v>
      </c>
      <c r="BZ54" s="10">
        <v>0</v>
      </c>
      <c r="CA54" s="10">
        <f t="shared" si="32"/>
        <v>0</v>
      </c>
      <c r="CB54" s="13">
        <f t="shared" si="33"/>
        <v>0</v>
      </c>
      <c r="CC54" s="10" t="e">
        <f t="shared" si="34"/>
        <v>#NUM!</v>
      </c>
      <c r="CD54" s="10" t="e">
        <f t="shared" si="35"/>
        <v>#NUM!</v>
      </c>
    </row>
    <row r="55" spans="1:82" x14ac:dyDescent="0.35">
      <c r="A55" s="10" t="s">
        <v>79</v>
      </c>
      <c r="B55" s="10" t="s">
        <v>220</v>
      </c>
      <c r="C55" s="10" t="s">
        <v>243</v>
      </c>
      <c r="D55" s="10" t="s">
        <v>301</v>
      </c>
      <c r="E55" s="10" t="s">
        <v>302</v>
      </c>
      <c r="F55" s="10" t="s">
        <v>303</v>
      </c>
      <c r="G55" s="9" t="s">
        <v>304</v>
      </c>
      <c r="H55" s="9" t="s">
        <v>305</v>
      </c>
      <c r="I55" s="10" t="s">
        <v>306</v>
      </c>
      <c r="L55" s="10">
        <v>0</v>
      </c>
      <c r="M55" s="10">
        <f t="shared" si="0"/>
        <v>0</v>
      </c>
      <c r="N55" s="10">
        <f t="shared" si="1"/>
        <v>0</v>
      </c>
      <c r="O55" s="10" t="e">
        <f t="shared" si="2"/>
        <v>#NUM!</v>
      </c>
      <c r="P55" s="10" t="e">
        <f t="shared" si="3"/>
        <v>#NUM!</v>
      </c>
      <c r="S55" s="10">
        <v>0</v>
      </c>
      <c r="T55" s="10">
        <v>0</v>
      </c>
      <c r="U55" s="10">
        <f t="shared" si="4"/>
        <v>0</v>
      </c>
      <c r="V55" s="10">
        <f t="shared" si="5"/>
        <v>0</v>
      </c>
      <c r="W55" s="10" t="e">
        <f t="shared" si="6"/>
        <v>#NUM!</v>
      </c>
      <c r="X55" s="10" t="e">
        <f t="shared" si="7"/>
        <v>#NUM!</v>
      </c>
      <c r="AA55" s="10">
        <v>0</v>
      </c>
      <c r="AB55" s="10">
        <f t="shared" si="8"/>
        <v>0</v>
      </c>
      <c r="AC55" s="10">
        <f t="shared" si="9"/>
        <v>0</v>
      </c>
      <c r="AD55" s="10" t="e">
        <f t="shared" si="10"/>
        <v>#NUM!</v>
      </c>
      <c r="AE55" s="10" t="e">
        <f t="shared" si="11"/>
        <v>#NUM!</v>
      </c>
      <c r="AH55" s="10">
        <v>0</v>
      </c>
      <c r="AI55" s="10">
        <v>0</v>
      </c>
      <c r="AJ55" s="10">
        <v>0</v>
      </c>
      <c r="AK55" s="10">
        <f t="shared" si="12"/>
        <v>0</v>
      </c>
      <c r="AL55" s="10">
        <f t="shared" si="13"/>
        <v>0</v>
      </c>
      <c r="AM55" s="10" t="e">
        <f t="shared" si="14"/>
        <v>#NUM!</v>
      </c>
      <c r="AN55" s="10" t="e">
        <f t="shared" si="15"/>
        <v>#NUM!</v>
      </c>
      <c r="AT55" s="10">
        <v>1</v>
      </c>
      <c r="AU55" s="10">
        <v>0</v>
      </c>
      <c r="AV55" s="10">
        <f t="shared" si="16"/>
        <v>0.5</v>
      </c>
      <c r="AW55" s="10">
        <f t="shared" si="17"/>
        <v>2.7027027027027029E-2</v>
      </c>
      <c r="AX55" s="10">
        <f t="shared" si="18"/>
        <v>-3.6109179126442243</v>
      </c>
      <c r="AY55" s="10">
        <f t="shared" si="19"/>
        <v>-9.759237601741147E-2</v>
      </c>
      <c r="BB55" s="10">
        <v>0</v>
      </c>
      <c r="BC55" s="10">
        <v>0</v>
      </c>
      <c r="BD55" s="10">
        <f t="shared" si="20"/>
        <v>0</v>
      </c>
      <c r="BE55" s="13">
        <f t="shared" si="21"/>
        <v>0</v>
      </c>
      <c r="BF55" s="10" t="e">
        <f t="shared" si="22"/>
        <v>#NUM!</v>
      </c>
      <c r="BG55" s="10" t="e">
        <f t="shared" si="23"/>
        <v>#NUM!</v>
      </c>
      <c r="BJ55" s="10">
        <v>0</v>
      </c>
      <c r="BK55" s="10">
        <v>0</v>
      </c>
      <c r="BL55" s="10">
        <f t="shared" si="24"/>
        <v>0</v>
      </c>
      <c r="BM55" s="13">
        <f t="shared" si="25"/>
        <v>0</v>
      </c>
      <c r="BN55" s="10" t="e">
        <f t="shared" si="26"/>
        <v>#NUM!</v>
      </c>
      <c r="BO55" s="10" t="e">
        <f t="shared" si="27"/>
        <v>#NUM!</v>
      </c>
      <c r="BR55" s="10">
        <v>0</v>
      </c>
      <c r="BS55" s="10">
        <f t="shared" si="28"/>
        <v>0</v>
      </c>
      <c r="BT55" s="13">
        <f t="shared" si="29"/>
        <v>0</v>
      </c>
      <c r="BU55" s="10" t="e">
        <f t="shared" si="30"/>
        <v>#NUM!</v>
      </c>
      <c r="BV55" s="10" t="e">
        <f t="shared" si="31"/>
        <v>#NUM!</v>
      </c>
      <c r="BY55" s="10">
        <v>0</v>
      </c>
      <c r="BZ55" s="10">
        <v>0</v>
      </c>
      <c r="CA55" s="10">
        <f t="shared" si="32"/>
        <v>0</v>
      </c>
      <c r="CB55" s="13">
        <f t="shared" si="33"/>
        <v>0</v>
      </c>
      <c r="CC55" s="10" t="e">
        <f t="shared" si="34"/>
        <v>#NUM!</v>
      </c>
      <c r="CD55" s="10" t="e">
        <f t="shared" si="35"/>
        <v>#NUM!</v>
      </c>
    </row>
    <row r="56" spans="1:82" x14ac:dyDescent="0.35">
      <c r="A56" s="10" t="s">
        <v>79</v>
      </c>
      <c r="B56" s="10" t="s">
        <v>220</v>
      </c>
      <c r="C56" s="10" t="s">
        <v>243</v>
      </c>
      <c r="D56" s="10" t="s">
        <v>307</v>
      </c>
      <c r="E56" s="10" t="s">
        <v>308</v>
      </c>
      <c r="G56" s="9" t="s">
        <v>309</v>
      </c>
      <c r="H56" s="9" t="s">
        <v>310</v>
      </c>
      <c r="I56" s="10" t="s">
        <v>311</v>
      </c>
      <c r="L56" s="10">
        <v>0</v>
      </c>
      <c r="M56" s="10">
        <f t="shared" si="0"/>
        <v>0</v>
      </c>
      <c r="N56" s="10">
        <f t="shared" si="1"/>
        <v>0</v>
      </c>
      <c r="O56" s="10" t="e">
        <f t="shared" si="2"/>
        <v>#NUM!</v>
      </c>
      <c r="P56" s="10" t="e">
        <f t="shared" si="3"/>
        <v>#NUM!</v>
      </c>
      <c r="S56" s="10">
        <v>0</v>
      </c>
      <c r="T56" s="10">
        <v>0</v>
      </c>
      <c r="U56" s="10">
        <f t="shared" si="4"/>
        <v>0</v>
      </c>
      <c r="V56" s="10">
        <f t="shared" si="5"/>
        <v>0</v>
      </c>
      <c r="W56" s="10" t="e">
        <f t="shared" si="6"/>
        <v>#NUM!</v>
      </c>
      <c r="X56" s="10" t="e">
        <f t="shared" si="7"/>
        <v>#NUM!</v>
      </c>
      <c r="AA56" s="10">
        <v>0</v>
      </c>
      <c r="AB56" s="10">
        <f t="shared" si="8"/>
        <v>0</v>
      </c>
      <c r="AC56" s="10">
        <f t="shared" si="9"/>
        <v>0</v>
      </c>
      <c r="AD56" s="10" t="e">
        <f t="shared" si="10"/>
        <v>#NUM!</v>
      </c>
      <c r="AE56" s="10" t="e">
        <f t="shared" si="11"/>
        <v>#NUM!</v>
      </c>
      <c r="AH56" s="10">
        <v>0</v>
      </c>
      <c r="AI56" s="10">
        <v>0</v>
      </c>
      <c r="AJ56" s="10">
        <v>0</v>
      </c>
      <c r="AK56" s="10">
        <f t="shared" si="12"/>
        <v>0</v>
      </c>
      <c r="AL56" s="10">
        <f t="shared" si="13"/>
        <v>0</v>
      </c>
      <c r="AM56" s="10" t="e">
        <f t="shared" si="14"/>
        <v>#NUM!</v>
      </c>
      <c r="AN56" s="10" t="e">
        <f t="shared" si="15"/>
        <v>#NUM!</v>
      </c>
      <c r="AT56" s="10">
        <v>0</v>
      </c>
      <c r="AU56" s="10">
        <v>1</v>
      </c>
      <c r="AV56" s="10">
        <f t="shared" si="16"/>
        <v>0.5</v>
      </c>
      <c r="AW56" s="10">
        <f t="shared" si="17"/>
        <v>2.7027027027027029E-2</v>
      </c>
      <c r="AX56" s="10">
        <f t="shared" si="18"/>
        <v>-3.6109179126442243</v>
      </c>
      <c r="AY56" s="10">
        <f t="shared" si="19"/>
        <v>-9.759237601741147E-2</v>
      </c>
      <c r="BB56" s="10">
        <v>1</v>
      </c>
      <c r="BC56" s="10">
        <v>0</v>
      </c>
      <c r="BD56" s="10">
        <f t="shared" si="20"/>
        <v>0.5</v>
      </c>
      <c r="BE56" s="13">
        <f t="shared" si="21"/>
        <v>4.5454545454545456E-2</v>
      </c>
      <c r="BF56" s="10">
        <f t="shared" si="22"/>
        <v>-3.0910424533583156</v>
      </c>
      <c r="BG56" s="10">
        <f t="shared" si="23"/>
        <v>-0.14050192969810527</v>
      </c>
      <c r="BJ56" s="10">
        <v>0</v>
      </c>
      <c r="BK56" s="10">
        <v>0</v>
      </c>
      <c r="BL56" s="10">
        <f t="shared" si="24"/>
        <v>0</v>
      </c>
      <c r="BM56" s="13">
        <f t="shared" si="25"/>
        <v>0</v>
      </c>
      <c r="BN56" s="10" t="e">
        <f t="shared" si="26"/>
        <v>#NUM!</v>
      </c>
      <c r="BO56" s="10" t="e">
        <f t="shared" si="27"/>
        <v>#NUM!</v>
      </c>
      <c r="BR56" s="10">
        <v>0</v>
      </c>
      <c r="BS56" s="10">
        <f t="shared" si="28"/>
        <v>0</v>
      </c>
      <c r="BT56" s="13">
        <f t="shared" si="29"/>
        <v>0</v>
      </c>
      <c r="BU56" s="10" t="e">
        <f t="shared" si="30"/>
        <v>#NUM!</v>
      </c>
      <c r="BV56" s="10" t="e">
        <f t="shared" si="31"/>
        <v>#NUM!</v>
      </c>
      <c r="BY56" s="10">
        <v>0</v>
      </c>
      <c r="BZ56" s="10">
        <v>0</v>
      </c>
      <c r="CA56" s="10">
        <f t="shared" si="32"/>
        <v>0</v>
      </c>
      <c r="CB56" s="13">
        <f t="shared" si="33"/>
        <v>0</v>
      </c>
      <c r="CC56" s="10" t="e">
        <f t="shared" si="34"/>
        <v>#NUM!</v>
      </c>
      <c r="CD56" s="10" t="e">
        <f t="shared" si="35"/>
        <v>#NUM!</v>
      </c>
    </row>
    <row r="57" spans="1:82" x14ac:dyDescent="0.35">
      <c r="A57" s="10" t="s">
        <v>79</v>
      </c>
      <c r="B57" s="10" t="s">
        <v>220</v>
      </c>
      <c r="C57" s="10" t="s">
        <v>312</v>
      </c>
      <c r="D57" s="10" t="s">
        <v>313</v>
      </c>
      <c r="E57" s="10" t="s">
        <v>314</v>
      </c>
      <c r="G57" s="9" t="s">
        <v>315</v>
      </c>
      <c r="H57" s="9" t="s">
        <v>316</v>
      </c>
      <c r="I57" s="10" t="s">
        <v>317</v>
      </c>
      <c r="L57" s="10">
        <v>0</v>
      </c>
      <c r="M57" s="10">
        <f t="shared" si="0"/>
        <v>0</v>
      </c>
      <c r="N57" s="10">
        <f t="shared" si="1"/>
        <v>0</v>
      </c>
      <c r="O57" s="10" t="e">
        <f t="shared" si="2"/>
        <v>#NUM!</v>
      </c>
      <c r="P57" s="10" t="e">
        <f t="shared" si="3"/>
        <v>#NUM!</v>
      </c>
      <c r="S57" s="10">
        <v>0</v>
      </c>
      <c r="T57" s="10">
        <v>0</v>
      </c>
      <c r="U57" s="10">
        <f t="shared" si="4"/>
        <v>0</v>
      </c>
      <c r="V57" s="10">
        <f t="shared" si="5"/>
        <v>0</v>
      </c>
      <c r="W57" s="10" t="e">
        <f t="shared" si="6"/>
        <v>#NUM!</v>
      </c>
      <c r="X57" s="10" t="e">
        <f t="shared" si="7"/>
        <v>#NUM!</v>
      </c>
      <c r="AA57" s="10">
        <v>0</v>
      </c>
      <c r="AB57" s="10">
        <f t="shared" si="8"/>
        <v>0</v>
      </c>
      <c r="AC57" s="10">
        <f t="shared" si="9"/>
        <v>0</v>
      </c>
      <c r="AD57" s="10" t="e">
        <f t="shared" si="10"/>
        <v>#NUM!</v>
      </c>
      <c r="AE57" s="10" t="e">
        <f t="shared" si="11"/>
        <v>#NUM!</v>
      </c>
      <c r="AH57" s="10">
        <v>0</v>
      </c>
      <c r="AI57" s="10">
        <v>0</v>
      </c>
      <c r="AJ57" s="10">
        <v>0</v>
      </c>
      <c r="AK57" s="10">
        <f t="shared" si="12"/>
        <v>0</v>
      </c>
      <c r="AL57" s="10">
        <f t="shared" si="13"/>
        <v>0</v>
      </c>
      <c r="AM57" s="10" t="e">
        <f t="shared" si="14"/>
        <v>#NUM!</v>
      </c>
      <c r="AN57" s="10" t="e">
        <f t="shared" si="15"/>
        <v>#NUM!</v>
      </c>
      <c r="AT57" s="10">
        <v>0</v>
      </c>
      <c r="AU57" s="10">
        <v>0</v>
      </c>
      <c r="AV57" s="10">
        <f t="shared" si="16"/>
        <v>0</v>
      </c>
      <c r="AW57" s="10">
        <f t="shared" si="17"/>
        <v>0</v>
      </c>
      <c r="AX57" s="10" t="e">
        <f t="shared" si="18"/>
        <v>#NUM!</v>
      </c>
      <c r="AY57" s="10" t="e">
        <f t="shared" si="19"/>
        <v>#NUM!</v>
      </c>
      <c r="BB57" s="10">
        <v>0</v>
      </c>
      <c r="BC57" s="10">
        <v>0</v>
      </c>
      <c r="BD57" s="10">
        <f t="shared" si="20"/>
        <v>0</v>
      </c>
      <c r="BE57" s="13">
        <f t="shared" si="21"/>
        <v>0</v>
      </c>
      <c r="BF57" s="10" t="e">
        <f t="shared" si="22"/>
        <v>#NUM!</v>
      </c>
      <c r="BG57" s="10" t="e">
        <f t="shared" si="23"/>
        <v>#NUM!</v>
      </c>
      <c r="BJ57" s="10">
        <v>0</v>
      </c>
      <c r="BK57" s="10">
        <v>0</v>
      </c>
      <c r="BL57" s="10">
        <f t="shared" si="24"/>
        <v>0</v>
      </c>
      <c r="BM57" s="13">
        <f t="shared" si="25"/>
        <v>0</v>
      </c>
      <c r="BN57" s="10" t="e">
        <f t="shared" si="26"/>
        <v>#NUM!</v>
      </c>
      <c r="BO57" s="10" t="e">
        <f t="shared" si="27"/>
        <v>#NUM!</v>
      </c>
      <c r="BR57" s="10">
        <v>1</v>
      </c>
      <c r="BS57" s="10">
        <f t="shared" si="28"/>
        <v>1</v>
      </c>
      <c r="BT57" s="13">
        <f t="shared" si="29"/>
        <v>3.7037037037037035E-2</v>
      </c>
      <c r="BU57" s="10">
        <f t="shared" si="30"/>
        <v>-3.2958368660043291</v>
      </c>
      <c r="BV57" s="10">
        <f t="shared" si="31"/>
        <v>-0.1220680320742344</v>
      </c>
      <c r="BY57" s="10">
        <v>0</v>
      </c>
      <c r="BZ57" s="10">
        <v>0</v>
      </c>
      <c r="CA57" s="10">
        <f t="shared" si="32"/>
        <v>0</v>
      </c>
      <c r="CB57" s="13">
        <f t="shared" si="33"/>
        <v>0</v>
      </c>
      <c r="CC57" s="10" t="e">
        <f t="shared" si="34"/>
        <v>#NUM!</v>
      </c>
      <c r="CD57" s="10" t="e">
        <f t="shared" si="35"/>
        <v>#NUM!</v>
      </c>
    </row>
    <row r="58" spans="1:82" x14ac:dyDescent="0.35">
      <c r="A58" s="10" t="s">
        <v>79</v>
      </c>
      <c r="B58" s="10" t="s">
        <v>220</v>
      </c>
      <c r="C58" s="10" t="s">
        <v>318</v>
      </c>
      <c r="D58" s="10" t="s">
        <v>319</v>
      </c>
      <c r="E58" s="10" t="s">
        <v>320</v>
      </c>
      <c r="F58" s="10" t="s">
        <v>321</v>
      </c>
      <c r="G58" s="9" t="s">
        <v>322</v>
      </c>
      <c r="H58" s="9" t="s">
        <v>323</v>
      </c>
      <c r="I58" s="10" t="s">
        <v>324</v>
      </c>
      <c r="L58" s="10">
        <v>0</v>
      </c>
      <c r="M58" s="10">
        <f t="shared" si="0"/>
        <v>0</v>
      </c>
      <c r="N58" s="10">
        <f t="shared" si="1"/>
        <v>0</v>
      </c>
      <c r="O58" s="10" t="e">
        <f t="shared" si="2"/>
        <v>#NUM!</v>
      </c>
      <c r="P58" s="10" t="e">
        <f t="shared" si="3"/>
        <v>#NUM!</v>
      </c>
      <c r="S58" s="10">
        <v>0</v>
      </c>
      <c r="T58" s="10">
        <v>0</v>
      </c>
      <c r="U58" s="10">
        <f t="shared" si="4"/>
        <v>0</v>
      </c>
      <c r="V58" s="10">
        <f t="shared" si="5"/>
        <v>0</v>
      </c>
      <c r="W58" s="10" t="e">
        <f t="shared" si="6"/>
        <v>#NUM!</v>
      </c>
      <c r="X58" s="10" t="e">
        <f t="shared" si="7"/>
        <v>#NUM!</v>
      </c>
      <c r="AA58" s="10">
        <v>0</v>
      </c>
      <c r="AB58" s="10">
        <f t="shared" si="8"/>
        <v>0</v>
      </c>
      <c r="AC58" s="10">
        <f t="shared" si="9"/>
        <v>0</v>
      </c>
      <c r="AD58" s="10" t="e">
        <f t="shared" si="10"/>
        <v>#NUM!</v>
      </c>
      <c r="AE58" s="10" t="e">
        <f t="shared" si="11"/>
        <v>#NUM!</v>
      </c>
      <c r="AH58" s="10">
        <v>0</v>
      </c>
      <c r="AI58" s="10">
        <v>0</v>
      </c>
      <c r="AJ58" s="10">
        <v>0</v>
      </c>
      <c r="AK58" s="10">
        <f t="shared" si="12"/>
        <v>0</v>
      </c>
      <c r="AL58" s="10">
        <f t="shared" si="13"/>
        <v>0</v>
      </c>
      <c r="AM58" s="10" t="e">
        <f t="shared" si="14"/>
        <v>#NUM!</v>
      </c>
      <c r="AN58" s="10" t="e">
        <f t="shared" si="15"/>
        <v>#NUM!</v>
      </c>
      <c r="AT58" s="10">
        <v>1</v>
      </c>
      <c r="AU58" s="10">
        <v>0</v>
      </c>
      <c r="AV58" s="10">
        <f t="shared" si="16"/>
        <v>0.5</v>
      </c>
      <c r="AW58" s="10">
        <f t="shared" si="17"/>
        <v>2.7027027027027029E-2</v>
      </c>
      <c r="AX58" s="10">
        <f t="shared" si="18"/>
        <v>-3.6109179126442243</v>
      </c>
      <c r="AY58" s="10">
        <f t="shared" si="19"/>
        <v>-9.759237601741147E-2</v>
      </c>
      <c r="BB58" s="10">
        <v>0</v>
      </c>
      <c r="BC58" s="10">
        <v>0</v>
      </c>
      <c r="BD58" s="10">
        <f t="shared" si="20"/>
        <v>0</v>
      </c>
      <c r="BE58" s="13">
        <f t="shared" si="21"/>
        <v>0</v>
      </c>
      <c r="BF58" s="10" t="e">
        <f t="shared" si="22"/>
        <v>#NUM!</v>
      </c>
      <c r="BG58" s="10" t="e">
        <f t="shared" si="23"/>
        <v>#NUM!</v>
      </c>
      <c r="BJ58" s="10">
        <v>0</v>
      </c>
      <c r="BK58" s="10">
        <v>0</v>
      </c>
      <c r="BL58" s="10">
        <f t="shared" si="24"/>
        <v>0</v>
      </c>
      <c r="BM58" s="13">
        <f t="shared" si="25"/>
        <v>0</v>
      </c>
      <c r="BN58" s="10" t="e">
        <f t="shared" si="26"/>
        <v>#NUM!</v>
      </c>
      <c r="BO58" s="10" t="e">
        <f t="shared" si="27"/>
        <v>#NUM!</v>
      </c>
      <c r="BR58" s="10">
        <v>0</v>
      </c>
      <c r="BS58" s="10">
        <f t="shared" si="28"/>
        <v>0</v>
      </c>
      <c r="BT58" s="13">
        <f t="shared" si="29"/>
        <v>0</v>
      </c>
      <c r="BU58" s="10" t="e">
        <f t="shared" si="30"/>
        <v>#NUM!</v>
      </c>
      <c r="BV58" s="10" t="e">
        <f t="shared" si="31"/>
        <v>#NUM!</v>
      </c>
      <c r="BY58" s="10">
        <v>0</v>
      </c>
      <c r="BZ58" s="10">
        <v>0</v>
      </c>
      <c r="CA58" s="10">
        <f t="shared" si="32"/>
        <v>0</v>
      </c>
      <c r="CB58" s="13">
        <f t="shared" si="33"/>
        <v>0</v>
      </c>
      <c r="CC58" s="10" t="e">
        <f t="shared" si="34"/>
        <v>#NUM!</v>
      </c>
      <c r="CD58" s="10" t="e">
        <f t="shared" si="35"/>
        <v>#NUM!</v>
      </c>
    </row>
    <row r="59" spans="1:82" x14ac:dyDescent="0.35">
      <c r="A59" s="10" t="s">
        <v>79</v>
      </c>
      <c r="B59" s="10" t="s">
        <v>220</v>
      </c>
      <c r="C59" s="10" t="s">
        <v>318</v>
      </c>
      <c r="D59" s="10" t="s">
        <v>319</v>
      </c>
      <c r="E59" s="10" t="s">
        <v>320</v>
      </c>
      <c r="F59" s="10" t="s">
        <v>325</v>
      </c>
      <c r="G59" s="9" t="s">
        <v>326</v>
      </c>
      <c r="H59" s="9" t="s">
        <v>327</v>
      </c>
      <c r="I59" s="10" t="s">
        <v>328</v>
      </c>
      <c r="L59" s="10">
        <v>0</v>
      </c>
      <c r="M59" s="10">
        <f t="shared" si="0"/>
        <v>0</v>
      </c>
      <c r="N59" s="10">
        <f t="shared" si="1"/>
        <v>0</v>
      </c>
      <c r="O59" s="10" t="e">
        <f t="shared" si="2"/>
        <v>#NUM!</v>
      </c>
      <c r="P59" s="10" t="e">
        <f t="shared" si="3"/>
        <v>#NUM!</v>
      </c>
      <c r="S59" s="10">
        <v>0</v>
      </c>
      <c r="T59" s="10">
        <v>0</v>
      </c>
      <c r="U59" s="10">
        <f t="shared" si="4"/>
        <v>0</v>
      </c>
      <c r="V59" s="10">
        <f t="shared" si="5"/>
        <v>0</v>
      </c>
      <c r="W59" s="10" t="e">
        <f t="shared" si="6"/>
        <v>#NUM!</v>
      </c>
      <c r="X59" s="10" t="e">
        <f t="shared" si="7"/>
        <v>#NUM!</v>
      </c>
      <c r="AA59" s="10">
        <v>0</v>
      </c>
      <c r="AB59" s="10">
        <f t="shared" si="8"/>
        <v>0</v>
      </c>
      <c r="AC59" s="10">
        <f t="shared" si="9"/>
        <v>0</v>
      </c>
      <c r="AD59" s="10" t="e">
        <f t="shared" si="10"/>
        <v>#NUM!</v>
      </c>
      <c r="AE59" s="10" t="e">
        <f t="shared" si="11"/>
        <v>#NUM!</v>
      </c>
      <c r="AH59" s="10">
        <v>0</v>
      </c>
      <c r="AI59" s="10">
        <v>0</v>
      </c>
      <c r="AJ59" s="10">
        <v>0</v>
      </c>
      <c r="AK59" s="10">
        <f t="shared" si="12"/>
        <v>0</v>
      </c>
      <c r="AL59" s="10">
        <f t="shared" si="13"/>
        <v>0</v>
      </c>
      <c r="AM59" s="10" t="e">
        <f t="shared" si="14"/>
        <v>#NUM!</v>
      </c>
      <c r="AN59" s="10" t="e">
        <f t="shared" si="15"/>
        <v>#NUM!</v>
      </c>
      <c r="AT59" s="10">
        <v>0</v>
      </c>
      <c r="AU59" s="10">
        <v>0</v>
      </c>
      <c r="AV59" s="10">
        <f t="shared" si="16"/>
        <v>0</v>
      </c>
      <c r="AW59" s="10">
        <f t="shared" si="17"/>
        <v>0</v>
      </c>
      <c r="AX59" s="10" t="e">
        <f t="shared" si="18"/>
        <v>#NUM!</v>
      </c>
      <c r="AY59" s="10" t="e">
        <f t="shared" si="19"/>
        <v>#NUM!</v>
      </c>
      <c r="BB59" s="10">
        <v>1</v>
      </c>
      <c r="BC59" s="10">
        <v>0</v>
      </c>
      <c r="BD59" s="10">
        <f t="shared" si="20"/>
        <v>0.5</v>
      </c>
      <c r="BE59" s="13">
        <f t="shared" si="21"/>
        <v>4.5454545454545456E-2</v>
      </c>
      <c r="BF59" s="10">
        <f t="shared" si="22"/>
        <v>-3.0910424533583156</v>
      </c>
      <c r="BG59" s="10">
        <f t="shared" si="23"/>
        <v>-0.14050192969810527</v>
      </c>
      <c r="BJ59" s="10">
        <v>0</v>
      </c>
      <c r="BK59" s="10">
        <v>0</v>
      </c>
      <c r="BL59" s="10">
        <f t="shared" si="24"/>
        <v>0</v>
      </c>
      <c r="BM59" s="13">
        <f t="shared" si="25"/>
        <v>0</v>
      </c>
      <c r="BN59" s="10" t="e">
        <f t="shared" si="26"/>
        <v>#NUM!</v>
      </c>
      <c r="BO59" s="10" t="e">
        <f t="shared" si="27"/>
        <v>#NUM!</v>
      </c>
      <c r="BR59" s="10">
        <v>0</v>
      </c>
      <c r="BS59" s="10">
        <f t="shared" si="28"/>
        <v>0</v>
      </c>
      <c r="BT59" s="13">
        <f t="shared" si="29"/>
        <v>0</v>
      </c>
      <c r="BU59" s="10" t="e">
        <f t="shared" si="30"/>
        <v>#NUM!</v>
      </c>
      <c r="BV59" s="10" t="e">
        <f t="shared" si="31"/>
        <v>#NUM!</v>
      </c>
      <c r="BY59" s="10">
        <v>0</v>
      </c>
      <c r="BZ59" s="10">
        <v>0</v>
      </c>
      <c r="CA59" s="10">
        <f t="shared" si="32"/>
        <v>0</v>
      </c>
      <c r="CB59" s="13">
        <f t="shared" si="33"/>
        <v>0</v>
      </c>
      <c r="CC59" s="10" t="e">
        <f t="shared" si="34"/>
        <v>#NUM!</v>
      </c>
      <c r="CD59" s="10" t="e">
        <f t="shared" si="35"/>
        <v>#NUM!</v>
      </c>
    </row>
    <row r="60" spans="1:82" x14ac:dyDescent="0.35">
      <c r="A60" s="10" t="s">
        <v>79</v>
      </c>
      <c r="B60" s="10" t="s">
        <v>220</v>
      </c>
      <c r="C60" s="10" t="s">
        <v>318</v>
      </c>
      <c r="D60" s="10" t="s">
        <v>319</v>
      </c>
      <c r="E60" s="10" t="s">
        <v>320</v>
      </c>
      <c r="F60" s="10" t="s">
        <v>329</v>
      </c>
      <c r="G60" s="9" t="s">
        <v>330</v>
      </c>
      <c r="H60" s="9" t="s">
        <v>331</v>
      </c>
      <c r="I60" s="10" t="s">
        <v>332</v>
      </c>
      <c r="L60" s="10">
        <v>0</v>
      </c>
      <c r="M60" s="10">
        <f t="shared" si="0"/>
        <v>0</v>
      </c>
      <c r="N60" s="10">
        <f t="shared" si="1"/>
        <v>0</v>
      </c>
      <c r="O60" s="10" t="e">
        <f t="shared" si="2"/>
        <v>#NUM!</v>
      </c>
      <c r="P60" s="10" t="e">
        <f t="shared" si="3"/>
        <v>#NUM!</v>
      </c>
      <c r="S60" s="10">
        <v>0</v>
      </c>
      <c r="T60" s="10">
        <v>0</v>
      </c>
      <c r="U60" s="10">
        <f t="shared" si="4"/>
        <v>0</v>
      </c>
      <c r="V60" s="10">
        <f t="shared" si="5"/>
        <v>0</v>
      </c>
      <c r="W60" s="10" t="e">
        <f t="shared" si="6"/>
        <v>#NUM!</v>
      </c>
      <c r="X60" s="10" t="e">
        <f t="shared" si="7"/>
        <v>#NUM!</v>
      </c>
      <c r="AA60" s="10">
        <v>1</v>
      </c>
      <c r="AB60" s="10">
        <f t="shared" si="8"/>
        <v>1</v>
      </c>
      <c r="AC60" s="10">
        <f t="shared" si="9"/>
        <v>6.25E-2</v>
      </c>
      <c r="AD60" s="10">
        <f t="shared" si="10"/>
        <v>-2.7725887222397811</v>
      </c>
      <c r="AE60" s="10">
        <f t="shared" si="11"/>
        <v>-0.17328679513998632</v>
      </c>
      <c r="AH60" s="10">
        <v>0</v>
      </c>
      <c r="AI60" s="10">
        <v>0</v>
      </c>
      <c r="AJ60" s="10">
        <v>0</v>
      </c>
      <c r="AK60" s="10">
        <f t="shared" si="12"/>
        <v>0</v>
      </c>
      <c r="AL60" s="10">
        <f t="shared" si="13"/>
        <v>0</v>
      </c>
      <c r="AM60" s="10" t="e">
        <f t="shared" si="14"/>
        <v>#NUM!</v>
      </c>
      <c r="AN60" s="10" t="e">
        <f t="shared" si="15"/>
        <v>#NUM!</v>
      </c>
      <c r="AT60" s="10">
        <v>0</v>
      </c>
      <c r="AU60" s="10">
        <v>0</v>
      </c>
      <c r="AV60" s="10">
        <f t="shared" si="16"/>
        <v>0</v>
      </c>
      <c r="AW60" s="10">
        <f t="shared" si="17"/>
        <v>0</v>
      </c>
      <c r="AX60" s="10" t="e">
        <f t="shared" si="18"/>
        <v>#NUM!</v>
      </c>
      <c r="AY60" s="10" t="e">
        <f t="shared" si="19"/>
        <v>#NUM!</v>
      </c>
      <c r="BB60" s="10">
        <v>0</v>
      </c>
      <c r="BC60" s="10">
        <v>0</v>
      </c>
      <c r="BD60" s="10">
        <f t="shared" si="20"/>
        <v>0</v>
      </c>
      <c r="BE60" s="13">
        <f t="shared" si="21"/>
        <v>0</v>
      </c>
      <c r="BF60" s="10" t="e">
        <f t="shared" si="22"/>
        <v>#NUM!</v>
      </c>
      <c r="BG60" s="10" t="e">
        <f t="shared" si="23"/>
        <v>#NUM!</v>
      </c>
      <c r="BJ60" s="10">
        <v>0</v>
      </c>
      <c r="BK60" s="10">
        <v>0</v>
      </c>
      <c r="BL60" s="10">
        <f t="shared" si="24"/>
        <v>0</v>
      </c>
      <c r="BM60" s="13">
        <f t="shared" si="25"/>
        <v>0</v>
      </c>
      <c r="BN60" s="10" t="e">
        <f t="shared" si="26"/>
        <v>#NUM!</v>
      </c>
      <c r="BO60" s="10" t="e">
        <f t="shared" si="27"/>
        <v>#NUM!</v>
      </c>
      <c r="BR60" s="10">
        <v>0</v>
      </c>
      <c r="BS60" s="10">
        <f t="shared" si="28"/>
        <v>0</v>
      </c>
      <c r="BT60" s="13">
        <f t="shared" si="29"/>
        <v>0</v>
      </c>
      <c r="BU60" s="10" t="e">
        <f t="shared" si="30"/>
        <v>#NUM!</v>
      </c>
      <c r="BV60" s="10" t="e">
        <f t="shared" si="31"/>
        <v>#NUM!</v>
      </c>
      <c r="BY60" s="10">
        <v>0</v>
      </c>
      <c r="BZ60" s="10">
        <v>0</v>
      </c>
      <c r="CA60" s="10">
        <f t="shared" si="32"/>
        <v>0</v>
      </c>
      <c r="CB60" s="13">
        <f t="shared" si="33"/>
        <v>0</v>
      </c>
      <c r="CC60" s="10" t="e">
        <f t="shared" si="34"/>
        <v>#NUM!</v>
      </c>
      <c r="CD60" s="10" t="e">
        <f t="shared" si="35"/>
        <v>#NUM!</v>
      </c>
    </row>
    <row r="61" spans="1:82" x14ac:dyDescent="0.35">
      <c r="A61" s="10" t="s">
        <v>79</v>
      </c>
      <c r="B61" s="10" t="s">
        <v>220</v>
      </c>
      <c r="C61" s="10" t="s">
        <v>318</v>
      </c>
      <c r="D61" s="10" t="s">
        <v>319</v>
      </c>
      <c r="E61" s="10" t="s">
        <v>320</v>
      </c>
      <c r="F61" s="10" t="s">
        <v>329</v>
      </c>
      <c r="G61" s="9" t="s">
        <v>330</v>
      </c>
      <c r="H61" s="9" t="s">
        <v>333</v>
      </c>
      <c r="I61" s="10" t="s">
        <v>332</v>
      </c>
      <c r="L61" s="10">
        <v>0</v>
      </c>
      <c r="M61" s="10">
        <f t="shared" si="0"/>
        <v>0</v>
      </c>
      <c r="N61" s="10">
        <f t="shared" si="1"/>
        <v>0</v>
      </c>
      <c r="O61" s="10" t="e">
        <f t="shared" si="2"/>
        <v>#NUM!</v>
      </c>
      <c r="P61" s="10" t="e">
        <f t="shared" si="3"/>
        <v>#NUM!</v>
      </c>
      <c r="S61" s="10">
        <v>0</v>
      </c>
      <c r="T61" s="10">
        <v>0</v>
      </c>
      <c r="U61" s="10">
        <f t="shared" si="4"/>
        <v>0</v>
      </c>
      <c r="V61" s="10">
        <f t="shared" si="5"/>
        <v>0</v>
      </c>
      <c r="W61" s="10" t="e">
        <f t="shared" si="6"/>
        <v>#NUM!</v>
      </c>
      <c r="X61" s="10" t="e">
        <f t="shared" si="7"/>
        <v>#NUM!</v>
      </c>
      <c r="AA61" s="10">
        <v>0</v>
      </c>
      <c r="AB61" s="10">
        <f t="shared" si="8"/>
        <v>0</v>
      </c>
      <c r="AC61" s="10">
        <f t="shared" si="9"/>
        <v>0</v>
      </c>
      <c r="AD61" s="10" t="e">
        <f t="shared" si="10"/>
        <v>#NUM!</v>
      </c>
      <c r="AE61" s="10" t="e">
        <f t="shared" si="11"/>
        <v>#NUM!</v>
      </c>
      <c r="AH61" s="10">
        <v>0</v>
      </c>
      <c r="AI61" s="10">
        <v>0</v>
      </c>
      <c r="AJ61" s="10">
        <v>0</v>
      </c>
      <c r="AK61" s="10">
        <f t="shared" si="12"/>
        <v>0</v>
      </c>
      <c r="AL61" s="10">
        <f t="shared" si="13"/>
        <v>0</v>
      </c>
      <c r="AM61" s="10" t="e">
        <f t="shared" si="14"/>
        <v>#NUM!</v>
      </c>
      <c r="AN61" s="10" t="e">
        <f t="shared" si="15"/>
        <v>#NUM!</v>
      </c>
      <c r="AT61" s="10">
        <v>0</v>
      </c>
      <c r="AU61" s="10">
        <v>0</v>
      </c>
      <c r="AV61" s="10">
        <f t="shared" si="16"/>
        <v>0</v>
      </c>
      <c r="AW61" s="10">
        <f t="shared" si="17"/>
        <v>0</v>
      </c>
      <c r="AX61" s="10" t="e">
        <f t="shared" si="18"/>
        <v>#NUM!</v>
      </c>
      <c r="AY61" s="10" t="e">
        <f t="shared" si="19"/>
        <v>#NUM!</v>
      </c>
      <c r="BB61" s="10">
        <v>0</v>
      </c>
      <c r="BC61" s="10">
        <v>0</v>
      </c>
      <c r="BD61" s="10">
        <f t="shared" si="20"/>
        <v>0</v>
      </c>
      <c r="BE61" s="13">
        <f t="shared" si="21"/>
        <v>0</v>
      </c>
      <c r="BF61" s="10" t="e">
        <f t="shared" si="22"/>
        <v>#NUM!</v>
      </c>
      <c r="BG61" s="10" t="e">
        <f t="shared" si="23"/>
        <v>#NUM!</v>
      </c>
      <c r="BJ61" s="10">
        <v>3</v>
      </c>
      <c r="BK61" s="10">
        <v>0</v>
      </c>
      <c r="BL61" s="10">
        <f t="shared" si="24"/>
        <v>1.5</v>
      </c>
      <c r="BM61" s="13">
        <f t="shared" si="25"/>
        <v>2.1739130434782608E-2</v>
      </c>
      <c r="BN61" s="10">
        <f t="shared" si="26"/>
        <v>-3.8286413964890951</v>
      </c>
      <c r="BO61" s="10">
        <f t="shared" si="27"/>
        <v>-8.3231334706284674E-2</v>
      </c>
      <c r="BR61" s="10">
        <v>0</v>
      </c>
      <c r="BS61" s="10">
        <f t="shared" si="28"/>
        <v>0</v>
      </c>
      <c r="BT61" s="13">
        <f t="shared" si="29"/>
        <v>0</v>
      </c>
      <c r="BU61" s="10" t="e">
        <f t="shared" si="30"/>
        <v>#NUM!</v>
      </c>
      <c r="BV61" s="10" t="e">
        <f t="shared" si="31"/>
        <v>#NUM!</v>
      </c>
      <c r="BY61" s="10">
        <v>0</v>
      </c>
      <c r="BZ61" s="10">
        <v>0</v>
      </c>
      <c r="CA61" s="10">
        <f t="shared" si="32"/>
        <v>0</v>
      </c>
      <c r="CB61" s="13">
        <f t="shared" si="33"/>
        <v>0</v>
      </c>
      <c r="CC61" s="10" t="e">
        <f t="shared" si="34"/>
        <v>#NUM!</v>
      </c>
      <c r="CD61" s="10" t="e">
        <f t="shared" si="35"/>
        <v>#NUM!</v>
      </c>
    </row>
    <row r="62" spans="1:82" x14ac:dyDescent="0.35">
      <c r="A62" s="10" t="s">
        <v>79</v>
      </c>
      <c r="B62" s="10" t="s">
        <v>220</v>
      </c>
      <c r="C62" s="10" t="s">
        <v>318</v>
      </c>
      <c r="D62" s="10" t="s">
        <v>319</v>
      </c>
      <c r="E62" s="10" t="s">
        <v>334</v>
      </c>
      <c r="F62" s="10" t="s">
        <v>335</v>
      </c>
      <c r="G62" s="9" t="s">
        <v>336</v>
      </c>
      <c r="H62" s="9" t="s">
        <v>337</v>
      </c>
      <c r="I62" s="10" t="s">
        <v>338</v>
      </c>
      <c r="L62" s="10">
        <v>0</v>
      </c>
      <c r="M62" s="10">
        <f t="shared" si="0"/>
        <v>0</v>
      </c>
      <c r="N62" s="10">
        <f t="shared" si="1"/>
        <v>0</v>
      </c>
      <c r="O62" s="10" t="e">
        <f t="shared" si="2"/>
        <v>#NUM!</v>
      </c>
      <c r="P62" s="10" t="e">
        <f t="shared" si="3"/>
        <v>#NUM!</v>
      </c>
      <c r="S62" s="10">
        <v>0</v>
      </c>
      <c r="T62" s="10">
        <v>0</v>
      </c>
      <c r="U62" s="10">
        <f t="shared" si="4"/>
        <v>0</v>
      </c>
      <c r="V62" s="10">
        <f t="shared" si="5"/>
        <v>0</v>
      </c>
      <c r="W62" s="10" t="e">
        <f t="shared" si="6"/>
        <v>#NUM!</v>
      </c>
      <c r="X62" s="10" t="e">
        <f t="shared" si="7"/>
        <v>#NUM!</v>
      </c>
      <c r="AA62" s="10">
        <v>0</v>
      </c>
      <c r="AB62" s="10">
        <f t="shared" si="8"/>
        <v>0</v>
      </c>
      <c r="AC62" s="10">
        <f t="shared" si="9"/>
        <v>0</v>
      </c>
      <c r="AD62" s="10" t="e">
        <f t="shared" si="10"/>
        <v>#NUM!</v>
      </c>
      <c r="AE62" s="10" t="e">
        <f t="shared" si="11"/>
        <v>#NUM!</v>
      </c>
      <c r="AH62" s="10">
        <v>1</v>
      </c>
      <c r="AI62" s="10">
        <v>0</v>
      </c>
      <c r="AJ62" s="10">
        <v>0</v>
      </c>
      <c r="AK62" s="10">
        <f t="shared" si="12"/>
        <v>0.33333333333333331</v>
      </c>
      <c r="AL62" s="10">
        <f t="shared" si="13"/>
        <v>2.2722108611679163E-2</v>
      </c>
      <c r="AM62" s="10">
        <f t="shared" si="14"/>
        <v>-3.7844168808230001</v>
      </c>
      <c r="AN62" s="10">
        <f t="shared" si="15"/>
        <v>-8.598993139793229E-2</v>
      </c>
      <c r="AT62" s="10">
        <v>0</v>
      </c>
      <c r="AU62" s="10">
        <v>0</v>
      </c>
      <c r="AV62" s="10">
        <f t="shared" si="16"/>
        <v>0</v>
      </c>
      <c r="AW62" s="10">
        <f t="shared" si="17"/>
        <v>0</v>
      </c>
      <c r="AX62" s="10" t="e">
        <f t="shared" si="18"/>
        <v>#NUM!</v>
      </c>
      <c r="AY62" s="10" t="e">
        <f t="shared" si="19"/>
        <v>#NUM!</v>
      </c>
      <c r="BB62" s="10">
        <v>0</v>
      </c>
      <c r="BC62" s="10">
        <v>0</v>
      </c>
      <c r="BD62" s="10">
        <f t="shared" si="20"/>
        <v>0</v>
      </c>
      <c r="BE62" s="13">
        <f t="shared" si="21"/>
        <v>0</v>
      </c>
      <c r="BF62" s="10" t="e">
        <f t="shared" si="22"/>
        <v>#NUM!</v>
      </c>
      <c r="BG62" s="10" t="e">
        <f t="shared" si="23"/>
        <v>#NUM!</v>
      </c>
      <c r="BJ62" s="10">
        <v>0</v>
      </c>
      <c r="BK62" s="10">
        <v>0</v>
      </c>
      <c r="BL62" s="10">
        <f t="shared" si="24"/>
        <v>0</v>
      </c>
      <c r="BM62" s="13">
        <f t="shared" si="25"/>
        <v>0</v>
      </c>
      <c r="BN62" s="10" t="e">
        <f t="shared" si="26"/>
        <v>#NUM!</v>
      </c>
      <c r="BO62" s="10" t="e">
        <f t="shared" si="27"/>
        <v>#NUM!</v>
      </c>
      <c r="BR62" s="10">
        <v>0</v>
      </c>
      <c r="BS62" s="10">
        <f t="shared" si="28"/>
        <v>0</v>
      </c>
      <c r="BT62" s="13">
        <f t="shared" si="29"/>
        <v>0</v>
      </c>
      <c r="BU62" s="10" t="e">
        <f t="shared" si="30"/>
        <v>#NUM!</v>
      </c>
      <c r="BV62" s="10" t="e">
        <f t="shared" si="31"/>
        <v>#NUM!</v>
      </c>
      <c r="BY62" s="10">
        <v>0</v>
      </c>
      <c r="BZ62" s="10">
        <v>0</v>
      </c>
      <c r="CA62" s="10">
        <f t="shared" si="32"/>
        <v>0</v>
      </c>
      <c r="CB62" s="13">
        <f t="shared" si="33"/>
        <v>0</v>
      </c>
      <c r="CC62" s="10" t="e">
        <f t="shared" si="34"/>
        <v>#NUM!</v>
      </c>
      <c r="CD62" s="10" t="e">
        <f t="shared" si="35"/>
        <v>#NUM!</v>
      </c>
    </row>
    <row r="63" spans="1:82" x14ac:dyDescent="0.35">
      <c r="A63" s="10" t="s">
        <v>79</v>
      </c>
      <c r="B63" s="10" t="s">
        <v>220</v>
      </c>
      <c r="C63" s="10" t="s">
        <v>318</v>
      </c>
      <c r="D63" s="10" t="s">
        <v>319</v>
      </c>
      <c r="E63" s="10" t="s">
        <v>334</v>
      </c>
      <c r="G63" s="9" t="s">
        <v>339</v>
      </c>
      <c r="H63" s="9" t="s">
        <v>340</v>
      </c>
      <c r="I63" s="10" t="s">
        <v>338</v>
      </c>
      <c r="L63" s="10">
        <v>0</v>
      </c>
      <c r="M63" s="10">
        <f t="shared" si="0"/>
        <v>0</v>
      </c>
      <c r="N63" s="10">
        <f t="shared" si="1"/>
        <v>0</v>
      </c>
      <c r="O63" s="10" t="e">
        <f t="shared" si="2"/>
        <v>#NUM!</v>
      </c>
      <c r="P63" s="10" t="e">
        <f t="shared" si="3"/>
        <v>#NUM!</v>
      </c>
      <c r="S63" s="10">
        <v>0</v>
      </c>
      <c r="T63" s="10">
        <v>0</v>
      </c>
      <c r="U63" s="10">
        <f t="shared" si="4"/>
        <v>0</v>
      </c>
      <c r="V63" s="10">
        <f t="shared" si="5"/>
        <v>0</v>
      </c>
      <c r="W63" s="10" t="e">
        <f t="shared" si="6"/>
        <v>#NUM!</v>
      </c>
      <c r="X63" s="10" t="e">
        <f t="shared" si="7"/>
        <v>#NUM!</v>
      </c>
      <c r="AA63" s="10">
        <v>0</v>
      </c>
      <c r="AB63" s="10">
        <f t="shared" si="8"/>
        <v>0</v>
      </c>
      <c r="AC63" s="10">
        <f t="shared" si="9"/>
        <v>0</v>
      </c>
      <c r="AD63" s="10" t="e">
        <f t="shared" si="10"/>
        <v>#NUM!</v>
      </c>
      <c r="AE63" s="10" t="e">
        <f t="shared" si="11"/>
        <v>#NUM!</v>
      </c>
      <c r="AH63" s="10">
        <v>3</v>
      </c>
      <c r="AI63" s="10">
        <v>0</v>
      </c>
      <c r="AJ63" s="10">
        <v>0</v>
      </c>
      <c r="AK63" s="10">
        <f t="shared" si="12"/>
        <v>1</v>
      </c>
      <c r="AL63" s="10">
        <f t="shared" si="13"/>
        <v>6.8166325835037497E-2</v>
      </c>
      <c r="AM63" s="10">
        <f t="shared" si="14"/>
        <v>-2.6858045921548901</v>
      </c>
      <c r="AN63" s="10">
        <f t="shared" si="15"/>
        <v>-0.18308143095807022</v>
      </c>
      <c r="AT63" s="10">
        <v>0</v>
      </c>
      <c r="AU63" s="10">
        <v>0</v>
      </c>
      <c r="AV63" s="10">
        <f t="shared" si="16"/>
        <v>0</v>
      </c>
      <c r="AW63" s="10">
        <f t="shared" si="17"/>
        <v>0</v>
      </c>
      <c r="AX63" s="10" t="e">
        <f t="shared" si="18"/>
        <v>#NUM!</v>
      </c>
      <c r="AY63" s="10" t="e">
        <f t="shared" si="19"/>
        <v>#NUM!</v>
      </c>
      <c r="BB63" s="10">
        <v>0</v>
      </c>
      <c r="BC63" s="10">
        <v>0</v>
      </c>
      <c r="BD63" s="10">
        <f t="shared" si="20"/>
        <v>0</v>
      </c>
      <c r="BE63" s="13">
        <f t="shared" si="21"/>
        <v>0</v>
      </c>
      <c r="BF63" s="10" t="e">
        <f t="shared" si="22"/>
        <v>#NUM!</v>
      </c>
      <c r="BG63" s="10" t="e">
        <f t="shared" si="23"/>
        <v>#NUM!</v>
      </c>
      <c r="BJ63" s="10">
        <v>0</v>
      </c>
      <c r="BK63" s="10">
        <v>0</v>
      </c>
      <c r="BL63" s="10">
        <f t="shared" si="24"/>
        <v>0</v>
      </c>
      <c r="BM63" s="13">
        <f t="shared" si="25"/>
        <v>0</v>
      </c>
      <c r="BN63" s="10" t="e">
        <f t="shared" si="26"/>
        <v>#NUM!</v>
      </c>
      <c r="BO63" s="10" t="e">
        <f t="shared" si="27"/>
        <v>#NUM!</v>
      </c>
      <c r="BR63" s="10">
        <v>0</v>
      </c>
      <c r="BS63" s="10">
        <f t="shared" si="28"/>
        <v>0</v>
      </c>
      <c r="BT63" s="13">
        <f t="shared" si="29"/>
        <v>0</v>
      </c>
      <c r="BU63" s="10" t="e">
        <f t="shared" si="30"/>
        <v>#NUM!</v>
      </c>
      <c r="BV63" s="10" t="e">
        <f t="shared" si="31"/>
        <v>#NUM!</v>
      </c>
      <c r="BY63" s="10">
        <v>0</v>
      </c>
      <c r="BZ63" s="10">
        <v>0</v>
      </c>
      <c r="CA63" s="10">
        <f t="shared" si="32"/>
        <v>0</v>
      </c>
      <c r="CB63" s="13">
        <f t="shared" si="33"/>
        <v>0</v>
      </c>
      <c r="CC63" s="10" t="e">
        <f t="shared" si="34"/>
        <v>#NUM!</v>
      </c>
      <c r="CD63" s="10" t="e">
        <f t="shared" si="35"/>
        <v>#NUM!</v>
      </c>
    </row>
    <row r="64" spans="1:82" x14ac:dyDescent="0.35">
      <c r="A64" s="10" t="s">
        <v>79</v>
      </c>
      <c r="B64" s="10" t="s">
        <v>220</v>
      </c>
      <c r="C64" s="10" t="s">
        <v>318</v>
      </c>
      <c r="D64" s="10" t="s">
        <v>319</v>
      </c>
      <c r="E64" s="10" t="s">
        <v>341</v>
      </c>
      <c r="G64" s="9" t="s">
        <v>342</v>
      </c>
      <c r="H64" s="9" t="s">
        <v>343</v>
      </c>
      <c r="I64" s="10" t="s">
        <v>344</v>
      </c>
      <c r="L64" s="10">
        <v>0</v>
      </c>
      <c r="M64" s="10">
        <f t="shared" si="0"/>
        <v>0</v>
      </c>
      <c r="N64" s="10">
        <f t="shared" si="1"/>
        <v>0</v>
      </c>
      <c r="O64" s="10" t="e">
        <f t="shared" si="2"/>
        <v>#NUM!</v>
      </c>
      <c r="P64" s="10" t="e">
        <f t="shared" si="3"/>
        <v>#NUM!</v>
      </c>
      <c r="S64" s="10">
        <v>0</v>
      </c>
      <c r="T64" s="10">
        <v>0</v>
      </c>
      <c r="U64" s="10">
        <f t="shared" si="4"/>
        <v>0</v>
      </c>
      <c r="V64" s="10">
        <f t="shared" si="5"/>
        <v>0</v>
      </c>
      <c r="W64" s="10" t="e">
        <f t="shared" si="6"/>
        <v>#NUM!</v>
      </c>
      <c r="X64" s="10" t="e">
        <f t="shared" si="7"/>
        <v>#NUM!</v>
      </c>
      <c r="AA64" s="10">
        <v>0</v>
      </c>
      <c r="AB64" s="10">
        <f t="shared" si="8"/>
        <v>0</v>
      </c>
      <c r="AC64" s="10">
        <f t="shared" si="9"/>
        <v>0</v>
      </c>
      <c r="AD64" s="10" t="e">
        <f t="shared" si="10"/>
        <v>#NUM!</v>
      </c>
      <c r="AE64" s="10" t="e">
        <f t="shared" si="11"/>
        <v>#NUM!</v>
      </c>
      <c r="AH64" s="10">
        <v>4</v>
      </c>
      <c r="AI64" s="10">
        <v>0</v>
      </c>
      <c r="AJ64" s="10">
        <v>0</v>
      </c>
      <c r="AK64" s="10">
        <f t="shared" si="12"/>
        <v>1.3333333333333333</v>
      </c>
      <c r="AL64" s="10">
        <f t="shared" si="13"/>
        <v>9.0888434446716654E-2</v>
      </c>
      <c r="AM64" s="10">
        <f t="shared" si="14"/>
        <v>-2.3981225197031093</v>
      </c>
      <c r="AN64" s="10">
        <f t="shared" si="15"/>
        <v>-0.21796160142723101</v>
      </c>
      <c r="AT64" s="10">
        <v>0</v>
      </c>
      <c r="AU64" s="10">
        <v>0</v>
      </c>
      <c r="AV64" s="10">
        <f t="shared" si="16"/>
        <v>0</v>
      </c>
      <c r="AW64" s="10">
        <f t="shared" si="17"/>
        <v>0</v>
      </c>
      <c r="AX64" s="10" t="e">
        <f t="shared" si="18"/>
        <v>#NUM!</v>
      </c>
      <c r="AY64" s="10" t="e">
        <f t="shared" si="19"/>
        <v>#NUM!</v>
      </c>
      <c r="BB64" s="10">
        <v>0</v>
      </c>
      <c r="BC64" s="10">
        <v>0</v>
      </c>
      <c r="BD64" s="10">
        <f t="shared" si="20"/>
        <v>0</v>
      </c>
      <c r="BE64" s="13">
        <f t="shared" si="21"/>
        <v>0</v>
      </c>
      <c r="BF64" s="10" t="e">
        <f t="shared" si="22"/>
        <v>#NUM!</v>
      </c>
      <c r="BG64" s="10" t="e">
        <f t="shared" si="23"/>
        <v>#NUM!</v>
      </c>
      <c r="BJ64" s="10">
        <v>0</v>
      </c>
      <c r="BK64" s="10">
        <v>0</v>
      </c>
      <c r="BL64" s="10">
        <f t="shared" si="24"/>
        <v>0</v>
      </c>
      <c r="BM64" s="13">
        <f t="shared" si="25"/>
        <v>0</v>
      </c>
      <c r="BN64" s="10" t="e">
        <f t="shared" si="26"/>
        <v>#NUM!</v>
      </c>
      <c r="BO64" s="10" t="e">
        <f t="shared" si="27"/>
        <v>#NUM!</v>
      </c>
      <c r="BR64" s="10">
        <v>0</v>
      </c>
      <c r="BS64" s="10">
        <f t="shared" si="28"/>
        <v>0</v>
      </c>
      <c r="BT64" s="13">
        <f t="shared" si="29"/>
        <v>0</v>
      </c>
      <c r="BU64" s="10" t="e">
        <f t="shared" si="30"/>
        <v>#NUM!</v>
      </c>
      <c r="BV64" s="10" t="e">
        <f t="shared" si="31"/>
        <v>#NUM!</v>
      </c>
      <c r="BY64" s="10">
        <v>0</v>
      </c>
      <c r="BZ64" s="10">
        <v>0</v>
      </c>
      <c r="CA64" s="10">
        <f t="shared" si="32"/>
        <v>0</v>
      </c>
      <c r="CB64" s="13">
        <f t="shared" si="33"/>
        <v>0</v>
      </c>
      <c r="CC64" s="10" t="e">
        <f t="shared" si="34"/>
        <v>#NUM!</v>
      </c>
      <c r="CD64" s="10" t="e">
        <f t="shared" si="35"/>
        <v>#NUM!</v>
      </c>
    </row>
    <row r="65" spans="1:82" x14ac:dyDescent="0.35">
      <c r="A65" s="10" t="s">
        <v>79</v>
      </c>
      <c r="B65" s="10" t="s">
        <v>220</v>
      </c>
      <c r="C65" s="10" t="s">
        <v>318</v>
      </c>
      <c r="D65" s="10" t="s">
        <v>319</v>
      </c>
      <c r="E65" s="10" t="s">
        <v>345</v>
      </c>
      <c r="F65" s="10" t="s">
        <v>346</v>
      </c>
      <c r="G65" s="9" t="s">
        <v>347</v>
      </c>
      <c r="H65" s="9" t="s">
        <v>348</v>
      </c>
      <c r="I65" s="10" t="s">
        <v>349</v>
      </c>
      <c r="L65" s="10">
        <v>0</v>
      </c>
      <c r="M65" s="10">
        <f t="shared" si="0"/>
        <v>0</v>
      </c>
      <c r="N65" s="10">
        <f t="shared" si="1"/>
        <v>0</v>
      </c>
      <c r="O65" s="10" t="e">
        <f t="shared" si="2"/>
        <v>#NUM!</v>
      </c>
      <c r="P65" s="10" t="e">
        <f t="shared" si="3"/>
        <v>#NUM!</v>
      </c>
      <c r="S65" s="10">
        <v>0</v>
      </c>
      <c r="T65" s="10">
        <v>0</v>
      </c>
      <c r="U65" s="10">
        <f t="shared" si="4"/>
        <v>0</v>
      </c>
      <c r="V65" s="10">
        <f t="shared" si="5"/>
        <v>0</v>
      </c>
      <c r="W65" s="10" t="e">
        <f t="shared" si="6"/>
        <v>#NUM!</v>
      </c>
      <c r="X65" s="10" t="e">
        <f t="shared" si="7"/>
        <v>#NUM!</v>
      </c>
      <c r="AA65" s="10">
        <v>0</v>
      </c>
      <c r="AB65" s="10">
        <f t="shared" si="8"/>
        <v>0</v>
      </c>
      <c r="AC65" s="10">
        <f t="shared" si="9"/>
        <v>0</v>
      </c>
      <c r="AD65" s="10" t="e">
        <f t="shared" si="10"/>
        <v>#NUM!</v>
      </c>
      <c r="AE65" s="10" t="e">
        <f t="shared" si="11"/>
        <v>#NUM!</v>
      </c>
      <c r="AH65" s="10">
        <v>0</v>
      </c>
      <c r="AI65" s="10">
        <v>0</v>
      </c>
      <c r="AJ65" s="10">
        <v>0</v>
      </c>
      <c r="AK65" s="10">
        <f t="shared" si="12"/>
        <v>0</v>
      </c>
      <c r="AL65" s="10">
        <f t="shared" si="13"/>
        <v>0</v>
      </c>
      <c r="AM65" s="10" t="e">
        <f t="shared" si="14"/>
        <v>#NUM!</v>
      </c>
      <c r="AN65" s="10" t="e">
        <f t="shared" si="15"/>
        <v>#NUM!</v>
      </c>
      <c r="AT65" s="10">
        <v>0</v>
      </c>
      <c r="AU65" s="10">
        <v>0</v>
      </c>
      <c r="AV65" s="10">
        <f t="shared" si="16"/>
        <v>0</v>
      </c>
      <c r="AW65" s="10">
        <f t="shared" si="17"/>
        <v>0</v>
      </c>
      <c r="AX65" s="10" t="e">
        <f t="shared" si="18"/>
        <v>#NUM!</v>
      </c>
      <c r="AY65" s="10" t="e">
        <f t="shared" si="19"/>
        <v>#NUM!</v>
      </c>
      <c r="BB65" s="10">
        <v>1</v>
      </c>
      <c r="BC65" s="10">
        <v>0</v>
      </c>
      <c r="BD65" s="10">
        <f t="shared" si="20"/>
        <v>0.5</v>
      </c>
      <c r="BE65" s="13">
        <f t="shared" si="21"/>
        <v>4.5454545454545456E-2</v>
      </c>
      <c r="BF65" s="10">
        <f t="shared" si="22"/>
        <v>-3.0910424533583156</v>
      </c>
      <c r="BG65" s="10">
        <f t="shared" si="23"/>
        <v>-0.14050192969810527</v>
      </c>
      <c r="BJ65" s="10">
        <v>0</v>
      </c>
      <c r="BK65" s="10">
        <v>0</v>
      </c>
      <c r="BL65" s="10">
        <f t="shared" si="24"/>
        <v>0</v>
      </c>
      <c r="BM65" s="13">
        <f t="shared" si="25"/>
        <v>0</v>
      </c>
      <c r="BN65" s="10" t="e">
        <f t="shared" si="26"/>
        <v>#NUM!</v>
      </c>
      <c r="BO65" s="10" t="e">
        <f t="shared" si="27"/>
        <v>#NUM!</v>
      </c>
      <c r="BR65" s="10">
        <v>0</v>
      </c>
      <c r="BS65" s="10">
        <f t="shared" si="28"/>
        <v>0</v>
      </c>
      <c r="BT65" s="13">
        <f t="shared" si="29"/>
        <v>0</v>
      </c>
      <c r="BU65" s="10" t="e">
        <f t="shared" si="30"/>
        <v>#NUM!</v>
      </c>
      <c r="BV65" s="10" t="e">
        <f t="shared" si="31"/>
        <v>#NUM!</v>
      </c>
      <c r="BY65" s="10">
        <v>0</v>
      </c>
      <c r="BZ65" s="10">
        <v>0</v>
      </c>
      <c r="CA65" s="10">
        <f t="shared" si="32"/>
        <v>0</v>
      </c>
      <c r="CB65" s="13">
        <f t="shared" si="33"/>
        <v>0</v>
      </c>
      <c r="CC65" s="10" t="e">
        <f t="shared" si="34"/>
        <v>#NUM!</v>
      </c>
      <c r="CD65" s="10" t="e">
        <f t="shared" si="35"/>
        <v>#NUM!</v>
      </c>
    </row>
    <row r="66" spans="1:82" x14ac:dyDescent="0.35">
      <c r="A66" s="10" t="s">
        <v>79</v>
      </c>
      <c r="B66" s="10" t="s">
        <v>220</v>
      </c>
      <c r="C66" s="10" t="s">
        <v>350</v>
      </c>
      <c r="D66" s="10" t="s">
        <v>351</v>
      </c>
      <c r="E66" s="10" t="s">
        <v>352</v>
      </c>
      <c r="F66" s="10" t="s">
        <v>353</v>
      </c>
      <c r="G66" s="9" t="s">
        <v>354</v>
      </c>
      <c r="H66" s="9" t="s">
        <v>355</v>
      </c>
      <c r="I66" s="10" t="s">
        <v>356</v>
      </c>
      <c r="L66" s="10">
        <v>0</v>
      </c>
      <c r="M66" s="10">
        <f t="shared" si="0"/>
        <v>0</v>
      </c>
      <c r="N66" s="10">
        <f t="shared" si="1"/>
        <v>0</v>
      </c>
      <c r="O66" s="10" t="e">
        <f t="shared" si="2"/>
        <v>#NUM!</v>
      </c>
      <c r="P66" s="10" t="e">
        <f t="shared" si="3"/>
        <v>#NUM!</v>
      </c>
      <c r="S66" s="10">
        <v>0</v>
      </c>
      <c r="T66" s="10">
        <v>0</v>
      </c>
      <c r="U66" s="10">
        <f t="shared" si="4"/>
        <v>0</v>
      </c>
      <c r="V66" s="10">
        <f t="shared" si="5"/>
        <v>0</v>
      </c>
      <c r="W66" s="10" t="e">
        <f t="shared" si="6"/>
        <v>#NUM!</v>
      </c>
      <c r="X66" s="10" t="e">
        <f t="shared" si="7"/>
        <v>#NUM!</v>
      </c>
      <c r="AA66" s="10">
        <v>0</v>
      </c>
      <c r="AB66" s="10">
        <f t="shared" si="8"/>
        <v>0</v>
      </c>
      <c r="AC66" s="10">
        <f t="shared" si="9"/>
        <v>0</v>
      </c>
      <c r="AD66" s="10" t="e">
        <f t="shared" si="10"/>
        <v>#NUM!</v>
      </c>
      <c r="AE66" s="10" t="e">
        <f t="shared" si="11"/>
        <v>#NUM!</v>
      </c>
      <c r="AH66" s="10">
        <v>0</v>
      </c>
      <c r="AI66" s="10">
        <v>0</v>
      </c>
      <c r="AJ66" s="10">
        <v>0</v>
      </c>
      <c r="AK66" s="10">
        <f t="shared" si="12"/>
        <v>0</v>
      </c>
      <c r="AL66" s="10">
        <f t="shared" si="13"/>
        <v>0</v>
      </c>
      <c r="AM66" s="10" t="e">
        <f t="shared" si="14"/>
        <v>#NUM!</v>
      </c>
      <c r="AN66" s="10" t="e">
        <f t="shared" si="15"/>
        <v>#NUM!</v>
      </c>
      <c r="AT66" s="10">
        <v>0</v>
      </c>
      <c r="AU66" s="10">
        <v>1</v>
      </c>
      <c r="AV66" s="10">
        <f t="shared" si="16"/>
        <v>0.5</v>
      </c>
      <c r="AW66" s="10">
        <f t="shared" si="17"/>
        <v>2.7027027027027029E-2</v>
      </c>
      <c r="AX66" s="10">
        <f t="shared" si="18"/>
        <v>-3.6109179126442243</v>
      </c>
      <c r="AY66" s="10">
        <f t="shared" si="19"/>
        <v>-9.759237601741147E-2</v>
      </c>
      <c r="BB66" s="10">
        <v>0</v>
      </c>
      <c r="BC66" s="10">
        <v>0</v>
      </c>
      <c r="BD66" s="10">
        <f t="shared" si="20"/>
        <v>0</v>
      </c>
      <c r="BE66" s="13">
        <f t="shared" si="21"/>
        <v>0</v>
      </c>
      <c r="BF66" s="10" t="e">
        <f t="shared" si="22"/>
        <v>#NUM!</v>
      </c>
      <c r="BG66" s="10" t="e">
        <f t="shared" si="23"/>
        <v>#NUM!</v>
      </c>
      <c r="BJ66" s="10">
        <v>0</v>
      </c>
      <c r="BK66" s="10">
        <v>0</v>
      </c>
      <c r="BL66" s="10">
        <f t="shared" si="24"/>
        <v>0</v>
      </c>
      <c r="BM66" s="13">
        <f t="shared" si="25"/>
        <v>0</v>
      </c>
      <c r="BN66" s="10" t="e">
        <f t="shared" si="26"/>
        <v>#NUM!</v>
      </c>
      <c r="BO66" s="10" t="e">
        <f t="shared" si="27"/>
        <v>#NUM!</v>
      </c>
      <c r="BR66" s="10">
        <v>0</v>
      </c>
      <c r="BS66" s="10">
        <f t="shared" si="28"/>
        <v>0</v>
      </c>
      <c r="BT66" s="13">
        <f t="shared" si="29"/>
        <v>0</v>
      </c>
      <c r="BU66" s="10" t="e">
        <f t="shared" si="30"/>
        <v>#NUM!</v>
      </c>
      <c r="BV66" s="10" t="e">
        <f t="shared" si="31"/>
        <v>#NUM!</v>
      </c>
      <c r="BY66" s="10">
        <v>0</v>
      </c>
      <c r="BZ66" s="10">
        <v>0</v>
      </c>
      <c r="CA66" s="10">
        <f t="shared" si="32"/>
        <v>0</v>
      </c>
      <c r="CB66" s="13">
        <f t="shared" si="33"/>
        <v>0</v>
      </c>
      <c r="CC66" s="10" t="e">
        <f t="shared" si="34"/>
        <v>#NUM!</v>
      </c>
      <c r="CD66" s="10" t="e">
        <f t="shared" si="35"/>
        <v>#NUM!</v>
      </c>
    </row>
    <row r="67" spans="1:82" x14ac:dyDescent="0.35">
      <c r="A67" s="10" t="s">
        <v>79</v>
      </c>
      <c r="B67" s="10" t="s">
        <v>220</v>
      </c>
      <c r="C67" s="10" t="s">
        <v>350</v>
      </c>
      <c r="D67" s="10" t="s">
        <v>351</v>
      </c>
      <c r="E67" s="10" t="s">
        <v>352</v>
      </c>
      <c r="F67" s="10" t="s">
        <v>357</v>
      </c>
      <c r="G67" s="9" t="s">
        <v>358</v>
      </c>
      <c r="H67" s="9" t="s">
        <v>359</v>
      </c>
      <c r="I67" s="10" t="s">
        <v>360</v>
      </c>
      <c r="L67" s="10">
        <v>0</v>
      </c>
      <c r="M67" s="10">
        <f t="shared" si="0"/>
        <v>0</v>
      </c>
      <c r="N67" s="10">
        <f t="shared" si="1"/>
        <v>0</v>
      </c>
      <c r="O67" s="10" t="e">
        <f t="shared" si="2"/>
        <v>#NUM!</v>
      </c>
      <c r="P67" s="10" t="e">
        <f t="shared" si="3"/>
        <v>#NUM!</v>
      </c>
      <c r="S67" s="10">
        <v>0</v>
      </c>
      <c r="T67" s="10">
        <v>0</v>
      </c>
      <c r="U67" s="10">
        <f t="shared" si="4"/>
        <v>0</v>
      </c>
      <c r="V67" s="10">
        <f t="shared" si="5"/>
        <v>0</v>
      </c>
      <c r="W67" s="10" t="e">
        <f t="shared" si="6"/>
        <v>#NUM!</v>
      </c>
      <c r="X67" s="10" t="e">
        <f t="shared" si="7"/>
        <v>#NUM!</v>
      </c>
      <c r="AA67" s="10">
        <v>0</v>
      </c>
      <c r="AB67" s="10">
        <f t="shared" si="8"/>
        <v>0</v>
      </c>
      <c r="AC67" s="10">
        <f t="shared" si="9"/>
        <v>0</v>
      </c>
      <c r="AD67" s="10" t="e">
        <f t="shared" si="10"/>
        <v>#NUM!</v>
      </c>
      <c r="AE67" s="10" t="e">
        <f t="shared" si="11"/>
        <v>#NUM!</v>
      </c>
      <c r="AH67" s="10">
        <v>0</v>
      </c>
      <c r="AI67" s="10">
        <v>0</v>
      </c>
      <c r="AJ67" s="10">
        <v>0</v>
      </c>
      <c r="AK67" s="10">
        <f t="shared" si="12"/>
        <v>0</v>
      </c>
      <c r="AL67" s="10">
        <f t="shared" si="13"/>
        <v>0</v>
      </c>
      <c r="AM67" s="10" t="e">
        <f t="shared" si="14"/>
        <v>#NUM!</v>
      </c>
      <c r="AN67" s="10" t="e">
        <f t="shared" si="15"/>
        <v>#NUM!</v>
      </c>
      <c r="AT67" s="10">
        <v>1</v>
      </c>
      <c r="AU67" s="10">
        <v>0</v>
      </c>
      <c r="AV67" s="10">
        <f t="shared" si="16"/>
        <v>0.5</v>
      </c>
      <c r="AW67" s="10">
        <f t="shared" si="17"/>
        <v>2.7027027027027029E-2</v>
      </c>
      <c r="AX67" s="10">
        <f t="shared" si="18"/>
        <v>-3.6109179126442243</v>
      </c>
      <c r="AY67" s="10">
        <f t="shared" si="19"/>
        <v>-9.759237601741147E-2</v>
      </c>
      <c r="BB67" s="10">
        <v>0</v>
      </c>
      <c r="BC67" s="10">
        <v>0</v>
      </c>
      <c r="BD67" s="10">
        <f t="shared" si="20"/>
        <v>0</v>
      </c>
      <c r="BE67" s="13">
        <f t="shared" si="21"/>
        <v>0</v>
      </c>
      <c r="BF67" s="10" t="e">
        <f t="shared" si="22"/>
        <v>#NUM!</v>
      </c>
      <c r="BG67" s="10" t="e">
        <f t="shared" si="23"/>
        <v>#NUM!</v>
      </c>
      <c r="BJ67" s="10">
        <v>0</v>
      </c>
      <c r="BK67" s="10">
        <v>0</v>
      </c>
      <c r="BL67" s="10">
        <f t="shared" si="24"/>
        <v>0</v>
      </c>
      <c r="BM67" s="13">
        <f t="shared" si="25"/>
        <v>0</v>
      </c>
      <c r="BN67" s="10" t="e">
        <f t="shared" si="26"/>
        <v>#NUM!</v>
      </c>
      <c r="BO67" s="10" t="e">
        <f t="shared" si="27"/>
        <v>#NUM!</v>
      </c>
      <c r="BR67" s="10">
        <v>0</v>
      </c>
      <c r="BS67" s="10">
        <f t="shared" si="28"/>
        <v>0</v>
      </c>
      <c r="BT67" s="13">
        <f t="shared" si="29"/>
        <v>0</v>
      </c>
      <c r="BU67" s="10" t="e">
        <f t="shared" si="30"/>
        <v>#NUM!</v>
      </c>
      <c r="BV67" s="10" t="e">
        <f t="shared" si="31"/>
        <v>#NUM!</v>
      </c>
      <c r="BY67" s="10">
        <v>0</v>
      </c>
      <c r="BZ67" s="10">
        <v>0</v>
      </c>
      <c r="CA67" s="10">
        <f t="shared" si="32"/>
        <v>0</v>
      </c>
      <c r="CB67" s="13">
        <f t="shared" si="33"/>
        <v>0</v>
      </c>
      <c r="CC67" s="10" t="e">
        <f t="shared" si="34"/>
        <v>#NUM!</v>
      </c>
      <c r="CD67" s="10" t="e">
        <f t="shared" si="35"/>
        <v>#NUM!</v>
      </c>
    </row>
    <row r="68" spans="1:82" x14ac:dyDescent="0.35">
      <c r="A68" s="10" t="s">
        <v>79</v>
      </c>
      <c r="B68" s="10" t="s">
        <v>220</v>
      </c>
      <c r="C68" s="10" t="s">
        <v>350</v>
      </c>
      <c r="D68" s="10" t="s">
        <v>351</v>
      </c>
      <c r="E68" s="10" t="s">
        <v>352</v>
      </c>
      <c r="F68" s="10" t="s">
        <v>353</v>
      </c>
      <c r="G68" s="9" t="s">
        <v>354</v>
      </c>
      <c r="H68" s="9" t="s">
        <v>361</v>
      </c>
      <c r="I68" s="10" t="s">
        <v>356</v>
      </c>
      <c r="L68" s="10">
        <v>0</v>
      </c>
      <c r="M68" s="10">
        <f t="shared" si="0"/>
        <v>0</v>
      </c>
      <c r="N68" s="10">
        <f t="shared" si="1"/>
        <v>0</v>
      </c>
      <c r="O68" s="10" t="e">
        <f t="shared" si="2"/>
        <v>#NUM!</v>
      </c>
      <c r="P68" s="10" t="e">
        <f t="shared" si="3"/>
        <v>#NUM!</v>
      </c>
      <c r="S68" s="10">
        <v>0</v>
      </c>
      <c r="T68" s="10">
        <v>0</v>
      </c>
      <c r="U68" s="10">
        <f t="shared" si="4"/>
        <v>0</v>
      </c>
      <c r="V68" s="10">
        <f t="shared" si="5"/>
        <v>0</v>
      </c>
      <c r="W68" s="10" t="e">
        <f t="shared" si="6"/>
        <v>#NUM!</v>
      </c>
      <c r="X68" s="10" t="e">
        <f t="shared" si="7"/>
        <v>#NUM!</v>
      </c>
      <c r="AA68" s="10">
        <v>0</v>
      </c>
      <c r="AB68" s="10">
        <f t="shared" si="8"/>
        <v>0</v>
      </c>
      <c r="AC68" s="10">
        <f t="shared" si="9"/>
        <v>0</v>
      </c>
      <c r="AD68" s="10" t="e">
        <f t="shared" si="10"/>
        <v>#NUM!</v>
      </c>
      <c r="AE68" s="10" t="e">
        <f t="shared" si="11"/>
        <v>#NUM!</v>
      </c>
      <c r="AH68" s="10">
        <v>0</v>
      </c>
      <c r="AI68" s="10">
        <v>0</v>
      </c>
      <c r="AJ68" s="10">
        <v>0</v>
      </c>
      <c r="AK68" s="10">
        <f t="shared" si="12"/>
        <v>0</v>
      </c>
      <c r="AL68" s="10">
        <f t="shared" si="13"/>
        <v>0</v>
      </c>
      <c r="AM68" s="10" t="e">
        <f t="shared" si="14"/>
        <v>#NUM!</v>
      </c>
      <c r="AN68" s="10" t="e">
        <f t="shared" si="15"/>
        <v>#NUM!</v>
      </c>
      <c r="AT68" s="10">
        <v>0</v>
      </c>
      <c r="AU68" s="10">
        <v>0</v>
      </c>
      <c r="AV68" s="10">
        <f t="shared" si="16"/>
        <v>0</v>
      </c>
      <c r="AW68" s="10">
        <f t="shared" si="17"/>
        <v>0</v>
      </c>
      <c r="AX68" s="10" t="e">
        <f t="shared" si="18"/>
        <v>#NUM!</v>
      </c>
      <c r="AY68" s="10" t="e">
        <f t="shared" si="19"/>
        <v>#NUM!</v>
      </c>
      <c r="BB68" s="10">
        <v>2</v>
      </c>
      <c r="BC68" s="10">
        <v>0</v>
      </c>
      <c r="BD68" s="10">
        <f t="shared" si="20"/>
        <v>1</v>
      </c>
      <c r="BE68" s="13">
        <f t="shared" si="21"/>
        <v>9.0909090909090912E-2</v>
      </c>
      <c r="BF68" s="10">
        <f t="shared" si="22"/>
        <v>-2.3978952727983707</v>
      </c>
      <c r="BG68" s="10">
        <f t="shared" si="23"/>
        <v>-0.21799047934530644</v>
      </c>
      <c r="BJ68" s="10">
        <v>0</v>
      </c>
      <c r="BK68" s="10">
        <v>0</v>
      </c>
      <c r="BL68" s="10">
        <f t="shared" si="24"/>
        <v>0</v>
      </c>
      <c r="BM68" s="13">
        <f t="shared" si="25"/>
        <v>0</v>
      </c>
      <c r="BN68" s="10" t="e">
        <f t="shared" si="26"/>
        <v>#NUM!</v>
      </c>
      <c r="BO68" s="10" t="e">
        <f t="shared" si="27"/>
        <v>#NUM!</v>
      </c>
      <c r="BR68" s="10">
        <v>0</v>
      </c>
      <c r="BS68" s="10">
        <f t="shared" si="28"/>
        <v>0</v>
      </c>
      <c r="BT68" s="13">
        <f t="shared" si="29"/>
        <v>0</v>
      </c>
      <c r="BU68" s="10" t="e">
        <f t="shared" si="30"/>
        <v>#NUM!</v>
      </c>
      <c r="BV68" s="10" t="e">
        <f t="shared" si="31"/>
        <v>#NUM!</v>
      </c>
      <c r="BY68" s="10">
        <v>0</v>
      </c>
      <c r="BZ68" s="10">
        <v>0</v>
      </c>
      <c r="CA68" s="10">
        <f t="shared" si="32"/>
        <v>0</v>
      </c>
      <c r="CB68" s="13">
        <f t="shared" si="33"/>
        <v>0</v>
      </c>
      <c r="CC68" s="10" t="e">
        <f t="shared" si="34"/>
        <v>#NUM!</v>
      </c>
      <c r="CD68" s="10" t="e">
        <f t="shared" si="35"/>
        <v>#NUM!</v>
      </c>
    </row>
    <row r="69" spans="1:82" x14ac:dyDescent="0.35">
      <c r="A69" s="10" t="s">
        <v>79</v>
      </c>
      <c r="B69" s="10" t="s">
        <v>220</v>
      </c>
      <c r="C69" s="10" t="s">
        <v>362</v>
      </c>
      <c r="D69" s="10" t="s">
        <v>363</v>
      </c>
      <c r="E69" s="10" t="s">
        <v>364</v>
      </c>
      <c r="G69" s="9" t="s">
        <v>365</v>
      </c>
      <c r="H69" s="9" t="s">
        <v>366</v>
      </c>
      <c r="I69" s="10" t="s">
        <v>367</v>
      </c>
      <c r="L69" s="10">
        <v>0</v>
      </c>
      <c r="M69" s="10">
        <f t="shared" ref="M69:M109" si="44">L69</f>
        <v>0</v>
      </c>
      <c r="N69" s="10">
        <f t="shared" ref="N69:N126" si="45">M69/3</f>
        <v>0</v>
      </c>
      <c r="O69" s="10" t="e">
        <f t="shared" ref="O69:O126" si="46">LN(N69)</f>
        <v>#NUM!</v>
      </c>
      <c r="P69" s="10" t="e">
        <f t="shared" ref="P69:P126" si="47">N69*O69</f>
        <v>#NUM!</v>
      </c>
      <c r="S69" s="10">
        <v>0</v>
      </c>
      <c r="T69" s="10">
        <v>0</v>
      </c>
      <c r="U69" s="10">
        <f t="shared" ref="U69:U126" si="48">AVERAGE(S69:T69)</f>
        <v>0</v>
      </c>
      <c r="V69" s="10">
        <f t="shared" ref="V69:V126" si="49">U69/29</f>
        <v>0</v>
      </c>
      <c r="W69" s="10" t="e">
        <f t="shared" ref="W69:W108" si="50">LN(V69)</f>
        <v>#NUM!</v>
      </c>
      <c r="X69" s="10" t="e">
        <f t="shared" ref="X69:X108" si="51">V69*W69</f>
        <v>#NUM!</v>
      </c>
      <c r="AA69" s="10">
        <v>0</v>
      </c>
      <c r="AB69" s="10">
        <f t="shared" ref="AB69:AB108" si="52">AA69</f>
        <v>0</v>
      </c>
      <c r="AC69" s="10">
        <f t="shared" ref="AC69:AC126" si="53">AB69/16</f>
        <v>0</v>
      </c>
      <c r="AD69" s="10" t="e">
        <f t="shared" ref="AD69:AD108" si="54">LN(AC69)</f>
        <v>#NUM!</v>
      </c>
      <c r="AE69" s="10" t="e">
        <f t="shared" ref="AE69:AE108" si="55">AC69*AD69</f>
        <v>#NUM!</v>
      </c>
      <c r="AH69" s="10">
        <v>0</v>
      </c>
      <c r="AI69" s="10">
        <v>0</v>
      </c>
      <c r="AJ69" s="10">
        <v>0</v>
      </c>
      <c r="AK69" s="10">
        <f t="shared" ref="AK69:AK126" si="56">AVERAGE(AH69:AJ69)</f>
        <v>0</v>
      </c>
      <c r="AL69" s="10">
        <f t="shared" ref="AL69:AL126" si="57">AK69/14.67</f>
        <v>0</v>
      </c>
      <c r="AM69" s="10" t="e">
        <f t="shared" ref="AM69:AM108" si="58">LN(AL69)</f>
        <v>#NUM!</v>
      </c>
      <c r="AN69" s="10" t="e">
        <f t="shared" ref="AN69:AN108" si="59">AL69*AM69</f>
        <v>#NUM!</v>
      </c>
      <c r="AT69" s="10">
        <v>0</v>
      </c>
      <c r="AU69" s="10">
        <v>0</v>
      </c>
      <c r="AV69" s="10">
        <f t="shared" ref="AV69:AV108" si="60">AVERAGE(AT69:AU69)</f>
        <v>0</v>
      </c>
      <c r="AW69" s="10">
        <f t="shared" ref="AW69:AW126" si="61">AV69/18.5</f>
        <v>0</v>
      </c>
      <c r="AX69" s="10" t="e">
        <f t="shared" ref="AX69:AX108" si="62">LN(AW69)</f>
        <v>#NUM!</v>
      </c>
      <c r="AY69" s="10" t="e">
        <f t="shared" ref="AY69:AY108" si="63">AW69*AX69</f>
        <v>#NUM!</v>
      </c>
      <c r="BB69" s="10">
        <v>0</v>
      </c>
      <c r="BC69" s="10">
        <v>0</v>
      </c>
      <c r="BD69" s="10">
        <f t="shared" ref="BD69:BD108" si="64">AVERAGE(BB69:BC69)</f>
        <v>0</v>
      </c>
      <c r="BE69" s="13">
        <f t="shared" ref="BE69:BE126" si="65">BD69/11</f>
        <v>0</v>
      </c>
      <c r="BF69" s="10" t="e">
        <f t="shared" ref="BF69:BF108" si="66">LN(BE69)</f>
        <v>#NUM!</v>
      </c>
      <c r="BG69" s="10" t="e">
        <f t="shared" ref="BG69:BG108" si="67">BE69*BF69</f>
        <v>#NUM!</v>
      </c>
      <c r="BJ69" s="10">
        <v>0</v>
      </c>
      <c r="BK69" s="10">
        <v>1</v>
      </c>
      <c r="BL69" s="10">
        <f t="shared" ref="BL69:BL108" si="68">AVERAGE(BJ69:BK69)</f>
        <v>0.5</v>
      </c>
      <c r="BM69" s="13">
        <f t="shared" ref="BM69:BM126" si="69">BL69/69</f>
        <v>7.246376811594203E-3</v>
      </c>
      <c r="BN69" s="10">
        <f t="shared" ref="BN69:BN108" si="70">LN(BM69)</f>
        <v>-4.9272536851572051</v>
      </c>
      <c r="BO69" s="10">
        <f t="shared" ref="BO69:BO108" si="71">BM69*BN69</f>
        <v>-3.5704736848965253E-2</v>
      </c>
      <c r="BR69" s="10">
        <v>0</v>
      </c>
      <c r="BS69" s="10">
        <f t="shared" ref="BS69:BS126" si="72">BR69</f>
        <v>0</v>
      </c>
      <c r="BT69" s="13">
        <f t="shared" ref="BT69:BT126" si="73">BS69/27</f>
        <v>0</v>
      </c>
      <c r="BU69" s="10" t="e">
        <f t="shared" ref="BU69:BU126" si="74">LN(BT69)</f>
        <v>#NUM!</v>
      </c>
      <c r="BV69" s="10" t="e">
        <f t="shared" ref="BV69:BV126" si="75">BT69*BU69</f>
        <v>#NUM!</v>
      </c>
      <c r="BY69" s="10">
        <v>0</v>
      </c>
      <c r="BZ69" s="10">
        <v>0</v>
      </c>
      <c r="CA69" s="10">
        <f t="shared" ref="CA69:CA108" si="76">AVERAGE(BY69:BZ69)</f>
        <v>0</v>
      </c>
      <c r="CB69" s="13">
        <f t="shared" ref="CB69:CB126" si="77">CA69/22</f>
        <v>0</v>
      </c>
      <c r="CC69" s="10" t="e">
        <f t="shared" ref="CC69:CC108" si="78">LN(CB69)</f>
        <v>#NUM!</v>
      </c>
      <c r="CD69" s="10" t="e">
        <f t="shared" ref="CD69:CD108" si="79">CB69*CC69</f>
        <v>#NUM!</v>
      </c>
    </row>
    <row r="70" spans="1:82" x14ac:dyDescent="0.35">
      <c r="A70" s="10" t="s">
        <v>79</v>
      </c>
      <c r="B70" s="10" t="s">
        <v>220</v>
      </c>
      <c r="C70" s="10" t="s">
        <v>362</v>
      </c>
      <c r="D70" s="10" t="s">
        <v>363</v>
      </c>
      <c r="E70" s="10" t="s">
        <v>368</v>
      </c>
      <c r="G70" s="9" t="s">
        <v>369</v>
      </c>
      <c r="H70" s="9" t="s">
        <v>370</v>
      </c>
      <c r="I70" s="10" t="s">
        <v>371</v>
      </c>
      <c r="L70" s="10">
        <v>0</v>
      </c>
      <c r="M70" s="10">
        <f t="shared" si="44"/>
        <v>0</v>
      </c>
      <c r="N70" s="10">
        <f t="shared" si="45"/>
        <v>0</v>
      </c>
      <c r="O70" s="10" t="e">
        <f t="shared" si="46"/>
        <v>#NUM!</v>
      </c>
      <c r="P70" s="10" t="e">
        <f t="shared" si="47"/>
        <v>#NUM!</v>
      </c>
      <c r="S70" s="10">
        <v>2</v>
      </c>
      <c r="T70" s="10">
        <v>0</v>
      </c>
      <c r="U70" s="10">
        <f t="shared" si="48"/>
        <v>1</v>
      </c>
      <c r="V70" s="10">
        <f t="shared" si="49"/>
        <v>3.4482758620689655E-2</v>
      </c>
      <c r="W70" s="10">
        <f t="shared" si="50"/>
        <v>-3.3672958299864741</v>
      </c>
      <c r="X70" s="10">
        <f t="shared" si="51"/>
        <v>-0.11611364930987841</v>
      </c>
      <c r="AA70" s="10">
        <v>0</v>
      </c>
      <c r="AB70" s="10">
        <f t="shared" si="52"/>
        <v>0</v>
      </c>
      <c r="AC70" s="10">
        <f t="shared" si="53"/>
        <v>0</v>
      </c>
      <c r="AD70" s="10" t="e">
        <f t="shared" si="54"/>
        <v>#NUM!</v>
      </c>
      <c r="AE70" s="10" t="e">
        <f t="shared" si="55"/>
        <v>#NUM!</v>
      </c>
      <c r="AH70" s="10">
        <v>0</v>
      </c>
      <c r="AI70" s="10">
        <v>0</v>
      </c>
      <c r="AJ70" s="10">
        <v>0</v>
      </c>
      <c r="AK70" s="10">
        <f t="shared" si="56"/>
        <v>0</v>
      </c>
      <c r="AL70" s="10">
        <f t="shared" si="57"/>
        <v>0</v>
      </c>
      <c r="AM70" s="10" t="e">
        <f t="shared" si="58"/>
        <v>#NUM!</v>
      </c>
      <c r="AN70" s="10" t="e">
        <f t="shared" si="59"/>
        <v>#NUM!</v>
      </c>
      <c r="AT70" s="10">
        <v>0</v>
      </c>
      <c r="AU70" s="10">
        <v>0</v>
      </c>
      <c r="AV70" s="10">
        <f t="shared" si="60"/>
        <v>0</v>
      </c>
      <c r="AW70" s="10">
        <f t="shared" si="61"/>
        <v>0</v>
      </c>
      <c r="AX70" s="10" t="e">
        <f t="shared" si="62"/>
        <v>#NUM!</v>
      </c>
      <c r="AY70" s="10" t="e">
        <f t="shared" si="63"/>
        <v>#NUM!</v>
      </c>
      <c r="BB70" s="10">
        <v>0</v>
      </c>
      <c r="BC70" s="10">
        <v>0</v>
      </c>
      <c r="BD70" s="10">
        <f t="shared" si="64"/>
        <v>0</v>
      </c>
      <c r="BE70" s="13">
        <f t="shared" si="65"/>
        <v>0</v>
      </c>
      <c r="BF70" s="10" t="e">
        <f t="shared" si="66"/>
        <v>#NUM!</v>
      </c>
      <c r="BG70" s="10" t="e">
        <f t="shared" si="67"/>
        <v>#NUM!</v>
      </c>
      <c r="BJ70" s="10">
        <v>0</v>
      </c>
      <c r="BK70" s="10">
        <v>0</v>
      </c>
      <c r="BL70" s="10">
        <f t="shared" si="68"/>
        <v>0</v>
      </c>
      <c r="BM70" s="13">
        <f t="shared" si="69"/>
        <v>0</v>
      </c>
      <c r="BN70" s="10" t="e">
        <f t="shared" si="70"/>
        <v>#NUM!</v>
      </c>
      <c r="BO70" s="10" t="e">
        <f t="shared" si="71"/>
        <v>#NUM!</v>
      </c>
      <c r="BR70" s="10">
        <v>0</v>
      </c>
      <c r="BS70" s="10">
        <f t="shared" si="72"/>
        <v>0</v>
      </c>
      <c r="BT70" s="13">
        <f t="shared" si="73"/>
        <v>0</v>
      </c>
      <c r="BU70" s="10" t="e">
        <f t="shared" si="74"/>
        <v>#NUM!</v>
      </c>
      <c r="BV70" s="10" t="e">
        <f t="shared" si="75"/>
        <v>#NUM!</v>
      </c>
      <c r="BY70" s="10">
        <v>0</v>
      </c>
      <c r="BZ70" s="10">
        <v>0</v>
      </c>
      <c r="CA70" s="10">
        <f t="shared" si="76"/>
        <v>0</v>
      </c>
      <c r="CB70" s="13">
        <f t="shared" si="77"/>
        <v>0</v>
      </c>
      <c r="CC70" s="10" t="e">
        <f t="shared" si="78"/>
        <v>#NUM!</v>
      </c>
      <c r="CD70" s="10" t="e">
        <f t="shared" si="79"/>
        <v>#NUM!</v>
      </c>
    </row>
    <row r="71" spans="1:82" x14ac:dyDescent="0.35">
      <c r="A71" s="10" t="s">
        <v>79</v>
      </c>
      <c r="B71" s="10" t="s">
        <v>220</v>
      </c>
      <c r="C71" s="10" t="s">
        <v>362</v>
      </c>
      <c r="D71" s="10" t="s">
        <v>363</v>
      </c>
      <c r="E71" s="10" t="s">
        <v>368</v>
      </c>
      <c r="G71" s="9" t="s">
        <v>372</v>
      </c>
      <c r="H71" s="9" t="s">
        <v>373</v>
      </c>
      <c r="I71" s="10" t="s">
        <v>374</v>
      </c>
      <c r="L71" s="10">
        <v>0</v>
      </c>
      <c r="M71" s="10">
        <f t="shared" si="44"/>
        <v>0</v>
      </c>
      <c r="N71" s="10">
        <f t="shared" si="45"/>
        <v>0</v>
      </c>
      <c r="O71" s="10" t="e">
        <f t="shared" si="46"/>
        <v>#NUM!</v>
      </c>
      <c r="P71" s="10" t="e">
        <f t="shared" si="47"/>
        <v>#NUM!</v>
      </c>
      <c r="S71" s="10">
        <v>0</v>
      </c>
      <c r="T71" s="10">
        <v>0</v>
      </c>
      <c r="U71" s="10">
        <f t="shared" si="48"/>
        <v>0</v>
      </c>
      <c r="V71" s="10">
        <f t="shared" si="49"/>
        <v>0</v>
      </c>
      <c r="W71" s="10" t="e">
        <f t="shared" si="50"/>
        <v>#NUM!</v>
      </c>
      <c r="X71" s="10" t="e">
        <f t="shared" si="51"/>
        <v>#NUM!</v>
      </c>
      <c r="AA71" s="10">
        <v>0</v>
      </c>
      <c r="AB71" s="10">
        <f t="shared" si="52"/>
        <v>0</v>
      </c>
      <c r="AC71" s="10">
        <f t="shared" si="53"/>
        <v>0</v>
      </c>
      <c r="AD71" s="10" t="e">
        <f t="shared" si="54"/>
        <v>#NUM!</v>
      </c>
      <c r="AE71" s="10" t="e">
        <f t="shared" si="55"/>
        <v>#NUM!</v>
      </c>
      <c r="AH71" s="10">
        <v>0</v>
      </c>
      <c r="AI71" s="10">
        <v>0</v>
      </c>
      <c r="AJ71" s="10">
        <v>0</v>
      </c>
      <c r="AK71" s="10">
        <f t="shared" si="56"/>
        <v>0</v>
      </c>
      <c r="AL71" s="10">
        <f t="shared" si="57"/>
        <v>0</v>
      </c>
      <c r="AM71" s="10" t="e">
        <f t="shared" si="58"/>
        <v>#NUM!</v>
      </c>
      <c r="AN71" s="10" t="e">
        <f t="shared" si="59"/>
        <v>#NUM!</v>
      </c>
      <c r="AT71" s="10">
        <v>0</v>
      </c>
      <c r="AU71" s="10">
        <v>0</v>
      </c>
      <c r="AV71" s="10">
        <f t="shared" si="60"/>
        <v>0</v>
      </c>
      <c r="AW71" s="10">
        <f t="shared" si="61"/>
        <v>0</v>
      </c>
      <c r="AX71" s="10" t="e">
        <f t="shared" si="62"/>
        <v>#NUM!</v>
      </c>
      <c r="AY71" s="10" t="e">
        <f t="shared" si="63"/>
        <v>#NUM!</v>
      </c>
      <c r="BB71" s="10">
        <v>0</v>
      </c>
      <c r="BC71" s="10">
        <v>0</v>
      </c>
      <c r="BD71" s="10">
        <f t="shared" si="64"/>
        <v>0</v>
      </c>
      <c r="BE71" s="13">
        <f t="shared" si="65"/>
        <v>0</v>
      </c>
      <c r="BF71" s="10" t="e">
        <f t="shared" si="66"/>
        <v>#NUM!</v>
      </c>
      <c r="BG71" s="10" t="e">
        <f t="shared" si="67"/>
        <v>#NUM!</v>
      </c>
      <c r="BJ71" s="10">
        <v>2</v>
      </c>
      <c r="BK71" s="10">
        <v>0</v>
      </c>
      <c r="BL71" s="10">
        <f t="shared" si="68"/>
        <v>1</v>
      </c>
      <c r="BM71" s="13">
        <f t="shared" si="69"/>
        <v>1.4492753623188406E-2</v>
      </c>
      <c r="BN71" s="10">
        <f t="shared" si="70"/>
        <v>-4.2341065045972597</v>
      </c>
      <c r="BO71" s="10">
        <f t="shared" si="71"/>
        <v>-6.1363862385467531E-2</v>
      </c>
      <c r="BR71" s="10">
        <v>0</v>
      </c>
      <c r="BS71" s="10">
        <f t="shared" si="72"/>
        <v>0</v>
      </c>
      <c r="BT71" s="13">
        <f t="shared" si="73"/>
        <v>0</v>
      </c>
      <c r="BU71" s="10" t="e">
        <f t="shared" si="74"/>
        <v>#NUM!</v>
      </c>
      <c r="BV71" s="10" t="e">
        <f t="shared" si="75"/>
        <v>#NUM!</v>
      </c>
      <c r="BY71" s="10">
        <v>0</v>
      </c>
      <c r="BZ71" s="10">
        <v>0</v>
      </c>
      <c r="CA71" s="10">
        <f t="shared" si="76"/>
        <v>0</v>
      </c>
      <c r="CB71" s="13">
        <f t="shared" si="77"/>
        <v>0</v>
      </c>
      <c r="CC71" s="10" t="e">
        <f t="shared" si="78"/>
        <v>#NUM!</v>
      </c>
      <c r="CD71" s="10" t="e">
        <f t="shared" si="79"/>
        <v>#NUM!</v>
      </c>
    </row>
    <row r="72" spans="1:82" x14ac:dyDescent="0.35">
      <c r="A72" s="10" t="s">
        <v>79</v>
      </c>
      <c r="B72" s="10" t="s">
        <v>220</v>
      </c>
      <c r="C72" s="10" t="s">
        <v>362</v>
      </c>
      <c r="D72" s="10" t="s">
        <v>363</v>
      </c>
      <c r="E72" s="10" t="s">
        <v>375</v>
      </c>
      <c r="G72" s="9" t="s">
        <v>376</v>
      </c>
      <c r="H72" s="9" t="s">
        <v>377</v>
      </c>
      <c r="I72" s="10" t="s">
        <v>378</v>
      </c>
      <c r="L72" s="10">
        <v>0</v>
      </c>
      <c r="M72" s="10">
        <f t="shared" si="44"/>
        <v>0</v>
      </c>
      <c r="N72" s="10">
        <f t="shared" si="45"/>
        <v>0</v>
      </c>
      <c r="O72" s="10" t="e">
        <f t="shared" si="46"/>
        <v>#NUM!</v>
      </c>
      <c r="P72" s="10" t="e">
        <f t="shared" si="47"/>
        <v>#NUM!</v>
      </c>
      <c r="S72" s="10">
        <v>0</v>
      </c>
      <c r="T72" s="10">
        <v>0</v>
      </c>
      <c r="U72" s="10">
        <f t="shared" si="48"/>
        <v>0</v>
      </c>
      <c r="V72" s="10">
        <f t="shared" si="49"/>
        <v>0</v>
      </c>
      <c r="W72" s="10" t="e">
        <f t="shared" si="50"/>
        <v>#NUM!</v>
      </c>
      <c r="X72" s="10" t="e">
        <f t="shared" si="51"/>
        <v>#NUM!</v>
      </c>
      <c r="AA72" s="10">
        <v>0</v>
      </c>
      <c r="AB72" s="10">
        <f t="shared" si="52"/>
        <v>0</v>
      </c>
      <c r="AC72" s="10">
        <f t="shared" si="53"/>
        <v>0</v>
      </c>
      <c r="AD72" s="10" t="e">
        <f t="shared" si="54"/>
        <v>#NUM!</v>
      </c>
      <c r="AE72" s="10" t="e">
        <f t="shared" si="55"/>
        <v>#NUM!</v>
      </c>
      <c r="AH72" s="10">
        <v>0</v>
      </c>
      <c r="AI72" s="10">
        <v>0</v>
      </c>
      <c r="AJ72" s="10">
        <v>0</v>
      </c>
      <c r="AK72" s="10">
        <f t="shared" si="56"/>
        <v>0</v>
      </c>
      <c r="AL72" s="10">
        <f t="shared" si="57"/>
        <v>0</v>
      </c>
      <c r="AM72" s="10" t="e">
        <f t="shared" si="58"/>
        <v>#NUM!</v>
      </c>
      <c r="AN72" s="10" t="e">
        <f t="shared" si="59"/>
        <v>#NUM!</v>
      </c>
      <c r="AT72" s="10">
        <v>0</v>
      </c>
      <c r="AU72" s="10">
        <v>1</v>
      </c>
      <c r="AV72" s="10">
        <f t="shared" si="60"/>
        <v>0.5</v>
      </c>
      <c r="AW72" s="10">
        <f t="shared" si="61"/>
        <v>2.7027027027027029E-2</v>
      </c>
      <c r="AX72" s="10">
        <f t="shared" si="62"/>
        <v>-3.6109179126442243</v>
      </c>
      <c r="AY72" s="10">
        <f t="shared" si="63"/>
        <v>-9.759237601741147E-2</v>
      </c>
      <c r="BB72" s="10">
        <v>0</v>
      </c>
      <c r="BC72" s="10">
        <v>1</v>
      </c>
      <c r="BD72" s="10">
        <f t="shared" si="64"/>
        <v>0.5</v>
      </c>
      <c r="BE72" s="13">
        <f t="shared" si="65"/>
        <v>4.5454545454545456E-2</v>
      </c>
      <c r="BF72" s="10">
        <f t="shared" si="66"/>
        <v>-3.0910424533583156</v>
      </c>
      <c r="BG72" s="10">
        <f t="shared" si="67"/>
        <v>-0.14050192969810527</v>
      </c>
      <c r="BJ72" s="10">
        <v>0</v>
      </c>
      <c r="BK72" s="10">
        <v>0</v>
      </c>
      <c r="BL72" s="10">
        <f t="shared" si="68"/>
        <v>0</v>
      </c>
      <c r="BM72" s="13">
        <f t="shared" si="69"/>
        <v>0</v>
      </c>
      <c r="BN72" s="10" t="e">
        <f t="shared" si="70"/>
        <v>#NUM!</v>
      </c>
      <c r="BO72" s="10" t="e">
        <f t="shared" si="71"/>
        <v>#NUM!</v>
      </c>
      <c r="BR72" s="10">
        <v>0</v>
      </c>
      <c r="BS72" s="10">
        <f t="shared" si="72"/>
        <v>0</v>
      </c>
      <c r="BT72" s="13">
        <f t="shared" si="73"/>
        <v>0</v>
      </c>
      <c r="BU72" s="10" t="e">
        <f t="shared" si="74"/>
        <v>#NUM!</v>
      </c>
      <c r="BV72" s="10" t="e">
        <f t="shared" si="75"/>
        <v>#NUM!</v>
      </c>
      <c r="BY72" s="10">
        <v>0</v>
      </c>
      <c r="BZ72" s="10">
        <v>0</v>
      </c>
      <c r="CA72" s="10">
        <f t="shared" si="76"/>
        <v>0</v>
      </c>
      <c r="CB72" s="13">
        <f t="shared" si="77"/>
        <v>0</v>
      </c>
      <c r="CC72" s="10" t="e">
        <f t="shared" si="78"/>
        <v>#NUM!</v>
      </c>
      <c r="CD72" s="10" t="e">
        <f t="shared" si="79"/>
        <v>#NUM!</v>
      </c>
    </row>
    <row r="73" spans="1:82" x14ac:dyDescent="0.35">
      <c r="A73" s="10" t="s">
        <v>79</v>
      </c>
      <c r="B73" s="10" t="s">
        <v>220</v>
      </c>
      <c r="C73" s="10" t="s">
        <v>362</v>
      </c>
      <c r="D73" s="10" t="s">
        <v>363</v>
      </c>
      <c r="E73" s="10" t="s">
        <v>375</v>
      </c>
      <c r="G73" s="9" t="s">
        <v>379</v>
      </c>
      <c r="H73" s="9" t="s">
        <v>380</v>
      </c>
      <c r="I73" s="10" t="s">
        <v>381</v>
      </c>
      <c r="L73" s="10">
        <v>0</v>
      </c>
      <c r="M73" s="10">
        <f t="shared" si="44"/>
        <v>0</v>
      </c>
      <c r="N73" s="10">
        <f t="shared" si="45"/>
        <v>0</v>
      </c>
      <c r="O73" s="10" t="e">
        <f t="shared" si="46"/>
        <v>#NUM!</v>
      </c>
      <c r="P73" s="10" t="e">
        <f t="shared" si="47"/>
        <v>#NUM!</v>
      </c>
      <c r="S73" s="10">
        <v>0</v>
      </c>
      <c r="T73" s="10">
        <v>0</v>
      </c>
      <c r="U73" s="10">
        <f t="shared" si="48"/>
        <v>0</v>
      </c>
      <c r="V73" s="10">
        <f t="shared" si="49"/>
        <v>0</v>
      </c>
      <c r="W73" s="10" t="e">
        <f t="shared" si="50"/>
        <v>#NUM!</v>
      </c>
      <c r="X73" s="10" t="e">
        <f t="shared" si="51"/>
        <v>#NUM!</v>
      </c>
      <c r="AA73" s="10">
        <v>0</v>
      </c>
      <c r="AB73" s="10">
        <f t="shared" si="52"/>
        <v>0</v>
      </c>
      <c r="AC73" s="10">
        <f t="shared" si="53"/>
        <v>0</v>
      </c>
      <c r="AD73" s="10" t="e">
        <f t="shared" si="54"/>
        <v>#NUM!</v>
      </c>
      <c r="AE73" s="10" t="e">
        <f t="shared" si="55"/>
        <v>#NUM!</v>
      </c>
      <c r="AH73" s="10">
        <v>0</v>
      </c>
      <c r="AI73" s="10">
        <v>0</v>
      </c>
      <c r="AJ73" s="10">
        <v>0</v>
      </c>
      <c r="AK73" s="10">
        <f t="shared" si="56"/>
        <v>0</v>
      </c>
      <c r="AL73" s="10">
        <f t="shared" si="57"/>
        <v>0</v>
      </c>
      <c r="AM73" s="10" t="e">
        <f t="shared" si="58"/>
        <v>#NUM!</v>
      </c>
      <c r="AN73" s="10" t="e">
        <f t="shared" si="59"/>
        <v>#NUM!</v>
      </c>
      <c r="AT73" s="10">
        <v>0</v>
      </c>
      <c r="AU73" s="10">
        <v>0</v>
      </c>
      <c r="AV73" s="10">
        <f t="shared" si="60"/>
        <v>0</v>
      </c>
      <c r="AW73" s="10">
        <f t="shared" si="61"/>
        <v>0</v>
      </c>
      <c r="AX73" s="10" t="e">
        <f t="shared" si="62"/>
        <v>#NUM!</v>
      </c>
      <c r="AY73" s="10" t="e">
        <f t="shared" si="63"/>
        <v>#NUM!</v>
      </c>
      <c r="BB73" s="10">
        <v>0</v>
      </c>
      <c r="BC73" s="10">
        <v>0</v>
      </c>
      <c r="BD73" s="10">
        <f t="shared" si="64"/>
        <v>0</v>
      </c>
      <c r="BE73" s="13">
        <f t="shared" si="65"/>
        <v>0</v>
      </c>
      <c r="BF73" s="10" t="e">
        <f t="shared" si="66"/>
        <v>#NUM!</v>
      </c>
      <c r="BG73" s="10" t="e">
        <f t="shared" si="67"/>
        <v>#NUM!</v>
      </c>
      <c r="BJ73" s="10">
        <v>1</v>
      </c>
      <c r="BK73" s="10">
        <v>0</v>
      </c>
      <c r="BL73" s="10">
        <f t="shared" si="68"/>
        <v>0.5</v>
      </c>
      <c r="BM73" s="13">
        <f t="shared" si="69"/>
        <v>7.246376811594203E-3</v>
      </c>
      <c r="BN73" s="10">
        <f t="shared" si="70"/>
        <v>-4.9272536851572051</v>
      </c>
      <c r="BO73" s="10">
        <f t="shared" si="71"/>
        <v>-3.5704736848965253E-2</v>
      </c>
      <c r="BR73" s="10">
        <v>0</v>
      </c>
      <c r="BS73" s="10">
        <f t="shared" si="72"/>
        <v>0</v>
      </c>
      <c r="BT73" s="13">
        <f t="shared" si="73"/>
        <v>0</v>
      </c>
      <c r="BU73" s="10" t="e">
        <f t="shared" si="74"/>
        <v>#NUM!</v>
      </c>
      <c r="BV73" s="10" t="e">
        <f t="shared" si="75"/>
        <v>#NUM!</v>
      </c>
      <c r="BY73" s="10">
        <v>0</v>
      </c>
      <c r="BZ73" s="10">
        <v>0</v>
      </c>
      <c r="CA73" s="10">
        <f t="shared" si="76"/>
        <v>0</v>
      </c>
      <c r="CB73" s="13">
        <f t="shared" si="77"/>
        <v>0</v>
      </c>
      <c r="CC73" s="10" t="e">
        <f t="shared" si="78"/>
        <v>#NUM!</v>
      </c>
      <c r="CD73" s="10" t="e">
        <f t="shared" si="79"/>
        <v>#NUM!</v>
      </c>
    </row>
    <row r="74" spans="1:82" x14ac:dyDescent="0.35">
      <c r="A74" s="10" t="s">
        <v>79</v>
      </c>
      <c r="B74" s="10" t="s">
        <v>220</v>
      </c>
      <c r="C74" s="10" t="s">
        <v>362</v>
      </c>
      <c r="D74" s="10" t="s">
        <v>382</v>
      </c>
      <c r="E74" s="10" t="s">
        <v>383</v>
      </c>
      <c r="G74" s="9" t="s">
        <v>384</v>
      </c>
      <c r="H74" s="9" t="s">
        <v>385</v>
      </c>
      <c r="I74" s="10" t="s">
        <v>386</v>
      </c>
      <c r="L74" s="10">
        <v>0</v>
      </c>
      <c r="M74" s="10">
        <f t="shared" si="44"/>
        <v>0</v>
      </c>
      <c r="N74" s="10">
        <f t="shared" si="45"/>
        <v>0</v>
      </c>
      <c r="O74" s="10" t="e">
        <f t="shared" si="46"/>
        <v>#NUM!</v>
      </c>
      <c r="P74" s="10" t="e">
        <f t="shared" si="47"/>
        <v>#NUM!</v>
      </c>
      <c r="S74" s="10">
        <v>0</v>
      </c>
      <c r="T74" s="10">
        <v>0</v>
      </c>
      <c r="U74" s="10">
        <f t="shared" si="48"/>
        <v>0</v>
      </c>
      <c r="V74" s="10">
        <f t="shared" si="49"/>
        <v>0</v>
      </c>
      <c r="W74" s="10" t="e">
        <f t="shared" si="50"/>
        <v>#NUM!</v>
      </c>
      <c r="X74" s="10" t="e">
        <f t="shared" si="51"/>
        <v>#NUM!</v>
      </c>
      <c r="AA74" s="10">
        <v>0</v>
      </c>
      <c r="AB74" s="10">
        <f t="shared" si="52"/>
        <v>0</v>
      </c>
      <c r="AC74" s="10">
        <f t="shared" si="53"/>
        <v>0</v>
      </c>
      <c r="AD74" s="10" t="e">
        <f t="shared" si="54"/>
        <v>#NUM!</v>
      </c>
      <c r="AE74" s="10" t="e">
        <f t="shared" si="55"/>
        <v>#NUM!</v>
      </c>
      <c r="AH74" s="10">
        <v>0</v>
      </c>
      <c r="AI74" s="10">
        <v>0</v>
      </c>
      <c r="AJ74" s="10">
        <v>0</v>
      </c>
      <c r="AK74" s="10">
        <f t="shared" si="56"/>
        <v>0</v>
      </c>
      <c r="AL74" s="10">
        <f t="shared" si="57"/>
        <v>0</v>
      </c>
      <c r="AM74" s="10" t="e">
        <f t="shared" si="58"/>
        <v>#NUM!</v>
      </c>
      <c r="AN74" s="10" t="e">
        <f t="shared" si="59"/>
        <v>#NUM!</v>
      </c>
      <c r="AT74" s="10">
        <v>0</v>
      </c>
      <c r="AU74" s="10">
        <v>0</v>
      </c>
      <c r="AV74" s="10">
        <f t="shared" si="60"/>
        <v>0</v>
      </c>
      <c r="AW74" s="10">
        <f t="shared" si="61"/>
        <v>0</v>
      </c>
      <c r="AX74" s="10" t="e">
        <f t="shared" si="62"/>
        <v>#NUM!</v>
      </c>
      <c r="AY74" s="10" t="e">
        <f t="shared" si="63"/>
        <v>#NUM!</v>
      </c>
      <c r="BB74" s="10">
        <v>0</v>
      </c>
      <c r="BC74" s="10">
        <v>0</v>
      </c>
      <c r="BD74" s="10">
        <f t="shared" si="64"/>
        <v>0</v>
      </c>
      <c r="BE74" s="13">
        <f t="shared" si="65"/>
        <v>0</v>
      </c>
      <c r="BF74" s="10" t="e">
        <f t="shared" si="66"/>
        <v>#NUM!</v>
      </c>
      <c r="BG74" s="10" t="e">
        <f t="shared" si="67"/>
        <v>#NUM!</v>
      </c>
      <c r="BJ74" s="10">
        <v>0</v>
      </c>
      <c r="BK74" s="10">
        <v>0</v>
      </c>
      <c r="BL74" s="10">
        <f t="shared" si="68"/>
        <v>0</v>
      </c>
      <c r="BM74" s="13">
        <f t="shared" si="69"/>
        <v>0</v>
      </c>
      <c r="BN74" s="10" t="e">
        <f t="shared" si="70"/>
        <v>#NUM!</v>
      </c>
      <c r="BO74" s="10" t="e">
        <f t="shared" si="71"/>
        <v>#NUM!</v>
      </c>
      <c r="BR74" s="10">
        <v>0</v>
      </c>
      <c r="BS74" s="10">
        <f t="shared" si="72"/>
        <v>0</v>
      </c>
      <c r="BT74" s="13">
        <f t="shared" si="73"/>
        <v>0</v>
      </c>
      <c r="BU74" s="10" t="e">
        <f t="shared" si="74"/>
        <v>#NUM!</v>
      </c>
      <c r="BV74" s="10" t="e">
        <f t="shared" si="75"/>
        <v>#NUM!</v>
      </c>
      <c r="BY74" s="10">
        <v>1</v>
      </c>
      <c r="BZ74" s="10">
        <v>0</v>
      </c>
      <c r="CA74" s="10">
        <f t="shared" si="76"/>
        <v>0.5</v>
      </c>
      <c r="CB74" s="13">
        <f t="shared" si="77"/>
        <v>2.2727272727272728E-2</v>
      </c>
      <c r="CC74" s="10">
        <f t="shared" si="78"/>
        <v>-3.784189633918261</v>
      </c>
      <c r="CD74" s="10">
        <f t="shared" si="79"/>
        <v>-8.6004309861778663E-2</v>
      </c>
    </row>
    <row r="75" spans="1:82" x14ac:dyDescent="0.35">
      <c r="A75" s="10" t="s">
        <v>79</v>
      </c>
      <c r="B75" s="10" t="s">
        <v>220</v>
      </c>
      <c r="C75" s="10" t="s">
        <v>362</v>
      </c>
      <c r="D75" s="10" t="s">
        <v>382</v>
      </c>
      <c r="E75" s="10" t="s">
        <v>387</v>
      </c>
      <c r="G75" s="9" t="s">
        <v>388</v>
      </c>
      <c r="H75" s="9" t="s">
        <v>389</v>
      </c>
      <c r="I75" s="10" t="s">
        <v>390</v>
      </c>
      <c r="L75" s="10">
        <v>0</v>
      </c>
      <c r="M75" s="10">
        <f t="shared" si="44"/>
        <v>0</v>
      </c>
      <c r="N75" s="10">
        <f t="shared" si="45"/>
        <v>0</v>
      </c>
      <c r="O75" s="10" t="e">
        <f t="shared" si="46"/>
        <v>#NUM!</v>
      </c>
      <c r="P75" s="10" t="e">
        <f t="shared" si="47"/>
        <v>#NUM!</v>
      </c>
      <c r="S75" s="10">
        <v>1</v>
      </c>
      <c r="T75" s="10">
        <v>0</v>
      </c>
      <c r="U75" s="10">
        <f t="shared" si="48"/>
        <v>0.5</v>
      </c>
      <c r="V75" s="10">
        <f t="shared" si="49"/>
        <v>1.7241379310344827E-2</v>
      </c>
      <c r="W75" s="10">
        <f t="shared" si="50"/>
        <v>-4.0604430105464191</v>
      </c>
      <c r="X75" s="10">
        <f t="shared" si="51"/>
        <v>-7.0007638112869294E-2</v>
      </c>
      <c r="AA75" s="10">
        <v>0</v>
      </c>
      <c r="AB75" s="10">
        <f t="shared" si="52"/>
        <v>0</v>
      </c>
      <c r="AC75" s="10">
        <f t="shared" si="53"/>
        <v>0</v>
      </c>
      <c r="AD75" s="10" t="e">
        <f t="shared" si="54"/>
        <v>#NUM!</v>
      </c>
      <c r="AE75" s="10" t="e">
        <f t="shared" si="55"/>
        <v>#NUM!</v>
      </c>
      <c r="AH75" s="10">
        <v>0</v>
      </c>
      <c r="AI75" s="10">
        <v>0</v>
      </c>
      <c r="AJ75" s="10">
        <v>0</v>
      </c>
      <c r="AK75" s="10">
        <f t="shared" si="56"/>
        <v>0</v>
      </c>
      <c r="AL75" s="10">
        <f t="shared" si="57"/>
        <v>0</v>
      </c>
      <c r="AM75" s="10" t="e">
        <f t="shared" si="58"/>
        <v>#NUM!</v>
      </c>
      <c r="AN75" s="10" t="e">
        <f t="shared" si="59"/>
        <v>#NUM!</v>
      </c>
      <c r="AT75" s="10">
        <v>0</v>
      </c>
      <c r="AU75" s="10">
        <v>0</v>
      </c>
      <c r="AV75" s="10">
        <f t="shared" si="60"/>
        <v>0</v>
      </c>
      <c r="AW75" s="10">
        <f t="shared" si="61"/>
        <v>0</v>
      </c>
      <c r="AX75" s="10" t="e">
        <f t="shared" si="62"/>
        <v>#NUM!</v>
      </c>
      <c r="AY75" s="10" t="e">
        <f t="shared" si="63"/>
        <v>#NUM!</v>
      </c>
      <c r="BB75" s="10">
        <v>0</v>
      </c>
      <c r="BC75" s="10">
        <v>0</v>
      </c>
      <c r="BD75" s="10">
        <f t="shared" si="64"/>
        <v>0</v>
      </c>
      <c r="BE75" s="13">
        <f t="shared" si="65"/>
        <v>0</v>
      </c>
      <c r="BF75" s="10" t="e">
        <f t="shared" si="66"/>
        <v>#NUM!</v>
      </c>
      <c r="BG75" s="10" t="e">
        <f t="shared" si="67"/>
        <v>#NUM!</v>
      </c>
      <c r="BJ75" s="10">
        <v>0</v>
      </c>
      <c r="BK75" s="10">
        <v>0</v>
      </c>
      <c r="BL75" s="10">
        <f t="shared" si="68"/>
        <v>0</v>
      </c>
      <c r="BM75" s="13">
        <f t="shared" si="69"/>
        <v>0</v>
      </c>
      <c r="BN75" s="10" t="e">
        <f t="shared" si="70"/>
        <v>#NUM!</v>
      </c>
      <c r="BO75" s="10" t="e">
        <f t="shared" si="71"/>
        <v>#NUM!</v>
      </c>
      <c r="BR75" s="10">
        <v>0</v>
      </c>
      <c r="BS75" s="10">
        <f t="shared" si="72"/>
        <v>0</v>
      </c>
      <c r="BT75" s="13">
        <f t="shared" si="73"/>
        <v>0</v>
      </c>
      <c r="BU75" s="10" t="e">
        <f t="shared" si="74"/>
        <v>#NUM!</v>
      </c>
      <c r="BV75" s="10" t="e">
        <f t="shared" si="75"/>
        <v>#NUM!</v>
      </c>
      <c r="BY75" s="10">
        <v>0</v>
      </c>
      <c r="BZ75" s="10">
        <v>0</v>
      </c>
      <c r="CA75" s="10">
        <f t="shared" si="76"/>
        <v>0</v>
      </c>
      <c r="CB75" s="13">
        <f t="shared" si="77"/>
        <v>0</v>
      </c>
      <c r="CC75" s="10" t="e">
        <f t="shared" si="78"/>
        <v>#NUM!</v>
      </c>
      <c r="CD75" s="10" t="e">
        <f t="shared" si="79"/>
        <v>#NUM!</v>
      </c>
    </row>
    <row r="76" spans="1:82" x14ac:dyDescent="0.35">
      <c r="A76" s="10" t="s">
        <v>79</v>
      </c>
      <c r="B76" s="10" t="s">
        <v>220</v>
      </c>
      <c r="C76" s="10" t="s">
        <v>362</v>
      </c>
      <c r="D76" s="10" t="s">
        <v>382</v>
      </c>
      <c r="E76" s="10" t="s">
        <v>387</v>
      </c>
      <c r="F76" s="10" t="s">
        <v>391</v>
      </c>
      <c r="G76" s="9" t="s">
        <v>392</v>
      </c>
      <c r="H76" s="9" t="s">
        <v>393</v>
      </c>
      <c r="I76" s="10" t="s">
        <v>394</v>
      </c>
      <c r="L76" s="10">
        <v>0</v>
      </c>
      <c r="M76" s="10">
        <f t="shared" si="44"/>
        <v>0</v>
      </c>
      <c r="N76" s="10">
        <f t="shared" si="45"/>
        <v>0</v>
      </c>
      <c r="O76" s="10" t="e">
        <f t="shared" si="46"/>
        <v>#NUM!</v>
      </c>
      <c r="P76" s="10" t="e">
        <f t="shared" si="47"/>
        <v>#NUM!</v>
      </c>
      <c r="S76" s="10">
        <v>1</v>
      </c>
      <c r="T76" s="10">
        <v>0</v>
      </c>
      <c r="U76" s="10">
        <f t="shared" si="48"/>
        <v>0.5</v>
      </c>
      <c r="V76" s="10">
        <f t="shared" si="49"/>
        <v>1.7241379310344827E-2</v>
      </c>
      <c r="W76" s="10">
        <f t="shared" si="50"/>
        <v>-4.0604430105464191</v>
      </c>
      <c r="X76" s="10">
        <f t="shared" si="51"/>
        <v>-7.0007638112869294E-2</v>
      </c>
      <c r="AA76" s="10">
        <v>0</v>
      </c>
      <c r="AB76" s="10">
        <f t="shared" si="52"/>
        <v>0</v>
      </c>
      <c r="AC76" s="10">
        <f t="shared" si="53"/>
        <v>0</v>
      </c>
      <c r="AD76" s="10" t="e">
        <f t="shared" si="54"/>
        <v>#NUM!</v>
      </c>
      <c r="AE76" s="10" t="e">
        <f t="shared" si="55"/>
        <v>#NUM!</v>
      </c>
      <c r="AH76" s="10">
        <v>0</v>
      </c>
      <c r="AI76" s="10">
        <v>0</v>
      </c>
      <c r="AJ76" s="10">
        <v>0</v>
      </c>
      <c r="AK76" s="10">
        <f t="shared" si="56"/>
        <v>0</v>
      </c>
      <c r="AL76" s="10">
        <f t="shared" si="57"/>
        <v>0</v>
      </c>
      <c r="AM76" s="10" t="e">
        <f t="shared" si="58"/>
        <v>#NUM!</v>
      </c>
      <c r="AN76" s="10" t="e">
        <f t="shared" si="59"/>
        <v>#NUM!</v>
      </c>
      <c r="AT76" s="10">
        <v>0</v>
      </c>
      <c r="AU76" s="10">
        <v>0</v>
      </c>
      <c r="AV76" s="10">
        <f t="shared" si="60"/>
        <v>0</v>
      </c>
      <c r="AW76" s="10">
        <f t="shared" si="61"/>
        <v>0</v>
      </c>
      <c r="AX76" s="10" t="e">
        <f t="shared" si="62"/>
        <v>#NUM!</v>
      </c>
      <c r="AY76" s="10" t="e">
        <f t="shared" si="63"/>
        <v>#NUM!</v>
      </c>
      <c r="BB76" s="10">
        <v>0</v>
      </c>
      <c r="BC76" s="10">
        <v>0</v>
      </c>
      <c r="BD76" s="10">
        <f t="shared" si="64"/>
        <v>0</v>
      </c>
      <c r="BE76" s="13">
        <f t="shared" si="65"/>
        <v>0</v>
      </c>
      <c r="BF76" s="10" t="e">
        <f t="shared" si="66"/>
        <v>#NUM!</v>
      </c>
      <c r="BG76" s="10" t="e">
        <f t="shared" si="67"/>
        <v>#NUM!</v>
      </c>
      <c r="BJ76" s="10">
        <v>0</v>
      </c>
      <c r="BK76" s="10">
        <v>0</v>
      </c>
      <c r="BL76" s="10">
        <f t="shared" si="68"/>
        <v>0</v>
      </c>
      <c r="BM76" s="13">
        <f t="shared" si="69"/>
        <v>0</v>
      </c>
      <c r="BN76" s="10" t="e">
        <f t="shared" si="70"/>
        <v>#NUM!</v>
      </c>
      <c r="BO76" s="10" t="e">
        <f t="shared" si="71"/>
        <v>#NUM!</v>
      </c>
      <c r="BR76" s="10">
        <v>0</v>
      </c>
      <c r="BS76" s="10">
        <f t="shared" si="72"/>
        <v>0</v>
      </c>
      <c r="BT76" s="13">
        <f t="shared" si="73"/>
        <v>0</v>
      </c>
      <c r="BU76" s="10" t="e">
        <f t="shared" si="74"/>
        <v>#NUM!</v>
      </c>
      <c r="BV76" s="10" t="e">
        <f t="shared" si="75"/>
        <v>#NUM!</v>
      </c>
      <c r="BY76" s="10">
        <v>0</v>
      </c>
      <c r="BZ76" s="10">
        <v>0</v>
      </c>
      <c r="CA76" s="10">
        <f t="shared" si="76"/>
        <v>0</v>
      </c>
      <c r="CB76" s="13">
        <f t="shared" si="77"/>
        <v>0</v>
      </c>
      <c r="CC76" s="10" t="e">
        <f t="shared" si="78"/>
        <v>#NUM!</v>
      </c>
      <c r="CD76" s="10" t="e">
        <f t="shared" si="79"/>
        <v>#NUM!</v>
      </c>
    </row>
    <row r="77" spans="1:82" x14ac:dyDescent="0.35">
      <c r="A77" s="10" t="s">
        <v>79</v>
      </c>
      <c r="B77" s="10" t="s">
        <v>220</v>
      </c>
      <c r="C77" s="10" t="s">
        <v>362</v>
      </c>
      <c r="D77" s="10" t="s">
        <v>382</v>
      </c>
      <c r="E77" s="10" t="s">
        <v>387</v>
      </c>
      <c r="F77" s="10" t="s">
        <v>395</v>
      </c>
      <c r="G77" s="9" t="s">
        <v>396</v>
      </c>
      <c r="H77" s="9" t="s">
        <v>397</v>
      </c>
      <c r="I77" s="10" t="s">
        <v>398</v>
      </c>
      <c r="L77" s="10">
        <v>0</v>
      </c>
      <c r="M77" s="10">
        <f t="shared" si="44"/>
        <v>0</v>
      </c>
      <c r="N77" s="10">
        <f t="shared" si="45"/>
        <v>0</v>
      </c>
      <c r="O77" s="10" t="e">
        <f t="shared" si="46"/>
        <v>#NUM!</v>
      </c>
      <c r="P77" s="10" t="e">
        <f t="shared" si="47"/>
        <v>#NUM!</v>
      </c>
      <c r="S77" s="10">
        <v>1</v>
      </c>
      <c r="T77" s="10">
        <v>0</v>
      </c>
      <c r="U77" s="10">
        <f t="shared" si="48"/>
        <v>0.5</v>
      </c>
      <c r="V77" s="10">
        <f t="shared" si="49"/>
        <v>1.7241379310344827E-2</v>
      </c>
      <c r="W77" s="10">
        <f t="shared" si="50"/>
        <v>-4.0604430105464191</v>
      </c>
      <c r="X77" s="10">
        <f t="shared" si="51"/>
        <v>-7.0007638112869294E-2</v>
      </c>
      <c r="AA77" s="10">
        <v>0</v>
      </c>
      <c r="AB77" s="10">
        <f t="shared" si="52"/>
        <v>0</v>
      </c>
      <c r="AC77" s="10">
        <f t="shared" si="53"/>
        <v>0</v>
      </c>
      <c r="AD77" s="10" t="e">
        <f t="shared" si="54"/>
        <v>#NUM!</v>
      </c>
      <c r="AE77" s="10" t="e">
        <f t="shared" si="55"/>
        <v>#NUM!</v>
      </c>
      <c r="AH77" s="10">
        <v>0</v>
      </c>
      <c r="AI77" s="10">
        <v>0</v>
      </c>
      <c r="AJ77" s="10">
        <v>0</v>
      </c>
      <c r="AK77" s="10">
        <f t="shared" si="56"/>
        <v>0</v>
      </c>
      <c r="AL77" s="10">
        <f t="shared" si="57"/>
        <v>0</v>
      </c>
      <c r="AM77" s="10" t="e">
        <f t="shared" si="58"/>
        <v>#NUM!</v>
      </c>
      <c r="AN77" s="10" t="e">
        <f t="shared" si="59"/>
        <v>#NUM!</v>
      </c>
      <c r="AT77" s="10">
        <v>0</v>
      </c>
      <c r="AU77" s="10">
        <v>0</v>
      </c>
      <c r="AV77" s="10">
        <f t="shared" si="60"/>
        <v>0</v>
      </c>
      <c r="AW77" s="10">
        <f t="shared" si="61"/>
        <v>0</v>
      </c>
      <c r="AX77" s="10" t="e">
        <f t="shared" si="62"/>
        <v>#NUM!</v>
      </c>
      <c r="AY77" s="10" t="e">
        <f t="shared" si="63"/>
        <v>#NUM!</v>
      </c>
      <c r="BB77" s="10">
        <v>0</v>
      </c>
      <c r="BC77" s="10">
        <v>0</v>
      </c>
      <c r="BD77" s="10">
        <f t="shared" si="64"/>
        <v>0</v>
      </c>
      <c r="BE77" s="13">
        <f t="shared" si="65"/>
        <v>0</v>
      </c>
      <c r="BF77" s="10" t="e">
        <f t="shared" si="66"/>
        <v>#NUM!</v>
      </c>
      <c r="BG77" s="10" t="e">
        <f t="shared" si="67"/>
        <v>#NUM!</v>
      </c>
      <c r="BJ77" s="10">
        <v>0</v>
      </c>
      <c r="BK77" s="10">
        <v>0</v>
      </c>
      <c r="BL77" s="10">
        <f t="shared" si="68"/>
        <v>0</v>
      </c>
      <c r="BM77" s="13">
        <f t="shared" si="69"/>
        <v>0</v>
      </c>
      <c r="BN77" s="10" t="e">
        <f t="shared" si="70"/>
        <v>#NUM!</v>
      </c>
      <c r="BO77" s="10" t="e">
        <f t="shared" si="71"/>
        <v>#NUM!</v>
      </c>
      <c r="BR77" s="10">
        <v>0</v>
      </c>
      <c r="BS77" s="10">
        <f t="shared" si="72"/>
        <v>0</v>
      </c>
      <c r="BT77" s="13">
        <f t="shared" si="73"/>
        <v>0</v>
      </c>
      <c r="BU77" s="10" t="e">
        <f t="shared" si="74"/>
        <v>#NUM!</v>
      </c>
      <c r="BV77" s="10" t="e">
        <f t="shared" si="75"/>
        <v>#NUM!</v>
      </c>
      <c r="BY77" s="10">
        <v>0</v>
      </c>
      <c r="BZ77" s="10">
        <v>0</v>
      </c>
      <c r="CA77" s="10">
        <f t="shared" si="76"/>
        <v>0</v>
      </c>
      <c r="CB77" s="13">
        <f t="shared" si="77"/>
        <v>0</v>
      </c>
      <c r="CC77" s="10" t="e">
        <f t="shared" si="78"/>
        <v>#NUM!</v>
      </c>
      <c r="CD77" s="10" t="e">
        <f t="shared" si="79"/>
        <v>#NUM!</v>
      </c>
    </row>
    <row r="78" spans="1:82" x14ac:dyDescent="0.35">
      <c r="A78" s="10" t="s">
        <v>79</v>
      </c>
      <c r="B78" s="10" t="s">
        <v>220</v>
      </c>
      <c r="G78" s="9" t="s">
        <v>399</v>
      </c>
      <c r="H78" s="9" t="s">
        <v>400</v>
      </c>
      <c r="I78" s="10" t="s">
        <v>401</v>
      </c>
      <c r="L78" s="10">
        <v>0</v>
      </c>
      <c r="M78" s="10">
        <f t="shared" si="44"/>
        <v>0</v>
      </c>
      <c r="N78" s="10">
        <f t="shared" si="45"/>
        <v>0</v>
      </c>
      <c r="O78" s="10" t="e">
        <f t="shared" si="46"/>
        <v>#NUM!</v>
      </c>
      <c r="P78" s="10" t="e">
        <f t="shared" si="47"/>
        <v>#NUM!</v>
      </c>
      <c r="S78" s="10">
        <v>0</v>
      </c>
      <c r="T78" s="10">
        <v>0</v>
      </c>
      <c r="U78" s="10">
        <f t="shared" si="48"/>
        <v>0</v>
      </c>
      <c r="V78" s="10">
        <f t="shared" si="49"/>
        <v>0</v>
      </c>
      <c r="W78" s="10" t="e">
        <f t="shared" si="50"/>
        <v>#NUM!</v>
      </c>
      <c r="X78" s="10" t="e">
        <f t="shared" si="51"/>
        <v>#NUM!</v>
      </c>
      <c r="AA78" s="10">
        <v>0</v>
      </c>
      <c r="AB78" s="10">
        <f t="shared" si="52"/>
        <v>0</v>
      </c>
      <c r="AC78" s="10">
        <f t="shared" si="53"/>
        <v>0</v>
      </c>
      <c r="AD78" s="10" t="e">
        <f t="shared" si="54"/>
        <v>#NUM!</v>
      </c>
      <c r="AE78" s="10" t="e">
        <f t="shared" si="55"/>
        <v>#NUM!</v>
      </c>
      <c r="AH78" s="10">
        <v>0</v>
      </c>
      <c r="AI78" s="10">
        <v>0</v>
      </c>
      <c r="AJ78" s="10">
        <v>0</v>
      </c>
      <c r="AK78" s="10">
        <f t="shared" si="56"/>
        <v>0</v>
      </c>
      <c r="AL78" s="10">
        <f t="shared" si="57"/>
        <v>0</v>
      </c>
      <c r="AM78" s="10" t="e">
        <f t="shared" si="58"/>
        <v>#NUM!</v>
      </c>
      <c r="AN78" s="10" t="e">
        <f t="shared" si="59"/>
        <v>#NUM!</v>
      </c>
      <c r="AT78" s="10">
        <v>0</v>
      </c>
      <c r="AU78" s="10">
        <v>0</v>
      </c>
      <c r="AV78" s="10">
        <f t="shared" si="60"/>
        <v>0</v>
      </c>
      <c r="AW78" s="10">
        <f t="shared" si="61"/>
        <v>0</v>
      </c>
      <c r="AX78" s="10" t="e">
        <f t="shared" si="62"/>
        <v>#NUM!</v>
      </c>
      <c r="AY78" s="10" t="e">
        <f t="shared" si="63"/>
        <v>#NUM!</v>
      </c>
      <c r="BB78" s="10">
        <v>0</v>
      </c>
      <c r="BC78" s="10">
        <v>4</v>
      </c>
      <c r="BD78" s="10">
        <f t="shared" si="64"/>
        <v>2</v>
      </c>
      <c r="BE78" s="13">
        <f t="shared" si="65"/>
        <v>0.18181818181818182</v>
      </c>
      <c r="BF78" s="10">
        <f t="shared" si="66"/>
        <v>-1.7047480922384253</v>
      </c>
      <c r="BG78" s="10">
        <f t="shared" si="67"/>
        <v>-0.30995419858880463</v>
      </c>
      <c r="BJ78" s="10">
        <v>0</v>
      </c>
      <c r="BK78" s="10">
        <v>0</v>
      </c>
      <c r="BL78" s="10">
        <f t="shared" si="68"/>
        <v>0</v>
      </c>
      <c r="BM78" s="13">
        <f t="shared" si="69"/>
        <v>0</v>
      </c>
      <c r="BN78" s="10" t="e">
        <f t="shared" si="70"/>
        <v>#NUM!</v>
      </c>
      <c r="BO78" s="10" t="e">
        <f t="shared" si="71"/>
        <v>#NUM!</v>
      </c>
      <c r="BR78" s="10">
        <v>0</v>
      </c>
      <c r="BS78" s="10">
        <f t="shared" si="72"/>
        <v>0</v>
      </c>
      <c r="BT78" s="13">
        <f t="shared" si="73"/>
        <v>0</v>
      </c>
      <c r="BU78" s="10" t="e">
        <f t="shared" si="74"/>
        <v>#NUM!</v>
      </c>
      <c r="BV78" s="10" t="e">
        <f t="shared" si="75"/>
        <v>#NUM!</v>
      </c>
      <c r="BY78" s="10">
        <v>0</v>
      </c>
      <c r="BZ78" s="10">
        <v>0</v>
      </c>
      <c r="CA78" s="10">
        <f t="shared" si="76"/>
        <v>0</v>
      </c>
      <c r="CB78" s="13">
        <f t="shared" si="77"/>
        <v>0</v>
      </c>
      <c r="CC78" s="10" t="e">
        <f t="shared" si="78"/>
        <v>#NUM!</v>
      </c>
      <c r="CD78" s="10" t="e">
        <f t="shared" si="79"/>
        <v>#NUM!</v>
      </c>
    </row>
    <row r="79" spans="1:82" x14ac:dyDescent="0.35">
      <c r="A79" s="10" t="s">
        <v>79</v>
      </c>
      <c r="B79" s="10" t="s">
        <v>220</v>
      </c>
      <c r="G79" s="9" t="s">
        <v>402</v>
      </c>
      <c r="H79" s="9" t="s">
        <v>403</v>
      </c>
      <c r="I79" s="10" t="s">
        <v>404</v>
      </c>
      <c r="L79" s="10">
        <v>0</v>
      </c>
      <c r="M79" s="10">
        <f t="shared" si="44"/>
        <v>0</v>
      </c>
      <c r="N79" s="10">
        <f t="shared" si="45"/>
        <v>0</v>
      </c>
      <c r="O79" s="10" t="e">
        <f t="shared" si="46"/>
        <v>#NUM!</v>
      </c>
      <c r="P79" s="10" t="e">
        <f t="shared" si="47"/>
        <v>#NUM!</v>
      </c>
      <c r="S79" s="10">
        <v>0</v>
      </c>
      <c r="T79" s="10">
        <v>0</v>
      </c>
      <c r="U79" s="10">
        <f t="shared" si="48"/>
        <v>0</v>
      </c>
      <c r="V79" s="10">
        <f t="shared" si="49"/>
        <v>0</v>
      </c>
      <c r="W79" s="10" t="e">
        <f t="shared" si="50"/>
        <v>#NUM!</v>
      </c>
      <c r="X79" s="10" t="e">
        <f t="shared" si="51"/>
        <v>#NUM!</v>
      </c>
      <c r="AA79" s="10">
        <v>0</v>
      </c>
      <c r="AB79" s="10">
        <f t="shared" si="52"/>
        <v>0</v>
      </c>
      <c r="AC79" s="10">
        <f t="shared" si="53"/>
        <v>0</v>
      </c>
      <c r="AD79" s="10" t="e">
        <f t="shared" si="54"/>
        <v>#NUM!</v>
      </c>
      <c r="AE79" s="10" t="e">
        <f t="shared" si="55"/>
        <v>#NUM!</v>
      </c>
      <c r="AH79" s="10">
        <v>0</v>
      </c>
      <c r="AI79" s="10">
        <v>0</v>
      </c>
      <c r="AJ79" s="10">
        <v>0</v>
      </c>
      <c r="AK79" s="10">
        <f t="shared" si="56"/>
        <v>0</v>
      </c>
      <c r="AL79" s="10">
        <f t="shared" si="57"/>
        <v>0</v>
      </c>
      <c r="AM79" s="10" t="e">
        <f t="shared" si="58"/>
        <v>#NUM!</v>
      </c>
      <c r="AN79" s="10" t="e">
        <f t="shared" si="59"/>
        <v>#NUM!</v>
      </c>
      <c r="AT79" s="10">
        <v>1</v>
      </c>
      <c r="AU79" s="10">
        <v>0</v>
      </c>
      <c r="AV79" s="10">
        <f t="shared" si="60"/>
        <v>0.5</v>
      </c>
      <c r="AW79" s="10">
        <f t="shared" si="61"/>
        <v>2.7027027027027029E-2</v>
      </c>
      <c r="AX79" s="10">
        <f t="shared" si="62"/>
        <v>-3.6109179126442243</v>
      </c>
      <c r="AY79" s="10">
        <f t="shared" si="63"/>
        <v>-9.759237601741147E-2</v>
      </c>
      <c r="BB79" s="10">
        <v>0</v>
      </c>
      <c r="BC79" s="10">
        <v>0</v>
      </c>
      <c r="BD79" s="10">
        <f t="shared" si="64"/>
        <v>0</v>
      </c>
      <c r="BE79" s="13">
        <f t="shared" si="65"/>
        <v>0</v>
      </c>
      <c r="BF79" s="10" t="e">
        <f t="shared" si="66"/>
        <v>#NUM!</v>
      </c>
      <c r="BG79" s="10" t="e">
        <f t="shared" si="67"/>
        <v>#NUM!</v>
      </c>
      <c r="BJ79" s="10">
        <v>0</v>
      </c>
      <c r="BK79" s="10">
        <v>0</v>
      </c>
      <c r="BL79" s="10">
        <f t="shared" si="68"/>
        <v>0</v>
      </c>
      <c r="BM79" s="13">
        <f t="shared" si="69"/>
        <v>0</v>
      </c>
      <c r="BN79" s="10" t="e">
        <f t="shared" si="70"/>
        <v>#NUM!</v>
      </c>
      <c r="BO79" s="10" t="e">
        <f t="shared" si="71"/>
        <v>#NUM!</v>
      </c>
      <c r="BR79" s="10">
        <v>0</v>
      </c>
      <c r="BS79" s="10">
        <f t="shared" si="72"/>
        <v>0</v>
      </c>
      <c r="BT79" s="13">
        <f t="shared" si="73"/>
        <v>0</v>
      </c>
      <c r="BU79" s="10" t="e">
        <f t="shared" si="74"/>
        <v>#NUM!</v>
      </c>
      <c r="BV79" s="10" t="e">
        <f t="shared" si="75"/>
        <v>#NUM!</v>
      </c>
      <c r="BY79" s="10">
        <v>0</v>
      </c>
      <c r="BZ79" s="10">
        <v>0</v>
      </c>
      <c r="CA79" s="10">
        <f t="shared" si="76"/>
        <v>0</v>
      </c>
      <c r="CB79" s="13">
        <f t="shared" si="77"/>
        <v>0</v>
      </c>
      <c r="CC79" s="10" t="e">
        <f t="shared" si="78"/>
        <v>#NUM!</v>
      </c>
      <c r="CD79" s="10" t="e">
        <f t="shared" si="79"/>
        <v>#NUM!</v>
      </c>
    </row>
    <row r="80" spans="1:82" x14ac:dyDescent="0.35">
      <c r="A80" s="10" t="s">
        <v>79</v>
      </c>
      <c r="B80" s="10" t="s">
        <v>220</v>
      </c>
      <c r="G80" s="9" t="s">
        <v>405</v>
      </c>
      <c r="H80" s="9" t="s">
        <v>406</v>
      </c>
      <c r="I80" s="10" t="s">
        <v>407</v>
      </c>
      <c r="L80" s="10">
        <v>0</v>
      </c>
      <c r="M80" s="10">
        <f t="shared" si="44"/>
        <v>0</v>
      </c>
      <c r="N80" s="10">
        <f t="shared" si="45"/>
        <v>0</v>
      </c>
      <c r="O80" s="10" t="e">
        <f t="shared" si="46"/>
        <v>#NUM!</v>
      </c>
      <c r="P80" s="10" t="e">
        <f t="shared" si="47"/>
        <v>#NUM!</v>
      </c>
      <c r="S80" s="10">
        <v>0</v>
      </c>
      <c r="T80" s="10">
        <v>0</v>
      </c>
      <c r="U80" s="10">
        <f t="shared" si="48"/>
        <v>0</v>
      </c>
      <c r="V80" s="10">
        <f t="shared" si="49"/>
        <v>0</v>
      </c>
      <c r="W80" s="10" t="e">
        <f t="shared" si="50"/>
        <v>#NUM!</v>
      </c>
      <c r="X80" s="10" t="e">
        <f t="shared" si="51"/>
        <v>#NUM!</v>
      </c>
      <c r="AA80" s="10">
        <v>0</v>
      </c>
      <c r="AB80" s="10">
        <f t="shared" si="52"/>
        <v>0</v>
      </c>
      <c r="AC80" s="10">
        <f t="shared" si="53"/>
        <v>0</v>
      </c>
      <c r="AD80" s="10" t="e">
        <f t="shared" si="54"/>
        <v>#NUM!</v>
      </c>
      <c r="AE80" s="10" t="e">
        <f t="shared" si="55"/>
        <v>#NUM!</v>
      </c>
      <c r="AH80" s="10">
        <v>0</v>
      </c>
      <c r="AI80" s="10">
        <v>0</v>
      </c>
      <c r="AJ80" s="10">
        <v>0</v>
      </c>
      <c r="AK80" s="10">
        <f t="shared" si="56"/>
        <v>0</v>
      </c>
      <c r="AL80" s="10">
        <f t="shared" si="57"/>
        <v>0</v>
      </c>
      <c r="AM80" s="10" t="e">
        <f t="shared" si="58"/>
        <v>#NUM!</v>
      </c>
      <c r="AN80" s="10" t="e">
        <f t="shared" si="59"/>
        <v>#NUM!</v>
      </c>
      <c r="AT80" s="10">
        <v>0</v>
      </c>
      <c r="AU80" s="10">
        <v>0</v>
      </c>
      <c r="AV80" s="10">
        <f t="shared" si="60"/>
        <v>0</v>
      </c>
      <c r="AW80" s="10">
        <f t="shared" si="61"/>
        <v>0</v>
      </c>
      <c r="AX80" s="10" t="e">
        <f t="shared" si="62"/>
        <v>#NUM!</v>
      </c>
      <c r="AY80" s="10" t="e">
        <f t="shared" si="63"/>
        <v>#NUM!</v>
      </c>
      <c r="BB80" s="10">
        <v>0</v>
      </c>
      <c r="BC80" s="10">
        <v>0</v>
      </c>
      <c r="BD80" s="10">
        <f t="shared" si="64"/>
        <v>0</v>
      </c>
      <c r="BE80" s="13">
        <f t="shared" si="65"/>
        <v>0</v>
      </c>
      <c r="BF80" s="10" t="e">
        <f t="shared" si="66"/>
        <v>#NUM!</v>
      </c>
      <c r="BG80" s="10" t="e">
        <f t="shared" si="67"/>
        <v>#NUM!</v>
      </c>
      <c r="BJ80" s="10">
        <v>1</v>
      </c>
      <c r="BK80" s="10">
        <v>0</v>
      </c>
      <c r="BL80" s="10">
        <f t="shared" si="68"/>
        <v>0.5</v>
      </c>
      <c r="BM80" s="13">
        <f t="shared" si="69"/>
        <v>7.246376811594203E-3</v>
      </c>
      <c r="BN80" s="10">
        <f t="shared" si="70"/>
        <v>-4.9272536851572051</v>
      </c>
      <c r="BO80" s="10">
        <f t="shared" si="71"/>
        <v>-3.5704736848965253E-2</v>
      </c>
      <c r="BR80" s="10">
        <v>0</v>
      </c>
      <c r="BS80" s="10">
        <f t="shared" si="72"/>
        <v>0</v>
      </c>
      <c r="BT80" s="13">
        <f t="shared" si="73"/>
        <v>0</v>
      </c>
      <c r="BU80" s="10" t="e">
        <f t="shared" si="74"/>
        <v>#NUM!</v>
      </c>
      <c r="BV80" s="10" t="e">
        <f t="shared" si="75"/>
        <v>#NUM!</v>
      </c>
      <c r="BY80" s="10">
        <v>0</v>
      </c>
      <c r="BZ80" s="10">
        <v>0</v>
      </c>
      <c r="CA80" s="10">
        <f t="shared" si="76"/>
        <v>0</v>
      </c>
      <c r="CB80" s="13">
        <f t="shared" si="77"/>
        <v>0</v>
      </c>
      <c r="CC80" s="10" t="e">
        <f t="shared" si="78"/>
        <v>#NUM!</v>
      </c>
      <c r="CD80" s="10" t="e">
        <f t="shared" si="79"/>
        <v>#NUM!</v>
      </c>
    </row>
    <row r="81" spans="1:82" x14ac:dyDescent="0.35">
      <c r="A81" s="10" t="s">
        <v>79</v>
      </c>
      <c r="G81" s="9" t="s">
        <v>408</v>
      </c>
      <c r="H81" s="9" t="s">
        <v>409</v>
      </c>
      <c r="I81" s="10" t="s">
        <v>410</v>
      </c>
      <c r="L81" s="10">
        <v>0</v>
      </c>
      <c r="M81" s="10">
        <f t="shared" si="44"/>
        <v>0</v>
      </c>
      <c r="N81" s="10">
        <f t="shared" si="45"/>
        <v>0</v>
      </c>
      <c r="O81" s="10" t="e">
        <f t="shared" si="46"/>
        <v>#NUM!</v>
      </c>
      <c r="P81" s="10" t="e">
        <f t="shared" si="47"/>
        <v>#NUM!</v>
      </c>
      <c r="S81" s="10">
        <v>1</v>
      </c>
      <c r="T81" s="10">
        <v>0</v>
      </c>
      <c r="U81" s="10">
        <f t="shared" si="48"/>
        <v>0.5</v>
      </c>
      <c r="V81" s="10">
        <f t="shared" si="49"/>
        <v>1.7241379310344827E-2</v>
      </c>
      <c r="W81" s="10">
        <f t="shared" si="50"/>
        <v>-4.0604430105464191</v>
      </c>
      <c r="X81" s="10">
        <f t="shared" si="51"/>
        <v>-7.0007638112869294E-2</v>
      </c>
      <c r="AA81" s="10">
        <v>0</v>
      </c>
      <c r="AB81" s="10">
        <f t="shared" si="52"/>
        <v>0</v>
      </c>
      <c r="AC81" s="10">
        <f t="shared" si="53"/>
        <v>0</v>
      </c>
      <c r="AD81" s="10" t="e">
        <f t="shared" si="54"/>
        <v>#NUM!</v>
      </c>
      <c r="AE81" s="10" t="e">
        <f t="shared" si="55"/>
        <v>#NUM!</v>
      </c>
      <c r="AH81" s="10">
        <v>0</v>
      </c>
      <c r="AI81" s="10">
        <v>0</v>
      </c>
      <c r="AJ81" s="10">
        <v>0</v>
      </c>
      <c r="AK81" s="10">
        <f t="shared" si="56"/>
        <v>0</v>
      </c>
      <c r="AL81" s="10">
        <f t="shared" si="57"/>
        <v>0</v>
      </c>
      <c r="AM81" s="10" t="e">
        <f t="shared" si="58"/>
        <v>#NUM!</v>
      </c>
      <c r="AN81" s="10" t="e">
        <f t="shared" si="59"/>
        <v>#NUM!</v>
      </c>
      <c r="AT81" s="10">
        <v>1</v>
      </c>
      <c r="AU81" s="10">
        <v>1</v>
      </c>
      <c r="AV81" s="10">
        <f t="shared" si="60"/>
        <v>1</v>
      </c>
      <c r="AW81" s="10">
        <f t="shared" si="61"/>
        <v>5.4054054054054057E-2</v>
      </c>
      <c r="AX81" s="10">
        <f t="shared" si="62"/>
        <v>-2.917770732084279</v>
      </c>
      <c r="AY81" s="10">
        <f t="shared" si="63"/>
        <v>-0.15771733686942049</v>
      </c>
      <c r="BB81" s="10">
        <v>0</v>
      </c>
      <c r="BC81" s="10">
        <v>0</v>
      </c>
      <c r="BD81" s="10">
        <f t="shared" si="64"/>
        <v>0</v>
      </c>
      <c r="BE81" s="13">
        <f t="shared" si="65"/>
        <v>0</v>
      </c>
      <c r="BF81" s="10" t="e">
        <f t="shared" si="66"/>
        <v>#NUM!</v>
      </c>
      <c r="BG81" s="10" t="e">
        <f t="shared" si="67"/>
        <v>#NUM!</v>
      </c>
      <c r="BJ81" s="10">
        <v>0</v>
      </c>
      <c r="BK81" s="10">
        <v>0</v>
      </c>
      <c r="BL81" s="10">
        <f t="shared" si="68"/>
        <v>0</v>
      </c>
      <c r="BM81" s="13">
        <f t="shared" si="69"/>
        <v>0</v>
      </c>
      <c r="BN81" s="10" t="e">
        <f t="shared" si="70"/>
        <v>#NUM!</v>
      </c>
      <c r="BO81" s="10" t="e">
        <f t="shared" si="71"/>
        <v>#NUM!</v>
      </c>
      <c r="BR81" s="10">
        <v>0</v>
      </c>
      <c r="BS81" s="10">
        <f t="shared" si="72"/>
        <v>0</v>
      </c>
      <c r="BT81" s="13">
        <f t="shared" si="73"/>
        <v>0</v>
      </c>
      <c r="BU81" s="10" t="e">
        <f t="shared" si="74"/>
        <v>#NUM!</v>
      </c>
      <c r="BV81" s="10" t="e">
        <f t="shared" si="75"/>
        <v>#NUM!</v>
      </c>
      <c r="BY81" s="10">
        <v>0</v>
      </c>
      <c r="BZ81" s="10">
        <v>0</v>
      </c>
      <c r="CA81" s="10">
        <f t="shared" si="76"/>
        <v>0</v>
      </c>
      <c r="CB81" s="13">
        <f t="shared" si="77"/>
        <v>0</v>
      </c>
      <c r="CC81" s="10" t="e">
        <f t="shared" si="78"/>
        <v>#NUM!</v>
      </c>
      <c r="CD81" s="10" t="e">
        <f t="shared" si="79"/>
        <v>#NUM!</v>
      </c>
    </row>
    <row r="82" spans="1:82" x14ac:dyDescent="0.35">
      <c r="A82" s="10" t="s">
        <v>79</v>
      </c>
      <c r="G82" s="9" t="s">
        <v>411</v>
      </c>
      <c r="H82" s="9" t="s">
        <v>412</v>
      </c>
      <c r="I82" s="10" t="s">
        <v>413</v>
      </c>
      <c r="L82" s="10">
        <v>0</v>
      </c>
      <c r="M82" s="10">
        <f t="shared" si="44"/>
        <v>0</v>
      </c>
      <c r="N82" s="10">
        <f t="shared" si="45"/>
        <v>0</v>
      </c>
      <c r="O82" s="10" t="e">
        <f t="shared" si="46"/>
        <v>#NUM!</v>
      </c>
      <c r="P82" s="10" t="e">
        <f t="shared" si="47"/>
        <v>#NUM!</v>
      </c>
      <c r="S82" s="10">
        <v>0</v>
      </c>
      <c r="T82" s="10">
        <v>0</v>
      </c>
      <c r="U82" s="10">
        <f t="shared" si="48"/>
        <v>0</v>
      </c>
      <c r="V82" s="10">
        <f t="shared" si="49"/>
        <v>0</v>
      </c>
      <c r="W82" s="10" t="e">
        <f t="shared" si="50"/>
        <v>#NUM!</v>
      </c>
      <c r="X82" s="10" t="e">
        <f t="shared" si="51"/>
        <v>#NUM!</v>
      </c>
      <c r="AA82" s="10">
        <v>0</v>
      </c>
      <c r="AB82" s="10">
        <f t="shared" si="52"/>
        <v>0</v>
      </c>
      <c r="AC82" s="10">
        <f t="shared" si="53"/>
        <v>0</v>
      </c>
      <c r="AD82" s="10" t="e">
        <f t="shared" si="54"/>
        <v>#NUM!</v>
      </c>
      <c r="AE82" s="10" t="e">
        <f t="shared" si="55"/>
        <v>#NUM!</v>
      </c>
      <c r="AH82" s="10">
        <v>0</v>
      </c>
      <c r="AI82" s="10">
        <v>0</v>
      </c>
      <c r="AJ82" s="10">
        <v>0</v>
      </c>
      <c r="AK82" s="10">
        <f t="shared" si="56"/>
        <v>0</v>
      </c>
      <c r="AL82" s="10">
        <f t="shared" si="57"/>
        <v>0</v>
      </c>
      <c r="AM82" s="10" t="e">
        <f t="shared" si="58"/>
        <v>#NUM!</v>
      </c>
      <c r="AN82" s="10" t="e">
        <f t="shared" si="59"/>
        <v>#NUM!</v>
      </c>
      <c r="AT82" s="10">
        <v>0</v>
      </c>
      <c r="AU82" s="10">
        <v>0</v>
      </c>
      <c r="AV82" s="10">
        <f t="shared" si="60"/>
        <v>0</v>
      </c>
      <c r="AW82" s="10">
        <f t="shared" si="61"/>
        <v>0</v>
      </c>
      <c r="AX82" s="10" t="e">
        <f t="shared" si="62"/>
        <v>#NUM!</v>
      </c>
      <c r="AY82" s="10" t="e">
        <f t="shared" si="63"/>
        <v>#NUM!</v>
      </c>
      <c r="BB82" s="10">
        <v>0</v>
      </c>
      <c r="BC82" s="10">
        <v>0</v>
      </c>
      <c r="BD82" s="10">
        <f t="shared" si="64"/>
        <v>0</v>
      </c>
      <c r="BE82" s="13">
        <f t="shared" si="65"/>
        <v>0</v>
      </c>
      <c r="BF82" s="10" t="e">
        <f t="shared" si="66"/>
        <v>#NUM!</v>
      </c>
      <c r="BG82" s="10" t="e">
        <f t="shared" si="67"/>
        <v>#NUM!</v>
      </c>
      <c r="BJ82" s="10">
        <v>0</v>
      </c>
      <c r="BK82" s="10">
        <v>0</v>
      </c>
      <c r="BL82" s="10">
        <f t="shared" si="68"/>
        <v>0</v>
      </c>
      <c r="BM82" s="13">
        <f t="shared" si="69"/>
        <v>0</v>
      </c>
      <c r="BN82" s="10" t="e">
        <f t="shared" si="70"/>
        <v>#NUM!</v>
      </c>
      <c r="BO82" s="10" t="e">
        <f t="shared" si="71"/>
        <v>#NUM!</v>
      </c>
      <c r="BR82" s="10">
        <v>1</v>
      </c>
      <c r="BS82" s="10">
        <f t="shared" si="72"/>
        <v>1</v>
      </c>
      <c r="BT82" s="13">
        <f t="shared" si="73"/>
        <v>3.7037037037037035E-2</v>
      </c>
      <c r="BU82" s="10">
        <f t="shared" si="74"/>
        <v>-3.2958368660043291</v>
      </c>
      <c r="BV82" s="10">
        <f t="shared" si="75"/>
        <v>-0.1220680320742344</v>
      </c>
      <c r="BY82" s="10">
        <v>0</v>
      </c>
      <c r="BZ82" s="10">
        <v>0</v>
      </c>
      <c r="CA82" s="10">
        <f t="shared" si="76"/>
        <v>0</v>
      </c>
      <c r="CB82" s="13">
        <f t="shared" si="77"/>
        <v>0</v>
      </c>
      <c r="CC82" s="10" t="e">
        <f t="shared" si="78"/>
        <v>#NUM!</v>
      </c>
      <c r="CD82" s="10" t="e">
        <f t="shared" si="79"/>
        <v>#NUM!</v>
      </c>
    </row>
    <row r="83" spans="1:82" x14ac:dyDescent="0.35">
      <c r="A83" s="10" t="s">
        <v>79</v>
      </c>
      <c r="G83" s="9" t="s">
        <v>408</v>
      </c>
      <c r="H83" s="9" t="s">
        <v>414</v>
      </c>
      <c r="I83" s="10" t="s">
        <v>410</v>
      </c>
      <c r="L83" s="10">
        <v>0</v>
      </c>
      <c r="M83" s="10">
        <f t="shared" si="44"/>
        <v>0</v>
      </c>
      <c r="N83" s="10">
        <f t="shared" si="45"/>
        <v>0</v>
      </c>
      <c r="O83" s="10" t="e">
        <f t="shared" si="46"/>
        <v>#NUM!</v>
      </c>
      <c r="P83" s="10" t="e">
        <f t="shared" si="47"/>
        <v>#NUM!</v>
      </c>
      <c r="S83" s="10">
        <v>0</v>
      </c>
      <c r="T83" s="10">
        <v>0</v>
      </c>
      <c r="U83" s="10">
        <f t="shared" si="48"/>
        <v>0</v>
      </c>
      <c r="V83" s="10">
        <f t="shared" si="49"/>
        <v>0</v>
      </c>
      <c r="W83" s="10" t="e">
        <f t="shared" si="50"/>
        <v>#NUM!</v>
      </c>
      <c r="X83" s="10" t="e">
        <f t="shared" si="51"/>
        <v>#NUM!</v>
      </c>
      <c r="AA83" s="10">
        <v>0</v>
      </c>
      <c r="AB83" s="10">
        <f t="shared" si="52"/>
        <v>0</v>
      </c>
      <c r="AC83" s="10">
        <f t="shared" si="53"/>
        <v>0</v>
      </c>
      <c r="AD83" s="10" t="e">
        <f t="shared" si="54"/>
        <v>#NUM!</v>
      </c>
      <c r="AE83" s="10" t="e">
        <f t="shared" si="55"/>
        <v>#NUM!</v>
      </c>
      <c r="AH83" s="10">
        <v>0</v>
      </c>
      <c r="AI83" s="10">
        <v>0</v>
      </c>
      <c r="AJ83" s="10">
        <v>0</v>
      </c>
      <c r="AK83" s="10">
        <f t="shared" si="56"/>
        <v>0</v>
      </c>
      <c r="AL83" s="10">
        <f t="shared" si="57"/>
        <v>0</v>
      </c>
      <c r="AM83" s="10" t="e">
        <f t="shared" si="58"/>
        <v>#NUM!</v>
      </c>
      <c r="AN83" s="10" t="e">
        <f t="shared" si="59"/>
        <v>#NUM!</v>
      </c>
      <c r="AT83" s="10">
        <v>0</v>
      </c>
      <c r="AU83" s="10">
        <v>0</v>
      </c>
      <c r="AV83" s="10">
        <f t="shared" si="60"/>
        <v>0</v>
      </c>
      <c r="AW83" s="10">
        <f t="shared" si="61"/>
        <v>0</v>
      </c>
      <c r="AX83" s="10" t="e">
        <f t="shared" si="62"/>
        <v>#NUM!</v>
      </c>
      <c r="AY83" s="10" t="e">
        <f t="shared" si="63"/>
        <v>#NUM!</v>
      </c>
      <c r="BB83" s="10">
        <v>0</v>
      </c>
      <c r="BC83" s="10">
        <v>0</v>
      </c>
      <c r="BD83" s="10">
        <f t="shared" si="64"/>
        <v>0</v>
      </c>
      <c r="BE83" s="13">
        <f t="shared" si="65"/>
        <v>0</v>
      </c>
      <c r="BF83" s="10" t="e">
        <f t="shared" si="66"/>
        <v>#NUM!</v>
      </c>
      <c r="BG83" s="10" t="e">
        <f t="shared" si="67"/>
        <v>#NUM!</v>
      </c>
      <c r="BJ83" s="10">
        <v>1</v>
      </c>
      <c r="BK83" s="10">
        <v>0</v>
      </c>
      <c r="BL83" s="10">
        <f t="shared" si="68"/>
        <v>0.5</v>
      </c>
      <c r="BM83" s="13">
        <f t="shared" si="69"/>
        <v>7.246376811594203E-3</v>
      </c>
      <c r="BN83" s="10">
        <f t="shared" si="70"/>
        <v>-4.9272536851572051</v>
      </c>
      <c r="BO83" s="10">
        <f t="shared" si="71"/>
        <v>-3.5704736848965253E-2</v>
      </c>
      <c r="BR83" s="10">
        <v>0</v>
      </c>
      <c r="BS83" s="10">
        <f t="shared" si="72"/>
        <v>0</v>
      </c>
      <c r="BT83" s="13">
        <f t="shared" si="73"/>
        <v>0</v>
      </c>
      <c r="BU83" s="10" t="e">
        <f t="shared" si="74"/>
        <v>#NUM!</v>
      </c>
      <c r="BV83" s="10" t="e">
        <f t="shared" si="75"/>
        <v>#NUM!</v>
      </c>
      <c r="BY83" s="10">
        <v>0</v>
      </c>
      <c r="BZ83" s="10">
        <v>0</v>
      </c>
      <c r="CA83" s="10">
        <f t="shared" si="76"/>
        <v>0</v>
      </c>
      <c r="CB83" s="13">
        <f t="shared" si="77"/>
        <v>0</v>
      </c>
      <c r="CC83" s="10" t="e">
        <f t="shared" si="78"/>
        <v>#NUM!</v>
      </c>
      <c r="CD83" s="10" t="e">
        <f t="shared" si="79"/>
        <v>#NUM!</v>
      </c>
    </row>
    <row r="84" spans="1:82" x14ac:dyDescent="0.35">
      <c r="A84" s="10" t="s">
        <v>79</v>
      </c>
      <c r="G84" s="9" t="s">
        <v>408</v>
      </c>
      <c r="H84" s="9" t="s">
        <v>415</v>
      </c>
      <c r="I84" s="10" t="s">
        <v>410</v>
      </c>
      <c r="L84" s="10">
        <v>0</v>
      </c>
      <c r="M84" s="10">
        <f t="shared" si="44"/>
        <v>0</v>
      </c>
      <c r="N84" s="10">
        <f t="shared" si="45"/>
        <v>0</v>
      </c>
      <c r="O84" s="10" t="e">
        <f t="shared" si="46"/>
        <v>#NUM!</v>
      </c>
      <c r="P84" s="10" t="e">
        <f t="shared" si="47"/>
        <v>#NUM!</v>
      </c>
      <c r="S84" s="10">
        <v>0</v>
      </c>
      <c r="T84" s="10">
        <v>0</v>
      </c>
      <c r="U84" s="10">
        <f t="shared" si="48"/>
        <v>0</v>
      </c>
      <c r="V84" s="10">
        <f t="shared" si="49"/>
        <v>0</v>
      </c>
      <c r="W84" s="10" t="e">
        <f t="shared" si="50"/>
        <v>#NUM!</v>
      </c>
      <c r="X84" s="10" t="e">
        <f t="shared" si="51"/>
        <v>#NUM!</v>
      </c>
      <c r="AA84" s="10">
        <v>0</v>
      </c>
      <c r="AB84" s="10">
        <f t="shared" si="52"/>
        <v>0</v>
      </c>
      <c r="AC84" s="10">
        <f t="shared" si="53"/>
        <v>0</v>
      </c>
      <c r="AD84" s="10" t="e">
        <f t="shared" si="54"/>
        <v>#NUM!</v>
      </c>
      <c r="AE84" s="10" t="e">
        <f t="shared" si="55"/>
        <v>#NUM!</v>
      </c>
      <c r="AH84" s="10">
        <v>0</v>
      </c>
      <c r="AI84" s="10">
        <v>0</v>
      </c>
      <c r="AJ84" s="10">
        <v>0</v>
      </c>
      <c r="AK84" s="10">
        <f t="shared" si="56"/>
        <v>0</v>
      </c>
      <c r="AL84" s="10">
        <f t="shared" si="57"/>
        <v>0</v>
      </c>
      <c r="AM84" s="10" t="e">
        <f t="shared" si="58"/>
        <v>#NUM!</v>
      </c>
      <c r="AN84" s="10" t="e">
        <f t="shared" si="59"/>
        <v>#NUM!</v>
      </c>
      <c r="AT84" s="10">
        <v>0</v>
      </c>
      <c r="AU84" s="10">
        <v>0</v>
      </c>
      <c r="AV84" s="10">
        <f t="shared" si="60"/>
        <v>0</v>
      </c>
      <c r="AW84" s="10">
        <f t="shared" si="61"/>
        <v>0</v>
      </c>
      <c r="AX84" s="10" t="e">
        <f t="shared" si="62"/>
        <v>#NUM!</v>
      </c>
      <c r="AY84" s="10" t="e">
        <f t="shared" si="63"/>
        <v>#NUM!</v>
      </c>
      <c r="BB84" s="10">
        <v>0</v>
      </c>
      <c r="BC84" s="10">
        <v>0</v>
      </c>
      <c r="BD84" s="10">
        <f t="shared" si="64"/>
        <v>0</v>
      </c>
      <c r="BE84" s="13">
        <f t="shared" si="65"/>
        <v>0</v>
      </c>
      <c r="BF84" s="10" t="e">
        <f t="shared" si="66"/>
        <v>#NUM!</v>
      </c>
      <c r="BG84" s="10" t="e">
        <f t="shared" si="67"/>
        <v>#NUM!</v>
      </c>
      <c r="BJ84" s="10">
        <v>1</v>
      </c>
      <c r="BK84" s="10">
        <v>0</v>
      </c>
      <c r="BL84" s="10">
        <f t="shared" si="68"/>
        <v>0.5</v>
      </c>
      <c r="BM84" s="13">
        <f t="shared" si="69"/>
        <v>7.246376811594203E-3</v>
      </c>
      <c r="BN84" s="10">
        <f t="shared" si="70"/>
        <v>-4.9272536851572051</v>
      </c>
      <c r="BO84" s="10">
        <f t="shared" si="71"/>
        <v>-3.5704736848965253E-2</v>
      </c>
      <c r="BR84" s="10">
        <v>0</v>
      </c>
      <c r="BS84" s="10">
        <f t="shared" si="72"/>
        <v>0</v>
      </c>
      <c r="BT84" s="13">
        <f t="shared" si="73"/>
        <v>0</v>
      </c>
      <c r="BU84" s="10" t="e">
        <f t="shared" si="74"/>
        <v>#NUM!</v>
      </c>
      <c r="BV84" s="10" t="e">
        <f t="shared" si="75"/>
        <v>#NUM!</v>
      </c>
      <c r="BY84" s="10">
        <v>0</v>
      </c>
      <c r="BZ84" s="10">
        <v>0</v>
      </c>
      <c r="CA84" s="10">
        <f t="shared" si="76"/>
        <v>0</v>
      </c>
      <c r="CB84" s="13">
        <f t="shared" si="77"/>
        <v>0</v>
      </c>
      <c r="CC84" s="10" t="e">
        <f t="shared" si="78"/>
        <v>#NUM!</v>
      </c>
      <c r="CD84" s="10" t="e">
        <f t="shared" si="79"/>
        <v>#NUM!</v>
      </c>
    </row>
    <row r="85" spans="1:82" x14ac:dyDescent="0.35">
      <c r="A85" s="10" t="s">
        <v>79</v>
      </c>
      <c r="G85" s="9" t="s">
        <v>408</v>
      </c>
      <c r="H85" s="9" t="s">
        <v>416</v>
      </c>
      <c r="I85" s="10" t="s">
        <v>410</v>
      </c>
      <c r="L85" s="10">
        <v>0</v>
      </c>
      <c r="M85" s="10">
        <f t="shared" si="44"/>
        <v>0</v>
      </c>
      <c r="N85" s="10">
        <f t="shared" si="45"/>
        <v>0</v>
      </c>
      <c r="O85" s="10" t="e">
        <f t="shared" si="46"/>
        <v>#NUM!</v>
      </c>
      <c r="P85" s="10" t="e">
        <f t="shared" si="47"/>
        <v>#NUM!</v>
      </c>
      <c r="S85" s="10">
        <v>0</v>
      </c>
      <c r="T85" s="10">
        <v>0</v>
      </c>
      <c r="U85" s="10">
        <f t="shared" si="48"/>
        <v>0</v>
      </c>
      <c r="V85" s="10">
        <f t="shared" si="49"/>
        <v>0</v>
      </c>
      <c r="W85" s="10" t="e">
        <f t="shared" si="50"/>
        <v>#NUM!</v>
      </c>
      <c r="X85" s="10" t="e">
        <f t="shared" si="51"/>
        <v>#NUM!</v>
      </c>
      <c r="AA85" s="10">
        <v>0</v>
      </c>
      <c r="AB85" s="10">
        <f t="shared" si="52"/>
        <v>0</v>
      </c>
      <c r="AC85" s="10">
        <f t="shared" si="53"/>
        <v>0</v>
      </c>
      <c r="AD85" s="10" t="e">
        <f t="shared" si="54"/>
        <v>#NUM!</v>
      </c>
      <c r="AE85" s="10" t="e">
        <f t="shared" si="55"/>
        <v>#NUM!</v>
      </c>
      <c r="AH85" s="10">
        <v>0</v>
      </c>
      <c r="AI85" s="10">
        <v>0</v>
      </c>
      <c r="AJ85" s="10">
        <v>0</v>
      </c>
      <c r="AK85" s="10">
        <f t="shared" si="56"/>
        <v>0</v>
      </c>
      <c r="AL85" s="10">
        <f t="shared" si="57"/>
        <v>0</v>
      </c>
      <c r="AM85" s="10" t="e">
        <f t="shared" si="58"/>
        <v>#NUM!</v>
      </c>
      <c r="AN85" s="10" t="e">
        <f t="shared" si="59"/>
        <v>#NUM!</v>
      </c>
      <c r="AT85" s="10">
        <v>0</v>
      </c>
      <c r="AU85" s="10">
        <v>0</v>
      </c>
      <c r="AV85" s="10">
        <f t="shared" si="60"/>
        <v>0</v>
      </c>
      <c r="AW85" s="10">
        <f t="shared" si="61"/>
        <v>0</v>
      </c>
      <c r="AX85" s="10" t="e">
        <f t="shared" si="62"/>
        <v>#NUM!</v>
      </c>
      <c r="AY85" s="10" t="e">
        <f t="shared" si="63"/>
        <v>#NUM!</v>
      </c>
      <c r="BB85" s="10">
        <v>0</v>
      </c>
      <c r="BC85" s="10">
        <v>0</v>
      </c>
      <c r="BD85" s="10">
        <f t="shared" si="64"/>
        <v>0</v>
      </c>
      <c r="BE85" s="13">
        <f t="shared" si="65"/>
        <v>0</v>
      </c>
      <c r="BF85" s="10" t="e">
        <f t="shared" si="66"/>
        <v>#NUM!</v>
      </c>
      <c r="BG85" s="10" t="e">
        <f t="shared" si="67"/>
        <v>#NUM!</v>
      </c>
      <c r="BJ85" s="10">
        <v>3</v>
      </c>
      <c r="BK85" s="10">
        <v>0</v>
      </c>
      <c r="BL85" s="10">
        <f t="shared" si="68"/>
        <v>1.5</v>
      </c>
      <c r="BM85" s="13">
        <f t="shared" si="69"/>
        <v>2.1739130434782608E-2</v>
      </c>
      <c r="BN85" s="10">
        <f t="shared" si="70"/>
        <v>-3.8286413964890951</v>
      </c>
      <c r="BO85" s="10">
        <f t="shared" si="71"/>
        <v>-8.3231334706284674E-2</v>
      </c>
      <c r="BR85" s="10">
        <v>0</v>
      </c>
      <c r="BS85" s="10">
        <f t="shared" si="72"/>
        <v>0</v>
      </c>
      <c r="BT85" s="13">
        <f t="shared" si="73"/>
        <v>0</v>
      </c>
      <c r="BU85" s="10" t="e">
        <f t="shared" si="74"/>
        <v>#NUM!</v>
      </c>
      <c r="BV85" s="10" t="e">
        <f t="shared" si="75"/>
        <v>#NUM!</v>
      </c>
      <c r="BY85" s="10">
        <v>0</v>
      </c>
      <c r="BZ85" s="10">
        <v>0</v>
      </c>
      <c r="CA85" s="10">
        <f t="shared" si="76"/>
        <v>0</v>
      </c>
      <c r="CB85" s="13">
        <f t="shared" si="77"/>
        <v>0</v>
      </c>
      <c r="CC85" s="10" t="e">
        <f t="shared" si="78"/>
        <v>#NUM!</v>
      </c>
      <c r="CD85" s="10" t="e">
        <f t="shared" si="79"/>
        <v>#NUM!</v>
      </c>
    </row>
    <row r="86" spans="1:82" x14ac:dyDescent="0.35">
      <c r="A86" s="10" t="s">
        <v>79</v>
      </c>
      <c r="G86" s="9" t="s">
        <v>411</v>
      </c>
      <c r="H86" s="9" t="s">
        <v>417</v>
      </c>
      <c r="I86" s="10" t="s">
        <v>413</v>
      </c>
      <c r="L86" s="10">
        <v>0</v>
      </c>
      <c r="M86" s="10">
        <f t="shared" si="44"/>
        <v>0</v>
      </c>
      <c r="N86" s="10">
        <f t="shared" si="45"/>
        <v>0</v>
      </c>
      <c r="O86" s="10" t="e">
        <f t="shared" si="46"/>
        <v>#NUM!</v>
      </c>
      <c r="P86" s="10" t="e">
        <f t="shared" si="47"/>
        <v>#NUM!</v>
      </c>
      <c r="S86" s="10">
        <v>0</v>
      </c>
      <c r="T86" s="10">
        <v>0</v>
      </c>
      <c r="U86" s="10">
        <f t="shared" si="48"/>
        <v>0</v>
      </c>
      <c r="V86" s="10">
        <f t="shared" si="49"/>
        <v>0</v>
      </c>
      <c r="W86" s="10" t="e">
        <f t="shared" si="50"/>
        <v>#NUM!</v>
      </c>
      <c r="X86" s="10" t="e">
        <f t="shared" si="51"/>
        <v>#NUM!</v>
      </c>
      <c r="AA86" s="10">
        <v>0</v>
      </c>
      <c r="AB86" s="10">
        <f t="shared" si="52"/>
        <v>0</v>
      </c>
      <c r="AC86" s="10">
        <f t="shared" si="53"/>
        <v>0</v>
      </c>
      <c r="AD86" s="10" t="e">
        <f t="shared" si="54"/>
        <v>#NUM!</v>
      </c>
      <c r="AE86" s="10" t="e">
        <f t="shared" si="55"/>
        <v>#NUM!</v>
      </c>
      <c r="AH86" s="10">
        <v>0</v>
      </c>
      <c r="AI86" s="10">
        <v>0</v>
      </c>
      <c r="AJ86" s="10">
        <v>0</v>
      </c>
      <c r="AK86" s="10">
        <f t="shared" si="56"/>
        <v>0</v>
      </c>
      <c r="AL86" s="10">
        <f t="shared" si="57"/>
        <v>0</v>
      </c>
      <c r="AM86" s="10" t="e">
        <f t="shared" si="58"/>
        <v>#NUM!</v>
      </c>
      <c r="AN86" s="10" t="e">
        <f t="shared" si="59"/>
        <v>#NUM!</v>
      </c>
      <c r="AT86" s="10">
        <v>0</v>
      </c>
      <c r="AU86" s="10">
        <v>0</v>
      </c>
      <c r="AV86" s="10">
        <f t="shared" si="60"/>
        <v>0</v>
      </c>
      <c r="AW86" s="10">
        <f t="shared" si="61"/>
        <v>0</v>
      </c>
      <c r="AX86" s="10" t="e">
        <f t="shared" si="62"/>
        <v>#NUM!</v>
      </c>
      <c r="AY86" s="10" t="e">
        <f t="shared" si="63"/>
        <v>#NUM!</v>
      </c>
      <c r="BB86" s="10">
        <v>0</v>
      </c>
      <c r="BC86" s="10">
        <v>0</v>
      </c>
      <c r="BD86" s="10">
        <f t="shared" si="64"/>
        <v>0</v>
      </c>
      <c r="BE86" s="13">
        <f t="shared" si="65"/>
        <v>0</v>
      </c>
      <c r="BF86" s="10" t="e">
        <f t="shared" si="66"/>
        <v>#NUM!</v>
      </c>
      <c r="BG86" s="10" t="e">
        <f t="shared" si="67"/>
        <v>#NUM!</v>
      </c>
      <c r="BJ86" s="10">
        <v>1</v>
      </c>
      <c r="BK86" s="10">
        <v>0</v>
      </c>
      <c r="BL86" s="10">
        <f t="shared" si="68"/>
        <v>0.5</v>
      </c>
      <c r="BM86" s="13">
        <f t="shared" si="69"/>
        <v>7.246376811594203E-3</v>
      </c>
      <c r="BN86" s="10">
        <f t="shared" si="70"/>
        <v>-4.9272536851572051</v>
      </c>
      <c r="BO86" s="10">
        <f t="shared" si="71"/>
        <v>-3.5704736848965253E-2</v>
      </c>
      <c r="BR86" s="10">
        <v>0</v>
      </c>
      <c r="BS86" s="10">
        <f t="shared" si="72"/>
        <v>0</v>
      </c>
      <c r="BT86" s="13">
        <f t="shared" si="73"/>
        <v>0</v>
      </c>
      <c r="BU86" s="10" t="e">
        <f t="shared" si="74"/>
        <v>#NUM!</v>
      </c>
      <c r="BV86" s="10" t="e">
        <f t="shared" si="75"/>
        <v>#NUM!</v>
      </c>
      <c r="BY86" s="10">
        <v>0</v>
      </c>
      <c r="BZ86" s="10">
        <v>0</v>
      </c>
      <c r="CA86" s="10">
        <f t="shared" si="76"/>
        <v>0</v>
      </c>
      <c r="CB86" s="13">
        <f t="shared" si="77"/>
        <v>0</v>
      </c>
      <c r="CC86" s="10" t="e">
        <f t="shared" si="78"/>
        <v>#NUM!</v>
      </c>
      <c r="CD86" s="10" t="e">
        <f t="shared" si="79"/>
        <v>#NUM!</v>
      </c>
    </row>
    <row r="87" spans="1:82" x14ac:dyDescent="0.35">
      <c r="A87" s="10" t="s">
        <v>79</v>
      </c>
      <c r="G87" s="9" t="s">
        <v>418</v>
      </c>
      <c r="H87" s="9" t="s">
        <v>419</v>
      </c>
      <c r="I87" s="10" t="s">
        <v>420</v>
      </c>
      <c r="L87" s="10">
        <v>0</v>
      </c>
      <c r="M87" s="10">
        <f t="shared" si="44"/>
        <v>0</v>
      </c>
      <c r="N87" s="10">
        <f t="shared" si="45"/>
        <v>0</v>
      </c>
      <c r="O87" s="10" t="e">
        <f t="shared" si="46"/>
        <v>#NUM!</v>
      </c>
      <c r="P87" s="10" t="e">
        <f t="shared" si="47"/>
        <v>#NUM!</v>
      </c>
      <c r="S87" s="10">
        <v>0</v>
      </c>
      <c r="T87" s="10">
        <v>0</v>
      </c>
      <c r="U87" s="10">
        <f t="shared" si="48"/>
        <v>0</v>
      </c>
      <c r="V87" s="10">
        <f t="shared" si="49"/>
        <v>0</v>
      </c>
      <c r="W87" s="10" t="e">
        <f t="shared" si="50"/>
        <v>#NUM!</v>
      </c>
      <c r="X87" s="10" t="e">
        <f t="shared" si="51"/>
        <v>#NUM!</v>
      </c>
      <c r="AA87" s="10">
        <v>0</v>
      </c>
      <c r="AB87" s="10">
        <f t="shared" si="52"/>
        <v>0</v>
      </c>
      <c r="AC87" s="10">
        <f t="shared" si="53"/>
        <v>0</v>
      </c>
      <c r="AD87" s="10" t="e">
        <f t="shared" si="54"/>
        <v>#NUM!</v>
      </c>
      <c r="AE87" s="10" t="e">
        <f t="shared" si="55"/>
        <v>#NUM!</v>
      </c>
      <c r="AH87" s="10">
        <v>0</v>
      </c>
      <c r="AI87" s="10">
        <v>0</v>
      </c>
      <c r="AJ87" s="10">
        <v>0</v>
      </c>
      <c r="AK87" s="10">
        <f t="shared" si="56"/>
        <v>0</v>
      </c>
      <c r="AL87" s="10">
        <f t="shared" si="57"/>
        <v>0</v>
      </c>
      <c r="AM87" s="10" t="e">
        <f t="shared" si="58"/>
        <v>#NUM!</v>
      </c>
      <c r="AN87" s="10" t="e">
        <f t="shared" si="59"/>
        <v>#NUM!</v>
      </c>
      <c r="AT87" s="10">
        <v>0</v>
      </c>
      <c r="AU87" s="10">
        <v>0</v>
      </c>
      <c r="AV87" s="10">
        <f t="shared" si="60"/>
        <v>0</v>
      </c>
      <c r="AW87" s="10">
        <f t="shared" si="61"/>
        <v>0</v>
      </c>
      <c r="AX87" s="10" t="e">
        <f t="shared" si="62"/>
        <v>#NUM!</v>
      </c>
      <c r="AY87" s="10" t="e">
        <f t="shared" si="63"/>
        <v>#NUM!</v>
      </c>
      <c r="BB87" s="10">
        <v>0</v>
      </c>
      <c r="BC87" s="10">
        <v>0</v>
      </c>
      <c r="BD87" s="10">
        <f t="shared" si="64"/>
        <v>0</v>
      </c>
      <c r="BE87" s="13">
        <f t="shared" si="65"/>
        <v>0</v>
      </c>
      <c r="BF87" s="10" t="e">
        <f t="shared" si="66"/>
        <v>#NUM!</v>
      </c>
      <c r="BG87" s="10" t="e">
        <f t="shared" si="67"/>
        <v>#NUM!</v>
      </c>
      <c r="BJ87" s="10">
        <v>1</v>
      </c>
      <c r="BK87" s="10">
        <v>0</v>
      </c>
      <c r="BL87" s="10">
        <f t="shared" si="68"/>
        <v>0.5</v>
      </c>
      <c r="BM87" s="13">
        <f t="shared" si="69"/>
        <v>7.246376811594203E-3</v>
      </c>
      <c r="BN87" s="10">
        <f t="shared" si="70"/>
        <v>-4.9272536851572051</v>
      </c>
      <c r="BO87" s="10">
        <f t="shared" si="71"/>
        <v>-3.5704736848965253E-2</v>
      </c>
      <c r="BR87" s="10">
        <v>0</v>
      </c>
      <c r="BS87" s="10">
        <f t="shared" si="72"/>
        <v>0</v>
      </c>
      <c r="BT87" s="13">
        <f t="shared" si="73"/>
        <v>0</v>
      </c>
      <c r="BU87" s="10" t="e">
        <f t="shared" si="74"/>
        <v>#NUM!</v>
      </c>
      <c r="BV87" s="10" t="e">
        <f t="shared" si="75"/>
        <v>#NUM!</v>
      </c>
      <c r="BY87" s="10">
        <v>0</v>
      </c>
      <c r="BZ87" s="10">
        <v>0</v>
      </c>
      <c r="CA87" s="10">
        <f t="shared" si="76"/>
        <v>0</v>
      </c>
      <c r="CB87" s="13">
        <f t="shared" si="77"/>
        <v>0</v>
      </c>
      <c r="CC87" s="10" t="e">
        <f t="shared" si="78"/>
        <v>#NUM!</v>
      </c>
      <c r="CD87" s="10" t="e">
        <f t="shared" si="79"/>
        <v>#NUM!</v>
      </c>
    </row>
    <row r="88" spans="1:82" x14ac:dyDescent="0.35">
      <c r="A88" s="10" t="s">
        <v>421</v>
      </c>
      <c r="B88" s="10" t="s">
        <v>422</v>
      </c>
      <c r="C88" s="10" t="s">
        <v>423</v>
      </c>
      <c r="D88" s="10" t="s">
        <v>424</v>
      </c>
      <c r="E88" s="10" t="s">
        <v>425</v>
      </c>
      <c r="G88" s="9" t="s">
        <v>426</v>
      </c>
      <c r="H88" s="9" t="s">
        <v>427</v>
      </c>
      <c r="I88" s="10" t="s">
        <v>428</v>
      </c>
      <c r="L88" s="10">
        <v>0</v>
      </c>
      <c r="M88" s="10">
        <f t="shared" si="44"/>
        <v>0</v>
      </c>
      <c r="N88" s="10">
        <f t="shared" si="45"/>
        <v>0</v>
      </c>
      <c r="O88" s="10" t="e">
        <f t="shared" si="46"/>
        <v>#NUM!</v>
      </c>
      <c r="P88" s="10" t="e">
        <f t="shared" si="47"/>
        <v>#NUM!</v>
      </c>
      <c r="S88" s="10">
        <v>0</v>
      </c>
      <c r="T88" s="10">
        <v>0</v>
      </c>
      <c r="U88" s="10">
        <f t="shared" si="48"/>
        <v>0</v>
      </c>
      <c r="V88" s="10">
        <f t="shared" si="49"/>
        <v>0</v>
      </c>
      <c r="W88" s="10" t="e">
        <f t="shared" si="50"/>
        <v>#NUM!</v>
      </c>
      <c r="X88" s="10" t="e">
        <f t="shared" si="51"/>
        <v>#NUM!</v>
      </c>
      <c r="AA88" s="10">
        <v>0</v>
      </c>
      <c r="AB88" s="10">
        <f t="shared" si="52"/>
        <v>0</v>
      </c>
      <c r="AC88" s="10">
        <f t="shared" si="53"/>
        <v>0</v>
      </c>
      <c r="AD88" s="10" t="e">
        <f t="shared" si="54"/>
        <v>#NUM!</v>
      </c>
      <c r="AE88" s="10" t="e">
        <f t="shared" si="55"/>
        <v>#NUM!</v>
      </c>
      <c r="AH88" s="10">
        <v>2</v>
      </c>
      <c r="AI88" s="10">
        <v>0</v>
      </c>
      <c r="AJ88" s="10">
        <v>0</v>
      </c>
      <c r="AK88" s="10">
        <f t="shared" si="56"/>
        <v>0.66666666666666663</v>
      </c>
      <c r="AL88" s="10">
        <f t="shared" si="57"/>
        <v>4.5444217223358327E-2</v>
      </c>
      <c r="AM88" s="10">
        <f t="shared" si="58"/>
        <v>-3.0912697002630547</v>
      </c>
      <c r="AN88" s="10">
        <f t="shared" si="59"/>
        <v>-0.14048033175474003</v>
      </c>
      <c r="AT88" s="10">
        <v>0</v>
      </c>
      <c r="AU88" s="10">
        <v>0</v>
      </c>
      <c r="AV88" s="10">
        <f t="shared" si="60"/>
        <v>0</v>
      </c>
      <c r="AW88" s="10">
        <f t="shared" si="61"/>
        <v>0</v>
      </c>
      <c r="AX88" s="10" t="e">
        <f t="shared" si="62"/>
        <v>#NUM!</v>
      </c>
      <c r="AY88" s="10" t="e">
        <f t="shared" si="63"/>
        <v>#NUM!</v>
      </c>
      <c r="BB88" s="10">
        <v>0</v>
      </c>
      <c r="BC88" s="10">
        <v>0</v>
      </c>
      <c r="BD88" s="10">
        <f t="shared" si="64"/>
        <v>0</v>
      </c>
      <c r="BE88" s="13">
        <f t="shared" si="65"/>
        <v>0</v>
      </c>
      <c r="BF88" s="10" t="e">
        <f t="shared" si="66"/>
        <v>#NUM!</v>
      </c>
      <c r="BG88" s="10" t="e">
        <f t="shared" si="67"/>
        <v>#NUM!</v>
      </c>
      <c r="BJ88" s="10">
        <v>0</v>
      </c>
      <c r="BK88" s="10">
        <v>0</v>
      </c>
      <c r="BL88" s="10">
        <f t="shared" si="68"/>
        <v>0</v>
      </c>
      <c r="BM88" s="13">
        <f t="shared" si="69"/>
        <v>0</v>
      </c>
      <c r="BN88" s="10" t="e">
        <f t="shared" si="70"/>
        <v>#NUM!</v>
      </c>
      <c r="BO88" s="10" t="e">
        <f t="shared" si="71"/>
        <v>#NUM!</v>
      </c>
      <c r="BR88" s="10">
        <v>0</v>
      </c>
      <c r="BS88" s="10">
        <f t="shared" si="72"/>
        <v>0</v>
      </c>
      <c r="BT88" s="13">
        <f t="shared" si="73"/>
        <v>0</v>
      </c>
      <c r="BU88" s="10" t="e">
        <f t="shared" si="74"/>
        <v>#NUM!</v>
      </c>
      <c r="BV88" s="10" t="e">
        <f t="shared" si="75"/>
        <v>#NUM!</v>
      </c>
      <c r="BY88" s="10">
        <v>0</v>
      </c>
      <c r="BZ88" s="10">
        <v>0</v>
      </c>
      <c r="CA88" s="10">
        <f t="shared" si="76"/>
        <v>0</v>
      </c>
      <c r="CB88" s="13">
        <f t="shared" si="77"/>
        <v>0</v>
      </c>
      <c r="CC88" s="10" t="e">
        <f t="shared" si="78"/>
        <v>#NUM!</v>
      </c>
      <c r="CD88" s="10" t="e">
        <f t="shared" si="79"/>
        <v>#NUM!</v>
      </c>
    </row>
    <row r="89" spans="1:82" x14ac:dyDescent="0.35">
      <c r="A89" s="10" t="s">
        <v>421</v>
      </c>
      <c r="B89" s="10" t="s">
        <v>422</v>
      </c>
      <c r="C89" s="10" t="s">
        <v>423</v>
      </c>
      <c r="D89" s="10" t="s">
        <v>429</v>
      </c>
      <c r="E89" s="10" t="s">
        <v>430</v>
      </c>
      <c r="G89" s="9" t="s">
        <v>431</v>
      </c>
      <c r="H89" s="9" t="s">
        <v>432</v>
      </c>
      <c r="I89" s="10" t="s">
        <v>433</v>
      </c>
      <c r="L89" s="10">
        <v>0</v>
      </c>
      <c r="M89" s="10">
        <f t="shared" si="44"/>
        <v>0</v>
      </c>
      <c r="N89" s="10">
        <f t="shared" si="45"/>
        <v>0</v>
      </c>
      <c r="O89" s="10" t="e">
        <f t="shared" si="46"/>
        <v>#NUM!</v>
      </c>
      <c r="P89" s="10" t="e">
        <f t="shared" si="47"/>
        <v>#NUM!</v>
      </c>
      <c r="S89" s="10">
        <v>0</v>
      </c>
      <c r="T89" s="10">
        <v>0</v>
      </c>
      <c r="U89" s="10">
        <f t="shared" si="48"/>
        <v>0</v>
      </c>
      <c r="V89" s="10">
        <f t="shared" si="49"/>
        <v>0</v>
      </c>
      <c r="W89" s="10" t="e">
        <f t="shared" si="50"/>
        <v>#NUM!</v>
      </c>
      <c r="X89" s="10" t="e">
        <f t="shared" si="51"/>
        <v>#NUM!</v>
      </c>
      <c r="AA89" s="10">
        <v>0</v>
      </c>
      <c r="AB89" s="10">
        <f t="shared" si="52"/>
        <v>0</v>
      </c>
      <c r="AC89" s="10">
        <f t="shared" si="53"/>
        <v>0</v>
      </c>
      <c r="AD89" s="10" t="e">
        <f t="shared" si="54"/>
        <v>#NUM!</v>
      </c>
      <c r="AE89" s="10" t="e">
        <f t="shared" si="55"/>
        <v>#NUM!</v>
      </c>
      <c r="AH89" s="10">
        <v>0</v>
      </c>
      <c r="AI89" s="10">
        <v>0</v>
      </c>
      <c r="AJ89" s="10">
        <v>0</v>
      </c>
      <c r="AK89" s="10">
        <f t="shared" si="56"/>
        <v>0</v>
      </c>
      <c r="AL89" s="10">
        <f t="shared" si="57"/>
        <v>0</v>
      </c>
      <c r="AM89" s="10" t="e">
        <f t="shared" si="58"/>
        <v>#NUM!</v>
      </c>
      <c r="AN89" s="10" t="e">
        <f t="shared" si="59"/>
        <v>#NUM!</v>
      </c>
      <c r="AT89" s="10">
        <v>0</v>
      </c>
      <c r="AU89" s="10">
        <v>0</v>
      </c>
      <c r="AV89" s="10">
        <f t="shared" si="60"/>
        <v>0</v>
      </c>
      <c r="AW89" s="10">
        <f t="shared" si="61"/>
        <v>0</v>
      </c>
      <c r="AX89" s="10" t="e">
        <f t="shared" si="62"/>
        <v>#NUM!</v>
      </c>
      <c r="AY89" s="10" t="e">
        <f t="shared" si="63"/>
        <v>#NUM!</v>
      </c>
      <c r="BB89" s="10">
        <v>0</v>
      </c>
      <c r="BC89" s="10">
        <v>0</v>
      </c>
      <c r="BD89" s="10">
        <f t="shared" si="64"/>
        <v>0</v>
      </c>
      <c r="BE89" s="13">
        <f t="shared" si="65"/>
        <v>0</v>
      </c>
      <c r="BF89" s="10" t="e">
        <f t="shared" si="66"/>
        <v>#NUM!</v>
      </c>
      <c r="BG89" s="10" t="e">
        <f t="shared" si="67"/>
        <v>#NUM!</v>
      </c>
      <c r="BJ89" s="10">
        <v>0</v>
      </c>
      <c r="BK89" s="10">
        <v>1</v>
      </c>
      <c r="BL89" s="10">
        <f t="shared" si="68"/>
        <v>0.5</v>
      </c>
      <c r="BM89" s="13">
        <f t="shared" si="69"/>
        <v>7.246376811594203E-3</v>
      </c>
      <c r="BN89" s="10">
        <f t="shared" si="70"/>
        <v>-4.9272536851572051</v>
      </c>
      <c r="BO89" s="10">
        <f t="shared" si="71"/>
        <v>-3.5704736848965253E-2</v>
      </c>
      <c r="BR89" s="10">
        <v>0</v>
      </c>
      <c r="BS89" s="10">
        <f t="shared" si="72"/>
        <v>0</v>
      </c>
      <c r="BT89" s="13">
        <f t="shared" si="73"/>
        <v>0</v>
      </c>
      <c r="BU89" s="10" t="e">
        <f t="shared" si="74"/>
        <v>#NUM!</v>
      </c>
      <c r="BV89" s="10" t="e">
        <f t="shared" si="75"/>
        <v>#NUM!</v>
      </c>
      <c r="BY89" s="10">
        <v>0</v>
      </c>
      <c r="BZ89" s="10">
        <v>0</v>
      </c>
      <c r="CA89" s="10">
        <f t="shared" si="76"/>
        <v>0</v>
      </c>
      <c r="CB89" s="13">
        <f t="shared" si="77"/>
        <v>0</v>
      </c>
      <c r="CC89" s="10" t="e">
        <f t="shared" si="78"/>
        <v>#NUM!</v>
      </c>
      <c r="CD89" s="10" t="e">
        <f t="shared" si="79"/>
        <v>#NUM!</v>
      </c>
    </row>
    <row r="90" spans="1:82" x14ac:dyDescent="0.35">
      <c r="A90" s="10" t="s">
        <v>421</v>
      </c>
      <c r="B90" s="10" t="s">
        <v>422</v>
      </c>
      <c r="C90" s="10" t="s">
        <v>423</v>
      </c>
      <c r="D90" s="10" t="s">
        <v>434</v>
      </c>
      <c r="E90" s="10" t="s">
        <v>435</v>
      </c>
      <c r="G90" s="9" t="s">
        <v>436</v>
      </c>
      <c r="H90" s="9" t="s">
        <v>437</v>
      </c>
      <c r="I90" s="10" t="s">
        <v>438</v>
      </c>
      <c r="L90" s="10">
        <v>0</v>
      </c>
      <c r="M90" s="10">
        <f t="shared" si="44"/>
        <v>0</v>
      </c>
      <c r="N90" s="10">
        <f t="shared" si="45"/>
        <v>0</v>
      </c>
      <c r="O90" s="10" t="e">
        <f t="shared" si="46"/>
        <v>#NUM!</v>
      </c>
      <c r="P90" s="10" t="e">
        <f t="shared" si="47"/>
        <v>#NUM!</v>
      </c>
      <c r="S90" s="10">
        <v>1</v>
      </c>
      <c r="T90" s="10">
        <v>0</v>
      </c>
      <c r="U90" s="10">
        <f t="shared" si="48"/>
        <v>0.5</v>
      </c>
      <c r="V90" s="10">
        <f t="shared" si="49"/>
        <v>1.7241379310344827E-2</v>
      </c>
      <c r="W90" s="10">
        <f t="shared" si="50"/>
        <v>-4.0604430105464191</v>
      </c>
      <c r="X90" s="10">
        <f t="shared" si="51"/>
        <v>-7.0007638112869294E-2</v>
      </c>
      <c r="AA90" s="10">
        <v>0</v>
      </c>
      <c r="AB90" s="10">
        <f t="shared" si="52"/>
        <v>0</v>
      </c>
      <c r="AC90" s="10">
        <f t="shared" si="53"/>
        <v>0</v>
      </c>
      <c r="AD90" s="10" t="e">
        <f t="shared" si="54"/>
        <v>#NUM!</v>
      </c>
      <c r="AE90" s="10" t="e">
        <f t="shared" si="55"/>
        <v>#NUM!</v>
      </c>
      <c r="AH90" s="10">
        <v>0</v>
      </c>
      <c r="AI90" s="10">
        <v>0</v>
      </c>
      <c r="AJ90" s="10">
        <v>0</v>
      </c>
      <c r="AK90" s="10">
        <f t="shared" si="56"/>
        <v>0</v>
      </c>
      <c r="AL90" s="10">
        <f t="shared" si="57"/>
        <v>0</v>
      </c>
      <c r="AM90" s="10" t="e">
        <f t="shared" si="58"/>
        <v>#NUM!</v>
      </c>
      <c r="AN90" s="10" t="e">
        <f t="shared" si="59"/>
        <v>#NUM!</v>
      </c>
      <c r="AT90" s="10">
        <v>0</v>
      </c>
      <c r="AU90" s="10">
        <v>0</v>
      </c>
      <c r="AV90" s="10">
        <f t="shared" si="60"/>
        <v>0</v>
      </c>
      <c r="AW90" s="10">
        <f t="shared" si="61"/>
        <v>0</v>
      </c>
      <c r="AX90" s="10" t="e">
        <f t="shared" si="62"/>
        <v>#NUM!</v>
      </c>
      <c r="AY90" s="10" t="e">
        <f t="shared" si="63"/>
        <v>#NUM!</v>
      </c>
      <c r="BB90" s="10">
        <v>0</v>
      </c>
      <c r="BC90" s="10">
        <v>0</v>
      </c>
      <c r="BD90" s="10">
        <f t="shared" si="64"/>
        <v>0</v>
      </c>
      <c r="BE90" s="13">
        <f t="shared" si="65"/>
        <v>0</v>
      </c>
      <c r="BF90" s="10" t="e">
        <f t="shared" si="66"/>
        <v>#NUM!</v>
      </c>
      <c r="BG90" s="10" t="e">
        <f t="shared" si="67"/>
        <v>#NUM!</v>
      </c>
      <c r="BJ90" s="10">
        <v>0</v>
      </c>
      <c r="BK90" s="10">
        <v>0</v>
      </c>
      <c r="BL90" s="10">
        <f t="shared" si="68"/>
        <v>0</v>
      </c>
      <c r="BM90" s="13">
        <f t="shared" si="69"/>
        <v>0</v>
      </c>
      <c r="BN90" s="10" t="e">
        <f t="shared" si="70"/>
        <v>#NUM!</v>
      </c>
      <c r="BO90" s="10" t="e">
        <f t="shared" si="71"/>
        <v>#NUM!</v>
      </c>
      <c r="BR90" s="10">
        <v>0</v>
      </c>
      <c r="BS90" s="10">
        <f t="shared" si="72"/>
        <v>0</v>
      </c>
      <c r="BT90" s="13">
        <f t="shared" si="73"/>
        <v>0</v>
      </c>
      <c r="BU90" s="10" t="e">
        <f t="shared" si="74"/>
        <v>#NUM!</v>
      </c>
      <c r="BV90" s="10" t="e">
        <f t="shared" si="75"/>
        <v>#NUM!</v>
      </c>
      <c r="BY90" s="10">
        <v>0</v>
      </c>
      <c r="BZ90" s="10">
        <v>0</v>
      </c>
      <c r="CA90" s="10">
        <f t="shared" si="76"/>
        <v>0</v>
      </c>
      <c r="CB90" s="13">
        <f t="shared" si="77"/>
        <v>0</v>
      </c>
      <c r="CC90" s="10" t="e">
        <f t="shared" si="78"/>
        <v>#NUM!</v>
      </c>
      <c r="CD90" s="10" t="e">
        <f t="shared" si="79"/>
        <v>#NUM!</v>
      </c>
    </row>
    <row r="91" spans="1:82" x14ac:dyDescent="0.35">
      <c r="A91" s="10" t="s">
        <v>421</v>
      </c>
      <c r="B91" s="10" t="s">
        <v>422</v>
      </c>
      <c r="C91" s="10" t="s">
        <v>423</v>
      </c>
      <c r="D91" s="10" t="s">
        <v>434</v>
      </c>
      <c r="E91" s="10" t="s">
        <v>439</v>
      </c>
      <c r="G91" s="9" t="s">
        <v>440</v>
      </c>
      <c r="H91" s="9" t="s">
        <v>441</v>
      </c>
      <c r="I91" s="10" t="s">
        <v>442</v>
      </c>
      <c r="L91" s="10">
        <v>0</v>
      </c>
      <c r="M91" s="10">
        <f t="shared" si="44"/>
        <v>0</v>
      </c>
      <c r="N91" s="10">
        <f t="shared" si="45"/>
        <v>0</v>
      </c>
      <c r="O91" s="10" t="e">
        <f t="shared" si="46"/>
        <v>#NUM!</v>
      </c>
      <c r="P91" s="10" t="e">
        <f t="shared" si="47"/>
        <v>#NUM!</v>
      </c>
      <c r="S91" s="10">
        <v>0</v>
      </c>
      <c r="T91" s="10">
        <v>0</v>
      </c>
      <c r="U91" s="10">
        <f t="shared" si="48"/>
        <v>0</v>
      </c>
      <c r="V91" s="10">
        <f t="shared" si="49"/>
        <v>0</v>
      </c>
      <c r="W91" s="10" t="e">
        <f t="shared" si="50"/>
        <v>#NUM!</v>
      </c>
      <c r="X91" s="10" t="e">
        <f t="shared" si="51"/>
        <v>#NUM!</v>
      </c>
      <c r="AA91" s="10">
        <v>0</v>
      </c>
      <c r="AB91" s="10">
        <f t="shared" si="52"/>
        <v>0</v>
      </c>
      <c r="AC91" s="10">
        <f t="shared" si="53"/>
        <v>0</v>
      </c>
      <c r="AD91" s="10" t="e">
        <f t="shared" si="54"/>
        <v>#NUM!</v>
      </c>
      <c r="AE91" s="10" t="e">
        <f t="shared" si="55"/>
        <v>#NUM!</v>
      </c>
      <c r="AH91" s="10">
        <v>0</v>
      </c>
      <c r="AI91" s="10">
        <v>0</v>
      </c>
      <c r="AJ91" s="10">
        <v>0</v>
      </c>
      <c r="AK91" s="10">
        <f t="shared" si="56"/>
        <v>0</v>
      </c>
      <c r="AL91" s="10">
        <f t="shared" si="57"/>
        <v>0</v>
      </c>
      <c r="AM91" s="10" t="e">
        <f t="shared" si="58"/>
        <v>#NUM!</v>
      </c>
      <c r="AN91" s="10" t="e">
        <f t="shared" si="59"/>
        <v>#NUM!</v>
      </c>
      <c r="AT91" s="10">
        <v>0</v>
      </c>
      <c r="AU91" s="10">
        <v>0</v>
      </c>
      <c r="AV91" s="10">
        <f t="shared" si="60"/>
        <v>0</v>
      </c>
      <c r="AW91" s="10">
        <f t="shared" si="61"/>
        <v>0</v>
      </c>
      <c r="AX91" s="10" t="e">
        <f t="shared" si="62"/>
        <v>#NUM!</v>
      </c>
      <c r="AY91" s="10" t="e">
        <f t="shared" si="63"/>
        <v>#NUM!</v>
      </c>
      <c r="BB91" s="10">
        <v>0</v>
      </c>
      <c r="BC91" s="10">
        <v>0</v>
      </c>
      <c r="BD91" s="10">
        <f t="shared" si="64"/>
        <v>0</v>
      </c>
      <c r="BE91" s="13">
        <f t="shared" si="65"/>
        <v>0</v>
      </c>
      <c r="BF91" s="10" t="e">
        <f t="shared" si="66"/>
        <v>#NUM!</v>
      </c>
      <c r="BG91" s="10" t="e">
        <f t="shared" si="67"/>
        <v>#NUM!</v>
      </c>
      <c r="BJ91" s="10">
        <v>0</v>
      </c>
      <c r="BK91" s="10">
        <v>0</v>
      </c>
      <c r="BL91" s="10">
        <f t="shared" si="68"/>
        <v>0</v>
      </c>
      <c r="BM91" s="13">
        <f t="shared" si="69"/>
        <v>0</v>
      </c>
      <c r="BN91" s="10" t="e">
        <f t="shared" si="70"/>
        <v>#NUM!</v>
      </c>
      <c r="BO91" s="10" t="e">
        <f t="shared" si="71"/>
        <v>#NUM!</v>
      </c>
      <c r="BR91" s="10">
        <v>1</v>
      </c>
      <c r="BS91" s="10">
        <f t="shared" si="72"/>
        <v>1</v>
      </c>
      <c r="BT91" s="13">
        <f t="shared" si="73"/>
        <v>3.7037037037037035E-2</v>
      </c>
      <c r="BU91" s="10">
        <f t="shared" si="74"/>
        <v>-3.2958368660043291</v>
      </c>
      <c r="BV91" s="10">
        <f t="shared" si="75"/>
        <v>-0.1220680320742344</v>
      </c>
      <c r="BY91" s="10">
        <v>0</v>
      </c>
      <c r="BZ91" s="10">
        <v>0</v>
      </c>
      <c r="CA91" s="10">
        <f t="shared" si="76"/>
        <v>0</v>
      </c>
      <c r="CB91" s="13">
        <f t="shared" si="77"/>
        <v>0</v>
      </c>
      <c r="CC91" s="10" t="e">
        <f t="shared" si="78"/>
        <v>#NUM!</v>
      </c>
      <c r="CD91" s="10" t="e">
        <f t="shared" si="79"/>
        <v>#NUM!</v>
      </c>
    </row>
    <row r="92" spans="1:82" x14ac:dyDescent="0.35">
      <c r="A92" s="10" t="s">
        <v>421</v>
      </c>
      <c r="B92" s="10" t="s">
        <v>422</v>
      </c>
      <c r="C92" s="10" t="s">
        <v>423</v>
      </c>
      <c r="D92" s="10" t="s">
        <v>443</v>
      </c>
      <c r="E92" s="10" t="s">
        <v>444</v>
      </c>
      <c r="G92" s="9" t="s">
        <v>445</v>
      </c>
      <c r="H92" s="9" t="s">
        <v>446</v>
      </c>
      <c r="I92" s="10" t="s">
        <v>447</v>
      </c>
      <c r="L92" s="10">
        <v>0</v>
      </c>
      <c r="M92" s="10">
        <f t="shared" si="44"/>
        <v>0</v>
      </c>
      <c r="N92" s="10">
        <f t="shared" si="45"/>
        <v>0</v>
      </c>
      <c r="O92" s="10" t="e">
        <f t="shared" si="46"/>
        <v>#NUM!</v>
      </c>
      <c r="P92" s="10" t="e">
        <f t="shared" si="47"/>
        <v>#NUM!</v>
      </c>
      <c r="S92" s="10">
        <v>0</v>
      </c>
      <c r="T92" s="10">
        <v>0</v>
      </c>
      <c r="U92" s="10">
        <f t="shared" si="48"/>
        <v>0</v>
      </c>
      <c r="V92" s="10">
        <f t="shared" si="49"/>
        <v>0</v>
      </c>
      <c r="W92" s="10" t="e">
        <f t="shared" si="50"/>
        <v>#NUM!</v>
      </c>
      <c r="X92" s="10" t="e">
        <f t="shared" si="51"/>
        <v>#NUM!</v>
      </c>
      <c r="AA92" s="10">
        <v>0</v>
      </c>
      <c r="AB92" s="10">
        <f t="shared" si="52"/>
        <v>0</v>
      </c>
      <c r="AC92" s="10">
        <f t="shared" si="53"/>
        <v>0</v>
      </c>
      <c r="AD92" s="10" t="e">
        <f t="shared" si="54"/>
        <v>#NUM!</v>
      </c>
      <c r="AE92" s="10" t="e">
        <f t="shared" si="55"/>
        <v>#NUM!</v>
      </c>
      <c r="AH92" s="10">
        <v>0</v>
      </c>
      <c r="AI92" s="10">
        <v>0</v>
      </c>
      <c r="AJ92" s="10">
        <v>0</v>
      </c>
      <c r="AK92" s="10">
        <f t="shared" si="56"/>
        <v>0</v>
      </c>
      <c r="AL92" s="10">
        <f t="shared" si="57"/>
        <v>0</v>
      </c>
      <c r="AM92" s="10" t="e">
        <f t="shared" si="58"/>
        <v>#NUM!</v>
      </c>
      <c r="AN92" s="10" t="e">
        <f t="shared" si="59"/>
        <v>#NUM!</v>
      </c>
      <c r="AT92" s="10">
        <v>0</v>
      </c>
      <c r="AU92" s="10">
        <v>0</v>
      </c>
      <c r="AV92" s="10">
        <f t="shared" si="60"/>
        <v>0</v>
      </c>
      <c r="AW92" s="10">
        <f t="shared" si="61"/>
        <v>0</v>
      </c>
      <c r="AX92" s="10" t="e">
        <f t="shared" si="62"/>
        <v>#NUM!</v>
      </c>
      <c r="AY92" s="10" t="e">
        <f t="shared" si="63"/>
        <v>#NUM!</v>
      </c>
      <c r="BB92" s="10">
        <v>0</v>
      </c>
      <c r="BC92" s="10">
        <v>0</v>
      </c>
      <c r="BD92" s="10">
        <f t="shared" si="64"/>
        <v>0</v>
      </c>
      <c r="BE92" s="13">
        <f t="shared" si="65"/>
        <v>0</v>
      </c>
      <c r="BF92" s="10" t="e">
        <f t="shared" si="66"/>
        <v>#NUM!</v>
      </c>
      <c r="BG92" s="10" t="e">
        <f t="shared" si="67"/>
        <v>#NUM!</v>
      </c>
      <c r="BJ92" s="10">
        <v>2</v>
      </c>
      <c r="BK92" s="10">
        <v>0</v>
      </c>
      <c r="BL92" s="10">
        <f t="shared" si="68"/>
        <v>1</v>
      </c>
      <c r="BM92" s="13">
        <f t="shared" si="69"/>
        <v>1.4492753623188406E-2</v>
      </c>
      <c r="BN92" s="10">
        <f t="shared" si="70"/>
        <v>-4.2341065045972597</v>
      </c>
      <c r="BO92" s="10">
        <f t="shared" si="71"/>
        <v>-6.1363862385467531E-2</v>
      </c>
      <c r="BR92" s="10">
        <v>0</v>
      </c>
      <c r="BS92" s="10">
        <f t="shared" si="72"/>
        <v>0</v>
      </c>
      <c r="BT92" s="13">
        <f t="shared" si="73"/>
        <v>0</v>
      </c>
      <c r="BU92" s="10" t="e">
        <f t="shared" si="74"/>
        <v>#NUM!</v>
      </c>
      <c r="BV92" s="10" t="e">
        <f t="shared" si="75"/>
        <v>#NUM!</v>
      </c>
      <c r="BY92" s="10">
        <v>0</v>
      </c>
      <c r="BZ92" s="10">
        <v>0</v>
      </c>
      <c r="CA92" s="10">
        <f t="shared" si="76"/>
        <v>0</v>
      </c>
      <c r="CB92" s="13">
        <f t="shared" si="77"/>
        <v>0</v>
      </c>
      <c r="CC92" s="10" t="e">
        <f t="shared" si="78"/>
        <v>#NUM!</v>
      </c>
      <c r="CD92" s="10" t="e">
        <f t="shared" si="79"/>
        <v>#NUM!</v>
      </c>
    </row>
    <row r="93" spans="1:82" x14ac:dyDescent="0.35">
      <c r="A93" s="10" t="s">
        <v>421</v>
      </c>
      <c r="B93" s="10" t="s">
        <v>448</v>
      </c>
      <c r="C93" s="10" t="s">
        <v>449</v>
      </c>
      <c r="D93" s="10" t="s">
        <v>450</v>
      </c>
      <c r="E93" s="10" t="s">
        <v>451</v>
      </c>
      <c r="G93" s="9" t="s">
        <v>452</v>
      </c>
      <c r="H93" s="9" t="s">
        <v>453</v>
      </c>
      <c r="I93" s="10" t="s">
        <v>454</v>
      </c>
      <c r="L93" s="10">
        <v>0</v>
      </c>
      <c r="M93" s="10">
        <f t="shared" si="44"/>
        <v>0</v>
      </c>
      <c r="N93" s="10">
        <f t="shared" si="45"/>
        <v>0</v>
      </c>
      <c r="O93" s="10" t="e">
        <f t="shared" si="46"/>
        <v>#NUM!</v>
      </c>
      <c r="P93" s="10" t="e">
        <f t="shared" si="47"/>
        <v>#NUM!</v>
      </c>
      <c r="S93" s="10">
        <v>0</v>
      </c>
      <c r="T93" s="10">
        <v>0</v>
      </c>
      <c r="U93" s="10">
        <f t="shared" si="48"/>
        <v>0</v>
      </c>
      <c r="V93" s="10">
        <f t="shared" si="49"/>
        <v>0</v>
      </c>
      <c r="W93" s="10" t="e">
        <f t="shared" si="50"/>
        <v>#NUM!</v>
      </c>
      <c r="X93" s="10" t="e">
        <f t="shared" si="51"/>
        <v>#NUM!</v>
      </c>
      <c r="AA93" s="10">
        <v>0</v>
      </c>
      <c r="AB93" s="10">
        <f t="shared" si="52"/>
        <v>0</v>
      </c>
      <c r="AC93" s="10">
        <f t="shared" si="53"/>
        <v>0</v>
      </c>
      <c r="AD93" s="10" t="e">
        <f t="shared" si="54"/>
        <v>#NUM!</v>
      </c>
      <c r="AE93" s="10" t="e">
        <f t="shared" si="55"/>
        <v>#NUM!</v>
      </c>
      <c r="AH93" s="10">
        <v>0</v>
      </c>
      <c r="AI93" s="10">
        <v>0</v>
      </c>
      <c r="AJ93" s="10">
        <v>0</v>
      </c>
      <c r="AK93" s="10">
        <f t="shared" si="56"/>
        <v>0</v>
      </c>
      <c r="AL93" s="10">
        <f t="shared" si="57"/>
        <v>0</v>
      </c>
      <c r="AM93" s="10" t="e">
        <f t="shared" si="58"/>
        <v>#NUM!</v>
      </c>
      <c r="AN93" s="10" t="e">
        <f t="shared" si="59"/>
        <v>#NUM!</v>
      </c>
      <c r="AT93" s="10">
        <v>0</v>
      </c>
      <c r="AU93" s="10">
        <v>0</v>
      </c>
      <c r="AV93" s="10">
        <f t="shared" si="60"/>
        <v>0</v>
      </c>
      <c r="AW93" s="10">
        <f t="shared" si="61"/>
        <v>0</v>
      </c>
      <c r="AX93" s="10" t="e">
        <f t="shared" si="62"/>
        <v>#NUM!</v>
      </c>
      <c r="AY93" s="10" t="e">
        <f t="shared" si="63"/>
        <v>#NUM!</v>
      </c>
      <c r="BB93" s="10">
        <v>0</v>
      </c>
      <c r="BC93" s="10">
        <v>0</v>
      </c>
      <c r="BD93" s="10">
        <f t="shared" si="64"/>
        <v>0</v>
      </c>
      <c r="BE93" s="13">
        <f t="shared" si="65"/>
        <v>0</v>
      </c>
      <c r="BF93" s="10" t="e">
        <f t="shared" si="66"/>
        <v>#NUM!</v>
      </c>
      <c r="BG93" s="10" t="e">
        <f t="shared" si="67"/>
        <v>#NUM!</v>
      </c>
      <c r="BJ93" s="10">
        <v>0</v>
      </c>
      <c r="BK93" s="10">
        <v>0</v>
      </c>
      <c r="BL93" s="10">
        <f t="shared" si="68"/>
        <v>0</v>
      </c>
      <c r="BM93" s="13">
        <f t="shared" si="69"/>
        <v>0</v>
      </c>
      <c r="BN93" s="10" t="e">
        <f t="shared" si="70"/>
        <v>#NUM!</v>
      </c>
      <c r="BO93" s="10" t="e">
        <f t="shared" si="71"/>
        <v>#NUM!</v>
      </c>
      <c r="BR93" s="10">
        <v>0</v>
      </c>
      <c r="BS93" s="10">
        <f t="shared" si="72"/>
        <v>0</v>
      </c>
      <c r="BT93" s="13">
        <f t="shared" si="73"/>
        <v>0</v>
      </c>
      <c r="BU93" s="10" t="e">
        <f t="shared" si="74"/>
        <v>#NUM!</v>
      </c>
      <c r="BV93" s="10" t="e">
        <f t="shared" si="75"/>
        <v>#NUM!</v>
      </c>
      <c r="BY93" s="10">
        <v>0</v>
      </c>
      <c r="BZ93" s="10">
        <v>1</v>
      </c>
      <c r="CA93" s="10">
        <f t="shared" si="76"/>
        <v>0.5</v>
      </c>
      <c r="CB93" s="13">
        <f t="shared" si="77"/>
        <v>2.2727272727272728E-2</v>
      </c>
      <c r="CC93" s="10">
        <f t="shared" si="78"/>
        <v>-3.784189633918261</v>
      </c>
      <c r="CD93" s="10">
        <f t="shared" si="79"/>
        <v>-8.6004309861778663E-2</v>
      </c>
    </row>
    <row r="94" spans="1:82" x14ac:dyDescent="0.35">
      <c r="G94" s="9" t="s">
        <v>455</v>
      </c>
      <c r="H94" s="9" t="s">
        <v>456</v>
      </c>
      <c r="I94" s="10" t="s">
        <v>457</v>
      </c>
      <c r="L94" s="10">
        <v>0</v>
      </c>
      <c r="M94" s="10">
        <f t="shared" si="44"/>
        <v>0</v>
      </c>
      <c r="N94" s="10">
        <f t="shared" si="45"/>
        <v>0</v>
      </c>
      <c r="O94" s="10" t="e">
        <f t="shared" si="46"/>
        <v>#NUM!</v>
      </c>
      <c r="P94" s="10" t="e">
        <f t="shared" si="47"/>
        <v>#NUM!</v>
      </c>
      <c r="S94" s="10">
        <v>0</v>
      </c>
      <c r="T94" s="10">
        <v>0</v>
      </c>
      <c r="U94" s="10">
        <f t="shared" si="48"/>
        <v>0</v>
      </c>
      <c r="V94" s="10">
        <f t="shared" si="49"/>
        <v>0</v>
      </c>
      <c r="W94" s="10" t="e">
        <f t="shared" si="50"/>
        <v>#NUM!</v>
      </c>
      <c r="X94" s="10" t="e">
        <f t="shared" si="51"/>
        <v>#NUM!</v>
      </c>
      <c r="AA94" s="10">
        <v>0</v>
      </c>
      <c r="AB94" s="10">
        <f t="shared" si="52"/>
        <v>0</v>
      </c>
      <c r="AC94" s="10">
        <f t="shared" si="53"/>
        <v>0</v>
      </c>
      <c r="AD94" s="10" t="e">
        <f t="shared" si="54"/>
        <v>#NUM!</v>
      </c>
      <c r="AE94" s="10" t="e">
        <f t="shared" si="55"/>
        <v>#NUM!</v>
      </c>
      <c r="AH94" s="10">
        <v>0</v>
      </c>
      <c r="AI94" s="10">
        <v>0</v>
      </c>
      <c r="AJ94" s="10">
        <v>0</v>
      </c>
      <c r="AK94" s="10">
        <f t="shared" si="56"/>
        <v>0</v>
      </c>
      <c r="AL94" s="10">
        <f t="shared" si="57"/>
        <v>0</v>
      </c>
      <c r="AM94" s="10" t="e">
        <f t="shared" si="58"/>
        <v>#NUM!</v>
      </c>
      <c r="AN94" s="10" t="e">
        <f t="shared" si="59"/>
        <v>#NUM!</v>
      </c>
      <c r="AT94" s="10">
        <v>1</v>
      </c>
      <c r="AU94" s="10">
        <v>0</v>
      </c>
      <c r="AV94" s="10">
        <f t="shared" si="60"/>
        <v>0.5</v>
      </c>
      <c r="AW94" s="10">
        <f t="shared" si="61"/>
        <v>2.7027027027027029E-2</v>
      </c>
      <c r="AX94" s="10">
        <f t="shared" si="62"/>
        <v>-3.6109179126442243</v>
      </c>
      <c r="AY94" s="10">
        <f t="shared" si="63"/>
        <v>-9.759237601741147E-2</v>
      </c>
      <c r="BB94" s="10">
        <v>0</v>
      </c>
      <c r="BC94" s="10">
        <v>0</v>
      </c>
      <c r="BD94" s="10">
        <f t="shared" si="64"/>
        <v>0</v>
      </c>
      <c r="BE94" s="13">
        <f t="shared" si="65"/>
        <v>0</v>
      </c>
      <c r="BF94" s="10" t="e">
        <f t="shared" si="66"/>
        <v>#NUM!</v>
      </c>
      <c r="BG94" s="10" t="e">
        <f t="shared" si="67"/>
        <v>#NUM!</v>
      </c>
      <c r="BJ94" s="10">
        <v>0</v>
      </c>
      <c r="BK94" s="10">
        <v>0</v>
      </c>
      <c r="BL94" s="10">
        <f t="shared" si="68"/>
        <v>0</v>
      </c>
      <c r="BM94" s="13">
        <f t="shared" si="69"/>
        <v>0</v>
      </c>
      <c r="BN94" s="10" t="e">
        <f t="shared" si="70"/>
        <v>#NUM!</v>
      </c>
      <c r="BO94" s="10" t="e">
        <f t="shared" si="71"/>
        <v>#NUM!</v>
      </c>
      <c r="BR94" s="10">
        <v>0</v>
      </c>
      <c r="BS94" s="10">
        <f t="shared" si="72"/>
        <v>0</v>
      </c>
      <c r="BT94" s="13">
        <f t="shared" si="73"/>
        <v>0</v>
      </c>
      <c r="BU94" s="10" t="e">
        <f t="shared" si="74"/>
        <v>#NUM!</v>
      </c>
      <c r="BV94" s="10" t="e">
        <f t="shared" si="75"/>
        <v>#NUM!</v>
      </c>
      <c r="BY94" s="10">
        <v>0</v>
      </c>
      <c r="BZ94" s="10">
        <v>0</v>
      </c>
      <c r="CA94" s="10">
        <f t="shared" si="76"/>
        <v>0</v>
      </c>
      <c r="CB94" s="13">
        <f t="shared" si="77"/>
        <v>0</v>
      </c>
      <c r="CC94" s="10" t="e">
        <f t="shared" si="78"/>
        <v>#NUM!</v>
      </c>
      <c r="CD94" s="10" t="e">
        <f t="shared" si="79"/>
        <v>#NUM!</v>
      </c>
    </row>
    <row r="95" spans="1:82" x14ac:dyDescent="0.35">
      <c r="G95" s="9" t="s">
        <v>458</v>
      </c>
      <c r="H95" s="9" t="s">
        <v>459</v>
      </c>
      <c r="I95" s="10" t="s">
        <v>460</v>
      </c>
      <c r="L95" s="10">
        <v>0</v>
      </c>
      <c r="M95" s="10">
        <f t="shared" si="44"/>
        <v>0</v>
      </c>
      <c r="N95" s="10">
        <f t="shared" si="45"/>
        <v>0</v>
      </c>
      <c r="O95" s="10" t="e">
        <f t="shared" si="46"/>
        <v>#NUM!</v>
      </c>
      <c r="P95" s="10" t="e">
        <f t="shared" si="47"/>
        <v>#NUM!</v>
      </c>
      <c r="S95" s="10">
        <v>0</v>
      </c>
      <c r="T95" s="10">
        <v>0</v>
      </c>
      <c r="U95" s="10">
        <f t="shared" si="48"/>
        <v>0</v>
      </c>
      <c r="V95" s="10">
        <f t="shared" si="49"/>
        <v>0</v>
      </c>
      <c r="W95" s="10" t="e">
        <f t="shared" si="50"/>
        <v>#NUM!</v>
      </c>
      <c r="X95" s="10" t="e">
        <f t="shared" si="51"/>
        <v>#NUM!</v>
      </c>
      <c r="AA95" s="10">
        <v>0</v>
      </c>
      <c r="AB95" s="10">
        <f t="shared" si="52"/>
        <v>0</v>
      </c>
      <c r="AC95" s="10">
        <f t="shared" si="53"/>
        <v>0</v>
      </c>
      <c r="AD95" s="10" t="e">
        <f t="shared" si="54"/>
        <v>#NUM!</v>
      </c>
      <c r="AE95" s="10" t="e">
        <f t="shared" si="55"/>
        <v>#NUM!</v>
      </c>
      <c r="AH95" s="10">
        <v>0</v>
      </c>
      <c r="AI95" s="10">
        <v>0</v>
      </c>
      <c r="AJ95" s="10">
        <v>0</v>
      </c>
      <c r="AK95" s="10">
        <f t="shared" si="56"/>
        <v>0</v>
      </c>
      <c r="AL95" s="10">
        <f t="shared" si="57"/>
        <v>0</v>
      </c>
      <c r="AM95" s="10" t="e">
        <f t="shared" si="58"/>
        <v>#NUM!</v>
      </c>
      <c r="AN95" s="10" t="e">
        <f t="shared" si="59"/>
        <v>#NUM!</v>
      </c>
      <c r="AT95" s="10">
        <v>0</v>
      </c>
      <c r="AU95" s="10">
        <v>0</v>
      </c>
      <c r="AV95" s="10">
        <f t="shared" si="60"/>
        <v>0</v>
      </c>
      <c r="AW95" s="10">
        <f t="shared" si="61"/>
        <v>0</v>
      </c>
      <c r="AX95" s="10" t="e">
        <f t="shared" si="62"/>
        <v>#NUM!</v>
      </c>
      <c r="AY95" s="10" t="e">
        <f t="shared" si="63"/>
        <v>#NUM!</v>
      </c>
      <c r="BB95" s="10">
        <v>1</v>
      </c>
      <c r="BC95" s="10">
        <v>0</v>
      </c>
      <c r="BD95" s="10">
        <f t="shared" si="64"/>
        <v>0.5</v>
      </c>
      <c r="BE95" s="13">
        <f t="shared" si="65"/>
        <v>4.5454545454545456E-2</v>
      </c>
      <c r="BF95" s="10">
        <f t="shared" si="66"/>
        <v>-3.0910424533583156</v>
      </c>
      <c r="BG95" s="10">
        <f t="shared" si="67"/>
        <v>-0.14050192969810527</v>
      </c>
      <c r="BJ95" s="10">
        <v>0</v>
      </c>
      <c r="BK95" s="10">
        <v>0</v>
      </c>
      <c r="BL95" s="10">
        <f t="shared" si="68"/>
        <v>0</v>
      </c>
      <c r="BM95" s="13">
        <f t="shared" si="69"/>
        <v>0</v>
      </c>
      <c r="BN95" s="10" t="e">
        <f t="shared" si="70"/>
        <v>#NUM!</v>
      </c>
      <c r="BO95" s="10" t="e">
        <f t="shared" si="71"/>
        <v>#NUM!</v>
      </c>
      <c r="BR95" s="10">
        <v>0</v>
      </c>
      <c r="BS95" s="10">
        <f t="shared" si="72"/>
        <v>0</v>
      </c>
      <c r="BT95" s="13">
        <f t="shared" si="73"/>
        <v>0</v>
      </c>
      <c r="BU95" s="10" t="e">
        <f t="shared" si="74"/>
        <v>#NUM!</v>
      </c>
      <c r="BV95" s="10" t="e">
        <f t="shared" si="75"/>
        <v>#NUM!</v>
      </c>
      <c r="BY95" s="10">
        <v>0</v>
      </c>
      <c r="BZ95" s="10">
        <v>0</v>
      </c>
      <c r="CA95" s="10">
        <f t="shared" si="76"/>
        <v>0</v>
      </c>
      <c r="CB95" s="13">
        <f t="shared" si="77"/>
        <v>0</v>
      </c>
      <c r="CC95" s="10" t="e">
        <f t="shared" si="78"/>
        <v>#NUM!</v>
      </c>
      <c r="CD95" s="10" t="e">
        <f t="shared" si="79"/>
        <v>#NUM!</v>
      </c>
    </row>
    <row r="96" spans="1:82" x14ac:dyDescent="0.35">
      <c r="G96" s="9" t="s">
        <v>461</v>
      </c>
      <c r="H96" s="9" t="s">
        <v>462</v>
      </c>
      <c r="I96" s="10" t="s">
        <v>463</v>
      </c>
      <c r="L96" s="10">
        <v>0</v>
      </c>
      <c r="M96" s="10">
        <f t="shared" si="44"/>
        <v>0</v>
      </c>
      <c r="N96" s="10">
        <f t="shared" si="45"/>
        <v>0</v>
      </c>
      <c r="O96" s="10" t="e">
        <f t="shared" si="46"/>
        <v>#NUM!</v>
      </c>
      <c r="P96" s="10" t="e">
        <f t="shared" si="47"/>
        <v>#NUM!</v>
      </c>
      <c r="S96" s="10">
        <v>0</v>
      </c>
      <c r="T96" s="10">
        <v>0</v>
      </c>
      <c r="U96" s="10">
        <f t="shared" si="48"/>
        <v>0</v>
      </c>
      <c r="V96" s="10">
        <f t="shared" si="49"/>
        <v>0</v>
      </c>
      <c r="W96" s="10" t="e">
        <f t="shared" si="50"/>
        <v>#NUM!</v>
      </c>
      <c r="X96" s="10" t="e">
        <f t="shared" si="51"/>
        <v>#NUM!</v>
      </c>
      <c r="AA96" s="10">
        <v>0</v>
      </c>
      <c r="AB96" s="10">
        <f t="shared" si="52"/>
        <v>0</v>
      </c>
      <c r="AC96" s="10">
        <f t="shared" si="53"/>
        <v>0</v>
      </c>
      <c r="AD96" s="10" t="e">
        <f t="shared" si="54"/>
        <v>#NUM!</v>
      </c>
      <c r="AE96" s="10" t="e">
        <f t="shared" si="55"/>
        <v>#NUM!</v>
      </c>
      <c r="AH96" s="10">
        <v>0</v>
      </c>
      <c r="AI96" s="10">
        <v>0</v>
      </c>
      <c r="AJ96" s="10">
        <v>0</v>
      </c>
      <c r="AK96" s="10">
        <f t="shared" si="56"/>
        <v>0</v>
      </c>
      <c r="AL96" s="10">
        <f t="shared" si="57"/>
        <v>0</v>
      </c>
      <c r="AM96" s="10" t="e">
        <f t="shared" si="58"/>
        <v>#NUM!</v>
      </c>
      <c r="AN96" s="10" t="e">
        <f t="shared" si="59"/>
        <v>#NUM!</v>
      </c>
      <c r="AT96" s="10">
        <v>2</v>
      </c>
      <c r="AU96" s="10">
        <v>0</v>
      </c>
      <c r="AV96" s="10">
        <f t="shared" si="60"/>
        <v>1</v>
      </c>
      <c r="AW96" s="10">
        <f t="shared" si="61"/>
        <v>5.4054054054054057E-2</v>
      </c>
      <c r="AX96" s="10">
        <f t="shared" si="62"/>
        <v>-2.917770732084279</v>
      </c>
      <c r="AY96" s="10">
        <f t="shared" si="63"/>
        <v>-0.15771733686942049</v>
      </c>
      <c r="BB96" s="10">
        <v>0</v>
      </c>
      <c r="BC96" s="10">
        <v>0</v>
      </c>
      <c r="BD96" s="10">
        <f t="shared" si="64"/>
        <v>0</v>
      </c>
      <c r="BE96" s="13">
        <f t="shared" si="65"/>
        <v>0</v>
      </c>
      <c r="BF96" s="10" t="e">
        <f t="shared" si="66"/>
        <v>#NUM!</v>
      </c>
      <c r="BG96" s="10" t="e">
        <f t="shared" si="67"/>
        <v>#NUM!</v>
      </c>
      <c r="BJ96" s="10">
        <v>0</v>
      </c>
      <c r="BK96" s="10">
        <v>0</v>
      </c>
      <c r="BL96" s="10">
        <f t="shared" si="68"/>
        <v>0</v>
      </c>
      <c r="BM96" s="13">
        <f t="shared" si="69"/>
        <v>0</v>
      </c>
      <c r="BN96" s="10" t="e">
        <f t="shared" si="70"/>
        <v>#NUM!</v>
      </c>
      <c r="BO96" s="10" t="e">
        <f t="shared" si="71"/>
        <v>#NUM!</v>
      </c>
      <c r="BR96" s="10">
        <v>0</v>
      </c>
      <c r="BS96" s="10">
        <f t="shared" si="72"/>
        <v>0</v>
      </c>
      <c r="BT96" s="13">
        <f t="shared" si="73"/>
        <v>0</v>
      </c>
      <c r="BU96" s="10" t="e">
        <f t="shared" si="74"/>
        <v>#NUM!</v>
      </c>
      <c r="BV96" s="10" t="e">
        <f t="shared" si="75"/>
        <v>#NUM!</v>
      </c>
      <c r="BY96" s="10">
        <v>0</v>
      </c>
      <c r="BZ96" s="10">
        <v>0</v>
      </c>
      <c r="CA96" s="10">
        <f t="shared" si="76"/>
        <v>0</v>
      </c>
      <c r="CB96" s="13">
        <f t="shared" si="77"/>
        <v>0</v>
      </c>
      <c r="CC96" s="10" t="e">
        <f t="shared" si="78"/>
        <v>#NUM!</v>
      </c>
      <c r="CD96" s="10" t="e">
        <f t="shared" si="79"/>
        <v>#NUM!</v>
      </c>
    </row>
    <row r="97" spans="1:82" x14ac:dyDescent="0.35">
      <c r="G97" s="9" t="s">
        <v>464</v>
      </c>
      <c r="H97" s="9" t="s">
        <v>465</v>
      </c>
      <c r="I97" s="10" t="s">
        <v>466</v>
      </c>
      <c r="L97" s="10">
        <v>0</v>
      </c>
      <c r="M97" s="10">
        <f t="shared" si="44"/>
        <v>0</v>
      </c>
      <c r="N97" s="10">
        <f t="shared" si="45"/>
        <v>0</v>
      </c>
      <c r="O97" s="10" t="e">
        <f t="shared" si="46"/>
        <v>#NUM!</v>
      </c>
      <c r="P97" s="10" t="e">
        <f t="shared" si="47"/>
        <v>#NUM!</v>
      </c>
      <c r="S97" s="10">
        <v>1</v>
      </c>
      <c r="T97" s="10">
        <v>0</v>
      </c>
      <c r="U97" s="10">
        <f t="shared" si="48"/>
        <v>0.5</v>
      </c>
      <c r="V97" s="10">
        <f t="shared" si="49"/>
        <v>1.7241379310344827E-2</v>
      </c>
      <c r="W97" s="10">
        <f t="shared" si="50"/>
        <v>-4.0604430105464191</v>
      </c>
      <c r="X97" s="10">
        <f t="shared" si="51"/>
        <v>-7.0007638112869294E-2</v>
      </c>
      <c r="AA97" s="10">
        <v>0</v>
      </c>
      <c r="AB97" s="10">
        <f t="shared" si="52"/>
        <v>0</v>
      </c>
      <c r="AC97" s="10">
        <f t="shared" si="53"/>
        <v>0</v>
      </c>
      <c r="AD97" s="10" t="e">
        <f t="shared" si="54"/>
        <v>#NUM!</v>
      </c>
      <c r="AE97" s="10" t="e">
        <f t="shared" si="55"/>
        <v>#NUM!</v>
      </c>
      <c r="AH97" s="10">
        <v>0</v>
      </c>
      <c r="AI97" s="10">
        <v>0</v>
      </c>
      <c r="AJ97" s="10">
        <v>0</v>
      </c>
      <c r="AK97" s="10">
        <f t="shared" si="56"/>
        <v>0</v>
      </c>
      <c r="AL97" s="10">
        <f t="shared" si="57"/>
        <v>0</v>
      </c>
      <c r="AM97" s="10" t="e">
        <f t="shared" si="58"/>
        <v>#NUM!</v>
      </c>
      <c r="AN97" s="10" t="e">
        <f t="shared" si="59"/>
        <v>#NUM!</v>
      </c>
      <c r="AT97" s="10">
        <v>0</v>
      </c>
      <c r="AU97" s="10">
        <v>0</v>
      </c>
      <c r="AV97" s="10">
        <f t="shared" si="60"/>
        <v>0</v>
      </c>
      <c r="AW97" s="10">
        <f t="shared" si="61"/>
        <v>0</v>
      </c>
      <c r="AX97" s="10" t="e">
        <f t="shared" si="62"/>
        <v>#NUM!</v>
      </c>
      <c r="AY97" s="10" t="e">
        <f t="shared" si="63"/>
        <v>#NUM!</v>
      </c>
      <c r="BB97" s="10">
        <v>0</v>
      </c>
      <c r="BC97" s="10">
        <v>0</v>
      </c>
      <c r="BD97" s="10">
        <f t="shared" si="64"/>
        <v>0</v>
      </c>
      <c r="BE97" s="13">
        <f t="shared" si="65"/>
        <v>0</v>
      </c>
      <c r="BF97" s="10" t="e">
        <f t="shared" si="66"/>
        <v>#NUM!</v>
      </c>
      <c r="BG97" s="10" t="e">
        <f t="shared" si="67"/>
        <v>#NUM!</v>
      </c>
      <c r="BJ97" s="10">
        <v>0</v>
      </c>
      <c r="BK97" s="10">
        <v>0</v>
      </c>
      <c r="BL97" s="10">
        <f t="shared" si="68"/>
        <v>0</v>
      </c>
      <c r="BM97" s="13">
        <f t="shared" si="69"/>
        <v>0</v>
      </c>
      <c r="BN97" s="10" t="e">
        <f t="shared" si="70"/>
        <v>#NUM!</v>
      </c>
      <c r="BO97" s="10" t="e">
        <f t="shared" si="71"/>
        <v>#NUM!</v>
      </c>
      <c r="BR97" s="10">
        <v>0</v>
      </c>
      <c r="BS97" s="10">
        <f t="shared" si="72"/>
        <v>0</v>
      </c>
      <c r="BT97" s="13">
        <f t="shared" si="73"/>
        <v>0</v>
      </c>
      <c r="BU97" s="10" t="e">
        <f t="shared" si="74"/>
        <v>#NUM!</v>
      </c>
      <c r="BV97" s="10" t="e">
        <f t="shared" si="75"/>
        <v>#NUM!</v>
      </c>
      <c r="BY97" s="10">
        <v>0</v>
      </c>
      <c r="BZ97" s="10">
        <v>0</v>
      </c>
      <c r="CA97" s="10">
        <f t="shared" si="76"/>
        <v>0</v>
      </c>
      <c r="CB97" s="13">
        <f t="shared" si="77"/>
        <v>0</v>
      </c>
      <c r="CC97" s="10" t="e">
        <f t="shared" si="78"/>
        <v>#NUM!</v>
      </c>
      <c r="CD97" s="10" t="e">
        <f t="shared" si="79"/>
        <v>#NUM!</v>
      </c>
    </row>
    <row r="98" spans="1:82" x14ac:dyDescent="0.35">
      <c r="G98" s="9" t="s">
        <v>467</v>
      </c>
      <c r="H98" s="9" t="s">
        <v>468</v>
      </c>
      <c r="I98" s="10" t="s">
        <v>469</v>
      </c>
      <c r="L98" s="10">
        <v>0</v>
      </c>
      <c r="M98" s="10">
        <f t="shared" si="44"/>
        <v>0</v>
      </c>
      <c r="N98" s="10">
        <f t="shared" si="45"/>
        <v>0</v>
      </c>
      <c r="O98" s="10" t="e">
        <f t="shared" si="46"/>
        <v>#NUM!</v>
      </c>
      <c r="P98" s="10" t="e">
        <f t="shared" si="47"/>
        <v>#NUM!</v>
      </c>
      <c r="S98" s="10">
        <v>1</v>
      </c>
      <c r="T98" s="10">
        <v>0</v>
      </c>
      <c r="U98" s="10">
        <f t="shared" si="48"/>
        <v>0.5</v>
      </c>
      <c r="V98" s="10">
        <f t="shared" si="49"/>
        <v>1.7241379310344827E-2</v>
      </c>
      <c r="W98" s="10">
        <f t="shared" si="50"/>
        <v>-4.0604430105464191</v>
      </c>
      <c r="X98" s="10">
        <f t="shared" si="51"/>
        <v>-7.0007638112869294E-2</v>
      </c>
      <c r="AA98" s="10">
        <v>0</v>
      </c>
      <c r="AB98" s="10">
        <f t="shared" si="52"/>
        <v>0</v>
      </c>
      <c r="AC98" s="10">
        <f t="shared" si="53"/>
        <v>0</v>
      </c>
      <c r="AD98" s="10" t="e">
        <f t="shared" si="54"/>
        <v>#NUM!</v>
      </c>
      <c r="AE98" s="10" t="e">
        <f t="shared" si="55"/>
        <v>#NUM!</v>
      </c>
      <c r="AH98" s="10">
        <v>0</v>
      </c>
      <c r="AI98" s="10">
        <v>0</v>
      </c>
      <c r="AJ98" s="10">
        <v>0</v>
      </c>
      <c r="AK98" s="10">
        <f t="shared" si="56"/>
        <v>0</v>
      </c>
      <c r="AL98" s="10">
        <f t="shared" si="57"/>
        <v>0</v>
      </c>
      <c r="AM98" s="10" t="e">
        <f t="shared" si="58"/>
        <v>#NUM!</v>
      </c>
      <c r="AN98" s="10" t="e">
        <f t="shared" si="59"/>
        <v>#NUM!</v>
      </c>
      <c r="AT98" s="10">
        <v>0</v>
      </c>
      <c r="AU98" s="10">
        <v>0</v>
      </c>
      <c r="AV98" s="10">
        <f t="shared" si="60"/>
        <v>0</v>
      </c>
      <c r="AW98" s="10">
        <f t="shared" si="61"/>
        <v>0</v>
      </c>
      <c r="AX98" s="10" t="e">
        <f t="shared" si="62"/>
        <v>#NUM!</v>
      </c>
      <c r="AY98" s="10" t="e">
        <f t="shared" si="63"/>
        <v>#NUM!</v>
      </c>
      <c r="BB98" s="10">
        <v>0</v>
      </c>
      <c r="BC98" s="10">
        <v>0</v>
      </c>
      <c r="BD98" s="10">
        <f t="shared" si="64"/>
        <v>0</v>
      </c>
      <c r="BE98" s="13">
        <f t="shared" si="65"/>
        <v>0</v>
      </c>
      <c r="BF98" s="10" t="e">
        <f t="shared" si="66"/>
        <v>#NUM!</v>
      </c>
      <c r="BG98" s="10" t="e">
        <f t="shared" si="67"/>
        <v>#NUM!</v>
      </c>
      <c r="BJ98" s="10">
        <v>0</v>
      </c>
      <c r="BK98" s="10">
        <v>0</v>
      </c>
      <c r="BL98" s="10">
        <f t="shared" si="68"/>
        <v>0</v>
      </c>
      <c r="BM98" s="13">
        <f t="shared" si="69"/>
        <v>0</v>
      </c>
      <c r="BN98" s="10" t="e">
        <f t="shared" si="70"/>
        <v>#NUM!</v>
      </c>
      <c r="BO98" s="10" t="e">
        <f t="shared" si="71"/>
        <v>#NUM!</v>
      </c>
      <c r="BR98" s="10">
        <v>0</v>
      </c>
      <c r="BS98" s="10">
        <f t="shared" si="72"/>
        <v>0</v>
      </c>
      <c r="BT98" s="13">
        <f t="shared" si="73"/>
        <v>0</v>
      </c>
      <c r="BU98" s="10" t="e">
        <f t="shared" si="74"/>
        <v>#NUM!</v>
      </c>
      <c r="BV98" s="10" t="e">
        <f t="shared" si="75"/>
        <v>#NUM!</v>
      </c>
      <c r="BY98" s="10">
        <v>0</v>
      </c>
      <c r="BZ98" s="10">
        <v>0</v>
      </c>
      <c r="CA98" s="10">
        <f t="shared" si="76"/>
        <v>0</v>
      </c>
      <c r="CB98" s="13">
        <f t="shared" si="77"/>
        <v>0</v>
      </c>
      <c r="CC98" s="10" t="e">
        <f t="shared" si="78"/>
        <v>#NUM!</v>
      </c>
      <c r="CD98" s="10" t="e">
        <f t="shared" si="79"/>
        <v>#NUM!</v>
      </c>
    </row>
    <row r="99" spans="1:82" x14ac:dyDescent="0.35">
      <c r="G99" s="9" t="s">
        <v>470</v>
      </c>
      <c r="H99" s="9" t="s">
        <v>471</v>
      </c>
      <c r="I99" s="10" t="s">
        <v>472</v>
      </c>
      <c r="L99" s="10">
        <v>0</v>
      </c>
      <c r="M99" s="10">
        <f t="shared" si="44"/>
        <v>0</v>
      </c>
      <c r="N99" s="10">
        <f t="shared" si="45"/>
        <v>0</v>
      </c>
      <c r="O99" s="10" t="e">
        <f t="shared" si="46"/>
        <v>#NUM!</v>
      </c>
      <c r="P99" s="10" t="e">
        <f t="shared" si="47"/>
        <v>#NUM!</v>
      </c>
      <c r="S99" s="10">
        <v>0</v>
      </c>
      <c r="T99" s="10">
        <v>0</v>
      </c>
      <c r="U99" s="10">
        <f t="shared" si="48"/>
        <v>0</v>
      </c>
      <c r="V99" s="10">
        <f t="shared" si="49"/>
        <v>0</v>
      </c>
      <c r="W99" s="10" t="e">
        <f t="shared" si="50"/>
        <v>#NUM!</v>
      </c>
      <c r="X99" s="10" t="e">
        <f t="shared" si="51"/>
        <v>#NUM!</v>
      </c>
      <c r="AA99" s="10">
        <v>0</v>
      </c>
      <c r="AB99" s="10">
        <f t="shared" si="52"/>
        <v>0</v>
      </c>
      <c r="AC99" s="10">
        <f t="shared" si="53"/>
        <v>0</v>
      </c>
      <c r="AD99" s="10" t="e">
        <f t="shared" si="54"/>
        <v>#NUM!</v>
      </c>
      <c r="AE99" s="10" t="e">
        <f t="shared" si="55"/>
        <v>#NUM!</v>
      </c>
      <c r="AH99" s="10">
        <v>1</v>
      </c>
      <c r="AI99" s="10">
        <v>0</v>
      </c>
      <c r="AJ99" s="10">
        <v>0</v>
      </c>
      <c r="AK99" s="10">
        <f t="shared" si="56"/>
        <v>0.33333333333333331</v>
      </c>
      <c r="AL99" s="10">
        <f t="shared" si="57"/>
        <v>2.2722108611679163E-2</v>
      </c>
      <c r="AM99" s="10">
        <f t="shared" si="58"/>
        <v>-3.7844168808230001</v>
      </c>
      <c r="AN99" s="10">
        <f t="shared" si="59"/>
        <v>-8.598993139793229E-2</v>
      </c>
      <c r="AT99" s="10">
        <v>0</v>
      </c>
      <c r="AU99" s="10">
        <v>0</v>
      </c>
      <c r="AV99" s="10">
        <f t="shared" si="60"/>
        <v>0</v>
      </c>
      <c r="AW99" s="10">
        <f t="shared" si="61"/>
        <v>0</v>
      </c>
      <c r="AX99" s="10" t="e">
        <f t="shared" si="62"/>
        <v>#NUM!</v>
      </c>
      <c r="AY99" s="10" t="e">
        <f t="shared" si="63"/>
        <v>#NUM!</v>
      </c>
      <c r="BB99" s="10">
        <v>0</v>
      </c>
      <c r="BC99" s="10">
        <v>0</v>
      </c>
      <c r="BD99" s="10">
        <f t="shared" si="64"/>
        <v>0</v>
      </c>
      <c r="BE99" s="13">
        <f t="shared" si="65"/>
        <v>0</v>
      </c>
      <c r="BF99" s="10" t="e">
        <f t="shared" si="66"/>
        <v>#NUM!</v>
      </c>
      <c r="BG99" s="10" t="e">
        <f t="shared" si="67"/>
        <v>#NUM!</v>
      </c>
      <c r="BJ99" s="10">
        <v>0</v>
      </c>
      <c r="BK99" s="10">
        <v>0</v>
      </c>
      <c r="BL99" s="10">
        <f t="shared" si="68"/>
        <v>0</v>
      </c>
      <c r="BM99" s="13">
        <f t="shared" si="69"/>
        <v>0</v>
      </c>
      <c r="BN99" s="10" t="e">
        <f t="shared" si="70"/>
        <v>#NUM!</v>
      </c>
      <c r="BO99" s="10" t="e">
        <f t="shared" si="71"/>
        <v>#NUM!</v>
      </c>
      <c r="BR99" s="10">
        <v>0</v>
      </c>
      <c r="BS99" s="10">
        <f t="shared" si="72"/>
        <v>0</v>
      </c>
      <c r="BT99" s="13">
        <f t="shared" si="73"/>
        <v>0</v>
      </c>
      <c r="BU99" s="10" t="e">
        <f t="shared" si="74"/>
        <v>#NUM!</v>
      </c>
      <c r="BV99" s="10" t="e">
        <f t="shared" si="75"/>
        <v>#NUM!</v>
      </c>
      <c r="BY99" s="10">
        <v>0</v>
      </c>
      <c r="BZ99" s="10">
        <v>0</v>
      </c>
      <c r="CA99" s="10">
        <f t="shared" si="76"/>
        <v>0</v>
      </c>
      <c r="CB99" s="13">
        <f t="shared" si="77"/>
        <v>0</v>
      </c>
      <c r="CC99" s="10" t="e">
        <f t="shared" si="78"/>
        <v>#NUM!</v>
      </c>
      <c r="CD99" s="10" t="e">
        <f t="shared" si="79"/>
        <v>#NUM!</v>
      </c>
    </row>
    <row r="100" spans="1:82" x14ac:dyDescent="0.35">
      <c r="G100" s="9" t="s">
        <v>473</v>
      </c>
      <c r="H100" s="9" t="s">
        <v>474</v>
      </c>
      <c r="I100" s="10" t="s">
        <v>475</v>
      </c>
      <c r="L100" s="10">
        <v>0</v>
      </c>
      <c r="M100" s="10">
        <f t="shared" si="44"/>
        <v>0</v>
      </c>
      <c r="N100" s="10">
        <f t="shared" si="45"/>
        <v>0</v>
      </c>
      <c r="O100" s="10" t="e">
        <f t="shared" si="46"/>
        <v>#NUM!</v>
      </c>
      <c r="P100" s="10" t="e">
        <f t="shared" si="47"/>
        <v>#NUM!</v>
      </c>
      <c r="S100" s="10">
        <v>1</v>
      </c>
      <c r="T100" s="10">
        <v>0</v>
      </c>
      <c r="U100" s="10">
        <f t="shared" si="48"/>
        <v>0.5</v>
      </c>
      <c r="V100" s="10">
        <f t="shared" si="49"/>
        <v>1.7241379310344827E-2</v>
      </c>
      <c r="W100" s="10">
        <f t="shared" si="50"/>
        <v>-4.0604430105464191</v>
      </c>
      <c r="X100" s="10">
        <f t="shared" si="51"/>
        <v>-7.0007638112869294E-2</v>
      </c>
      <c r="AA100" s="10">
        <v>0</v>
      </c>
      <c r="AB100" s="10">
        <f t="shared" si="52"/>
        <v>0</v>
      </c>
      <c r="AC100" s="10">
        <f t="shared" si="53"/>
        <v>0</v>
      </c>
      <c r="AD100" s="10" t="e">
        <f t="shared" si="54"/>
        <v>#NUM!</v>
      </c>
      <c r="AE100" s="10" t="e">
        <f t="shared" si="55"/>
        <v>#NUM!</v>
      </c>
      <c r="AH100" s="10">
        <v>0</v>
      </c>
      <c r="AI100" s="10">
        <v>0</v>
      </c>
      <c r="AJ100" s="10">
        <v>0</v>
      </c>
      <c r="AK100" s="10">
        <f t="shared" si="56"/>
        <v>0</v>
      </c>
      <c r="AL100" s="10">
        <f t="shared" si="57"/>
        <v>0</v>
      </c>
      <c r="AM100" s="10" t="e">
        <f t="shared" si="58"/>
        <v>#NUM!</v>
      </c>
      <c r="AN100" s="10" t="e">
        <f t="shared" si="59"/>
        <v>#NUM!</v>
      </c>
      <c r="AT100" s="10">
        <v>0</v>
      </c>
      <c r="AU100" s="10">
        <v>0</v>
      </c>
      <c r="AV100" s="10">
        <f t="shared" si="60"/>
        <v>0</v>
      </c>
      <c r="AW100" s="10">
        <f t="shared" si="61"/>
        <v>0</v>
      </c>
      <c r="AX100" s="10" t="e">
        <f t="shared" si="62"/>
        <v>#NUM!</v>
      </c>
      <c r="AY100" s="10" t="e">
        <f t="shared" si="63"/>
        <v>#NUM!</v>
      </c>
      <c r="BB100" s="10">
        <v>0</v>
      </c>
      <c r="BC100" s="10">
        <v>0</v>
      </c>
      <c r="BD100" s="10">
        <f t="shared" si="64"/>
        <v>0</v>
      </c>
      <c r="BE100" s="13">
        <f t="shared" si="65"/>
        <v>0</v>
      </c>
      <c r="BF100" s="10" t="e">
        <f t="shared" si="66"/>
        <v>#NUM!</v>
      </c>
      <c r="BG100" s="10" t="e">
        <f t="shared" si="67"/>
        <v>#NUM!</v>
      </c>
      <c r="BJ100" s="10">
        <v>0</v>
      </c>
      <c r="BK100" s="10">
        <v>0</v>
      </c>
      <c r="BL100" s="10">
        <f t="shared" si="68"/>
        <v>0</v>
      </c>
      <c r="BM100" s="13">
        <f t="shared" si="69"/>
        <v>0</v>
      </c>
      <c r="BN100" s="10" t="e">
        <f t="shared" si="70"/>
        <v>#NUM!</v>
      </c>
      <c r="BO100" s="10" t="e">
        <f t="shared" si="71"/>
        <v>#NUM!</v>
      </c>
      <c r="BR100" s="10">
        <v>0</v>
      </c>
      <c r="BS100" s="10">
        <f t="shared" si="72"/>
        <v>0</v>
      </c>
      <c r="BT100" s="13">
        <f t="shared" si="73"/>
        <v>0</v>
      </c>
      <c r="BU100" s="10" t="e">
        <f t="shared" si="74"/>
        <v>#NUM!</v>
      </c>
      <c r="BV100" s="10" t="e">
        <f t="shared" si="75"/>
        <v>#NUM!</v>
      </c>
      <c r="BY100" s="10">
        <v>0</v>
      </c>
      <c r="BZ100" s="10">
        <v>0</v>
      </c>
      <c r="CA100" s="10">
        <f t="shared" si="76"/>
        <v>0</v>
      </c>
      <c r="CB100" s="13">
        <f t="shared" si="77"/>
        <v>0</v>
      </c>
      <c r="CC100" s="10" t="e">
        <f t="shared" si="78"/>
        <v>#NUM!</v>
      </c>
      <c r="CD100" s="10" t="e">
        <f t="shared" si="79"/>
        <v>#NUM!</v>
      </c>
    </row>
    <row r="101" spans="1:82" x14ac:dyDescent="0.35">
      <c r="G101" s="9" t="s">
        <v>476</v>
      </c>
      <c r="H101" s="9" t="s">
        <v>477</v>
      </c>
      <c r="I101" s="10" t="s">
        <v>478</v>
      </c>
      <c r="L101" s="10">
        <v>0</v>
      </c>
      <c r="M101" s="10">
        <f t="shared" si="44"/>
        <v>0</v>
      </c>
      <c r="N101" s="10">
        <f t="shared" si="45"/>
        <v>0</v>
      </c>
      <c r="O101" s="10" t="e">
        <f t="shared" si="46"/>
        <v>#NUM!</v>
      </c>
      <c r="P101" s="10" t="e">
        <f t="shared" si="47"/>
        <v>#NUM!</v>
      </c>
      <c r="S101" s="10">
        <v>0</v>
      </c>
      <c r="T101" s="10">
        <v>0</v>
      </c>
      <c r="U101" s="10">
        <f t="shared" si="48"/>
        <v>0</v>
      </c>
      <c r="V101" s="10">
        <f t="shared" si="49"/>
        <v>0</v>
      </c>
      <c r="W101" s="10" t="e">
        <f t="shared" si="50"/>
        <v>#NUM!</v>
      </c>
      <c r="X101" s="10" t="e">
        <f t="shared" si="51"/>
        <v>#NUM!</v>
      </c>
      <c r="AA101" s="10">
        <v>0</v>
      </c>
      <c r="AB101" s="10">
        <f t="shared" si="52"/>
        <v>0</v>
      </c>
      <c r="AC101" s="10">
        <f t="shared" si="53"/>
        <v>0</v>
      </c>
      <c r="AD101" s="10" t="e">
        <f t="shared" si="54"/>
        <v>#NUM!</v>
      </c>
      <c r="AE101" s="10" t="e">
        <f t="shared" si="55"/>
        <v>#NUM!</v>
      </c>
      <c r="AH101" s="10">
        <v>0</v>
      </c>
      <c r="AI101" s="10">
        <v>0</v>
      </c>
      <c r="AJ101" s="10">
        <v>0</v>
      </c>
      <c r="AK101" s="10">
        <f t="shared" si="56"/>
        <v>0</v>
      </c>
      <c r="AL101" s="10">
        <f t="shared" si="57"/>
        <v>0</v>
      </c>
      <c r="AM101" s="10" t="e">
        <f t="shared" si="58"/>
        <v>#NUM!</v>
      </c>
      <c r="AN101" s="10" t="e">
        <f t="shared" si="59"/>
        <v>#NUM!</v>
      </c>
      <c r="AT101" s="10">
        <v>0</v>
      </c>
      <c r="AU101" s="10">
        <v>0</v>
      </c>
      <c r="AV101" s="10">
        <f t="shared" si="60"/>
        <v>0</v>
      </c>
      <c r="AW101" s="10">
        <f t="shared" si="61"/>
        <v>0</v>
      </c>
      <c r="AX101" s="10" t="e">
        <f t="shared" si="62"/>
        <v>#NUM!</v>
      </c>
      <c r="AY101" s="10" t="e">
        <f t="shared" si="63"/>
        <v>#NUM!</v>
      </c>
      <c r="BB101" s="10">
        <v>0</v>
      </c>
      <c r="BC101" s="10">
        <v>0</v>
      </c>
      <c r="BD101" s="10">
        <f t="shared" si="64"/>
        <v>0</v>
      </c>
      <c r="BE101" s="13">
        <f t="shared" si="65"/>
        <v>0</v>
      </c>
      <c r="BF101" s="10" t="e">
        <f t="shared" si="66"/>
        <v>#NUM!</v>
      </c>
      <c r="BG101" s="10" t="e">
        <f t="shared" si="67"/>
        <v>#NUM!</v>
      </c>
      <c r="BJ101" s="10">
        <v>0</v>
      </c>
      <c r="BK101" s="10">
        <v>0</v>
      </c>
      <c r="BL101" s="10">
        <f t="shared" si="68"/>
        <v>0</v>
      </c>
      <c r="BM101" s="13">
        <f t="shared" si="69"/>
        <v>0</v>
      </c>
      <c r="BN101" s="10" t="e">
        <f t="shared" si="70"/>
        <v>#NUM!</v>
      </c>
      <c r="BO101" s="10" t="e">
        <f t="shared" si="71"/>
        <v>#NUM!</v>
      </c>
      <c r="BR101" s="10">
        <v>0</v>
      </c>
      <c r="BS101" s="10">
        <f t="shared" si="72"/>
        <v>0</v>
      </c>
      <c r="BT101" s="13">
        <f t="shared" si="73"/>
        <v>0</v>
      </c>
      <c r="BU101" s="10" t="e">
        <f t="shared" si="74"/>
        <v>#NUM!</v>
      </c>
      <c r="BV101" s="10" t="e">
        <f t="shared" si="75"/>
        <v>#NUM!</v>
      </c>
      <c r="BY101" s="10">
        <v>0</v>
      </c>
      <c r="BZ101" s="10">
        <v>0</v>
      </c>
      <c r="CA101" s="10">
        <f t="shared" si="76"/>
        <v>0</v>
      </c>
      <c r="CB101" s="13">
        <f t="shared" si="77"/>
        <v>0</v>
      </c>
      <c r="CC101" s="10" t="e">
        <f t="shared" si="78"/>
        <v>#NUM!</v>
      </c>
      <c r="CD101" s="10" t="e">
        <f t="shared" si="79"/>
        <v>#NUM!</v>
      </c>
    </row>
    <row r="102" spans="1:82" x14ac:dyDescent="0.35">
      <c r="G102" s="9" t="s">
        <v>479</v>
      </c>
      <c r="H102" s="9" t="s">
        <v>480</v>
      </c>
      <c r="I102" s="10" t="s">
        <v>481</v>
      </c>
      <c r="L102" s="10">
        <v>0</v>
      </c>
      <c r="M102" s="10">
        <f t="shared" si="44"/>
        <v>0</v>
      </c>
      <c r="N102" s="10">
        <f t="shared" si="45"/>
        <v>0</v>
      </c>
      <c r="O102" s="10" t="e">
        <f t="shared" si="46"/>
        <v>#NUM!</v>
      </c>
      <c r="P102" s="10" t="e">
        <f t="shared" si="47"/>
        <v>#NUM!</v>
      </c>
      <c r="S102" s="10">
        <v>0</v>
      </c>
      <c r="T102" s="10">
        <v>0</v>
      </c>
      <c r="U102" s="10">
        <f t="shared" si="48"/>
        <v>0</v>
      </c>
      <c r="V102" s="10">
        <f t="shared" si="49"/>
        <v>0</v>
      </c>
      <c r="W102" s="10" t="e">
        <f t="shared" si="50"/>
        <v>#NUM!</v>
      </c>
      <c r="X102" s="10" t="e">
        <f t="shared" si="51"/>
        <v>#NUM!</v>
      </c>
      <c r="AA102" s="10">
        <v>0</v>
      </c>
      <c r="AB102" s="10">
        <f t="shared" si="52"/>
        <v>0</v>
      </c>
      <c r="AC102" s="10">
        <f t="shared" si="53"/>
        <v>0</v>
      </c>
      <c r="AD102" s="10" t="e">
        <f t="shared" si="54"/>
        <v>#NUM!</v>
      </c>
      <c r="AE102" s="10" t="e">
        <f t="shared" si="55"/>
        <v>#NUM!</v>
      </c>
      <c r="AH102" s="10">
        <v>0</v>
      </c>
      <c r="AI102" s="10">
        <v>0</v>
      </c>
      <c r="AJ102" s="10">
        <v>0</v>
      </c>
      <c r="AK102" s="10">
        <f t="shared" si="56"/>
        <v>0</v>
      </c>
      <c r="AL102" s="10">
        <f t="shared" si="57"/>
        <v>0</v>
      </c>
      <c r="AM102" s="10" t="e">
        <f t="shared" si="58"/>
        <v>#NUM!</v>
      </c>
      <c r="AN102" s="10" t="e">
        <f t="shared" si="59"/>
        <v>#NUM!</v>
      </c>
      <c r="AT102" s="10">
        <v>0</v>
      </c>
      <c r="AU102" s="10">
        <v>0</v>
      </c>
      <c r="AV102" s="10">
        <f t="shared" si="60"/>
        <v>0</v>
      </c>
      <c r="AW102" s="10">
        <f t="shared" si="61"/>
        <v>0</v>
      </c>
      <c r="AX102" s="10" t="e">
        <f t="shared" si="62"/>
        <v>#NUM!</v>
      </c>
      <c r="AY102" s="10" t="e">
        <f t="shared" si="63"/>
        <v>#NUM!</v>
      </c>
      <c r="BB102" s="10">
        <v>0</v>
      </c>
      <c r="BC102" s="10">
        <v>0</v>
      </c>
      <c r="BD102" s="10">
        <f t="shared" si="64"/>
        <v>0</v>
      </c>
      <c r="BE102" s="13">
        <f t="shared" si="65"/>
        <v>0</v>
      </c>
      <c r="BF102" s="10" t="e">
        <f t="shared" si="66"/>
        <v>#NUM!</v>
      </c>
      <c r="BG102" s="10" t="e">
        <f t="shared" si="67"/>
        <v>#NUM!</v>
      </c>
      <c r="BJ102" s="10">
        <v>0</v>
      </c>
      <c r="BK102" s="10">
        <v>0</v>
      </c>
      <c r="BL102" s="10">
        <f t="shared" si="68"/>
        <v>0</v>
      </c>
      <c r="BM102" s="13">
        <f t="shared" si="69"/>
        <v>0</v>
      </c>
      <c r="BN102" s="10" t="e">
        <f t="shared" si="70"/>
        <v>#NUM!</v>
      </c>
      <c r="BO102" s="10" t="e">
        <f t="shared" si="71"/>
        <v>#NUM!</v>
      </c>
      <c r="BR102" s="10">
        <v>0</v>
      </c>
      <c r="BS102" s="10">
        <f t="shared" si="72"/>
        <v>0</v>
      </c>
      <c r="BT102" s="13">
        <f t="shared" si="73"/>
        <v>0</v>
      </c>
      <c r="BU102" s="10" t="e">
        <f t="shared" si="74"/>
        <v>#NUM!</v>
      </c>
      <c r="BV102" s="10" t="e">
        <f t="shared" si="75"/>
        <v>#NUM!</v>
      </c>
      <c r="BY102" s="10">
        <v>0</v>
      </c>
      <c r="BZ102" s="10">
        <v>0</v>
      </c>
      <c r="CA102" s="10">
        <f t="shared" si="76"/>
        <v>0</v>
      </c>
      <c r="CB102" s="13">
        <f t="shared" si="77"/>
        <v>0</v>
      </c>
      <c r="CC102" s="10" t="e">
        <f t="shared" si="78"/>
        <v>#NUM!</v>
      </c>
      <c r="CD102" s="10" t="e">
        <f t="shared" si="79"/>
        <v>#NUM!</v>
      </c>
    </row>
    <row r="103" spans="1:82" x14ac:dyDescent="0.35">
      <c r="G103" s="9" t="s">
        <v>476</v>
      </c>
      <c r="H103" s="9" t="s">
        <v>482</v>
      </c>
      <c r="I103" s="10" t="s">
        <v>478</v>
      </c>
      <c r="L103" s="10">
        <v>0</v>
      </c>
      <c r="M103" s="10">
        <f t="shared" si="44"/>
        <v>0</v>
      </c>
      <c r="N103" s="10">
        <f t="shared" si="45"/>
        <v>0</v>
      </c>
      <c r="O103" s="10" t="e">
        <f t="shared" si="46"/>
        <v>#NUM!</v>
      </c>
      <c r="P103" s="10" t="e">
        <f t="shared" si="47"/>
        <v>#NUM!</v>
      </c>
      <c r="S103" s="10">
        <v>0</v>
      </c>
      <c r="T103" s="10">
        <v>0</v>
      </c>
      <c r="U103" s="10">
        <f t="shared" si="48"/>
        <v>0</v>
      </c>
      <c r="V103" s="10">
        <f t="shared" si="49"/>
        <v>0</v>
      </c>
      <c r="W103" s="10" t="e">
        <f t="shared" si="50"/>
        <v>#NUM!</v>
      </c>
      <c r="X103" s="10" t="e">
        <f t="shared" si="51"/>
        <v>#NUM!</v>
      </c>
      <c r="AA103" s="10">
        <v>0</v>
      </c>
      <c r="AB103" s="10">
        <f t="shared" si="52"/>
        <v>0</v>
      </c>
      <c r="AC103" s="10">
        <f t="shared" si="53"/>
        <v>0</v>
      </c>
      <c r="AD103" s="10" t="e">
        <f t="shared" si="54"/>
        <v>#NUM!</v>
      </c>
      <c r="AE103" s="10" t="e">
        <f t="shared" si="55"/>
        <v>#NUM!</v>
      </c>
      <c r="AH103" s="10">
        <v>0</v>
      </c>
      <c r="AI103" s="10">
        <v>0</v>
      </c>
      <c r="AJ103" s="10">
        <v>0</v>
      </c>
      <c r="AK103" s="10">
        <f t="shared" si="56"/>
        <v>0</v>
      </c>
      <c r="AL103" s="10">
        <f t="shared" si="57"/>
        <v>0</v>
      </c>
      <c r="AM103" s="10" t="e">
        <f t="shared" si="58"/>
        <v>#NUM!</v>
      </c>
      <c r="AN103" s="10" t="e">
        <f t="shared" si="59"/>
        <v>#NUM!</v>
      </c>
      <c r="AT103" s="10">
        <v>0</v>
      </c>
      <c r="AU103" s="10">
        <v>0</v>
      </c>
      <c r="AV103" s="10">
        <f t="shared" si="60"/>
        <v>0</v>
      </c>
      <c r="AW103" s="10">
        <f t="shared" si="61"/>
        <v>0</v>
      </c>
      <c r="AX103" s="10" t="e">
        <f t="shared" si="62"/>
        <v>#NUM!</v>
      </c>
      <c r="AY103" s="10" t="e">
        <f t="shared" si="63"/>
        <v>#NUM!</v>
      </c>
      <c r="BB103" s="10">
        <v>0</v>
      </c>
      <c r="BC103" s="10">
        <v>0</v>
      </c>
      <c r="BD103" s="10">
        <f t="shared" si="64"/>
        <v>0</v>
      </c>
      <c r="BE103" s="13">
        <f t="shared" si="65"/>
        <v>0</v>
      </c>
      <c r="BF103" s="10" t="e">
        <f t="shared" si="66"/>
        <v>#NUM!</v>
      </c>
      <c r="BG103" s="10" t="e">
        <f t="shared" si="67"/>
        <v>#NUM!</v>
      </c>
      <c r="BJ103" s="10">
        <v>1</v>
      </c>
      <c r="BK103" s="10">
        <v>0</v>
      </c>
      <c r="BL103" s="10">
        <f t="shared" si="68"/>
        <v>0.5</v>
      </c>
      <c r="BM103" s="13">
        <f t="shared" si="69"/>
        <v>7.246376811594203E-3</v>
      </c>
      <c r="BN103" s="10">
        <f t="shared" si="70"/>
        <v>-4.9272536851572051</v>
      </c>
      <c r="BO103" s="10">
        <f t="shared" si="71"/>
        <v>-3.5704736848965253E-2</v>
      </c>
      <c r="BR103" s="10">
        <v>0</v>
      </c>
      <c r="BS103" s="10">
        <f t="shared" si="72"/>
        <v>0</v>
      </c>
      <c r="BT103" s="13">
        <f t="shared" si="73"/>
        <v>0</v>
      </c>
      <c r="BU103" s="10" t="e">
        <f t="shared" si="74"/>
        <v>#NUM!</v>
      </c>
      <c r="BV103" s="10" t="e">
        <f t="shared" si="75"/>
        <v>#NUM!</v>
      </c>
      <c r="BY103" s="10">
        <v>0</v>
      </c>
      <c r="BZ103" s="10">
        <v>0</v>
      </c>
      <c r="CA103" s="10">
        <f t="shared" si="76"/>
        <v>0</v>
      </c>
      <c r="CB103" s="13">
        <f t="shared" si="77"/>
        <v>0</v>
      </c>
      <c r="CC103" s="10" t="e">
        <f t="shared" si="78"/>
        <v>#NUM!</v>
      </c>
      <c r="CD103" s="10" t="e">
        <f t="shared" si="79"/>
        <v>#NUM!</v>
      </c>
    </row>
    <row r="104" spans="1:82" x14ac:dyDescent="0.35">
      <c r="G104" s="9" t="s">
        <v>476</v>
      </c>
      <c r="H104" s="9" t="s">
        <v>483</v>
      </c>
      <c r="I104" s="10" t="s">
        <v>478</v>
      </c>
      <c r="L104" s="10">
        <v>0</v>
      </c>
      <c r="M104" s="10">
        <f t="shared" si="44"/>
        <v>0</v>
      </c>
      <c r="N104" s="10">
        <f t="shared" si="45"/>
        <v>0</v>
      </c>
      <c r="O104" s="10" t="e">
        <f t="shared" si="46"/>
        <v>#NUM!</v>
      </c>
      <c r="P104" s="10" t="e">
        <f t="shared" si="47"/>
        <v>#NUM!</v>
      </c>
      <c r="S104" s="10">
        <v>0</v>
      </c>
      <c r="T104" s="10">
        <v>0</v>
      </c>
      <c r="U104" s="10">
        <f t="shared" si="48"/>
        <v>0</v>
      </c>
      <c r="V104" s="10">
        <f t="shared" si="49"/>
        <v>0</v>
      </c>
      <c r="W104" s="10" t="e">
        <f t="shared" si="50"/>
        <v>#NUM!</v>
      </c>
      <c r="X104" s="10" t="e">
        <f t="shared" si="51"/>
        <v>#NUM!</v>
      </c>
      <c r="AA104" s="10">
        <v>0</v>
      </c>
      <c r="AB104" s="10">
        <f t="shared" si="52"/>
        <v>0</v>
      </c>
      <c r="AC104" s="10">
        <f t="shared" si="53"/>
        <v>0</v>
      </c>
      <c r="AD104" s="10" t="e">
        <f t="shared" si="54"/>
        <v>#NUM!</v>
      </c>
      <c r="AE104" s="10" t="e">
        <f t="shared" si="55"/>
        <v>#NUM!</v>
      </c>
      <c r="AH104" s="10">
        <v>0</v>
      </c>
      <c r="AI104" s="10">
        <v>0</v>
      </c>
      <c r="AJ104" s="10">
        <v>0</v>
      </c>
      <c r="AK104" s="10">
        <f t="shared" si="56"/>
        <v>0</v>
      </c>
      <c r="AL104" s="10">
        <f t="shared" si="57"/>
        <v>0</v>
      </c>
      <c r="AM104" s="10" t="e">
        <f t="shared" si="58"/>
        <v>#NUM!</v>
      </c>
      <c r="AN104" s="10" t="e">
        <f t="shared" si="59"/>
        <v>#NUM!</v>
      </c>
      <c r="AT104" s="10">
        <v>0</v>
      </c>
      <c r="AU104" s="10">
        <v>0</v>
      </c>
      <c r="AV104" s="10">
        <f t="shared" si="60"/>
        <v>0</v>
      </c>
      <c r="AW104" s="10">
        <f t="shared" si="61"/>
        <v>0</v>
      </c>
      <c r="AX104" s="10" t="e">
        <f t="shared" si="62"/>
        <v>#NUM!</v>
      </c>
      <c r="AY104" s="10" t="e">
        <f t="shared" si="63"/>
        <v>#NUM!</v>
      </c>
      <c r="BB104" s="10">
        <v>0</v>
      </c>
      <c r="BC104" s="10">
        <v>0</v>
      </c>
      <c r="BD104" s="10">
        <f t="shared" si="64"/>
        <v>0</v>
      </c>
      <c r="BE104" s="13">
        <f t="shared" si="65"/>
        <v>0</v>
      </c>
      <c r="BF104" s="10" t="e">
        <f t="shared" si="66"/>
        <v>#NUM!</v>
      </c>
      <c r="BG104" s="10" t="e">
        <f t="shared" si="67"/>
        <v>#NUM!</v>
      </c>
      <c r="BJ104" s="10">
        <v>1</v>
      </c>
      <c r="BK104" s="10">
        <v>0</v>
      </c>
      <c r="BL104" s="10">
        <f t="shared" si="68"/>
        <v>0.5</v>
      </c>
      <c r="BM104" s="13">
        <f t="shared" si="69"/>
        <v>7.246376811594203E-3</v>
      </c>
      <c r="BN104" s="10">
        <f t="shared" si="70"/>
        <v>-4.9272536851572051</v>
      </c>
      <c r="BO104" s="10">
        <f t="shared" si="71"/>
        <v>-3.5704736848965253E-2</v>
      </c>
      <c r="BR104" s="10">
        <v>1</v>
      </c>
      <c r="BS104" s="10">
        <f t="shared" si="72"/>
        <v>1</v>
      </c>
      <c r="BT104" s="13">
        <f t="shared" si="73"/>
        <v>3.7037037037037035E-2</v>
      </c>
      <c r="BU104" s="10">
        <f t="shared" si="74"/>
        <v>-3.2958368660043291</v>
      </c>
      <c r="BV104" s="10">
        <f t="shared" si="75"/>
        <v>-0.1220680320742344</v>
      </c>
      <c r="BY104" s="10">
        <v>0</v>
      </c>
      <c r="BZ104" s="10">
        <v>0</v>
      </c>
      <c r="CA104" s="10">
        <f t="shared" si="76"/>
        <v>0</v>
      </c>
      <c r="CB104" s="13">
        <f t="shared" si="77"/>
        <v>0</v>
      </c>
      <c r="CC104" s="10" t="e">
        <f t="shared" si="78"/>
        <v>#NUM!</v>
      </c>
      <c r="CD104" s="10" t="e">
        <f t="shared" si="79"/>
        <v>#NUM!</v>
      </c>
    </row>
    <row r="105" spans="1:82" x14ac:dyDescent="0.35">
      <c r="G105" s="9" t="s">
        <v>479</v>
      </c>
      <c r="H105" s="9" t="s">
        <v>484</v>
      </c>
      <c r="I105" s="10" t="s">
        <v>481</v>
      </c>
      <c r="L105" s="10">
        <v>0</v>
      </c>
      <c r="M105" s="10">
        <f t="shared" si="44"/>
        <v>0</v>
      </c>
      <c r="N105" s="10">
        <f t="shared" si="45"/>
        <v>0</v>
      </c>
      <c r="O105" s="10" t="e">
        <f t="shared" si="46"/>
        <v>#NUM!</v>
      </c>
      <c r="P105" s="10" t="e">
        <f t="shared" si="47"/>
        <v>#NUM!</v>
      </c>
      <c r="S105" s="10">
        <v>0</v>
      </c>
      <c r="T105" s="10">
        <v>0</v>
      </c>
      <c r="U105" s="10">
        <f t="shared" si="48"/>
        <v>0</v>
      </c>
      <c r="V105" s="10">
        <f t="shared" si="49"/>
        <v>0</v>
      </c>
      <c r="W105" s="10" t="e">
        <f t="shared" si="50"/>
        <v>#NUM!</v>
      </c>
      <c r="X105" s="10" t="e">
        <f t="shared" si="51"/>
        <v>#NUM!</v>
      </c>
      <c r="AA105" s="10">
        <v>0</v>
      </c>
      <c r="AB105" s="10">
        <f t="shared" si="52"/>
        <v>0</v>
      </c>
      <c r="AC105" s="10">
        <f t="shared" si="53"/>
        <v>0</v>
      </c>
      <c r="AD105" s="10" t="e">
        <f t="shared" si="54"/>
        <v>#NUM!</v>
      </c>
      <c r="AE105" s="10" t="e">
        <f t="shared" si="55"/>
        <v>#NUM!</v>
      </c>
      <c r="AH105" s="10">
        <v>0</v>
      </c>
      <c r="AI105" s="10">
        <v>0</v>
      </c>
      <c r="AJ105" s="10">
        <v>0</v>
      </c>
      <c r="AK105" s="10">
        <f t="shared" si="56"/>
        <v>0</v>
      </c>
      <c r="AL105" s="10">
        <f t="shared" si="57"/>
        <v>0</v>
      </c>
      <c r="AM105" s="10" t="e">
        <f t="shared" si="58"/>
        <v>#NUM!</v>
      </c>
      <c r="AN105" s="10" t="e">
        <f t="shared" si="59"/>
        <v>#NUM!</v>
      </c>
      <c r="AT105" s="10">
        <v>0</v>
      </c>
      <c r="AU105" s="10">
        <v>0</v>
      </c>
      <c r="AV105" s="10">
        <f t="shared" si="60"/>
        <v>0</v>
      </c>
      <c r="AW105" s="10">
        <f t="shared" si="61"/>
        <v>0</v>
      </c>
      <c r="AX105" s="10" t="e">
        <f t="shared" si="62"/>
        <v>#NUM!</v>
      </c>
      <c r="AY105" s="10" t="e">
        <f t="shared" si="63"/>
        <v>#NUM!</v>
      </c>
      <c r="BB105" s="10">
        <v>0</v>
      </c>
      <c r="BC105" s="10">
        <v>0</v>
      </c>
      <c r="BD105" s="10">
        <f t="shared" si="64"/>
        <v>0</v>
      </c>
      <c r="BE105" s="13">
        <f t="shared" si="65"/>
        <v>0</v>
      </c>
      <c r="BF105" s="10" t="e">
        <f t="shared" si="66"/>
        <v>#NUM!</v>
      </c>
      <c r="BG105" s="10" t="e">
        <f t="shared" si="67"/>
        <v>#NUM!</v>
      </c>
      <c r="BJ105" s="10">
        <v>1</v>
      </c>
      <c r="BK105" s="10">
        <v>0</v>
      </c>
      <c r="BL105" s="10">
        <f t="shared" si="68"/>
        <v>0.5</v>
      </c>
      <c r="BM105" s="13">
        <f t="shared" si="69"/>
        <v>7.246376811594203E-3</v>
      </c>
      <c r="BN105" s="10">
        <f t="shared" si="70"/>
        <v>-4.9272536851572051</v>
      </c>
      <c r="BO105" s="10">
        <f t="shared" si="71"/>
        <v>-3.5704736848965253E-2</v>
      </c>
      <c r="BR105" s="10">
        <v>1</v>
      </c>
      <c r="BS105" s="10">
        <f t="shared" si="72"/>
        <v>1</v>
      </c>
      <c r="BT105" s="13">
        <f t="shared" si="73"/>
        <v>3.7037037037037035E-2</v>
      </c>
      <c r="BU105" s="10">
        <f t="shared" si="74"/>
        <v>-3.2958368660043291</v>
      </c>
      <c r="BV105" s="10">
        <f t="shared" si="75"/>
        <v>-0.1220680320742344</v>
      </c>
      <c r="BY105" s="10">
        <v>0</v>
      </c>
      <c r="BZ105" s="10">
        <v>0</v>
      </c>
      <c r="CA105" s="10">
        <f t="shared" si="76"/>
        <v>0</v>
      </c>
      <c r="CB105" s="13">
        <f t="shared" si="77"/>
        <v>0</v>
      </c>
      <c r="CC105" s="10" t="e">
        <f t="shared" si="78"/>
        <v>#NUM!</v>
      </c>
      <c r="CD105" s="10" t="e">
        <f t="shared" si="79"/>
        <v>#NUM!</v>
      </c>
    </row>
    <row r="106" spans="1:82" x14ac:dyDescent="0.35">
      <c r="G106" s="9" t="s">
        <v>485</v>
      </c>
      <c r="H106" s="9" t="s">
        <v>486</v>
      </c>
      <c r="I106" s="10" t="s">
        <v>481</v>
      </c>
      <c r="L106" s="10">
        <v>0</v>
      </c>
      <c r="M106" s="10">
        <f t="shared" si="44"/>
        <v>0</v>
      </c>
      <c r="N106" s="10">
        <f t="shared" si="45"/>
        <v>0</v>
      </c>
      <c r="O106" s="10" t="e">
        <f t="shared" si="46"/>
        <v>#NUM!</v>
      </c>
      <c r="P106" s="10" t="e">
        <f t="shared" si="47"/>
        <v>#NUM!</v>
      </c>
      <c r="S106" s="10">
        <v>0</v>
      </c>
      <c r="T106" s="10">
        <v>0</v>
      </c>
      <c r="U106" s="10">
        <f t="shared" si="48"/>
        <v>0</v>
      </c>
      <c r="V106" s="10">
        <f t="shared" si="49"/>
        <v>0</v>
      </c>
      <c r="W106" s="10" t="e">
        <f t="shared" si="50"/>
        <v>#NUM!</v>
      </c>
      <c r="X106" s="10" t="e">
        <f t="shared" si="51"/>
        <v>#NUM!</v>
      </c>
      <c r="AA106" s="10">
        <v>0</v>
      </c>
      <c r="AB106" s="10">
        <f t="shared" si="52"/>
        <v>0</v>
      </c>
      <c r="AC106" s="10">
        <f t="shared" si="53"/>
        <v>0</v>
      </c>
      <c r="AD106" s="10" t="e">
        <f t="shared" si="54"/>
        <v>#NUM!</v>
      </c>
      <c r="AE106" s="10" t="e">
        <f t="shared" si="55"/>
        <v>#NUM!</v>
      </c>
      <c r="AH106" s="10">
        <v>0</v>
      </c>
      <c r="AI106" s="10">
        <v>0</v>
      </c>
      <c r="AJ106" s="10">
        <v>0</v>
      </c>
      <c r="AK106" s="10">
        <f t="shared" si="56"/>
        <v>0</v>
      </c>
      <c r="AL106" s="10">
        <f t="shared" si="57"/>
        <v>0</v>
      </c>
      <c r="AM106" s="10" t="e">
        <f t="shared" si="58"/>
        <v>#NUM!</v>
      </c>
      <c r="AN106" s="10" t="e">
        <f t="shared" si="59"/>
        <v>#NUM!</v>
      </c>
      <c r="AT106" s="10">
        <v>0</v>
      </c>
      <c r="AU106" s="10">
        <v>0</v>
      </c>
      <c r="AV106" s="10">
        <f t="shared" si="60"/>
        <v>0</v>
      </c>
      <c r="AW106" s="10">
        <f t="shared" si="61"/>
        <v>0</v>
      </c>
      <c r="AX106" s="10" t="e">
        <f t="shared" si="62"/>
        <v>#NUM!</v>
      </c>
      <c r="AY106" s="10" t="e">
        <f t="shared" si="63"/>
        <v>#NUM!</v>
      </c>
      <c r="BB106" s="10">
        <v>0</v>
      </c>
      <c r="BC106" s="10">
        <v>0</v>
      </c>
      <c r="BD106" s="10">
        <f t="shared" si="64"/>
        <v>0</v>
      </c>
      <c r="BE106" s="13">
        <f t="shared" si="65"/>
        <v>0</v>
      </c>
      <c r="BF106" s="10" t="e">
        <f t="shared" si="66"/>
        <v>#NUM!</v>
      </c>
      <c r="BG106" s="10" t="e">
        <f t="shared" si="67"/>
        <v>#NUM!</v>
      </c>
      <c r="BJ106" s="10">
        <v>1</v>
      </c>
      <c r="BK106" s="10">
        <v>0</v>
      </c>
      <c r="BL106" s="10">
        <f t="shared" si="68"/>
        <v>0.5</v>
      </c>
      <c r="BM106" s="13">
        <f t="shared" si="69"/>
        <v>7.246376811594203E-3</v>
      </c>
      <c r="BN106" s="10">
        <f t="shared" si="70"/>
        <v>-4.9272536851572051</v>
      </c>
      <c r="BO106" s="10">
        <f t="shared" si="71"/>
        <v>-3.5704736848965253E-2</v>
      </c>
      <c r="BR106" s="10">
        <v>0</v>
      </c>
      <c r="BS106" s="10">
        <f t="shared" si="72"/>
        <v>0</v>
      </c>
      <c r="BT106" s="13">
        <f t="shared" si="73"/>
        <v>0</v>
      </c>
      <c r="BU106" s="10" t="e">
        <f t="shared" si="74"/>
        <v>#NUM!</v>
      </c>
      <c r="BV106" s="10" t="e">
        <f t="shared" si="75"/>
        <v>#NUM!</v>
      </c>
      <c r="BY106" s="10">
        <v>0</v>
      </c>
      <c r="BZ106" s="10">
        <v>0</v>
      </c>
      <c r="CA106" s="10">
        <f t="shared" si="76"/>
        <v>0</v>
      </c>
      <c r="CB106" s="13">
        <f t="shared" si="77"/>
        <v>0</v>
      </c>
      <c r="CC106" s="10" t="e">
        <f t="shared" si="78"/>
        <v>#NUM!</v>
      </c>
      <c r="CD106" s="10" t="e">
        <f t="shared" si="79"/>
        <v>#NUM!</v>
      </c>
    </row>
    <row r="107" spans="1:82" x14ac:dyDescent="0.35">
      <c r="G107" s="9" t="s">
        <v>479</v>
      </c>
      <c r="H107" s="9" t="s">
        <v>487</v>
      </c>
      <c r="I107" s="10" t="s">
        <v>481</v>
      </c>
      <c r="L107" s="10">
        <v>0</v>
      </c>
      <c r="M107" s="10">
        <f t="shared" si="44"/>
        <v>0</v>
      </c>
      <c r="N107" s="10">
        <f t="shared" si="45"/>
        <v>0</v>
      </c>
      <c r="O107" s="10" t="e">
        <f t="shared" si="46"/>
        <v>#NUM!</v>
      </c>
      <c r="P107" s="10" t="e">
        <f t="shared" si="47"/>
        <v>#NUM!</v>
      </c>
      <c r="S107" s="10">
        <v>0</v>
      </c>
      <c r="T107" s="10">
        <v>0</v>
      </c>
      <c r="U107" s="10">
        <f t="shared" si="48"/>
        <v>0</v>
      </c>
      <c r="V107" s="10">
        <f t="shared" si="49"/>
        <v>0</v>
      </c>
      <c r="W107" s="10" t="e">
        <f t="shared" si="50"/>
        <v>#NUM!</v>
      </c>
      <c r="X107" s="10" t="e">
        <f t="shared" si="51"/>
        <v>#NUM!</v>
      </c>
      <c r="AA107" s="10">
        <v>0</v>
      </c>
      <c r="AB107" s="10">
        <f t="shared" si="52"/>
        <v>0</v>
      </c>
      <c r="AC107" s="10">
        <f t="shared" si="53"/>
        <v>0</v>
      </c>
      <c r="AD107" s="10" t="e">
        <f t="shared" si="54"/>
        <v>#NUM!</v>
      </c>
      <c r="AE107" s="10" t="e">
        <f t="shared" si="55"/>
        <v>#NUM!</v>
      </c>
      <c r="AH107" s="10">
        <v>0</v>
      </c>
      <c r="AI107" s="10">
        <v>0</v>
      </c>
      <c r="AJ107" s="10">
        <v>0</v>
      </c>
      <c r="AK107" s="10">
        <f t="shared" si="56"/>
        <v>0</v>
      </c>
      <c r="AL107" s="10">
        <f t="shared" si="57"/>
        <v>0</v>
      </c>
      <c r="AM107" s="10" t="e">
        <f t="shared" si="58"/>
        <v>#NUM!</v>
      </c>
      <c r="AN107" s="10" t="e">
        <f t="shared" si="59"/>
        <v>#NUM!</v>
      </c>
      <c r="AT107" s="10">
        <v>0</v>
      </c>
      <c r="AU107" s="10">
        <v>0</v>
      </c>
      <c r="AV107" s="10">
        <f t="shared" si="60"/>
        <v>0</v>
      </c>
      <c r="AW107" s="10">
        <f t="shared" si="61"/>
        <v>0</v>
      </c>
      <c r="AX107" s="10" t="e">
        <f t="shared" si="62"/>
        <v>#NUM!</v>
      </c>
      <c r="AY107" s="10" t="e">
        <f t="shared" si="63"/>
        <v>#NUM!</v>
      </c>
      <c r="BB107" s="10">
        <v>0</v>
      </c>
      <c r="BC107" s="10">
        <v>0</v>
      </c>
      <c r="BD107" s="10">
        <f t="shared" si="64"/>
        <v>0</v>
      </c>
      <c r="BE107" s="13">
        <f t="shared" si="65"/>
        <v>0</v>
      </c>
      <c r="BF107" s="10" t="e">
        <f t="shared" si="66"/>
        <v>#NUM!</v>
      </c>
      <c r="BG107" s="10" t="e">
        <f t="shared" si="67"/>
        <v>#NUM!</v>
      </c>
      <c r="BJ107" s="10">
        <v>1</v>
      </c>
      <c r="BK107" s="10">
        <v>0</v>
      </c>
      <c r="BL107" s="10">
        <f t="shared" si="68"/>
        <v>0.5</v>
      </c>
      <c r="BM107" s="13">
        <f t="shared" si="69"/>
        <v>7.246376811594203E-3</v>
      </c>
      <c r="BN107" s="10">
        <f t="shared" si="70"/>
        <v>-4.9272536851572051</v>
      </c>
      <c r="BO107" s="10">
        <f t="shared" si="71"/>
        <v>-3.5704736848965253E-2</v>
      </c>
      <c r="BR107" s="10">
        <v>0</v>
      </c>
      <c r="BS107" s="10">
        <f t="shared" si="72"/>
        <v>0</v>
      </c>
      <c r="BT107" s="13">
        <f t="shared" si="73"/>
        <v>0</v>
      </c>
      <c r="BU107" s="10" t="e">
        <f t="shared" si="74"/>
        <v>#NUM!</v>
      </c>
      <c r="BV107" s="10" t="e">
        <f t="shared" si="75"/>
        <v>#NUM!</v>
      </c>
      <c r="BY107" s="10">
        <v>0</v>
      </c>
      <c r="BZ107" s="10">
        <v>0</v>
      </c>
      <c r="CA107" s="10">
        <f t="shared" si="76"/>
        <v>0</v>
      </c>
      <c r="CB107" s="13">
        <f t="shared" si="77"/>
        <v>0</v>
      </c>
      <c r="CC107" s="10" t="e">
        <f t="shared" si="78"/>
        <v>#NUM!</v>
      </c>
      <c r="CD107" s="10" t="e">
        <f t="shared" si="79"/>
        <v>#NUM!</v>
      </c>
    </row>
    <row r="108" spans="1:82" x14ac:dyDescent="0.35">
      <c r="G108" s="9" t="s">
        <v>479</v>
      </c>
      <c r="H108" s="9" t="s">
        <v>488</v>
      </c>
      <c r="I108" s="10" t="s">
        <v>481</v>
      </c>
      <c r="L108" s="10">
        <v>0</v>
      </c>
      <c r="M108" s="10">
        <f t="shared" si="44"/>
        <v>0</v>
      </c>
      <c r="N108" s="10">
        <f t="shared" si="45"/>
        <v>0</v>
      </c>
      <c r="O108" s="10" t="e">
        <f t="shared" si="46"/>
        <v>#NUM!</v>
      </c>
      <c r="P108" s="10" t="e">
        <f t="shared" si="47"/>
        <v>#NUM!</v>
      </c>
      <c r="S108" s="10">
        <v>0</v>
      </c>
      <c r="T108" s="10">
        <v>0</v>
      </c>
      <c r="U108" s="10">
        <f t="shared" si="48"/>
        <v>0</v>
      </c>
      <c r="V108" s="10">
        <f t="shared" si="49"/>
        <v>0</v>
      </c>
      <c r="W108" s="10" t="e">
        <f t="shared" si="50"/>
        <v>#NUM!</v>
      </c>
      <c r="X108" s="10" t="e">
        <f t="shared" si="51"/>
        <v>#NUM!</v>
      </c>
      <c r="AA108" s="10">
        <v>0</v>
      </c>
      <c r="AB108" s="10">
        <f t="shared" si="52"/>
        <v>0</v>
      </c>
      <c r="AC108" s="10">
        <f t="shared" si="53"/>
        <v>0</v>
      </c>
      <c r="AD108" s="10" t="e">
        <f t="shared" si="54"/>
        <v>#NUM!</v>
      </c>
      <c r="AE108" s="10" t="e">
        <f t="shared" si="55"/>
        <v>#NUM!</v>
      </c>
      <c r="AH108" s="10">
        <v>0</v>
      </c>
      <c r="AI108" s="10">
        <v>0</v>
      </c>
      <c r="AJ108" s="10">
        <v>0</v>
      </c>
      <c r="AK108" s="10">
        <f t="shared" si="56"/>
        <v>0</v>
      </c>
      <c r="AL108" s="10">
        <f t="shared" si="57"/>
        <v>0</v>
      </c>
      <c r="AM108" s="10" t="e">
        <f t="shared" si="58"/>
        <v>#NUM!</v>
      </c>
      <c r="AN108" s="10" t="e">
        <f t="shared" si="59"/>
        <v>#NUM!</v>
      </c>
      <c r="AT108" s="10">
        <v>0</v>
      </c>
      <c r="AU108" s="10">
        <v>0</v>
      </c>
      <c r="AV108" s="10">
        <f t="shared" si="60"/>
        <v>0</v>
      </c>
      <c r="AW108" s="10">
        <f t="shared" si="61"/>
        <v>0</v>
      </c>
      <c r="AX108" s="10" t="e">
        <f t="shared" si="62"/>
        <v>#NUM!</v>
      </c>
      <c r="AY108" s="10" t="e">
        <f t="shared" si="63"/>
        <v>#NUM!</v>
      </c>
      <c r="BB108" s="10">
        <v>0</v>
      </c>
      <c r="BC108" s="10">
        <v>0</v>
      </c>
      <c r="BD108" s="10">
        <f t="shared" si="64"/>
        <v>0</v>
      </c>
      <c r="BE108" s="13">
        <f t="shared" si="65"/>
        <v>0</v>
      </c>
      <c r="BF108" s="10" t="e">
        <f t="shared" si="66"/>
        <v>#NUM!</v>
      </c>
      <c r="BG108" s="10" t="e">
        <f t="shared" si="67"/>
        <v>#NUM!</v>
      </c>
      <c r="BJ108" s="10">
        <v>1</v>
      </c>
      <c r="BK108" s="10">
        <v>0</v>
      </c>
      <c r="BL108" s="10">
        <f t="shared" si="68"/>
        <v>0.5</v>
      </c>
      <c r="BM108" s="13">
        <f t="shared" si="69"/>
        <v>7.246376811594203E-3</v>
      </c>
      <c r="BN108" s="10">
        <f t="shared" si="70"/>
        <v>-4.9272536851572051</v>
      </c>
      <c r="BO108" s="10">
        <f t="shared" si="71"/>
        <v>-3.5704736848965253E-2</v>
      </c>
      <c r="BR108" s="10">
        <v>0</v>
      </c>
      <c r="BS108" s="10">
        <f t="shared" si="72"/>
        <v>0</v>
      </c>
      <c r="BT108" s="13">
        <f t="shared" si="73"/>
        <v>0</v>
      </c>
      <c r="BU108" s="10" t="e">
        <f t="shared" si="74"/>
        <v>#NUM!</v>
      </c>
      <c r="BV108" s="10" t="e">
        <f t="shared" si="75"/>
        <v>#NUM!</v>
      </c>
      <c r="BY108" s="10">
        <v>0</v>
      </c>
      <c r="BZ108" s="10">
        <v>0</v>
      </c>
      <c r="CA108" s="10">
        <f t="shared" si="76"/>
        <v>0</v>
      </c>
      <c r="CB108" s="13">
        <f t="shared" si="77"/>
        <v>0</v>
      </c>
      <c r="CC108" s="10" t="e">
        <f t="shared" si="78"/>
        <v>#NUM!</v>
      </c>
      <c r="CD108" s="10" t="e">
        <f t="shared" si="79"/>
        <v>#NUM!</v>
      </c>
    </row>
    <row r="109" spans="1:82" x14ac:dyDescent="0.35">
      <c r="A109" s="11"/>
      <c r="B109" s="11"/>
      <c r="C109" s="4" t="s">
        <v>502</v>
      </c>
      <c r="D109" s="5" t="s">
        <v>504</v>
      </c>
      <c r="E109" s="5" t="s">
        <v>503</v>
      </c>
      <c r="F109" s="5" t="s">
        <v>29</v>
      </c>
      <c r="G109" s="4" t="s">
        <v>30</v>
      </c>
      <c r="H109" s="4" t="s">
        <v>505</v>
      </c>
      <c r="I109" s="4" t="s">
        <v>506</v>
      </c>
      <c r="J109" s="11"/>
      <c r="K109" s="11"/>
      <c r="L109" s="11">
        <v>0</v>
      </c>
      <c r="M109" s="11">
        <f t="shared" si="44"/>
        <v>0</v>
      </c>
      <c r="N109" s="10">
        <f t="shared" si="45"/>
        <v>0</v>
      </c>
      <c r="O109" s="10" t="e">
        <f t="shared" si="46"/>
        <v>#NUM!</v>
      </c>
      <c r="P109" s="10" t="e">
        <f t="shared" si="47"/>
        <v>#NUM!</v>
      </c>
      <c r="Q109" s="11"/>
      <c r="R109" s="11"/>
      <c r="S109" s="10">
        <v>0</v>
      </c>
      <c r="T109" s="10">
        <v>0</v>
      </c>
      <c r="U109" s="10">
        <f t="shared" si="48"/>
        <v>0</v>
      </c>
      <c r="V109" s="10">
        <f t="shared" si="49"/>
        <v>0</v>
      </c>
      <c r="W109" s="10" t="e">
        <f>LN(V109)</f>
        <v>#NUM!</v>
      </c>
      <c r="X109" s="10" t="e">
        <f>V109*W109</f>
        <v>#NUM!</v>
      </c>
      <c r="Y109" s="11"/>
      <c r="Z109" s="11"/>
      <c r="AA109" s="10">
        <v>0</v>
      </c>
      <c r="AB109" s="10">
        <f>AA109</f>
        <v>0</v>
      </c>
      <c r="AC109" s="10">
        <f t="shared" si="53"/>
        <v>0</v>
      </c>
      <c r="AD109" s="10" t="e">
        <f>LN(AC109)</f>
        <v>#NUM!</v>
      </c>
      <c r="AE109" s="10" t="e">
        <f>AC109*AD109</f>
        <v>#NUM!</v>
      </c>
      <c r="AF109" s="11"/>
      <c r="AG109" s="11"/>
      <c r="AH109" s="10">
        <v>0</v>
      </c>
      <c r="AI109" s="10">
        <v>0</v>
      </c>
      <c r="AJ109" s="10">
        <v>0</v>
      </c>
      <c r="AK109" s="10">
        <f t="shared" si="56"/>
        <v>0</v>
      </c>
      <c r="AL109" s="10">
        <f t="shared" si="57"/>
        <v>0</v>
      </c>
      <c r="AM109" s="10" t="e">
        <f>LN(AL109)</f>
        <v>#NUM!</v>
      </c>
      <c r="AN109" s="10" t="e">
        <f>AL109*AM109</f>
        <v>#NUM!</v>
      </c>
      <c r="AO109" s="11"/>
      <c r="AP109" s="11"/>
      <c r="AQ109" s="11"/>
      <c r="AR109" s="11"/>
      <c r="AS109" s="11"/>
      <c r="AT109" s="10">
        <v>0</v>
      </c>
      <c r="AU109" s="10">
        <v>0</v>
      </c>
      <c r="AV109" s="10">
        <f>AVERAGE(AT109:AU109)</f>
        <v>0</v>
      </c>
      <c r="AW109" s="10">
        <f t="shared" si="61"/>
        <v>0</v>
      </c>
      <c r="AX109" s="10" t="e">
        <f>LN(AW109)</f>
        <v>#NUM!</v>
      </c>
      <c r="AY109" s="10" t="e">
        <f>AW109*AX109</f>
        <v>#NUM!</v>
      </c>
      <c r="AZ109" s="11"/>
      <c r="BA109" s="10" t="s">
        <v>1</v>
      </c>
      <c r="BB109" s="10">
        <v>0</v>
      </c>
      <c r="BC109" s="10">
        <v>0</v>
      </c>
      <c r="BD109" s="10">
        <f>BC109</f>
        <v>0</v>
      </c>
      <c r="BE109" s="13">
        <f t="shared" si="65"/>
        <v>0</v>
      </c>
      <c r="BF109" s="10" t="e">
        <f>LN(BE109)</f>
        <v>#NUM!</v>
      </c>
      <c r="BG109" s="10" t="e">
        <f>BE109*BF109</f>
        <v>#NUM!</v>
      </c>
      <c r="BH109" s="11"/>
      <c r="BI109" s="11" t="s">
        <v>500</v>
      </c>
      <c r="BJ109" s="10">
        <v>0</v>
      </c>
      <c r="BK109" s="10">
        <v>0</v>
      </c>
      <c r="BL109" s="10">
        <f t="shared" ref="BL109:BL126" si="80">BJ109</f>
        <v>0</v>
      </c>
      <c r="BM109" s="13">
        <f t="shared" si="69"/>
        <v>0</v>
      </c>
      <c r="BN109" s="10" t="e">
        <f>LN(BM109)</f>
        <v>#NUM!</v>
      </c>
      <c r="BO109" s="10" t="e">
        <f>BM109*BN109</f>
        <v>#NUM!</v>
      </c>
      <c r="BP109" s="11"/>
      <c r="BQ109" s="11"/>
      <c r="BR109" s="11">
        <v>0</v>
      </c>
      <c r="BS109" s="11">
        <f t="shared" si="72"/>
        <v>0</v>
      </c>
      <c r="BT109" s="13">
        <f t="shared" si="73"/>
        <v>0</v>
      </c>
      <c r="BU109" s="11" t="e">
        <f t="shared" si="74"/>
        <v>#NUM!</v>
      </c>
      <c r="BV109" s="11" t="e">
        <f t="shared" si="75"/>
        <v>#NUM!</v>
      </c>
      <c r="BW109" s="11"/>
      <c r="BX109" s="11" t="s">
        <v>501</v>
      </c>
      <c r="BY109" s="10">
        <v>0</v>
      </c>
      <c r="BZ109" s="10">
        <v>0</v>
      </c>
      <c r="CA109" s="10">
        <f>AVERAGE(BY109:BZ109)</f>
        <v>0</v>
      </c>
      <c r="CB109" s="13">
        <f t="shared" si="77"/>
        <v>0</v>
      </c>
      <c r="CC109" s="10" t="e">
        <f>LN(CB109)</f>
        <v>#NUM!</v>
      </c>
      <c r="CD109" s="10" t="e">
        <f>CB109*CC109</f>
        <v>#NUM!</v>
      </c>
    </row>
    <row r="110" spans="1:82" x14ac:dyDescent="0.35">
      <c r="A110" s="11"/>
      <c r="B110" s="11"/>
      <c r="C110" s="4" t="s">
        <v>502</v>
      </c>
      <c r="D110" s="5" t="s">
        <v>504</v>
      </c>
      <c r="E110" s="5" t="s">
        <v>503</v>
      </c>
      <c r="F110" s="5" t="s">
        <v>29</v>
      </c>
      <c r="G110" s="4" t="s">
        <v>31</v>
      </c>
      <c r="H110" s="4" t="s">
        <v>507</v>
      </c>
      <c r="I110" s="4" t="s">
        <v>508</v>
      </c>
      <c r="J110" s="11"/>
      <c r="K110" s="11"/>
      <c r="L110" s="11">
        <v>0</v>
      </c>
      <c r="M110" s="11">
        <v>0</v>
      </c>
      <c r="N110" s="10">
        <f t="shared" si="45"/>
        <v>0</v>
      </c>
      <c r="O110" s="10" t="e">
        <f t="shared" si="46"/>
        <v>#NUM!</v>
      </c>
      <c r="P110" s="10" t="e">
        <f t="shared" si="47"/>
        <v>#NUM!</v>
      </c>
      <c r="R110" s="11"/>
      <c r="S110" s="10">
        <v>0</v>
      </c>
      <c r="T110" s="10">
        <v>0</v>
      </c>
      <c r="U110" s="10">
        <f t="shared" si="48"/>
        <v>0</v>
      </c>
      <c r="V110" s="10">
        <f t="shared" si="49"/>
        <v>0</v>
      </c>
      <c r="W110" s="10" t="e">
        <f t="shared" ref="W110:W126" si="81">LN(V110)</f>
        <v>#NUM!</v>
      </c>
      <c r="X110" s="10" t="e">
        <f t="shared" ref="X110:X126" si="82">V110*W110</f>
        <v>#NUM!</v>
      </c>
      <c r="Z110" s="11"/>
      <c r="AA110" s="10">
        <v>0</v>
      </c>
      <c r="AB110" s="10">
        <f t="shared" ref="AB110:AB126" si="83">AA110</f>
        <v>0</v>
      </c>
      <c r="AC110" s="10">
        <f t="shared" si="53"/>
        <v>0</v>
      </c>
      <c r="AD110" s="10" t="e">
        <f t="shared" ref="AD110:AD126" si="84">LN(AC110)</f>
        <v>#NUM!</v>
      </c>
      <c r="AE110" s="10" t="e">
        <f t="shared" ref="AE110:AE126" si="85">AC110*AD110</f>
        <v>#NUM!</v>
      </c>
      <c r="AF110" s="11"/>
      <c r="AG110" s="11"/>
      <c r="AH110" s="10">
        <v>0</v>
      </c>
      <c r="AI110" s="10">
        <v>0</v>
      </c>
      <c r="AJ110" s="10">
        <v>0</v>
      </c>
      <c r="AK110" s="10">
        <f t="shared" si="56"/>
        <v>0</v>
      </c>
      <c r="AL110" s="10">
        <f t="shared" si="57"/>
        <v>0</v>
      </c>
      <c r="AM110" s="10" t="e">
        <f t="shared" ref="AM110:AM126" si="86">LN(AL110)</f>
        <v>#NUM!</v>
      </c>
      <c r="AN110" s="10" t="e">
        <f t="shared" ref="AN110:AN126" si="87">AL110*AM110</f>
        <v>#NUM!</v>
      </c>
      <c r="AT110" s="10">
        <v>0</v>
      </c>
      <c r="AU110" s="10">
        <v>0</v>
      </c>
      <c r="AV110" s="10">
        <f t="shared" ref="AV110:AV126" si="88">AVERAGE(AT110:AU110)</f>
        <v>0</v>
      </c>
      <c r="AW110" s="10">
        <f t="shared" si="61"/>
        <v>0</v>
      </c>
      <c r="AX110" s="10" t="e">
        <f t="shared" ref="AX110:AX126" si="89">LN(AW110)</f>
        <v>#NUM!</v>
      </c>
      <c r="AY110" s="10" t="e">
        <f t="shared" ref="AY110:AY126" si="90">AW110*AX110</f>
        <v>#NUM!</v>
      </c>
      <c r="AZ110" s="11"/>
      <c r="BA110" s="11"/>
      <c r="BB110" s="10">
        <v>0</v>
      </c>
      <c r="BC110" s="10">
        <v>1</v>
      </c>
      <c r="BD110" s="10">
        <f t="shared" ref="BD110:BD126" si="91">BC110</f>
        <v>1</v>
      </c>
      <c r="BE110" s="13">
        <f t="shared" si="65"/>
        <v>9.0909090909090912E-2</v>
      </c>
      <c r="BF110" s="10">
        <f t="shared" ref="BF110:BF126" si="92">LN(BE110)</f>
        <v>-2.3978952727983707</v>
      </c>
      <c r="BG110" s="10">
        <f t="shared" ref="BG110:BG126" si="93">BE110*BF110</f>
        <v>-0.21799047934530644</v>
      </c>
      <c r="BH110" s="11"/>
      <c r="BI110" s="11"/>
      <c r="BJ110" s="10">
        <v>0</v>
      </c>
      <c r="BK110" s="10">
        <v>0</v>
      </c>
      <c r="BL110" s="10">
        <f t="shared" si="80"/>
        <v>0</v>
      </c>
      <c r="BM110" s="13">
        <f t="shared" si="69"/>
        <v>0</v>
      </c>
      <c r="BN110" s="10" t="e">
        <f t="shared" ref="BN110:BN126" si="94">LN(BM110)</f>
        <v>#NUM!</v>
      </c>
      <c r="BO110" s="10" t="e">
        <f t="shared" ref="BO110:BO126" si="95">BM110*BN110</f>
        <v>#NUM!</v>
      </c>
      <c r="BP110" s="11"/>
      <c r="BQ110" s="11"/>
      <c r="BR110" s="11">
        <v>0</v>
      </c>
      <c r="BS110" s="11">
        <f t="shared" si="72"/>
        <v>0</v>
      </c>
      <c r="BT110" s="13">
        <f t="shared" si="73"/>
        <v>0</v>
      </c>
      <c r="BU110" s="11" t="e">
        <f t="shared" si="74"/>
        <v>#NUM!</v>
      </c>
      <c r="BV110" s="11" t="e">
        <f t="shared" si="75"/>
        <v>#NUM!</v>
      </c>
      <c r="BW110" s="11"/>
      <c r="BX110" s="11"/>
      <c r="BY110" s="10">
        <v>0</v>
      </c>
      <c r="BZ110" s="10">
        <v>0</v>
      </c>
      <c r="CA110" s="10">
        <f t="shared" ref="CA110:CA126" si="96">AVERAGE(BY110:BZ110)</f>
        <v>0</v>
      </c>
      <c r="CB110" s="13">
        <f t="shared" si="77"/>
        <v>0</v>
      </c>
      <c r="CC110" s="10" t="e">
        <f t="shared" ref="CC110:CC126" si="97">LN(CB110)</f>
        <v>#NUM!</v>
      </c>
      <c r="CD110" s="10" t="e">
        <f t="shared" ref="CD110:CD126" si="98">CB110*CC110</f>
        <v>#NUM!</v>
      </c>
    </row>
    <row r="111" spans="1:82" x14ac:dyDescent="0.35">
      <c r="A111" s="11"/>
      <c r="B111" s="11"/>
      <c r="C111" s="4" t="s">
        <v>502</v>
      </c>
      <c r="D111" s="5" t="s">
        <v>504</v>
      </c>
      <c r="E111" s="5" t="s">
        <v>503</v>
      </c>
      <c r="F111" s="5" t="s">
        <v>29</v>
      </c>
      <c r="G111" s="4" t="s">
        <v>31</v>
      </c>
      <c r="H111" s="4" t="s">
        <v>509</v>
      </c>
      <c r="I111" s="4" t="s">
        <v>508</v>
      </c>
      <c r="J111" s="11"/>
      <c r="K111" s="11"/>
      <c r="L111" s="11">
        <v>0</v>
      </c>
      <c r="M111" s="11">
        <v>0</v>
      </c>
      <c r="N111" s="10">
        <f t="shared" si="45"/>
        <v>0</v>
      </c>
      <c r="O111" s="10" t="e">
        <f t="shared" si="46"/>
        <v>#NUM!</v>
      </c>
      <c r="P111" s="10" t="e">
        <f t="shared" si="47"/>
        <v>#NUM!</v>
      </c>
      <c r="Q111" s="11"/>
      <c r="R111" s="11"/>
      <c r="S111" s="10">
        <v>0</v>
      </c>
      <c r="T111" s="10">
        <v>0</v>
      </c>
      <c r="U111" s="10">
        <f t="shared" si="48"/>
        <v>0</v>
      </c>
      <c r="V111" s="10">
        <f t="shared" si="49"/>
        <v>0</v>
      </c>
      <c r="W111" s="10" t="e">
        <f t="shared" si="81"/>
        <v>#NUM!</v>
      </c>
      <c r="X111" s="10" t="e">
        <f t="shared" si="82"/>
        <v>#NUM!</v>
      </c>
      <c r="Z111" s="11"/>
      <c r="AA111" s="10">
        <v>0</v>
      </c>
      <c r="AB111" s="10">
        <f t="shared" si="83"/>
        <v>0</v>
      </c>
      <c r="AC111" s="10">
        <f t="shared" si="53"/>
        <v>0</v>
      </c>
      <c r="AD111" s="10" t="e">
        <f t="shared" si="84"/>
        <v>#NUM!</v>
      </c>
      <c r="AE111" s="10" t="e">
        <f t="shared" si="85"/>
        <v>#NUM!</v>
      </c>
      <c r="AF111" s="11"/>
      <c r="AG111" s="11"/>
      <c r="AH111" s="10">
        <v>0</v>
      </c>
      <c r="AI111" s="10">
        <v>0</v>
      </c>
      <c r="AJ111" s="10">
        <v>0</v>
      </c>
      <c r="AK111" s="10">
        <f t="shared" si="56"/>
        <v>0</v>
      </c>
      <c r="AL111" s="10">
        <f t="shared" si="57"/>
        <v>0</v>
      </c>
      <c r="AM111" s="10" t="e">
        <f t="shared" si="86"/>
        <v>#NUM!</v>
      </c>
      <c r="AN111" s="10" t="e">
        <f t="shared" si="87"/>
        <v>#NUM!</v>
      </c>
      <c r="AS111" s="11"/>
      <c r="AT111" s="10">
        <v>5</v>
      </c>
      <c r="AU111" s="10">
        <v>1</v>
      </c>
      <c r="AV111" s="10">
        <f t="shared" si="88"/>
        <v>3</v>
      </c>
      <c r="AW111" s="10">
        <f t="shared" si="61"/>
        <v>0.16216216216216217</v>
      </c>
      <c r="AX111" s="10">
        <f t="shared" si="89"/>
        <v>-1.8191584434161694</v>
      </c>
      <c r="AY111" s="10">
        <f t="shared" si="90"/>
        <v>-0.2949986664999194</v>
      </c>
      <c r="AZ111" s="11"/>
      <c r="BA111" s="11"/>
      <c r="BB111" s="10">
        <v>0</v>
      </c>
      <c r="BC111" s="10">
        <v>0</v>
      </c>
      <c r="BD111" s="10">
        <f t="shared" si="91"/>
        <v>0</v>
      </c>
      <c r="BE111" s="13">
        <f t="shared" si="65"/>
        <v>0</v>
      </c>
      <c r="BF111" s="10" t="e">
        <f t="shared" si="92"/>
        <v>#NUM!</v>
      </c>
      <c r="BG111" s="10" t="e">
        <f t="shared" si="93"/>
        <v>#NUM!</v>
      </c>
      <c r="BH111" s="11"/>
      <c r="BI111" s="11"/>
      <c r="BJ111" s="10">
        <v>0</v>
      </c>
      <c r="BK111" s="10">
        <v>0</v>
      </c>
      <c r="BL111" s="10">
        <f t="shared" si="80"/>
        <v>0</v>
      </c>
      <c r="BM111" s="13">
        <f t="shared" si="69"/>
        <v>0</v>
      </c>
      <c r="BN111" s="10" t="e">
        <f t="shared" si="94"/>
        <v>#NUM!</v>
      </c>
      <c r="BO111" s="10" t="e">
        <f t="shared" si="95"/>
        <v>#NUM!</v>
      </c>
      <c r="BP111" s="11"/>
      <c r="BQ111" s="11"/>
      <c r="BR111" s="11">
        <v>0</v>
      </c>
      <c r="BS111" s="11">
        <f t="shared" si="72"/>
        <v>0</v>
      </c>
      <c r="BT111" s="13">
        <f t="shared" si="73"/>
        <v>0</v>
      </c>
      <c r="BU111" s="11" t="e">
        <f t="shared" si="74"/>
        <v>#NUM!</v>
      </c>
      <c r="BV111" s="11" t="e">
        <f t="shared" si="75"/>
        <v>#NUM!</v>
      </c>
      <c r="BW111" s="11"/>
      <c r="BX111" s="11"/>
      <c r="BY111" s="10">
        <v>0</v>
      </c>
      <c r="BZ111" s="10">
        <v>0</v>
      </c>
      <c r="CA111" s="10">
        <f t="shared" si="96"/>
        <v>0</v>
      </c>
      <c r="CB111" s="13">
        <f t="shared" si="77"/>
        <v>0</v>
      </c>
      <c r="CC111" s="10" t="e">
        <f t="shared" si="97"/>
        <v>#NUM!</v>
      </c>
      <c r="CD111" s="10" t="e">
        <f t="shared" si="98"/>
        <v>#NUM!</v>
      </c>
    </row>
    <row r="112" spans="1:82" x14ac:dyDescent="0.35">
      <c r="A112" s="11"/>
      <c r="B112" s="11"/>
      <c r="C112" s="4" t="s">
        <v>502</v>
      </c>
      <c r="D112" s="5"/>
      <c r="E112" s="5" t="s">
        <v>29</v>
      </c>
      <c r="F112" s="5" t="s">
        <v>29</v>
      </c>
      <c r="G112" s="4" t="s">
        <v>32</v>
      </c>
      <c r="H112" s="4" t="s">
        <v>510</v>
      </c>
      <c r="I112" s="4" t="s">
        <v>511</v>
      </c>
      <c r="J112" s="11"/>
      <c r="K112" s="11"/>
      <c r="L112" s="11">
        <v>0</v>
      </c>
      <c r="M112" s="11">
        <v>0</v>
      </c>
      <c r="N112" s="10">
        <f t="shared" si="45"/>
        <v>0</v>
      </c>
      <c r="O112" s="10" t="e">
        <f t="shared" si="46"/>
        <v>#NUM!</v>
      </c>
      <c r="P112" s="10" t="e">
        <f t="shared" si="47"/>
        <v>#NUM!</v>
      </c>
      <c r="Q112" s="11"/>
      <c r="R112" s="11"/>
      <c r="S112" s="10">
        <v>0</v>
      </c>
      <c r="T112" s="10">
        <v>0</v>
      </c>
      <c r="U112" s="10">
        <f t="shared" si="48"/>
        <v>0</v>
      </c>
      <c r="V112" s="10">
        <f t="shared" si="49"/>
        <v>0</v>
      </c>
      <c r="W112" s="10" t="e">
        <f t="shared" si="81"/>
        <v>#NUM!</v>
      </c>
      <c r="X112" s="10" t="e">
        <f t="shared" si="82"/>
        <v>#NUM!</v>
      </c>
      <c r="Z112" s="11"/>
      <c r="AA112" s="10">
        <v>0</v>
      </c>
      <c r="AB112" s="10">
        <f t="shared" si="83"/>
        <v>0</v>
      </c>
      <c r="AC112" s="10">
        <f t="shared" si="53"/>
        <v>0</v>
      </c>
      <c r="AD112" s="10" t="e">
        <f t="shared" si="84"/>
        <v>#NUM!</v>
      </c>
      <c r="AE112" s="10" t="e">
        <f t="shared" si="85"/>
        <v>#NUM!</v>
      </c>
      <c r="AF112" s="11"/>
      <c r="AG112" s="11"/>
      <c r="AH112" s="10">
        <v>0</v>
      </c>
      <c r="AI112" s="10">
        <v>0</v>
      </c>
      <c r="AJ112" s="10">
        <v>0</v>
      </c>
      <c r="AK112" s="10">
        <f t="shared" si="56"/>
        <v>0</v>
      </c>
      <c r="AL112" s="10">
        <f t="shared" si="57"/>
        <v>0</v>
      </c>
      <c r="AM112" s="10" t="e">
        <f t="shared" si="86"/>
        <v>#NUM!</v>
      </c>
      <c r="AN112" s="10" t="e">
        <f t="shared" si="87"/>
        <v>#NUM!</v>
      </c>
      <c r="AS112" s="11"/>
      <c r="AT112" s="10">
        <v>0</v>
      </c>
      <c r="AU112" s="10">
        <v>0</v>
      </c>
      <c r="AV112" s="10">
        <f t="shared" si="88"/>
        <v>0</v>
      </c>
      <c r="AW112" s="10">
        <f t="shared" si="61"/>
        <v>0</v>
      </c>
      <c r="AX112" s="10" t="e">
        <f t="shared" si="89"/>
        <v>#NUM!</v>
      </c>
      <c r="AY112" s="10" t="e">
        <f t="shared" si="90"/>
        <v>#NUM!</v>
      </c>
      <c r="AZ112" s="11"/>
      <c r="BA112" s="11"/>
      <c r="BB112" s="10">
        <v>0</v>
      </c>
      <c r="BC112" s="10">
        <v>0</v>
      </c>
      <c r="BD112" s="10">
        <f t="shared" si="91"/>
        <v>0</v>
      </c>
      <c r="BE112" s="13">
        <f t="shared" si="65"/>
        <v>0</v>
      </c>
      <c r="BF112" s="10" t="e">
        <f t="shared" si="92"/>
        <v>#NUM!</v>
      </c>
      <c r="BG112" s="10" t="e">
        <f t="shared" si="93"/>
        <v>#NUM!</v>
      </c>
      <c r="BH112" s="11"/>
      <c r="BI112" s="11"/>
      <c r="BJ112" s="10">
        <v>23</v>
      </c>
      <c r="BK112" s="10">
        <v>0</v>
      </c>
      <c r="BL112" s="10">
        <f t="shared" si="80"/>
        <v>23</v>
      </c>
      <c r="BM112" s="13">
        <f t="shared" si="69"/>
        <v>0.33333333333333331</v>
      </c>
      <c r="BN112" s="10">
        <f t="shared" si="94"/>
        <v>-1.0986122886681098</v>
      </c>
      <c r="BO112" s="10">
        <f t="shared" si="95"/>
        <v>-0.36620409622270322</v>
      </c>
      <c r="BP112" s="11"/>
      <c r="BQ112" s="11"/>
      <c r="BR112" s="11">
        <v>0</v>
      </c>
      <c r="BS112" s="11">
        <f t="shared" si="72"/>
        <v>0</v>
      </c>
      <c r="BT112" s="13">
        <f t="shared" si="73"/>
        <v>0</v>
      </c>
      <c r="BU112" s="11" t="e">
        <f t="shared" si="74"/>
        <v>#NUM!</v>
      </c>
      <c r="BV112" s="11" t="e">
        <f t="shared" si="75"/>
        <v>#NUM!</v>
      </c>
      <c r="BW112" s="11"/>
      <c r="BX112" s="11"/>
      <c r="BY112" s="10">
        <v>0</v>
      </c>
      <c r="BZ112" s="10">
        <v>0</v>
      </c>
      <c r="CA112" s="10">
        <f t="shared" si="96"/>
        <v>0</v>
      </c>
      <c r="CB112" s="13">
        <f t="shared" si="77"/>
        <v>0</v>
      </c>
      <c r="CC112" s="10" t="e">
        <f t="shared" si="97"/>
        <v>#NUM!</v>
      </c>
      <c r="CD112" s="10" t="e">
        <f t="shared" si="98"/>
        <v>#NUM!</v>
      </c>
    </row>
    <row r="113" spans="1:82" x14ac:dyDescent="0.35">
      <c r="A113" s="11"/>
      <c r="B113" s="11"/>
      <c r="C113" s="7" t="s">
        <v>33</v>
      </c>
      <c r="D113" s="10" t="s">
        <v>34</v>
      </c>
      <c r="E113" s="10" t="s">
        <v>29</v>
      </c>
      <c r="F113" s="10" t="s">
        <v>29</v>
      </c>
      <c r="G113" s="7" t="s">
        <v>35</v>
      </c>
      <c r="H113" s="7" t="s">
        <v>36</v>
      </c>
      <c r="I113" s="7" t="s">
        <v>37</v>
      </c>
      <c r="J113" s="11"/>
      <c r="K113" s="11"/>
      <c r="L113" s="11">
        <v>0</v>
      </c>
      <c r="M113" s="11">
        <v>0</v>
      </c>
      <c r="N113" s="10">
        <f t="shared" si="45"/>
        <v>0</v>
      </c>
      <c r="O113" s="10" t="e">
        <f t="shared" si="46"/>
        <v>#NUM!</v>
      </c>
      <c r="P113" s="10" t="e">
        <f t="shared" si="47"/>
        <v>#NUM!</v>
      </c>
      <c r="Q113" s="11"/>
      <c r="R113" s="11"/>
      <c r="S113" s="10">
        <v>1</v>
      </c>
      <c r="T113" s="10">
        <v>0</v>
      </c>
      <c r="U113" s="10">
        <f t="shared" si="48"/>
        <v>0.5</v>
      </c>
      <c r="V113" s="10">
        <f t="shared" si="49"/>
        <v>1.7241379310344827E-2</v>
      </c>
      <c r="W113" s="10">
        <f t="shared" si="81"/>
        <v>-4.0604430105464191</v>
      </c>
      <c r="X113" s="10">
        <f t="shared" si="82"/>
        <v>-7.0007638112869294E-2</v>
      </c>
      <c r="Z113" s="11"/>
      <c r="AA113" s="10">
        <v>0</v>
      </c>
      <c r="AB113" s="10">
        <f t="shared" si="83"/>
        <v>0</v>
      </c>
      <c r="AC113" s="10">
        <f t="shared" si="53"/>
        <v>0</v>
      </c>
      <c r="AD113" s="10" t="e">
        <f t="shared" si="84"/>
        <v>#NUM!</v>
      </c>
      <c r="AE113" s="10" t="e">
        <f t="shared" si="85"/>
        <v>#NUM!</v>
      </c>
      <c r="AF113" s="11"/>
      <c r="AG113" s="11"/>
      <c r="AH113" s="10">
        <v>0</v>
      </c>
      <c r="AI113" s="10">
        <v>0</v>
      </c>
      <c r="AJ113" s="10">
        <v>0</v>
      </c>
      <c r="AK113" s="10">
        <f t="shared" si="56"/>
        <v>0</v>
      </c>
      <c r="AL113" s="10">
        <f t="shared" si="57"/>
        <v>0</v>
      </c>
      <c r="AM113" s="10" t="e">
        <f t="shared" si="86"/>
        <v>#NUM!</v>
      </c>
      <c r="AN113" s="10" t="e">
        <f t="shared" si="87"/>
        <v>#NUM!</v>
      </c>
      <c r="AS113" s="11"/>
      <c r="AT113" s="10">
        <v>0</v>
      </c>
      <c r="AU113" s="10">
        <v>0</v>
      </c>
      <c r="AV113" s="10">
        <f t="shared" si="88"/>
        <v>0</v>
      </c>
      <c r="AW113" s="10">
        <f t="shared" si="61"/>
        <v>0</v>
      </c>
      <c r="AX113" s="10" t="e">
        <f t="shared" si="89"/>
        <v>#NUM!</v>
      </c>
      <c r="AY113" s="10" t="e">
        <f t="shared" si="90"/>
        <v>#NUM!</v>
      </c>
      <c r="AZ113" s="11"/>
      <c r="BA113" s="11"/>
      <c r="BB113" s="10">
        <v>0</v>
      </c>
      <c r="BC113" s="10">
        <v>0</v>
      </c>
      <c r="BD113" s="10">
        <f t="shared" si="91"/>
        <v>0</v>
      </c>
      <c r="BE113" s="13">
        <f t="shared" si="65"/>
        <v>0</v>
      </c>
      <c r="BF113" s="10" t="e">
        <f t="shared" si="92"/>
        <v>#NUM!</v>
      </c>
      <c r="BG113" s="10" t="e">
        <f t="shared" si="93"/>
        <v>#NUM!</v>
      </c>
      <c r="BH113" s="11"/>
      <c r="BI113" s="11"/>
      <c r="BJ113" s="10">
        <v>0</v>
      </c>
      <c r="BK113" s="10">
        <v>0</v>
      </c>
      <c r="BL113" s="10">
        <f t="shared" si="80"/>
        <v>0</v>
      </c>
      <c r="BM113" s="13">
        <f t="shared" si="69"/>
        <v>0</v>
      </c>
      <c r="BN113" s="10" t="e">
        <f t="shared" si="94"/>
        <v>#NUM!</v>
      </c>
      <c r="BO113" s="10" t="e">
        <f t="shared" si="95"/>
        <v>#NUM!</v>
      </c>
      <c r="BP113" s="11"/>
      <c r="BQ113" s="11"/>
      <c r="BR113" s="11">
        <v>0</v>
      </c>
      <c r="BS113" s="11">
        <f t="shared" si="72"/>
        <v>0</v>
      </c>
      <c r="BT113" s="13">
        <f t="shared" si="73"/>
        <v>0</v>
      </c>
      <c r="BU113" s="11" t="e">
        <f t="shared" si="74"/>
        <v>#NUM!</v>
      </c>
      <c r="BV113" s="11" t="e">
        <f t="shared" si="75"/>
        <v>#NUM!</v>
      </c>
      <c r="BW113" s="11"/>
      <c r="BX113" s="11"/>
      <c r="BY113" s="10">
        <v>0</v>
      </c>
      <c r="BZ113" s="10">
        <v>0</v>
      </c>
      <c r="CA113" s="10">
        <f t="shared" si="96"/>
        <v>0</v>
      </c>
      <c r="CB113" s="13">
        <f t="shared" si="77"/>
        <v>0</v>
      </c>
      <c r="CC113" s="10" t="e">
        <f t="shared" si="97"/>
        <v>#NUM!</v>
      </c>
      <c r="CD113" s="10" t="e">
        <f t="shared" si="98"/>
        <v>#NUM!</v>
      </c>
    </row>
    <row r="114" spans="1:82" x14ac:dyDescent="0.35">
      <c r="A114" s="11"/>
      <c r="B114" s="11"/>
      <c r="C114" s="7" t="s">
        <v>33</v>
      </c>
      <c r="D114" s="10" t="s">
        <v>34</v>
      </c>
      <c r="E114" s="10" t="s">
        <v>29</v>
      </c>
      <c r="F114" s="10" t="s">
        <v>29</v>
      </c>
      <c r="G114" s="7" t="s">
        <v>35</v>
      </c>
      <c r="H114" s="7" t="s">
        <v>38</v>
      </c>
      <c r="I114" s="7" t="s">
        <v>37</v>
      </c>
      <c r="J114" s="11"/>
      <c r="K114" s="11"/>
      <c r="L114" s="11">
        <v>0</v>
      </c>
      <c r="M114" s="11">
        <v>0</v>
      </c>
      <c r="N114" s="10">
        <f t="shared" si="45"/>
        <v>0</v>
      </c>
      <c r="O114" s="10" t="e">
        <f t="shared" si="46"/>
        <v>#NUM!</v>
      </c>
      <c r="P114" s="10" t="e">
        <f t="shared" si="47"/>
        <v>#NUM!</v>
      </c>
      <c r="Q114" s="11"/>
      <c r="R114" s="11"/>
      <c r="S114" s="10">
        <v>0</v>
      </c>
      <c r="T114" s="10">
        <v>0</v>
      </c>
      <c r="U114" s="10">
        <f t="shared" si="48"/>
        <v>0</v>
      </c>
      <c r="V114" s="10">
        <f t="shared" si="49"/>
        <v>0</v>
      </c>
      <c r="W114" s="10" t="e">
        <f t="shared" si="81"/>
        <v>#NUM!</v>
      </c>
      <c r="X114" s="10" t="e">
        <f t="shared" si="82"/>
        <v>#NUM!</v>
      </c>
      <c r="Z114" s="11"/>
      <c r="AA114" s="10">
        <v>0</v>
      </c>
      <c r="AB114" s="10">
        <f t="shared" si="83"/>
        <v>0</v>
      </c>
      <c r="AC114" s="10">
        <f t="shared" si="53"/>
        <v>0</v>
      </c>
      <c r="AD114" s="10" t="e">
        <f t="shared" si="84"/>
        <v>#NUM!</v>
      </c>
      <c r="AE114" s="10" t="e">
        <f t="shared" si="85"/>
        <v>#NUM!</v>
      </c>
      <c r="AG114" s="11"/>
      <c r="AH114" s="10">
        <v>0</v>
      </c>
      <c r="AI114" s="10">
        <v>0</v>
      </c>
      <c r="AJ114" s="10">
        <v>0</v>
      </c>
      <c r="AK114" s="10">
        <f t="shared" si="56"/>
        <v>0</v>
      </c>
      <c r="AL114" s="10">
        <f t="shared" si="57"/>
        <v>0</v>
      </c>
      <c r="AM114" s="10" t="e">
        <f t="shared" si="86"/>
        <v>#NUM!</v>
      </c>
      <c r="AN114" s="10" t="e">
        <f t="shared" si="87"/>
        <v>#NUM!</v>
      </c>
      <c r="AS114" s="11"/>
      <c r="AT114" s="10">
        <v>0</v>
      </c>
      <c r="AU114" s="10">
        <v>0</v>
      </c>
      <c r="AV114" s="10">
        <f t="shared" si="88"/>
        <v>0</v>
      </c>
      <c r="AW114" s="10">
        <f t="shared" si="61"/>
        <v>0</v>
      </c>
      <c r="AX114" s="10" t="e">
        <f t="shared" si="89"/>
        <v>#NUM!</v>
      </c>
      <c r="AY114" s="10" t="e">
        <f t="shared" si="90"/>
        <v>#NUM!</v>
      </c>
      <c r="AZ114" s="11"/>
      <c r="BA114" s="11"/>
      <c r="BB114" s="10">
        <v>0</v>
      </c>
      <c r="BC114" s="10">
        <v>0</v>
      </c>
      <c r="BD114" s="10">
        <f t="shared" si="91"/>
        <v>0</v>
      </c>
      <c r="BE114" s="13">
        <f t="shared" si="65"/>
        <v>0</v>
      </c>
      <c r="BF114" s="10" t="e">
        <f t="shared" si="92"/>
        <v>#NUM!</v>
      </c>
      <c r="BG114" s="10" t="e">
        <f t="shared" si="93"/>
        <v>#NUM!</v>
      </c>
      <c r="BH114" s="11"/>
      <c r="BI114" s="11"/>
      <c r="BJ114" s="10">
        <v>0</v>
      </c>
      <c r="BK114" s="10">
        <v>0</v>
      </c>
      <c r="BL114" s="10">
        <f t="shared" si="80"/>
        <v>0</v>
      </c>
      <c r="BM114" s="13">
        <f t="shared" si="69"/>
        <v>0</v>
      </c>
      <c r="BN114" s="10" t="e">
        <f t="shared" si="94"/>
        <v>#NUM!</v>
      </c>
      <c r="BO114" s="10" t="e">
        <f t="shared" si="95"/>
        <v>#NUM!</v>
      </c>
      <c r="BP114" s="11"/>
      <c r="BQ114" s="11"/>
      <c r="BR114" s="11">
        <v>0</v>
      </c>
      <c r="BS114" s="11">
        <f t="shared" si="72"/>
        <v>0</v>
      </c>
      <c r="BT114" s="13">
        <f t="shared" si="73"/>
        <v>0</v>
      </c>
      <c r="BU114" s="11" t="e">
        <f t="shared" si="74"/>
        <v>#NUM!</v>
      </c>
      <c r="BV114" s="11" t="e">
        <f t="shared" si="75"/>
        <v>#NUM!</v>
      </c>
      <c r="BW114" s="11"/>
      <c r="BX114" s="11"/>
      <c r="BY114" s="10">
        <v>0</v>
      </c>
      <c r="BZ114" s="10">
        <v>0</v>
      </c>
      <c r="CA114" s="10">
        <f t="shared" si="96"/>
        <v>0</v>
      </c>
      <c r="CB114" s="13">
        <f t="shared" si="77"/>
        <v>0</v>
      </c>
      <c r="CC114" s="10" t="e">
        <f t="shared" si="97"/>
        <v>#NUM!</v>
      </c>
      <c r="CD114" s="10" t="e">
        <f t="shared" si="98"/>
        <v>#NUM!</v>
      </c>
    </row>
    <row r="115" spans="1:82" x14ac:dyDescent="0.35">
      <c r="A115" s="11"/>
      <c r="B115" s="11"/>
      <c r="C115" s="7" t="s">
        <v>33</v>
      </c>
      <c r="D115" s="10" t="s">
        <v>34</v>
      </c>
      <c r="E115" s="10" t="s">
        <v>29</v>
      </c>
      <c r="F115" s="10" t="s">
        <v>29</v>
      </c>
      <c r="G115" s="7" t="s">
        <v>39</v>
      </c>
      <c r="H115" s="7" t="s">
        <v>40</v>
      </c>
      <c r="I115" s="7" t="s">
        <v>41</v>
      </c>
      <c r="J115" s="11"/>
      <c r="L115" s="11">
        <v>0</v>
      </c>
      <c r="M115" s="10">
        <v>0</v>
      </c>
      <c r="N115" s="10">
        <f t="shared" si="45"/>
        <v>0</v>
      </c>
      <c r="O115" s="10" t="e">
        <f t="shared" si="46"/>
        <v>#NUM!</v>
      </c>
      <c r="P115" s="10" t="e">
        <f t="shared" si="47"/>
        <v>#NUM!</v>
      </c>
      <c r="Q115" s="11"/>
      <c r="R115" s="11"/>
      <c r="S115" s="10">
        <v>0</v>
      </c>
      <c r="T115" s="10">
        <v>0</v>
      </c>
      <c r="U115" s="10">
        <f t="shared" si="48"/>
        <v>0</v>
      </c>
      <c r="V115" s="10">
        <f t="shared" si="49"/>
        <v>0</v>
      </c>
      <c r="W115" s="10" t="e">
        <f t="shared" si="81"/>
        <v>#NUM!</v>
      </c>
      <c r="X115" s="10" t="e">
        <f t="shared" si="82"/>
        <v>#NUM!</v>
      </c>
      <c r="Z115" s="11"/>
      <c r="AA115" s="10">
        <v>0</v>
      </c>
      <c r="AB115" s="10">
        <f t="shared" si="83"/>
        <v>0</v>
      </c>
      <c r="AC115" s="10">
        <f t="shared" si="53"/>
        <v>0</v>
      </c>
      <c r="AD115" s="10" t="e">
        <f t="shared" si="84"/>
        <v>#NUM!</v>
      </c>
      <c r="AE115" s="10" t="e">
        <f t="shared" si="85"/>
        <v>#NUM!</v>
      </c>
      <c r="AG115" s="11"/>
      <c r="AH115" s="10">
        <v>0</v>
      </c>
      <c r="AI115" s="10">
        <v>0</v>
      </c>
      <c r="AJ115" s="10">
        <v>0</v>
      </c>
      <c r="AK115" s="10">
        <f t="shared" si="56"/>
        <v>0</v>
      </c>
      <c r="AL115" s="10">
        <f t="shared" si="57"/>
        <v>0</v>
      </c>
      <c r="AM115" s="10" t="e">
        <f t="shared" si="86"/>
        <v>#NUM!</v>
      </c>
      <c r="AN115" s="10" t="e">
        <f t="shared" si="87"/>
        <v>#NUM!</v>
      </c>
      <c r="AS115" s="11"/>
      <c r="AT115" s="10">
        <v>0</v>
      </c>
      <c r="AU115" s="10">
        <v>0</v>
      </c>
      <c r="AV115" s="10">
        <f t="shared" si="88"/>
        <v>0</v>
      </c>
      <c r="AW115" s="10">
        <f t="shared" si="61"/>
        <v>0</v>
      </c>
      <c r="AX115" s="10" t="e">
        <f t="shared" si="89"/>
        <v>#NUM!</v>
      </c>
      <c r="AY115" s="10" t="e">
        <f t="shared" si="90"/>
        <v>#NUM!</v>
      </c>
      <c r="BA115" s="11"/>
      <c r="BB115" s="10">
        <v>0</v>
      </c>
      <c r="BC115" s="10">
        <v>0</v>
      </c>
      <c r="BD115" s="10">
        <f t="shared" si="91"/>
        <v>0</v>
      </c>
      <c r="BE115" s="13">
        <f t="shared" si="65"/>
        <v>0</v>
      </c>
      <c r="BF115" s="10" t="e">
        <f t="shared" si="92"/>
        <v>#NUM!</v>
      </c>
      <c r="BG115" s="10" t="e">
        <f t="shared" si="93"/>
        <v>#NUM!</v>
      </c>
      <c r="BH115" s="11"/>
      <c r="BI115" s="11"/>
      <c r="BJ115" s="10">
        <v>0</v>
      </c>
      <c r="BK115" s="10">
        <v>0</v>
      </c>
      <c r="BL115" s="10">
        <f t="shared" si="80"/>
        <v>0</v>
      </c>
      <c r="BM115" s="13">
        <f t="shared" si="69"/>
        <v>0</v>
      </c>
      <c r="BN115" s="10" t="e">
        <f t="shared" si="94"/>
        <v>#NUM!</v>
      </c>
      <c r="BO115" s="10" t="e">
        <f t="shared" si="95"/>
        <v>#NUM!</v>
      </c>
      <c r="BP115" s="11"/>
      <c r="BQ115" s="11"/>
      <c r="BR115" s="11">
        <v>0</v>
      </c>
      <c r="BS115" s="11">
        <f t="shared" si="72"/>
        <v>0</v>
      </c>
      <c r="BT115" s="13">
        <f t="shared" si="73"/>
        <v>0</v>
      </c>
      <c r="BU115" s="11" t="e">
        <f t="shared" si="74"/>
        <v>#NUM!</v>
      </c>
      <c r="BV115" s="11" t="e">
        <f t="shared" si="75"/>
        <v>#NUM!</v>
      </c>
      <c r="BW115" s="11"/>
      <c r="BX115" s="11"/>
      <c r="BY115" s="10">
        <v>0</v>
      </c>
      <c r="BZ115" s="10">
        <v>0</v>
      </c>
      <c r="CA115" s="10">
        <f t="shared" si="96"/>
        <v>0</v>
      </c>
      <c r="CB115" s="13">
        <f t="shared" si="77"/>
        <v>0</v>
      </c>
      <c r="CC115" s="10" t="e">
        <f t="shared" si="97"/>
        <v>#NUM!</v>
      </c>
      <c r="CD115" s="10" t="e">
        <f t="shared" si="98"/>
        <v>#NUM!</v>
      </c>
    </row>
    <row r="116" spans="1:82" x14ac:dyDescent="0.35">
      <c r="A116" s="11"/>
      <c r="B116" s="11"/>
      <c r="C116" s="4" t="s">
        <v>33</v>
      </c>
      <c r="D116" s="5" t="s">
        <v>42</v>
      </c>
      <c r="E116" s="5" t="s">
        <v>29</v>
      </c>
      <c r="F116" s="5" t="s">
        <v>29</v>
      </c>
      <c r="G116" s="4" t="s">
        <v>43</v>
      </c>
      <c r="H116" s="4" t="s">
        <v>44</v>
      </c>
      <c r="I116" s="4" t="s">
        <v>45</v>
      </c>
      <c r="J116" s="11"/>
      <c r="L116" s="11">
        <v>0</v>
      </c>
      <c r="M116" s="10">
        <v>0</v>
      </c>
      <c r="N116" s="10">
        <f t="shared" si="45"/>
        <v>0</v>
      </c>
      <c r="O116" s="10" t="e">
        <f t="shared" si="46"/>
        <v>#NUM!</v>
      </c>
      <c r="P116" s="10" t="e">
        <f t="shared" si="47"/>
        <v>#NUM!</v>
      </c>
      <c r="Q116" s="11"/>
      <c r="R116" s="11"/>
      <c r="S116" s="10">
        <v>0</v>
      </c>
      <c r="T116" s="10">
        <v>0</v>
      </c>
      <c r="U116" s="10">
        <f t="shared" si="48"/>
        <v>0</v>
      </c>
      <c r="V116" s="10">
        <f t="shared" si="49"/>
        <v>0</v>
      </c>
      <c r="W116" s="10" t="e">
        <f t="shared" si="81"/>
        <v>#NUM!</v>
      </c>
      <c r="X116" s="10" t="e">
        <f t="shared" si="82"/>
        <v>#NUM!</v>
      </c>
      <c r="Z116" s="11"/>
      <c r="AA116" s="10">
        <v>0</v>
      </c>
      <c r="AB116" s="10">
        <f t="shared" si="83"/>
        <v>0</v>
      </c>
      <c r="AC116" s="10">
        <f t="shared" si="53"/>
        <v>0</v>
      </c>
      <c r="AD116" s="10" t="e">
        <f t="shared" si="84"/>
        <v>#NUM!</v>
      </c>
      <c r="AE116" s="10" t="e">
        <f t="shared" si="85"/>
        <v>#NUM!</v>
      </c>
      <c r="AG116" s="11"/>
      <c r="AH116" s="10">
        <v>0</v>
      </c>
      <c r="AI116" s="10">
        <v>0</v>
      </c>
      <c r="AJ116" s="10">
        <v>0</v>
      </c>
      <c r="AK116" s="10">
        <f t="shared" si="56"/>
        <v>0</v>
      </c>
      <c r="AL116" s="10">
        <f t="shared" si="57"/>
        <v>0</v>
      </c>
      <c r="AM116" s="10" t="e">
        <f t="shared" si="86"/>
        <v>#NUM!</v>
      </c>
      <c r="AN116" s="10" t="e">
        <f t="shared" si="87"/>
        <v>#NUM!</v>
      </c>
      <c r="AS116" s="11"/>
      <c r="AT116" s="10">
        <v>0</v>
      </c>
      <c r="AU116" s="10">
        <v>0</v>
      </c>
      <c r="AV116" s="10">
        <f t="shared" si="88"/>
        <v>0</v>
      </c>
      <c r="AW116" s="10">
        <f t="shared" si="61"/>
        <v>0</v>
      </c>
      <c r="AX116" s="10" t="e">
        <f t="shared" si="89"/>
        <v>#NUM!</v>
      </c>
      <c r="AY116" s="10" t="e">
        <f t="shared" si="90"/>
        <v>#NUM!</v>
      </c>
      <c r="BA116" s="11"/>
      <c r="BB116" s="10">
        <v>0</v>
      </c>
      <c r="BC116" s="10">
        <v>0</v>
      </c>
      <c r="BD116" s="10">
        <f t="shared" si="91"/>
        <v>0</v>
      </c>
      <c r="BE116" s="13">
        <f t="shared" si="65"/>
        <v>0</v>
      </c>
      <c r="BF116" s="10" t="e">
        <f t="shared" si="92"/>
        <v>#NUM!</v>
      </c>
      <c r="BG116" s="10" t="e">
        <f t="shared" si="93"/>
        <v>#NUM!</v>
      </c>
      <c r="BH116" s="11"/>
      <c r="BI116" s="11"/>
      <c r="BJ116" s="10">
        <v>0</v>
      </c>
      <c r="BK116" s="10">
        <v>0</v>
      </c>
      <c r="BL116" s="10">
        <f t="shared" si="80"/>
        <v>0</v>
      </c>
      <c r="BM116" s="13">
        <f t="shared" si="69"/>
        <v>0</v>
      </c>
      <c r="BN116" s="10" t="e">
        <f t="shared" si="94"/>
        <v>#NUM!</v>
      </c>
      <c r="BO116" s="10" t="e">
        <f t="shared" si="95"/>
        <v>#NUM!</v>
      </c>
      <c r="BP116" s="11"/>
      <c r="BQ116" s="11"/>
      <c r="BR116" s="11">
        <v>0</v>
      </c>
      <c r="BS116" s="11">
        <f t="shared" si="72"/>
        <v>0</v>
      </c>
      <c r="BT116" s="13">
        <f t="shared" si="73"/>
        <v>0</v>
      </c>
      <c r="BU116" s="11" t="e">
        <f t="shared" si="74"/>
        <v>#NUM!</v>
      </c>
      <c r="BV116" s="11" t="e">
        <f t="shared" si="75"/>
        <v>#NUM!</v>
      </c>
      <c r="BW116" s="11"/>
      <c r="BX116" s="11"/>
      <c r="BY116" s="10">
        <v>0</v>
      </c>
      <c r="BZ116" s="10">
        <v>0</v>
      </c>
      <c r="CA116" s="10">
        <f t="shared" si="96"/>
        <v>0</v>
      </c>
      <c r="CB116" s="13">
        <f t="shared" si="77"/>
        <v>0</v>
      </c>
      <c r="CC116" s="10" t="e">
        <f t="shared" si="97"/>
        <v>#NUM!</v>
      </c>
      <c r="CD116" s="10" t="e">
        <f t="shared" si="98"/>
        <v>#NUM!</v>
      </c>
    </row>
    <row r="117" spans="1:82" x14ac:dyDescent="0.35">
      <c r="A117" s="11"/>
      <c r="B117" s="11"/>
      <c r="C117" s="4" t="s">
        <v>33</v>
      </c>
      <c r="D117" s="5" t="s">
        <v>42</v>
      </c>
      <c r="E117" s="5" t="s">
        <v>46</v>
      </c>
      <c r="F117" s="5" t="s">
        <v>29</v>
      </c>
      <c r="G117" s="4" t="s">
        <v>47</v>
      </c>
      <c r="H117" s="4" t="s">
        <v>48</v>
      </c>
      <c r="I117" s="4" t="s">
        <v>49</v>
      </c>
      <c r="J117" s="11"/>
      <c r="L117" s="11">
        <v>0</v>
      </c>
      <c r="M117" s="10">
        <v>0</v>
      </c>
      <c r="N117" s="10">
        <f t="shared" si="45"/>
        <v>0</v>
      </c>
      <c r="O117" s="10" t="e">
        <f t="shared" si="46"/>
        <v>#NUM!</v>
      </c>
      <c r="P117" s="10" t="e">
        <f t="shared" si="47"/>
        <v>#NUM!</v>
      </c>
      <c r="Q117" s="11"/>
      <c r="R117" s="11"/>
      <c r="S117" s="10">
        <v>0</v>
      </c>
      <c r="T117" s="10">
        <v>0</v>
      </c>
      <c r="U117" s="10">
        <f t="shared" si="48"/>
        <v>0</v>
      </c>
      <c r="V117" s="10">
        <f t="shared" si="49"/>
        <v>0</v>
      </c>
      <c r="W117" s="10" t="e">
        <f t="shared" si="81"/>
        <v>#NUM!</v>
      </c>
      <c r="X117" s="10" t="e">
        <f t="shared" si="82"/>
        <v>#NUM!</v>
      </c>
      <c r="Z117" s="11"/>
      <c r="AA117" s="10">
        <v>0</v>
      </c>
      <c r="AB117" s="10">
        <f t="shared" si="83"/>
        <v>0</v>
      </c>
      <c r="AC117" s="10">
        <f t="shared" si="53"/>
        <v>0</v>
      </c>
      <c r="AD117" s="10" t="e">
        <f t="shared" si="84"/>
        <v>#NUM!</v>
      </c>
      <c r="AE117" s="10" t="e">
        <f t="shared" si="85"/>
        <v>#NUM!</v>
      </c>
      <c r="AG117" s="11"/>
      <c r="AH117" s="10">
        <v>0</v>
      </c>
      <c r="AI117" s="10">
        <v>0</v>
      </c>
      <c r="AJ117" s="10">
        <v>0</v>
      </c>
      <c r="AK117" s="10">
        <f t="shared" si="56"/>
        <v>0</v>
      </c>
      <c r="AL117" s="10">
        <f t="shared" si="57"/>
        <v>0</v>
      </c>
      <c r="AM117" s="10" t="e">
        <f t="shared" si="86"/>
        <v>#NUM!</v>
      </c>
      <c r="AN117" s="10" t="e">
        <f t="shared" si="87"/>
        <v>#NUM!</v>
      </c>
      <c r="AS117" s="11"/>
      <c r="AT117" s="10">
        <v>0</v>
      </c>
      <c r="AU117" s="10">
        <v>0</v>
      </c>
      <c r="AV117" s="10">
        <f t="shared" si="88"/>
        <v>0</v>
      </c>
      <c r="AW117" s="10">
        <f t="shared" si="61"/>
        <v>0</v>
      </c>
      <c r="AX117" s="10" t="e">
        <f t="shared" si="89"/>
        <v>#NUM!</v>
      </c>
      <c r="AY117" s="10" t="e">
        <f t="shared" si="90"/>
        <v>#NUM!</v>
      </c>
      <c r="BA117" s="11"/>
      <c r="BB117" s="10">
        <v>0</v>
      </c>
      <c r="BC117" s="10">
        <v>0</v>
      </c>
      <c r="BD117" s="10">
        <f t="shared" si="91"/>
        <v>0</v>
      </c>
      <c r="BE117" s="13">
        <f t="shared" si="65"/>
        <v>0</v>
      </c>
      <c r="BF117" s="10" t="e">
        <f t="shared" si="92"/>
        <v>#NUM!</v>
      </c>
      <c r="BG117" s="10" t="e">
        <f t="shared" si="93"/>
        <v>#NUM!</v>
      </c>
      <c r="BH117" s="11"/>
      <c r="BI117" s="11"/>
      <c r="BJ117" s="10">
        <v>0</v>
      </c>
      <c r="BK117" s="10">
        <v>0</v>
      </c>
      <c r="BL117" s="10">
        <f t="shared" si="80"/>
        <v>0</v>
      </c>
      <c r="BM117" s="13">
        <f t="shared" si="69"/>
        <v>0</v>
      </c>
      <c r="BN117" s="10" t="e">
        <f t="shared" si="94"/>
        <v>#NUM!</v>
      </c>
      <c r="BO117" s="10" t="e">
        <f t="shared" si="95"/>
        <v>#NUM!</v>
      </c>
      <c r="BP117" s="11"/>
      <c r="BQ117" s="11"/>
      <c r="BR117" s="11">
        <v>0</v>
      </c>
      <c r="BS117" s="11">
        <f t="shared" si="72"/>
        <v>0</v>
      </c>
      <c r="BT117" s="13">
        <f t="shared" si="73"/>
        <v>0</v>
      </c>
      <c r="BU117" s="11" t="e">
        <f t="shared" si="74"/>
        <v>#NUM!</v>
      </c>
      <c r="BV117" s="11" t="e">
        <f t="shared" si="75"/>
        <v>#NUM!</v>
      </c>
      <c r="BW117" s="11"/>
      <c r="BX117" s="11"/>
      <c r="BY117" s="10">
        <v>0</v>
      </c>
      <c r="BZ117" s="10">
        <v>0</v>
      </c>
      <c r="CA117" s="10">
        <f t="shared" si="96"/>
        <v>0</v>
      </c>
      <c r="CB117" s="13">
        <f t="shared" si="77"/>
        <v>0</v>
      </c>
      <c r="CC117" s="10" t="e">
        <f t="shared" si="97"/>
        <v>#NUM!</v>
      </c>
      <c r="CD117" s="10" t="e">
        <f t="shared" si="98"/>
        <v>#NUM!</v>
      </c>
    </row>
    <row r="118" spans="1:82" x14ac:dyDescent="0.35">
      <c r="A118" s="11"/>
      <c r="B118" s="11"/>
      <c r="C118" s="4" t="s">
        <v>33</v>
      </c>
      <c r="D118" s="5" t="s">
        <v>42</v>
      </c>
      <c r="E118" s="5" t="s">
        <v>46</v>
      </c>
      <c r="F118" s="5" t="s">
        <v>50</v>
      </c>
      <c r="G118" s="4" t="s">
        <v>51</v>
      </c>
      <c r="H118" s="4" t="s">
        <v>52</v>
      </c>
      <c r="I118" s="4" t="s">
        <v>53</v>
      </c>
      <c r="J118" s="11"/>
      <c r="L118" s="11">
        <v>0</v>
      </c>
      <c r="M118" s="10">
        <v>0</v>
      </c>
      <c r="N118" s="10">
        <f t="shared" si="45"/>
        <v>0</v>
      </c>
      <c r="O118" s="10" t="e">
        <f t="shared" si="46"/>
        <v>#NUM!</v>
      </c>
      <c r="P118" s="10" t="e">
        <f t="shared" si="47"/>
        <v>#NUM!</v>
      </c>
      <c r="Q118" s="11"/>
      <c r="R118" s="11"/>
      <c r="S118" s="10">
        <v>0</v>
      </c>
      <c r="T118" s="10">
        <v>13</v>
      </c>
      <c r="U118" s="10">
        <f t="shared" si="48"/>
        <v>6.5</v>
      </c>
      <c r="V118" s="10">
        <f t="shared" si="49"/>
        <v>0.22413793103448276</v>
      </c>
      <c r="W118" s="10">
        <f t="shared" si="81"/>
        <v>-1.4954936530848826</v>
      </c>
      <c r="X118" s="10">
        <f t="shared" si="82"/>
        <v>-0.33519685327764609</v>
      </c>
      <c r="Z118" s="11"/>
      <c r="AA118" s="10">
        <v>0</v>
      </c>
      <c r="AB118" s="10">
        <f t="shared" si="83"/>
        <v>0</v>
      </c>
      <c r="AC118" s="10">
        <f t="shared" si="53"/>
        <v>0</v>
      </c>
      <c r="AD118" s="10" t="e">
        <f t="shared" si="84"/>
        <v>#NUM!</v>
      </c>
      <c r="AE118" s="10" t="e">
        <f t="shared" si="85"/>
        <v>#NUM!</v>
      </c>
      <c r="AG118" s="11"/>
      <c r="AH118" s="10">
        <v>0</v>
      </c>
      <c r="AI118" s="10">
        <v>0</v>
      </c>
      <c r="AJ118" s="10">
        <v>0</v>
      </c>
      <c r="AK118" s="10">
        <f t="shared" si="56"/>
        <v>0</v>
      </c>
      <c r="AL118" s="10">
        <f t="shared" si="57"/>
        <v>0</v>
      </c>
      <c r="AM118" s="10" t="e">
        <f t="shared" si="86"/>
        <v>#NUM!</v>
      </c>
      <c r="AN118" s="10" t="e">
        <f t="shared" si="87"/>
        <v>#NUM!</v>
      </c>
      <c r="AS118" s="11"/>
      <c r="AT118" s="10">
        <v>0</v>
      </c>
      <c r="AU118" s="10">
        <v>0</v>
      </c>
      <c r="AV118" s="10">
        <f t="shared" si="88"/>
        <v>0</v>
      </c>
      <c r="AW118" s="10">
        <f t="shared" si="61"/>
        <v>0</v>
      </c>
      <c r="AX118" s="10" t="e">
        <f t="shared" si="89"/>
        <v>#NUM!</v>
      </c>
      <c r="AY118" s="10" t="e">
        <f t="shared" si="90"/>
        <v>#NUM!</v>
      </c>
      <c r="BA118" s="11"/>
      <c r="BB118" s="10">
        <v>0</v>
      </c>
      <c r="BC118" s="10">
        <v>0</v>
      </c>
      <c r="BD118" s="10">
        <f t="shared" si="91"/>
        <v>0</v>
      </c>
      <c r="BE118" s="13">
        <f t="shared" si="65"/>
        <v>0</v>
      </c>
      <c r="BF118" s="10" t="e">
        <f t="shared" si="92"/>
        <v>#NUM!</v>
      </c>
      <c r="BG118" s="10" t="e">
        <f t="shared" si="93"/>
        <v>#NUM!</v>
      </c>
      <c r="BH118" s="11"/>
      <c r="BI118" s="11"/>
      <c r="BJ118" s="10">
        <v>0</v>
      </c>
      <c r="BK118" s="10">
        <v>0</v>
      </c>
      <c r="BL118" s="10">
        <f t="shared" si="80"/>
        <v>0</v>
      </c>
      <c r="BM118" s="13">
        <f t="shared" si="69"/>
        <v>0</v>
      </c>
      <c r="BN118" s="10" t="e">
        <f t="shared" si="94"/>
        <v>#NUM!</v>
      </c>
      <c r="BO118" s="10" t="e">
        <f t="shared" si="95"/>
        <v>#NUM!</v>
      </c>
      <c r="BP118" s="11"/>
      <c r="BQ118" s="11"/>
      <c r="BR118" s="11">
        <v>0</v>
      </c>
      <c r="BS118" s="11">
        <f t="shared" si="72"/>
        <v>0</v>
      </c>
      <c r="BT118" s="13">
        <f t="shared" si="73"/>
        <v>0</v>
      </c>
      <c r="BU118" s="11" t="e">
        <f t="shared" si="74"/>
        <v>#NUM!</v>
      </c>
      <c r="BV118" s="11" t="e">
        <f t="shared" si="75"/>
        <v>#NUM!</v>
      </c>
      <c r="BW118" s="11"/>
      <c r="BX118" s="11"/>
      <c r="BY118" s="10">
        <v>0</v>
      </c>
      <c r="BZ118" s="10">
        <v>0</v>
      </c>
      <c r="CA118" s="10">
        <f t="shared" si="96"/>
        <v>0</v>
      </c>
      <c r="CB118" s="13">
        <f t="shared" si="77"/>
        <v>0</v>
      </c>
      <c r="CC118" s="10" t="e">
        <f t="shared" si="97"/>
        <v>#NUM!</v>
      </c>
      <c r="CD118" s="10" t="e">
        <f t="shared" si="98"/>
        <v>#NUM!</v>
      </c>
    </row>
    <row r="119" spans="1:82" x14ac:dyDescent="0.35">
      <c r="A119" s="11"/>
      <c r="B119" s="11"/>
      <c r="C119" s="4" t="s">
        <v>33</v>
      </c>
      <c r="D119" s="5" t="s">
        <v>42</v>
      </c>
      <c r="E119" s="5" t="s">
        <v>29</v>
      </c>
      <c r="F119" s="5" t="s">
        <v>29</v>
      </c>
      <c r="G119" s="4" t="s">
        <v>54</v>
      </c>
      <c r="H119" s="4" t="s">
        <v>55</v>
      </c>
      <c r="I119" s="4" t="s">
        <v>53</v>
      </c>
      <c r="J119" s="11"/>
      <c r="L119" s="11">
        <v>0</v>
      </c>
      <c r="M119" s="10">
        <v>0</v>
      </c>
      <c r="N119" s="10">
        <f t="shared" si="45"/>
        <v>0</v>
      </c>
      <c r="O119" s="10" t="e">
        <f t="shared" si="46"/>
        <v>#NUM!</v>
      </c>
      <c r="P119" s="10" t="e">
        <f t="shared" si="47"/>
        <v>#NUM!</v>
      </c>
      <c r="Q119" s="11"/>
      <c r="R119" s="11"/>
      <c r="S119" s="10">
        <v>0</v>
      </c>
      <c r="T119" s="10">
        <v>0</v>
      </c>
      <c r="U119" s="10">
        <f t="shared" si="48"/>
        <v>0</v>
      </c>
      <c r="V119" s="10">
        <f t="shared" si="49"/>
        <v>0</v>
      </c>
      <c r="W119" s="10" t="e">
        <f t="shared" si="81"/>
        <v>#NUM!</v>
      </c>
      <c r="X119" s="10" t="e">
        <f t="shared" si="82"/>
        <v>#NUM!</v>
      </c>
      <c r="Z119" s="11"/>
      <c r="AA119" s="10">
        <v>0</v>
      </c>
      <c r="AB119" s="10">
        <f t="shared" si="83"/>
        <v>0</v>
      </c>
      <c r="AC119" s="10">
        <f t="shared" si="53"/>
        <v>0</v>
      </c>
      <c r="AD119" s="10" t="e">
        <f t="shared" si="84"/>
        <v>#NUM!</v>
      </c>
      <c r="AE119" s="10" t="e">
        <f t="shared" si="85"/>
        <v>#NUM!</v>
      </c>
      <c r="AG119" s="11"/>
      <c r="AH119" s="10">
        <v>0</v>
      </c>
      <c r="AI119" s="10">
        <v>0</v>
      </c>
      <c r="AJ119" s="10">
        <v>0</v>
      </c>
      <c r="AK119" s="10">
        <f t="shared" si="56"/>
        <v>0</v>
      </c>
      <c r="AL119" s="10">
        <f t="shared" si="57"/>
        <v>0</v>
      </c>
      <c r="AM119" s="10" t="e">
        <f t="shared" si="86"/>
        <v>#NUM!</v>
      </c>
      <c r="AN119" s="10" t="e">
        <f t="shared" si="87"/>
        <v>#NUM!</v>
      </c>
      <c r="AS119" s="11"/>
      <c r="AT119" s="10">
        <v>0</v>
      </c>
      <c r="AU119" s="10">
        <v>0</v>
      </c>
      <c r="AV119" s="10">
        <f t="shared" si="88"/>
        <v>0</v>
      </c>
      <c r="AW119" s="10">
        <f t="shared" si="61"/>
        <v>0</v>
      </c>
      <c r="AX119" s="10" t="e">
        <f t="shared" si="89"/>
        <v>#NUM!</v>
      </c>
      <c r="AY119" s="10" t="e">
        <f t="shared" si="90"/>
        <v>#NUM!</v>
      </c>
      <c r="BA119" s="11"/>
      <c r="BB119" s="10">
        <v>0</v>
      </c>
      <c r="BC119" s="10">
        <v>0</v>
      </c>
      <c r="BD119" s="10">
        <f t="shared" si="91"/>
        <v>0</v>
      </c>
      <c r="BE119" s="13">
        <f t="shared" si="65"/>
        <v>0</v>
      </c>
      <c r="BF119" s="10" t="e">
        <f t="shared" si="92"/>
        <v>#NUM!</v>
      </c>
      <c r="BG119" s="10" t="e">
        <f t="shared" si="93"/>
        <v>#NUM!</v>
      </c>
      <c r="BH119" s="11"/>
      <c r="BI119" s="11"/>
      <c r="BJ119" s="10">
        <v>0</v>
      </c>
      <c r="BK119" s="10">
        <v>0</v>
      </c>
      <c r="BL119" s="10">
        <f t="shared" si="80"/>
        <v>0</v>
      </c>
      <c r="BM119" s="13">
        <f t="shared" si="69"/>
        <v>0</v>
      </c>
      <c r="BN119" s="10" t="e">
        <f t="shared" si="94"/>
        <v>#NUM!</v>
      </c>
      <c r="BO119" s="10" t="e">
        <f t="shared" si="95"/>
        <v>#NUM!</v>
      </c>
      <c r="BP119" s="11"/>
      <c r="BQ119" s="11"/>
      <c r="BR119" s="11">
        <v>0</v>
      </c>
      <c r="BS119" s="11">
        <f t="shared" si="72"/>
        <v>0</v>
      </c>
      <c r="BT119" s="13">
        <f t="shared" si="73"/>
        <v>0</v>
      </c>
      <c r="BU119" s="11" t="e">
        <f t="shared" si="74"/>
        <v>#NUM!</v>
      </c>
      <c r="BV119" s="11" t="e">
        <f t="shared" si="75"/>
        <v>#NUM!</v>
      </c>
      <c r="BW119" s="11"/>
      <c r="BX119" s="11"/>
      <c r="BY119" s="10">
        <v>1</v>
      </c>
      <c r="BZ119" s="10">
        <v>32</v>
      </c>
      <c r="CA119" s="10">
        <f t="shared" si="96"/>
        <v>16.5</v>
      </c>
      <c r="CB119" s="13">
        <f t="shared" si="77"/>
        <v>0.75</v>
      </c>
      <c r="CC119" s="10">
        <f t="shared" si="97"/>
        <v>-0.2876820724517809</v>
      </c>
      <c r="CD119" s="10">
        <f t="shared" si="98"/>
        <v>-0.21576155433883568</v>
      </c>
    </row>
    <row r="120" spans="1:82" x14ac:dyDescent="0.35">
      <c r="A120" s="11"/>
      <c r="B120" s="11"/>
      <c r="C120" s="4" t="s">
        <v>33</v>
      </c>
      <c r="D120" s="5" t="s">
        <v>42</v>
      </c>
      <c r="E120" s="5" t="s">
        <v>29</v>
      </c>
      <c r="F120" s="5" t="s">
        <v>29</v>
      </c>
      <c r="G120" s="4" t="s">
        <v>56</v>
      </c>
      <c r="H120" s="4" t="s">
        <v>57</v>
      </c>
      <c r="I120" s="4" t="s">
        <v>58</v>
      </c>
      <c r="J120" s="11"/>
      <c r="L120" s="11">
        <v>0</v>
      </c>
      <c r="M120" s="10">
        <v>0</v>
      </c>
      <c r="N120" s="10">
        <f t="shared" si="45"/>
        <v>0</v>
      </c>
      <c r="O120" s="10" t="e">
        <f t="shared" si="46"/>
        <v>#NUM!</v>
      </c>
      <c r="P120" s="10" t="e">
        <f t="shared" si="47"/>
        <v>#NUM!</v>
      </c>
      <c r="Q120" s="11"/>
      <c r="R120" s="11"/>
      <c r="S120" s="10">
        <v>0</v>
      </c>
      <c r="T120" s="10">
        <v>0</v>
      </c>
      <c r="U120" s="10">
        <f t="shared" si="48"/>
        <v>0</v>
      </c>
      <c r="V120" s="10">
        <f t="shared" si="49"/>
        <v>0</v>
      </c>
      <c r="W120" s="10" t="e">
        <f t="shared" si="81"/>
        <v>#NUM!</v>
      </c>
      <c r="X120" s="10" t="e">
        <f t="shared" si="82"/>
        <v>#NUM!</v>
      </c>
      <c r="Z120" s="11"/>
      <c r="AA120" s="10">
        <v>0</v>
      </c>
      <c r="AB120" s="10">
        <f t="shared" si="83"/>
        <v>0</v>
      </c>
      <c r="AC120" s="10">
        <f t="shared" si="53"/>
        <v>0</v>
      </c>
      <c r="AD120" s="10" t="e">
        <f t="shared" si="84"/>
        <v>#NUM!</v>
      </c>
      <c r="AE120" s="10" t="e">
        <f t="shared" si="85"/>
        <v>#NUM!</v>
      </c>
      <c r="AG120" s="11"/>
      <c r="AH120" s="10">
        <v>0</v>
      </c>
      <c r="AI120" s="10">
        <v>0</v>
      </c>
      <c r="AJ120" s="10">
        <v>0</v>
      </c>
      <c r="AK120" s="10">
        <f t="shared" si="56"/>
        <v>0</v>
      </c>
      <c r="AL120" s="10">
        <f t="shared" si="57"/>
        <v>0</v>
      </c>
      <c r="AM120" s="10" t="e">
        <f t="shared" si="86"/>
        <v>#NUM!</v>
      </c>
      <c r="AN120" s="10" t="e">
        <f t="shared" si="87"/>
        <v>#NUM!</v>
      </c>
      <c r="AS120" s="11"/>
      <c r="AT120" s="10">
        <v>0</v>
      </c>
      <c r="AU120" s="10">
        <v>0</v>
      </c>
      <c r="AV120" s="10">
        <f t="shared" si="88"/>
        <v>0</v>
      </c>
      <c r="AW120" s="10">
        <f t="shared" si="61"/>
        <v>0</v>
      </c>
      <c r="AX120" s="10" t="e">
        <f t="shared" si="89"/>
        <v>#NUM!</v>
      </c>
      <c r="AY120" s="10" t="e">
        <f t="shared" si="90"/>
        <v>#NUM!</v>
      </c>
      <c r="BA120" s="11"/>
      <c r="BB120" s="10">
        <v>0</v>
      </c>
      <c r="BC120" s="10">
        <v>0</v>
      </c>
      <c r="BD120" s="10">
        <f t="shared" si="91"/>
        <v>0</v>
      </c>
      <c r="BE120" s="13">
        <f t="shared" si="65"/>
        <v>0</v>
      </c>
      <c r="BF120" s="10" t="e">
        <f t="shared" si="92"/>
        <v>#NUM!</v>
      </c>
      <c r="BG120" s="10" t="e">
        <f t="shared" si="93"/>
        <v>#NUM!</v>
      </c>
      <c r="BH120" s="11"/>
      <c r="BI120" s="11"/>
      <c r="BJ120" s="10">
        <v>1</v>
      </c>
      <c r="BK120" s="10">
        <v>0</v>
      </c>
      <c r="BL120" s="10">
        <f t="shared" si="80"/>
        <v>1</v>
      </c>
      <c r="BM120" s="13">
        <f t="shared" si="69"/>
        <v>1.4492753623188406E-2</v>
      </c>
      <c r="BN120" s="10">
        <f t="shared" si="94"/>
        <v>-4.2341065045972597</v>
      </c>
      <c r="BO120" s="10">
        <f t="shared" si="95"/>
        <v>-6.1363862385467531E-2</v>
      </c>
      <c r="BP120" s="11"/>
      <c r="BQ120" s="11"/>
      <c r="BR120" s="11">
        <v>0</v>
      </c>
      <c r="BS120" s="11">
        <f t="shared" si="72"/>
        <v>0</v>
      </c>
      <c r="BT120" s="13">
        <f t="shared" si="73"/>
        <v>0</v>
      </c>
      <c r="BU120" s="11" t="e">
        <f t="shared" si="74"/>
        <v>#NUM!</v>
      </c>
      <c r="BV120" s="11" t="e">
        <f t="shared" si="75"/>
        <v>#NUM!</v>
      </c>
      <c r="BW120" s="11"/>
      <c r="BX120" s="11"/>
      <c r="BY120" s="10">
        <v>0</v>
      </c>
      <c r="BZ120" s="10">
        <v>0</v>
      </c>
      <c r="CA120" s="10">
        <f t="shared" si="96"/>
        <v>0</v>
      </c>
      <c r="CB120" s="13">
        <f t="shared" si="77"/>
        <v>0</v>
      </c>
      <c r="CC120" s="10" t="e">
        <f t="shared" si="97"/>
        <v>#NUM!</v>
      </c>
      <c r="CD120" s="10" t="e">
        <f t="shared" si="98"/>
        <v>#NUM!</v>
      </c>
    </row>
    <row r="121" spans="1:82" x14ac:dyDescent="0.35">
      <c r="A121" s="11"/>
      <c r="B121" s="11"/>
      <c r="C121" s="4" t="s">
        <v>33</v>
      </c>
      <c r="D121" s="5" t="s">
        <v>42</v>
      </c>
      <c r="E121" s="5" t="s">
        <v>46</v>
      </c>
      <c r="F121" s="5" t="s">
        <v>29</v>
      </c>
      <c r="G121" s="4" t="s">
        <v>59</v>
      </c>
      <c r="H121" s="4" t="s">
        <v>60</v>
      </c>
      <c r="I121" s="4" t="s">
        <v>61</v>
      </c>
      <c r="J121" s="11"/>
      <c r="L121" s="11">
        <v>0</v>
      </c>
      <c r="M121" s="10">
        <v>0</v>
      </c>
      <c r="N121" s="10">
        <f t="shared" si="45"/>
        <v>0</v>
      </c>
      <c r="O121" s="10" t="e">
        <f t="shared" si="46"/>
        <v>#NUM!</v>
      </c>
      <c r="P121" s="10" t="e">
        <f t="shared" si="47"/>
        <v>#NUM!</v>
      </c>
      <c r="Q121" s="11"/>
      <c r="R121" s="11"/>
      <c r="S121" s="10">
        <v>30</v>
      </c>
      <c r="T121" s="10">
        <v>0</v>
      </c>
      <c r="U121" s="10">
        <f t="shared" si="48"/>
        <v>15</v>
      </c>
      <c r="V121" s="10">
        <f t="shared" si="49"/>
        <v>0.51724137931034486</v>
      </c>
      <c r="W121" s="10">
        <f t="shared" si="81"/>
        <v>-0.65924562888426386</v>
      </c>
      <c r="X121" s="10">
        <f t="shared" si="82"/>
        <v>-0.34098911838841234</v>
      </c>
      <c r="Z121" s="11"/>
      <c r="AA121" s="10">
        <v>0</v>
      </c>
      <c r="AB121" s="10">
        <f t="shared" si="83"/>
        <v>0</v>
      </c>
      <c r="AC121" s="10">
        <f t="shared" si="53"/>
        <v>0</v>
      </c>
      <c r="AD121" s="10" t="e">
        <f t="shared" si="84"/>
        <v>#NUM!</v>
      </c>
      <c r="AE121" s="10" t="e">
        <f t="shared" si="85"/>
        <v>#NUM!</v>
      </c>
      <c r="AG121" s="11"/>
      <c r="AH121" s="10">
        <v>0</v>
      </c>
      <c r="AI121" s="10">
        <v>0</v>
      </c>
      <c r="AJ121" s="10">
        <v>0</v>
      </c>
      <c r="AK121" s="10">
        <f t="shared" si="56"/>
        <v>0</v>
      </c>
      <c r="AL121" s="10">
        <f t="shared" si="57"/>
        <v>0</v>
      </c>
      <c r="AM121" s="10" t="e">
        <f t="shared" si="86"/>
        <v>#NUM!</v>
      </c>
      <c r="AN121" s="10" t="e">
        <f t="shared" si="87"/>
        <v>#NUM!</v>
      </c>
      <c r="AS121" s="11"/>
      <c r="AT121" s="10">
        <v>0</v>
      </c>
      <c r="AU121" s="10">
        <v>0</v>
      </c>
      <c r="AV121" s="10">
        <f t="shared" si="88"/>
        <v>0</v>
      </c>
      <c r="AW121" s="10">
        <f t="shared" si="61"/>
        <v>0</v>
      </c>
      <c r="AX121" s="10" t="e">
        <f t="shared" si="89"/>
        <v>#NUM!</v>
      </c>
      <c r="AY121" s="10" t="e">
        <f t="shared" si="90"/>
        <v>#NUM!</v>
      </c>
      <c r="BA121" s="11"/>
      <c r="BB121" s="10">
        <v>0</v>
      </c>
      <c r="BC121" s="10">
        <v>0</v>
      </c>
      <c r="BD121" s="10">
        <f t="shared" si="91"/>
        <v>0</v>
      </c>
      <c r="BE121" s="13">
        <f t="shared" si="65"/>
        <v>0</v>
      </c>
      <c r="BF121" s="10" t="e">
        <f t="shared" si="92"/>
        <v>#NUM!</v>
      </c>
      <c r="BG121" s="10" t="e">
        <f t="shared" si="93"/>
        <v>#NUM!</v>
      </c>
      <c r="BH121" s="11"/>
      <c r="BI121" s="11"/>
      <c r="BJ121" s="10">
        <v>0</v>
      </c>
      <c r="BK121" s="10">
        <v>0</v>
      </c>
      <c r="BL121" s="10">
        <f t="shared" si="80"/>
        <v>0</v>
      </c>
      <c r="BM121" s="13">
        <f t="shared" si="69"/>
        <v>0</v>
      </c>
      <c r="BN121" s="10" t="e">
        <f t="shared" si="94"/>
        <v>#NUM!</v>
      </c>
      <c r="BO121" s="10" t="e">
        <f t="shared" si="95"/>
        <v>#NUM!</v>
      </c>
      <c r="BP121" s="11"/>
      <c r="BQ121" s="11"/>
      <c r="BR121" s="11">
        <v>0</v>
      </c>
      <c r="BS121" s="11">
        <f t="shared" si="72"/>
        <v>0</v>
      </c>
      <c r="BT121" s="13">
        <f t="shared" si="73"/>
        <v>0</v>
      </c>
      <c r="BU121" s="11" t="e">
        <f t="shared" si="74"/>
        <v>#NUM!</v>
      </c>
      <c r="BV121" s="11" t="e">
        <f t="shared" si="75"/>
        <v>#NUM!</v>
      </c>
      <c r="BW121" s="11"/>
      <c r="BX121" s="11"/>
      <c r="BY121" s="10">
        <v>0</v>
      </c>
      <c r="BZ121" s="10">
        <v>0</v>
      </c>
      <c r="CA121" s="10">
        <f t="shared" si="96"/>
        <v>0</v>
      </c>
      <c r="CB121" s="13">
        <f t="shared" si="77"/>
        <v>0</v>
      </c>
      <c r="CC121" s="10" t="e">
        <f t="shared" si="97"/>
        <v>#NUM!</v>
      </c>
      <c r="CD121" s="10" t="e">
        <f t="shared" si="98"/>
        <v>#NUM!</v>
      </c>
    </row>
    <row r="122" spans="1:82" x14ac:dyDescent="0.35">
      <c r="A122" s="11"/>
      <c r="B122" s="11"/>
      <c r="C122" s="4" t="s">
        <v>33</v>
      </c>
      <c r="D122" s="5" t="s">
        <v>42</v>
      </c>
      <c r="E122" s="5" t="s">
        <v>46</v>
      </c>
      <c r="F122" s="5" t="s">
        <v>29</v>
      </c>
      <c r="G122" s="4" t="s">
        <v>62</v>
      </c>
      <c r="H122" s="4" t="s">
        <v>63</v>
      </c>
      <c r="I122" s="4" t="s">
        <v>61</v>
      </c>
      <c r="J122" s="11"/>
      <c r="L122" s="11">
        <v>0</v>
      </c>
      <c r="M122" s="10">
        <v>0</v>
      </c>
      <c r="N122" s="10">
        <f t="shared" si="45"/>
        <v>0</v>
      </c>
      <c r="O122" s="10" t="e">
        <f t="shared" si="46"/>
        <v>#NUM!</v>
      </c>
      <c r="P122" s="10" t="e">
        <f t="shared" si="47"/>
        <v>#NUM!</v>
      </c>
      <c r="Q122" s="11"/>
      <c r="R122" s="11"/>
      <c r="S122" s="10">
        <v>0</v>
      </c>
      <c r="T122" s="10">
        <v>0</v>
      </c>
      <c r="U122" s="10">
        <f t="shared" si="48"/>
        <v>0</v>
      </c>
      <c r="V122" s="10">
        <f t="shared" si="49"/>
        <v>0</v>
      </c>
      <c r="W122" s="10" t="e">
        <f t="shared" si="81"/>
        <v>#NUM!</v>
      </c>
      <c r="X122" s="10" t="e">
        <f t="shared" si="82"/>
        <v>#NUM!</v>
      </c>
      <c r="Z122" s="11"/>
      <c r="AA122" s="10">
        <v>0</v>
      </c>
      <c r="AB122" s="10">
        <f t="shared" si="83"/>
        <v>0</v>
      </c>
      <c r="AC122" s="10">
        <f t="shared" si="53"/>
        <v>0</v>
      </c>
      <c r="AD122" s="10" t="e">
        <f t="shared" si="84"/>
        <v>#NUM!</v>
      </c>
      <c r="AE122" s="10" t="e">
        <f t="shared" si="85"/>
        <v>#NUM!</v>
      </c>
      <c r="AG122" s="11"/>
      <c r="AH122" s="10">
        <v>16</v>
      </c>
      <c r="AI122" s="10">
        <v>0</v>
      </c>
      <c r="AJ122" s="10">
        <v>0</v>
      </c>
      <c r="AK122" s="10">
        <f t="shared" si="56"/>
        <v>5.333333333333333</v>
      </c>
      <c r="AL122" s="10">
        <f t="shared" si="57"/>
        <v>0.36355373778686662</v>
      </c>
      <c r="AM122" s="10">
        <f t="shared" si="86"/>
        <v>-1.0118281585832187</v>
      </c>
      <c r="AN122" s="10">
        <f t="shared" si="87"/>
        <v>-0.36785390905093157</v>
      </c>
      <c r="AS122" s="11"/>
      <c r="AT122" s="10">
        <v>0</v>
      </c>
      <c r="AU122" s="10">
        <v>0</v>
      </c>
      <c r="AV122" s="10">
        <f t="shared" si="88"/>
        <v>0</v>
      </c>
      <c r="AW122" s="10">
        <f t="shared" si="61"/>
        <v>0</v>
      </c>
      <c r="AX122" s="10" t="e">
        <f t="shared" si="89"/>
        <v>#NUM!</v>
      </c>
      <c r="AY122" s="10" t="e">
        <f t="shared" si="90"/>
        <v>#NUM!</v>
      </c>
      <c r="BA122" s="11"/>
      <c r="BB122" s="10">
        <v>0</v>
      </c>
      <c r="BC122" s="10">
        <v>0</v>
      </c>
      <c r="BD122" s="10">
        <f t="shared" si="91"/>
        <v>0</v>
      </c>
      <c r="BE122" s="13">
        <f t="shared" si="65"/>
        <v>0</v>
      </c>
      <c r="BF122" s="10" t="e">
        <f t="shared" si="92"/>
        <v>#NUM!</v>
      </c>
      <c r="BG122" s="10" t="e">
        <f t="shared" si="93"/>
        <v>#NUM!</v>
      </c>
      <c r="BH122" s="11"/>
      <c r="BI122" s="11"/>
      <c r="BJ122" s="10">
        <v>0</v>
      </c>
      <c r="BK122" s="10">
        <v>0</v>
      </c>
      <c r="BL122" s="10">
        <f t="shared" si="80"/>
        <v>0</v>
      </c>
      <c r="BM122" s="13">
        <f t="shared" si="69"/>
        <v>0</v>
      </c>
      <c r="BN122" s="10" t="e">
        <f t="shared" si="94"/>
        <v>#NUM!</v>
      </c>
      <c r="BO122" s="10" t="e">
        <f t="shared" si="95"/>
        <v>#NUM!</v>
      </c>
      <c r="BP122" s="11"/>
      <c r="BQ122" s="11"/>
      <c r="BR122" s="11">
        <v>0</v>
      </c>
      <c r="BS122" s="11">
        <f t="shared" si="72"/>
        <v>0</v>
      </c>
      <c r="BT122" s="13">
        <f t="shared" si="73"/>
        <v>0</v>
      </c>
      <c r="BU122" s="11" t="e">
        <f t="shared" si="74"/>
        <v>#NUM!</v>
      </c>
      <c r="BV122" s="11" t="e">
        <f t="shared" si="75"/>
        <v>#NUM!</v>
      </c>
      <c r="BW122" s="11"/>
      <c r="BX122" s="11"/>
      <c r="BY122" s="10">
        <v>0</v>
      </c>
      <c r="BZ122" s="10">
        <v>0</v>
      </c>
      <c r="CA122" s="10">
        <f t="shared" si="96"/>
        <v>0</v>
      </c>
      <c r="CB122" s="13">
        <f t="shared" si="77"/>
        <v>0</v>
      </c>
      <c r="CC122" s="10" t="e">
        <f t="shared" si="97"/>
        <v>#NUM!</v>
      </c>
      <c r="CD122" s="10" t="e">
        <f t="shared" si="98"/>
        <v>#NUM!</v>
      </c>
    </row>
    <row r="123" spans="1:82" x14ac:dyDescent="0.35">
      <c r="A123" s="11"/>
      <c r="B123" s="11"/>
      <c r="C123" s="4" t="s">
        <v>33</v>
      </c>
      <c r="D123" s="5" t="s">
        <v>42</v>
      </c>
      <c r="E123" s="5" t="s">
        <v>46</v>
      </c>
      <c r="F123" s="5" t="s">
        <v>29</v>
      </c>
      <c r="G123" s="4" t="s">
        <v>59</v>
      </c>
      <c r="H123" s="4" t="s">
        <v>64</v>
      </c>
      <c r="I123" s="4" t="s">
        <v>61</v>
      </c>
      <c r="J123" s="11"/>
      <c r="L123" s="11">
        <v>0</v>
      </c>
      <c r="M123" s="10">
        <v>0</v>
      </c>
      <c r="N123" s="10">
        <f t="shared" si="45"/>
        <v>0</v>
      </c>
      <c r="O123" s="10" t="e">
        <f t="shared" si="46"/>
        <v>#NUM!</v>
      </c>
      <c r="P123" s="10" t="e">
        <f t="shared" si="47"/>
        <v>#NUM!</v>
      </c>
      <c r="Q123" s="11"/>
      <c r="R123" s="11"/>
      <c r="S123" s="10">
        <v>0</v>
      </c>
      <c r="T123" s="10">
        <v>0</v>
      </c>
      <c r="U123" s="10">
        <f t="shared" si="48"/>
        <v>0</v>
      </c>
      <c r="V123" s="10">
        <f t="shared" si="49"/>
        <v>0</v>
      </c>
      <c r="W123" s="10" t="e">
        <f t="shared" si="81"/>
        <v>#NUM!</v>
      </c>
      <c r="X123" s="10" t="e">
        <f t="shared" si="82"/>
        <v>#NUM!</v>
      </c>
      <c r="Z123" s="11"/>
      <c r="AA123" s="10">
        <v>0</v>
      </c>
      <c r="AB123" s="10">
        <f t="shared" si="83"/>
        <v>0</v>
      </c>
      <c r="AC123" s="10">
        <f t="shared" si="53"/>
        <v>0</v>
      </c>
      <c r="AD123" s="10" t="e">
        <f t="shared" si="84"/>
        <v>#NUM!</v>
      </c>
      <c r="AE123" s="10" t="e">
        <f t="shared" si="85"/>
        <v>#NUM!</v>
      </c>
      <c r="AG123" s="11"/>
      <c r="AH123" s="10">
        <v>0</v>
      </c>
      <c r="AI123" s="10">
        <v>0</v>
      </c>
      <c r="AJ123" s="10">
        <v>0</v>
      </c>
      <c r="AK123" s="10">
        <f t="shared" si="56"/>
        <v>0</v>
      </c>
      <c r="AL123" s="10">
        <f t="shared" si="57"/>
        <v>0</v>
      </c>
      <c r="AM123" s="10" t="e">
        <f t="shared" si="86"/>
        <v>#NUM!</v>
      </c>
      <c r="AN123" s="10" t="e">
        <f t="shared" si="87"/>
        <v>#NUM!</v>
      </c>
      <c r="AS123" s="11"/>
      <c r="AT123" s="10">
        <v>0</v>
      </c>
      <c r="AU123" s="10">
        <v>0</v>
      </c>
      <c r="AV123" s="10">
        <f t="shared" si="88"/>
        <v>0</v>
      </c>
      <c r="AW123" s="10">
        <f t="shared" si="61"/>
        <v>0</v>
      </c>
      <c r="AX123" s="10" t="e">
        <f t="shared" si="89"/>
        <v>#NUM!</v>
      </c>
      <c r="AY123" s="10" t="e">
        <f t="shared" si="90"/>
        <v>#NUM!</v>
      </c>
      <c r="BA123" s="11"/>
      <c r="BB123" s="10">
        <v>0</v>
      </c>
      <c r="BC123" s="10">
        <v>0</v>
      </c>
      <c r="BD123" s="10">
        <f t="shared" si="91"/>
        <v>0</v>
      </c>
      <c r="BE123" s="13">
        <f t="shared" si="65"/>
        <v>0</v>
      </c>
      <c r="BF123" s="10" t="e">
        <f t="shared" si="92"/>
        <v>#NUM!</v>
      </c>
      <c r="BG123" s="10" t="e">
        <f t="shared" si="93"/>
        <v>#NUM!</v>
      </c>
      <c r="BH123" s="11"/>
      <c r="BI123" s="11"/>
      <c r="BJ123" s="10">
        <v>19</v>
      </c>
      <c r="BK123" s="10">
        <v>0</v>
      </c>
      <c r="BL123" s="10">
        <f t="shared" si="80"/>
        <v>19</v>
      </c>
      <c r="BM123" s="13">
        <f t="shared" si="69"/>
        <v>0.27536231884057971</v>
      </c>
      <c r="BN123" s="10">
        <f t="shared" si="94"/>
        <v>-1.289667525430819</v>
      </c>
      <c r="BO123" s="10">
        <f t="shared" si="95"/>
        <v>-0.35512584033602262</v>
      </c>
      <c r="BP123" s="11"/>
      <c r="BQ123" s="11"/>
      <c r="BR123" s="11">
        <v>0</v>
      </c>
      <c r="BS123" s="11">
        <f t="shared" si="72"/>
        <v>0</v>
      </c>
      <c r="BT123" s="13">
        <f t="shared" si="73"/>
        <v>0</v>
      </c>
      <c r="BU123" s="11" t="e">
        <f t="shared" si="74"/>
        <v>#NUM!</v>
      </c>
      <c r="BV123" s="11" t="e">
        <f t="shared" si="75"/>
        <v>#NUM!</v>
      </c>
      <c r="BW123" s="11"/>
      <c r="BX123" s="11"/>
      <c r="BY123" s="10">
        <v>0</v>
      </c>
      <c r="BZ123" s="10">
        <v>0</v>
      </c>
      <c r="CA123" s="10">
        <f t="shared" si="96"/>
        <v>0</v>
      </c>
      <c r="CB123" s="13">
        <f t="shared" si="77"/>
        <v>0</v>
      </c>
      <c r="CC123" s="10" t="e">
        <f t="shared" si="97"/>
        <v>#NUM!</v>
      </c>
      <c r="CD123" s="10" t="e">
        <f t="shared" si="98"/>
        <v>#NUM!</v>
      </c>
    </row>
    <row r="124" spans="1:82" x14ac:dyDescent="0.35">
      <c r="C124" s="4" t="s">
        <v>33</v>
      </c>
      <c r="D124" s="5" t="s">
        <v>42</v>
      </c>
      <c r="E124" s="5" t="s">
        <v>46</v>
      </c>
      <c r="F124" s="5" t="s">
        <v>29</v>
      </c>
      <c r="G124" s="4" t="s">
        <v>65</v>
      </c>
      <c r="H124" s="4" t="s">
        <v>66</v>
      </c>
      <c r="I124" s="4" t="s">
        <v>67</v>
      </c>
      <c r="L124" s="11">
        <v>0</v>
      </c>
      <c r="M124" s="10">
        <v>0</v>
      </c>
      <c r="N124" s="10">
        <f t="shared" si="45"/>
        <v>0</v>
      </c>
      <c r="O124" s="10" t="e">
        <f t="shared" si="46"/>
        <v>#NUM!</v>
      </c>
      <c r="P124" s="10" t="e">
        <f t="shared" si="47"/>
        <v>#NUM!</v>
      </c>
      <c r="S124" s="10">
        <v>0</v>
      </c>
      <c r="T124" s="10">
        <v>0</v>
      </c>
      <c r="U124" s="10">
        <f t="shared" si="48"/>
        <v>0</v>
      </c>
      <c r="V124" s="10">
        <f t="shared" si="49"/>
        <v>0</v>
      </c>
      <c r="W124" s="10" t="e">
        <f t="shared" si="81"/>
        <v>#NUM!</v>
      </c>
      <c r="X124" s="10" t="e">
        <f t="shared" si="82"/>
        <v>#NUM!</v>
      </c>
      <c r="AA124" s="10">
        <v>10</v>
      </c>
      <c r="AB124" s="10">
        <f t="shared" si="83"/>
        <v>10</v>
      </c>
      <c r="AC124" s="10">
        <f t="shared" si="53"/>
        <v>0.625</v>
      </c>
      <c r="AD124" s="10">
        <f t="shared" si="84"/>
        <v>-0.47000362924573558</v>
      </c>
      <c r="AE124" s="10">
        <f t="shared" si="85"/>
        <v>-0.29375226827858475</v>
      </c>
      <c r="AH124" s="10">
        <v>0</v>
      </c>
      <c r="AI124" s="10">
        <v>1</v>
      </c>
      <c r="AJ124" s="10">
        <v>2</v>
      </c>
      <c r="AK124" s="10">
        <f t="shared" si="56"/>
        <v>1</v>
      </c>
      <c r="AL124" s="10">
        <f t="shared" si="57"/>
        <v>6.8166325835037497E-2</v>
      </c>
      <c r="AM124" s="10">
        <f t="shared" si="86"/>
        <v>-2.6858045921548901</v>
      </c>
      <c r="AN124" s="10">
        <f t="shared" si="87"/>
        <v>-0.18308143095807022</v>
      </c>
      <c r="AT124" s="10">
        <v>0</v>
      </c>
      <c r="AU124" s="10">
        <v>0</v>
      </c>
      <c r="AV124" s="10">
        <f t="shared" si="88"/>
        <v>0</v>
      </c>
      <c r="AW124" s="10">
        <f t="shared" si="61"/>
        <v>0</v>
      </c>
      <c r="AX124" s="10" t="e">
        <f t="shared" si="89"/>
        <v>#NUM!</v>
      </c>
      <c r="AY124" s="10" t="e">
        <f t="shared" si="90"/>
        <v>#NUM!</v>
      </c>
      <c r="BB124" s="10">
        <v>0</v>
      </c>
      <c r="BC124" s="10">
        <v>0</v>
      </c>
      <c r="BD124" s="10">
        <f t="shared" si="91"/>
        <v>0</v>
      </c>
      <c r="BE124" s="13">
        <f t="shared" si="65"/>
        <v>0</v>
      </c>
      <c r="BF124" s="10" t="e">
        <f t="shared" si="92"/>
        <v>#NUM!</v>
      </c>
      <c r="BG124" s="10" t="e">
        <f t="shared" si="93"/>
        <v>#NUM!</v>
      </c>
      <c r="BJ124" s="10">
        <v>0</v>
      </c>
      <c r="BK124" s="10">
        <v>0</v>
      </c>
      <c r="BL124" s="10">
        <f t="shared" si="80"/>
        <v>0</v>
      </c>
      <c r="BM124" s="13">
        <f t="shared" si="69"/>
        <v>0</v>
      </c>
      <c r="BN124" s="10" t="e">
        <f t="shared" si="94"/>
        <v>#NUM!</v>
      </c>
      <c r="BO124" s="10" t="e">
        <f t="shared" si="95"/>
        <v>#NUM!</v>
      </c>
      <c r="BR124" s="11">
        <v>0</v>
      </c>
      <c r="BS124" s="11">
        <f t="shared" si="72"/>
        <v>0</v>
      </c>
      <c r="BT124" s="13">
        <f t="shared" si="73"/>
        <v>0</v>
      </c>
      <c r="BU124" s="11" t="e">
        <f t="shared" si="74"/>
        <v>#NUM!</v>
      </c>
      <c r="BV124" s="11" t="e">
        <f t="shared" si="75"/>
        <v>#NUM!</v>
      </c>
      <c r="BY124" s="10">
        <v>0</v>
      </c>
      <c r="BZ124" s="10">
        <v>0</v>
      </c>
      <c r="CA124" s="10">
        <f t="shared" si="96"/>
        <v>0</v>
      </c>
      <c r="CB124" s="13">
        <f t="shared" si="77"/>
        <v>0</v>
      </c>
      <c r="CC124" s="10" t="e">
        <f t="shared" si="97"/>
        <v>#NUM!</v>
      </c>
      <c r="CD124" s="10" t="e">
        <f t="shared" si="98"/>
        <v>#NUM!</v>
      </c>
    </row>
    <row r="125" spans="1:82" x14ac:dyDescent="0.35">
      <c r="C125" s="4" t="s">
        <v>33</v>
      </c>
      <c r="D125" s="5" t="s">
        <v>42</v>
      </c>
      <c r="E125" s="5" t="s">
        <v>46</v>
      </c>
      <c r="F125" s="5" t="s">
        <v>29</v>
      </c>
      <c r="G125" s="4" t="s">
        <v>68</v>
      </c>
      <c r="H125" s="4" t="s">
        <v>69</v>
      </c>
      <c r="I125" s="4" t="s">
        <v>70</v>
      </c>
      <c r="L125" s="11">
        <v>0</v>
      </c>
      <c r="M125" s="10">
        <v>0</v>
      </c>
      <c r="N125" s="10">
        <f t="shared" si="45"/>
        <v>0</v>
      </c>
      <c r="O125" s="10" t="e">
        <f t="shared" si="46"/>
        <v>#NUM!</v>
      </c>
      <c r="P125" s="10" t="e">
        <f t="shared" si="47"/>
        <v>#NUM!</v>
      </c>
      <c r="S125" s="10">
        <v>0</v>
      </c>
      <c r="T125" s="10">
        <v>0</v>
      </c>
      <c r="U125" s="10">
        <f t="shared" si="48"/>
        <v>0</v>
      </c>
      <c r="V125" s="10">
        <f t="shared" si="49"/>
        <v>0</v>
      </c>
      <c r="W125" s="10" t="e">
        <f t="shared" si="81"/>
        <v>#NUM!</v>
      </c>
      <c r="X125" s="10" t="e">
        <f t="shared" si="82"/>
        <v>#NUM!</v>
      </c>
      <c r="AA125" s="10">
        <v>1</v>
      </c>
      <c r="AB125" s="10">
        <f t="shared" si="83"/>
        <v>1</v>
      </c>
      <c r="AC125" s="10">
        <f t="shared" si="53"/>
        <v>6.25E-2</v>
      </c>
      <c r="AD125" s="10">
        <f t="shared" si="84"/>
        <v>-2.7725887222397811</v>
      </c>
      <c r="AE125" s="10">
        <f t="shared" si="85"/>
        <v>-0.17328679513998632</v>
      </c>
      <c r="AH125" s="10">
        <v>0</v>
      </c>
      <c r="AI125" s="10">
        <v>0</v>
      </c>
      <c r="AJ125" s="10">
        <v>0</v>
      </c>
      <c r="AK125" s="10">
        <f t="shared" si="56"/>
        <v>0</v>
      </c>
      <c r="AL125" s="10">
        <f t="shared" si="57"/>
        <v>0</v>
      </c>
      <c r="AM125" s="10" t="e">
        <f t="shared" si="86"/>
        <v>#NUM!</v>
      </c>
      <c r="AN125" s="10" t="e">
        <f t="shared" si="87"/>
        <v>#NUM!</v>
      </c>
      <c r="AT125" s="10">
        <v>0</v>
      </c>
      <c r="AU125" s="10">
        <v>0</v>
      </c>
      <c r="AV125" s="10">
        <f t="shared" si="88"/>
        <v>0</v>
      </c>
      <c r="AW125" s="10">
        <f t="shared" si="61"/>
        <v>0</v>
      </c>
      <c r="AX125" s="10" t="e">
        <f t="shared" si="89"/>
        <v>#NUM!</v>
      </c>
      <c r="AY125" s="10" t="e">
        <f t="shared" si="90"/>
        <v>#NUM!</v>
      </c>
      <c r="BB125" s="10">
        <v>0</v>
      </c>
      <c r="BC125" s="10">
        <v>0</v>
      </c>
      <c r="BD125" s="10">
        <f t="shared" si="91"/>
        <v>0</v>
      </c>
      <c r="BE125" s="13">
        <f t="shared" si="65"/>
        <v>0</v>
      </c>
      <c r="BF125" s="10" t="e">
        <f t="shared" si="92"/>
        <v>#NUM!</v>
      </c>
      <c r="BG125" s="10" t="e">
        <f t="shared" si="93"/>
        <v>#NUM!</v>
      </c>
      <c r="BJ125" s="10">
        <v>0</v>
      </c>
      <c r="BK125" s="10">
        <v>0</v>
      </c>
      <c r="BL125" s="10">
        <f t="shared" si="80"/>
        <v>0</v>
      </c>
      <c r="BM125" s="13">
        <f t="shared" si="69"/>
        <v>0</v>
      </c>
      <c r="BN125" s="10" t="e">
        <f t="shared" si="94"/>
        <v>#NUM!</v>
      </c>
      <c r="BO125" s="10" t="e">
        <f t="shared" si="95"/>
        <v>#NUM!</v>
      </c>
      <c r="BR125" s="11">
        <v>0</v>
      </c>
      <c r="BS125" s="11">
        <f t="shared" si="72"/>
        <v>0</v>
      </c>
      <c r="BT125" s="13">
        <f t="shared" si="73"/>
        <v>0</v>
      </c>
      <c r="BU125" s="11" t="e">
        <f t="shared" si="74"/>
        <v>#NUM!</v>
      </c>
      <c r="BV125" s="11" t="e">
        <f t="shared" si="75"/>
        <v>#NUM!</v>
      </c>
      <c r="BY125" s="10">
        <v>0</v>
      </c>
      <c r="BZ125" s="10">
        <v>0</v>
      </c>
      <c r="CA125" s="10">
        <f t="shared" si="96"/>
        <v>0</v>
      </c>
      <c r="CB125" s="13">
        <f t="shared" si="77"/>
        <v>0</v>
      </c>
      <c r="CC125" s="10" t="e">
        <f t="shared" si="97"/>
        <v>#NUM!</v>
      </c>
      <c r="CD125" s="10" t="e">
        <f t="shared" si="98"/>
        <v>#NUM!</v>
      </c>
    </row>
    <row r="126" spans="1:82" x14ac:dyDescent="0.35">
      <c r="C126" s="4" t="s">
        <v>33</v>
      </c>
      <c r="D126" s="5" t="s">
        <v>42</v>
      </c>
      <c r="E126" s="5" t="s">
        <v>46</v>
      </c>
      <c r="F126" s="5" t="s">
        <v>29</v>
      </c>
      <c r="G126" s="4" t="s">
        <v>71</v>
      </c>
      <c r="H126" s="4" t="s">
        <v>72</v>
      </c>
      <c r="I126" s="4" t="s">
        <v>73</v>
      </c>
      <c r="L126" s="11">
        <v>0</v>
      </c>
      <c r="M126" s="10">
        <v>0</v>
      </c>
      <c r="N126" s="10">
        <f t="shared" si="45"/>
        <v>0</v>
      </c>
      <c r="O126" s="10" t="e">
        <f t="shared" si="46"/>
        <v>#NUM!</v>
      </c>
      <c r="P126" s="10" t="e">
        <f t="shared" si="47"/>
        <v>#NUM!</v>
      </c>
      <c r="S126" s="10">
        <v>0</v>
      </c>
      <c r="T126" s="10">
        <v>0</v>
      </c>
      <c r="U126" s="10">
        <f t="shared" si="48"/>
        <v>0</v>
      </c>
      <c r="V126" s="10">
        <f t="shared" si="49"/>
        <v>0</v>
      </c>
      <c r="W126" s="10" t="e">
        <f t="shared" si="81"/>
        <v>#NUM!</v>
      </c>
      <c r="X126" s="10" t="e">
        <f t="shared" si="82"/>
        <v>#NUM!</v>
      </c>
      <c r="AA126" s="10">
        <v>0</v>
      </c>
      <c r="AB126" s="10">
        <f t="shared" si="83"/>
        <v>0</v>
      </c>
      <c r="AC126" s="10">
        <f t="shared" si="53"/>
        <v>0</v>
      </c>
      <c r="AD126" s="10" t="e">
        <f t="shared" si="84"/>
        <v>#NUM!</v>
      </c>
      <c r="AE126" s="10" t="e">
        <f t="shared" si="85"/>
        <v>#NUM!</v>
      </c>
      <c r="AH126" s="10">
        <v>0</v>
      </c>
      <c r="AI126" s="10">
        <v>0</v>
      </c>
      <c r="AJ126" s="10">
        <v>0</v>
      </c>
      <c r="AK126" s="10">
        <f t="shared" si="56"/>
        <v>0</v>
      </c>
      <c r="AL126" s="10">
        <f t="shared" si="57"/>
        <v>0</v>
      </c>
      <c r="AM126" s="10" t="e">
        <f t="shared" si="86"/>
        <v>#NUM!</v>
      </c>
      <c r="AN126" s="10" t="e">
        <f t="shared" si="87"/>
        <v>#NUM!</v>
      </c>
      <c r="AT126" s="10">
        <v>2</v>
      </c>
      <c r="AU126" s="10">
        <v>0</v>
      </c>
      <c r="AV126" s="10">
        <f t="shared" si="88"/>
        <v>1</v>
      </c>
      <c r="AW126" s="10">
        <f t="shared" si="61"/>
        <v>5.4054054054054057E-2</v>
      </c>
      <c r="AX126" s="10">
        <f t="shared" si="89"/>
        <v>-2.917770732084279</v>
      </c>
      <c r="AY126" s="10">
        <f t="shared" si="90"/>
        <v>-0.15771733686942049</v>
      </c>
      <c r="BB126" s="10">
        <v>0</v>
      </c>
      <c r="BC126" s="10">
        <v>0</v>
      </c>
      <c r="BD126" s="10">
        <f t="shared" si="91"/>
        <v>0</v>
      </c>
      <c r="BE126" s="13">
        <f t="shared" si="65"/>
        <v>0</v>
      </c>
      <c r="BF126" s="10" t="e">
        <f t="shared" si="92"/>
        <v>#NUM!</v>
      </c>
      <c r="BG126" s="10" t="e">
        <f t="shared" si="93"/>
        <v>#NUM!</v>
      </c>
      <c r="BJ126" s="10">
        <v>0</v>
      </c>
      <c r="BK126" s="10">
        <v>0</v>
      </c>
      <c r="BL126" s="10">
        <f t="shared" si="80"/>
        <v>0</v>
      </c>
      <c r="BM126" s="13">
        <f t="shared" si="69"/>
        <v>0</v>
      </c>
      <c r="BN126" s="10" t="e">
        <f t="shared" si="94"/>
        <v>#NUM!</v>
      </c>
      <c r="BO126" s="10" t="e">
        <f t="shared" si="95"/>
        <v>#NUM!</v>
      </c>
      <c r="BR126" s="11">
        <v>0</v>
      </c>
      <c r="BS126" s="11">
        <f t="shared" si="72"/>
        <v>0</v>
      </c>
      <c r="BT126" s="13">
        <f t="shared" si="73"/>
        <v>0</v>
      </c>
      <c r="BU126" s="11" t="e">
        <f t="shared" si="74"/>
        <v>#NUM!</v>
      </c>
      <c r="BV126" s="11" t="e">
        <f t="shared" si="75"/>
        <v>#NUM!</v>
      </c>
      <c r="BY126" s="10">
        <v>0</v>
      </c>
      <c r="BZ126" s="10">
        <v>0</v>
      </c>
      <c r="CA126" s="10">
        <f t="shared" si="96"/>
        <v>0</v>
      </c>
      <c r="CB126" s="13">
        <f t="shared" si="77"/>
        <v>0</v>
      </c>
      <c r="CC126" s="10" t="e">
        <f t="shared" si="97"/>
        <v>#NUM!</v>
      </c>
      <c r="CD126" s="10" t="e">
        <f t="shared" si="98"/>
        <v>#NUM!</v>
      </c>
    </row>
    <row r="127" spans="1:82" x14ac:dyDescent="0.35">
      <c r="BR127" s="11"/>
    </row>
    <row r="128" spans="1:82" x14ac:dyDescent="0.35">
      <c r="L128" s="3">
        <f>SUM(M4:M126)</f>
        <v>3</v>
      </c>
      <c r="O128" s="3" t="s">
        <v>76</v>
      </c>
      <c r="P128" s="10">
        <f>SUM(P43,P34,P30)/-1</f>
        <v>1.0986122886681096</v>
      </c>
      <c r="U128" s="3">
        <f>SUM(U4:U126)</f>
        <v>29</v>
      </c>
      <c r="W128" s="14" t="s">
        <v>76</v>
      </c>
      <c r="X128" s="10">
        <f>SUM(X29,X46,X70,X75:X77,X81,X90,X97:X98,X100,X113,X118,X121)/-1</f>
        <v>1.6455741428914388</v>
      </c>
      <c r="AB128" s="3">
        <f>SUM(AB4:AB126)</f>
        <v>16</v>
      </c>
      <c r="AD128" s="3" t="s">
        <v>76</v>
      </c>
      <c r="AE128" s="10">
        <f>SUM(AE125,AE124,AE60,AE45,AE14)/-1</f>
        <v>1.1274832349932322</v>
      </c>
      <c r="AK128" s="10">
        <f>SUM(AK4:AK126)</f>
        <v>14.666666666666664</v>
      </c>
      <c r="AM128" s="3" t="s">
        <v>76</v>
      </c>
      <c r="AN128" s="10">
        <f>SUM(AN12,AN20,AN25,AN26,AN48,AN52,AN54,AN62:AN64,AN88,AN99,AN122,AN124)/-1</f>
        <v>2.1790605969886996</v>
      </c>
      <c r="AV128" s="10">
        <f>SUM(AV4:AV126)</f>
        <v>18.5</v>
      </c>
      <c r="AX128" s="3" t="s">
        <v>76</v>
      </c>
      <c r="AY128" s="10">
        <f>SUM(AY11,AY15,AY21,AY32:AY33,AY36,AY40:AY42,AY52:AY53,AY55:AY56,AY58,AY66:AY67,AY72,AY79,AY81,AY94,AY96,AY111,AY126)/-1</f>
        <v>2.9315463296622855</v>
      </c>
      <c r="BR128" s="11"/>
      <c r="BS128" s="10">
        <f>SUM(BS4:BS126)</f>
        <v>27</v>
      </c>
      <c r="BV128" s="11">
        <f>SUM(BV5,BV8,BV26,BV28:BV29,BV48,BV57,BV82,BV91,BV104:BV105)/-1</f>
        <v>1.7734040623756888</v>
      </c>
    </row>
    <row r="129" spans="56:82" x14ac:dyDescent="0.35">
      <c r="BD129" s="3">
        <f>SUM(BD4:BD126)</f>
        <v>11</v>
      </c>
      <c r="BF129" s="10" t="s">
        <v>76</v>
      </c>
      <c r="BG129" s="10">
        <f>SUM(BG9,BG21:BG22,BG24,BG31,BG44,BG56,BG59,BG65,BG68,BG72,BG78,BG95,BG110)/-1</f>
        <v>2.5239220329001788</v>
      </c>
      <c r="BL129" s="10">
        <f>SUM(BL4:BL126)</f>
        <v>69</v>
      </c>
      <c r="BN129" s="10" t="s">
        <v>76</v>
      </c>
      <c r="BO129" s="10">
        <f>SUM(BO6,BO8,BO13,BO16,BO18:BO19,BO23,BO27,BO29,BO35,BO37,BO39,BO49:BO50,BO61,BO69,BO71,BO73,BO80,BO83:BO87,BO89,BO92,BO103:BO108,BO112,BO120,BO123)/-1</f>
        <v>2.384829356582244</v>
      </c>
      <c r="BR129" s="11"/>
      <c r="CA129" s="10">
        <f>SUM(CA4:CA126)</f>
        <v>22</v>
      </c>
      <c r="CD129" s="10">
        <f>SUM(CD4,CD10,CD17,CD38,CD47,CD74,CD93,CD119)/-1</f>
        <v>1.0238901994492164</v>
      </c>
    </row>
  </sheetData>
  <mergeCells count="4">
    <mergeCell ref="AT2:AU2"/>
    <mergeCell ref="BB2:BC2"/>
    <mergeCell ref="BJ2:BK2"/>
    <mergeCell ref="BY2:BZ2"/>
  </mergeCells>
  <conditionalFormatting sqref="BG127:BG128 BC110:BD126 S109:T126 BJ109:BJ126 BL109:BL126 AH4:AH108 AO110:AR127 AH109:AJ126 W109:X126 X128 AM109:AN126 AK128 L4:L109 L111:L126 AN128 AK4:AL126 BF110:BG126 BN109:BO126">
    <cfRule type="cellIs" dxfId="28" priority="34" operator="greaterThan">
      <formula>0</formula>
    </cfRule>
  </conditionalFormatting>
  <conditionalFormatting sqref="AH4:AH108 S4:W4 AA4:AD4 S5:T108 W5:W108 U5:V126 AA5:AB108 AD5:AD108 AC5:AC126">
    <cfRule type="cellIs" dxfId="27" priority="33" operator="greaterThan">
      <formula>0</formula>
    </cfRule>
  </conditionalFormatting>
  <conditionalFormatting sqref="AT5:AV108 BB4:BF4 AT4:AY4 BB109:BB126 AX5:AZ108 AW5:AW126 BB5:BD108 BF5:BF108 BE5:BE126">
    <cfRule type="cellIs" dxfId="26" priority="32" operator="greaterThan">
      <formula>0</formula>
    </cfRule>
  </conditionalFormatting>
  <conditionalFormatting sqref="BJ4:BN4 BK109:BK126 BJ5:BL108 BN5:BN108 BM5:BM126 BR4:BT129">
    <cfRule type="cellIs" dxfId="25" priority="31" operator="greaterThan">
      <formula>0</formula>
    </cfRule>
  </conditionalFormatting>
  <conditionalFormatting sqref="BY4:BZ108">
    <cfRule type="cellIs" dxfId="24" priority="30" operator="greaterThan">
      <formula>0</formula>
    </cfRule>
  </conditionalFormatting>
  <conditionalFormatting sqref="M4:N4 M5:M109 N5:N126">
    <cfRule type="cellIs" dxfId="23" priority="29" operator="greaterThan">
      <formula>0</formula>
    </cfRule>
  </conditionalFormatting>
  <conditionalFormatting sqref="AO110:AR127 AM109:AN126 O4:P126 P128 AN128">
    <cfRule type="cellIs" dxfId="22" priority="28" operator="lessThan">
      <formula>0</formula>
    </cfRule>
  </conditionalFormatting>
  <conditionalFormatting sqref="W4:X108">
    <cfRule type="cellIs" dxfId="21" priority="27" operator="lessThan">
      <formula>0</formula>
    </cfRule>
  </conditionalFormatting>
  <conditionalFormatting sqref="AD4:AE108">
    <cfRule type="cellIs" dxfId="20" priority="26" operator="lessThan">
      <formula>0</formula>
    </cfRule>
  </conditionalFormatting>
  <conditionalFormatting sqref="AM4:AN108">
    <cfRule type="cellIs" dxfId="19" priority="24" operator="lessThan">
      <formula>0</formula>
    </cfRule>
  </conditionalFormatting>
  <conditionalFormatting sqref="AX4:AY108">
    <cfRule type="cellIs" dxfId="18" priority="23" operator="lessThan">
      <formula>0</formula>
    </cfRule>
  </conditionalFormatting>
  <conditionalFormatting sqref="BF4:BG108">
    <cfRule type="cellIs" dxfId="17" priority="22" operator="lessThan">
      <formula>0</formula>
    </cfRule>
  </conditionalFormatting>
  <conditionalFormatting sqref="BN4:BO108">
    <cfRule type="cellIs" dxfId="16" priority="21" operator="lessThan">
      <formula>0</formula>
    </cfRule>
  </conditionalFormatting>
  <conditionalFormatting sqref="BU4:BV126 BV128">
    <cfRule type="cellIs" dxfId="15" priority="20" operator="lessThan">
      <formula>0</formula>
    </cfRule>
  </conditionalFormatting>
  <conditionalFormatting sqref="CA4:CB4 CA5:CA108 CB5:CB126">
    <cfRule type="cellIs" dxfId="14" priority="19" operator="greaterThan">
      <formula>0</formula>
    </cfRule>
  </conditionalFormatting>
  <conditionalFormatting sqref="CC4:CD108">
    <cfRule type="cellIs" dxfId="13" priority="18" operator="lessThan">
      <formula>0</formula>
    </cfRule>
  </conditionalFormatting>
  <conditionalFormatting sqref="BF109:BG126">
    <cfRule type="cellIs" dxfId="12" priority="16" operator="lessThan">
      <formula>0</formula>
    </cfRule>
  </conditionalFormatting>
  <conditionalFormatting sqref="BC109:BD109 BF109:BG109">
    <cfRule type="cellIs" dxfId="11" priority="17" operator="greaterThan">
      <formula>0</formula>
    </cfRule>
  </conditionalFormatting>
  <conditionalFormatting sqref="W109:X126 X128">
    <cfRule type="cellIs" dxfId="10" priority="14" operator="lessThan">
      <formula>0</formula>
    </cfRule>
  </conditionalFormatting>
  <conditionalFormatting sqref="AA109:AA126">
    <cfRule type="cellIs" dxfId="9" priority="13" operator="greaterThan">
      <formula>0</formula>
    </cfRule>
  </conditionalFormatting>
  <conditionalFormatting sqref="AD109:AE126 AE128">
    <cfRule type="cellIs" dxfId="8" priority="12" operator="lessThan">
      <formula>0</formula>
    </cfRule>
  </conditionalFormatting>
  <conditionalFormatting sqref="AB109:AB126">
    <cfRule type="cellIs" dxfId="7" priority="11" operator="greaterThan">
      <formula>0</formula>
    </cfRule>
  </conditionalFormatting>
  <conditionalFormatting sqref="AX109:AY126 AY128">
    <cfRule type="cellIs" dxfId="6" priority="9" operator="lessThan">
      <formula>0</formula>
    </cfRule>
  </conditionalFormatting>
  <conditionalFormatting sqref="AT109:AV126 AV128 AX109:AY126 AY128">
    <cfRule type="cellIs" dxfId="5" priority="10" operator="greaterThan">
      <formula>0</formula>
    </cfRule>
  </conditionalFormatting>
  <conditionalFormatting sqref="BN109:BO126">
    <cfRule type="cellIs" dxfId="4" priority="7" operator="lessThan">
      <formula>0</formula>
    </cfRule>
  </conditionalFormatting>
  <conditionalFormatting sqref="BY109:CA126 CC109:CD126">
    <cfRule type="cellIs" dxfId="3" priority="4" operator="greaterThan">
      <formula>0</formula>
    </cfRule>
  </conditionalFormatting>
  <conditionalFormatting sqref="CI4:CK21">
    <cfRule type="cellIs" dxfId="2" priority="2" operator="lessThan">
      <formula>0</formula>
    </cfRule>
  </conditionalFormatting>
  <conditionalFormatting sqref="CG4:CK21">
    <cfRule type="cellIs" dxfId="1" priority="3" operator="greaterThan">
      <formula>0</formula>
    </cfRule>
  </conditionalFormatting>
  <conditionalFormatting sqref="CN5:CS21 CN4:CR4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Z109"/>
  <sheetViews>
    <sheetView topLeftCell="A3" zoomScale="58" workbookViewId="0">
      <selection activeCell="F20" sqref="F20"/>
    </sheetView>
  </sheetViews>
  <sheetFormatPr defaultRowHeight="14.5" x14ac:dyDescent="0.35"/>
  <cols>
    <col min="5" max="5" width="33.6328125" bestFit="1" customWidth="1"/>
    <col min="7" max="7" width="11.54296875" bestFit="1" customWidth="1"/>
    <col min="8" max="8" width="8.81640625" bestFit="1" customWidth="1"/>
    <col min="9" max="11" width="6.453125" customWidth="1"/>
    <col min="12" max="12" width="12.36328125" bestFit="1" customWidth="1"/>
    <col min="13" max="13" width="13.90625" bestFit="1" customWidth="1"/>
    <col min="14" max="14" width="6.453125" customWidth="1"/>
    <col min="15" max="16" width="12.6328125" bestFit="1" customWidth="1"/>
    <col min="17" max="17" width="13.1796875" bestFit="1" customWidth="1"/>
    <col min="18" max="18" width="6.453125" customWidth="1"/>
    <col min="19" max="19" width="11.6328125" bestFit="1" customWidth="1"/>
    <col min="20" max="20" width="13.90625" bestFit="1" customWidth="1"/>
    <col min="21" max="21" width="11.6328125" customWidth="1"/>
    <col min="22" max="22" width="12.6328125" bestFit="1" customWidth="1"/>
    <col min="23" max="23" width="14.6328125" customWidth="1"/>
    <col min="24" max="24" width="13.1796875" bestFit="1" customWidth="1"/>
    <col min="25" max="25" width="6.453125" customWidth="1"/>
    <col min="26" max="26" width="10.453125" bestFit="1" customWidth="1"/>
    <col min="27" max="27" width="13.90625" bestFit="1" customWidth="1"/>
    <col min="28" max="29" width="10.453125" customWidth="1"/>
    <col min="30" max="30" width="9.54296875" bestFit="1" customWidth="1"/>
    <col min="31" max="31" width="13.1796875" bestFit="1" customWidth="1"/>
    <col min="32" max="32" width="6.453125" customWidth="1"/>
    <col min="33" max="33" width="11.36328125" bestFit="1" customWidth="1"/>
    <col min="34" max="35" width="6.453125" customWidth="1"/>
    <col min="36" max="37" width="12.6328125" bestFit="1" customWidth="1"/>
    <col min="38" max="38" width="13.1796875" bestFit="1" customWidth="1"/>
    <col min="39" max="40" width="6.453125" customWidth="1"/>
    <col min="41" max="41" width="9.453125" bestFit="1" customWidth="1"/>
    <col min="42" max="42" width="7.1796875" bestFit="1" customWidth="1"/>
    <col min="43" max="43" width="13.90625" bestFit="1" customWidth="1"/>
    <col min="44" max="44" width="6.453125" customWidth="1"/>
    <col min="45" max="46" width="12.6328125" bestFit="1" customWidth="1"/>
    <col min="47" max="47" width="13.1796875" bestFit="1" customWidth="1"/>
    <col min="48" max="48" width="6.453125" customWidth="1"/>
    <col min="49" max="50" width="7.1796875" bestFit="1" customWidth="1"/>
    <col min="51" max="51" width="13.90625" bestFit="1" customWidth="1"/>
    <col min="52" max="53" width="7.1796875" customWidth="1"/>
    <col min="54" max="54" width="9.54296875" bestFit="1" customWidth="1"/>
    <col min="55" max="55" width="13.1796875" bestFit="1" customWidth="1"/>
    <col min="56" max="56" width="6.453125" customWidth="1"/>
    <col min="57" max="58" width="7.1796875" bestFit="1" customWidth="1"/>
    <col min="59" max="59" width="13.90625" bestFit="1" customWidth="1"/>
    <col min="60" max="61" width="7.1796875" customWidth="1"/>
    <col min="62" max="62" width="9.54296875" bestFit="1" customWidth="1"/>
    <col min="63" max="63" width="13.1796875" bestFit="1" customWidth="1"/>
    <col min="65" max="65" width="10.453125" bestFit="1" customWidth="1"/>
    <col min="66" max="67" width="10.453125" customWidth="1"/>
    <col min="70" max="70" width="13.453125" bestFit="1" customWidth="1"/>
    <col min="74" max="74" width="14.08984375" bestFit="1" customWidth="1"/>
    <col min="78" max="78" width="13.453125" bestFit="1" customWidth="1"/>
  </cols>
  <sheetData>
    <row r="2" spans="1:78" s="11" customFormat="1" x14ac:dyDescent="0.35">
      <c r="L2" s="11" t="s">
        <v>489</v>
      </c>
      <c r="S2" s="11" t="s">
        <v>490</v>
      </c>
      <c r="Z2" s="11" t="s">
        <v>8</v>
      </c>
      <c r="AG2" s="11" t="s">
        <v>491</v>
      </c>
      <c r="AO2" s="19" t="s">
        <v>492</v>
      </c>
      <c r="AP2" s="19"/>
      <c r="AW2" s="19" t="s">
        <v>1</v>
      </c>
      <c r="AX2" s="19"/>
      <c r="AY2" s="18"/>
      <c r="AZ2" s="18"/>
      <c r="BA2" s="18"/>
      <c r="BE2" s="19" t="s">
        <v>3</v>
      </c>
      <c r="BF2" s="19"/>
      <c r="BG2" s="18"/>
      <c r="BH2" s="18"/>
      <c r="BI2" s="18"/>
      <c r="BM2" s="11" t="s">
        <v>493</v>
      </c>
      <c r="BT2" s="20" t="s">
        <v>6</v>
      </c>
      <c r="BU2" s="20"/>
    </row>
    <row r="3" spans="1:78" x14ac:dyDescent="0.35">
      <c r="A3" t="s">
        <v>77</v>
      </c>
      <c r="B3" t="s">
        <v>78</v>
      </c>
      <c r="C3" t="s">
        <v>9</v>
      </c>
      <c r="D3" t="s">
        <v>10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L3" t="s">
        <v>27</v>
      </c>
      <c r="M3" t="s">
        <v>494</v>
      </c>
      <c r="N3" t="s">
        <v>18</v>
      </c>
      <c r="O3" t="s">
        <v>495</v>
      </c>
      <c r="P3" t="s">
        <v>20</v>
      </c>
      <c r="Q3" s="3" t="s">
        <v>496</v>
      </c>
      <c r="S3" s="11" t="s">
        <v>23</v>
      </c>
      <c r="T3" t="s">
        <v>494</v>
      </c>
      <c r="U3" t="s">
        <v>18</v>
      </c>
      <c r="V3" t="s">
        <v>495</v>
      </c>
      <c r="W3" t="s">
        <v>20</v>
      </c>
      <c r="X3" s="3" t="s">
        <v>496</v>
      </c>
      <c r="Z3" t="s">
        <v>23</v>
      </c>
      <c r="AA3" t="s">
        <v>494</v>
      </c>
      <c r="AB3" t="s">
        <v>18</v>
      </c>
      <c r="AC3" t="s">
        <v>495</v>
      </c>
      <c r="AD3" t="s">
        <v>20</v>
      </c>
      <c r="AE3" s="3" t="s">
        <v>496</v>
      </c>
      <c r="AG3" t="s">
        <v>23</v>
      </c>
      <c r="AH3" t="s">
        <v>494</v>
      </c>
      <c r="AI3" t="s">
        <v>18</v>
      </c>
      <c r="AJ3" t="s">
        <v>495</v>
      </c>
      <c r="AK3" t="s">
        <v>20</v>
      </c>
      <c r="AL3" s="3" t="s">
        <v>496</v>
      </c>
      <c r="AO3" t="s">
        <v>23</v>
      </c>
      <c r="AP3" t="s">
        <v>22</v>
      </c>
      <c r="AQ3" t="s">
        <v>494</v>
      </c>
      <c r="AR3" t="s">
        <v>18</v>
      </c>
      <c r="AS3" t="s">
        <v>495</v>
      </c>
      <c r="AT3" t="s">
        <v>20</v>
      </c>
      <c r="AU3" s="3" t="s">
        <v>496</v>
      </c>
      <c r="AW3" t="s">
        <v>22</v>
      </c>
      <c r="AX3" t="s">
        <v>28</v>
      </c>
      <c r="AY3" t="s">
        <v>494</v>
      </c>
      <c r="AZ3" t="s">
        <v>18</v>
      </c>
      <c r="BA3" t="s">
        <v>495</v>
      </c>
      <c r="BB3" t="s">
        <v>20</v>
      </c>
      <c r="BC3" s="3" t="s">
        <v>496</v>
      </c>
      <c r="BE3" t="s">
        <v>23</v>
      </c>
      <c r="BF3" t="s">
        <v>497</v>
      </c>
      <c r="BG3" t="s">
        <v>494</v>
      </c>
      <c r="BH3" t="s">
        <v>18</v>
      </c>
      <c r="BI3" t="s">
        <v>495</v>
      </c>
      <c r="BJ3" t="s">
        <v>20</v>
      </c>
      <c r="BK3" s="3" t="s">
        <v>496</v>
      </c>
      <c r="BM3" t="s">
        <v>23</v>
      </c>
      <c r="BN3" t="s">
        <v>494</v>
      </c>
      <c r="BO3" t="s">
        <v>18</v>
      </c>
      <c r="BP3" t="s">
        <v>495</v>
      </c>
      <c r="BQ3" t="s">
        <v>20</v>
      </c>
      <c r="BR3" s="3" t="s">
        <v>496</v>
      </c>
      <c r="BT3" t="s">
        <v>22</v>
      </c>
      <c r="BU3" t="s">
        <v>498</v>
      </c>
      <c r="BV3" t="s">
        <v>494</v>
      </c>
      <c r="BW3" t="s">
        <v>18</v>
      </c>
      <c r="BX3" t="s">
        <v>495</v>
      </c>
      <c r="BY3" t="s">
        <v>20</v>
      </c>
      <c r="BZ3" s="3" t="s">
        <v>496</v>
      </c>
    </row>
    <row r="4" spans="1:78" x14ac:dyDescent="0.35">
      <c r="A4" t="s">
        <v>79</v>
      </c>
      <c r="B4" t="s">
        <v>80</v>
      </c>
      <c r="C4" t="s">
        <v>81</v>
      </c>
      <c r="D4" t="s">
        <v>82</v>
      </c>
      <c r="E4" t="s">
        <v>83</v>
      </c>
      <c r="F4" t="s">
        <v>84</v>
      </c>
      <c r="G4" s="9" t="s">
        <v>85</v>
      </c>
      <c r="H4" s="9" t="s">
        <v>86</v>
      </c>
      <c r="I4" t="s">
        <v>87</v>
      </c>
      <c r="L4">
        <v>0</v>
      </c>
      <c r="M4">
        <f>L4</f>
        <v>0</v>
      </c>
      <c r="N4">
        <f>M4/3</f>
        <v>0</v>
      </c>
      <c r="O4" t="e">
        <f>LN(N4)</f>
        <v>#NUM!</v>
      </c>
      <c r="P4" t="e">
        <f>N4*O4</f>
        <v>#NUM!</v>
      </c>
      <c r="Q4">
        <f>1/(N27^2+N31^2+N40^2)</f>
        <v>3</v>
      </c>
      <c r="S4">
        <v>0</v>
      </c>
      <c r="T4">
        <f>S4</f>
        <v>0</v>
      </c>
      <c r="U4">
        <f>T4/13</f>
        <v>0</v>
      </c>
      <c r="V4" t="e">
        <f>LN(U4)</f>
        <v>#NUM!</v>
      </c>
      <c r="W4" t="e">
        <f>U4*V4</f>
        <v>#NUM!</v>
      </c>
      <c r="X4">
        <f>1/(U26^2+U43^2+U67^2+U72^2+U73^2+U74^2+U78^2+U93^2+U94^2+U96^2)</f>
        <v>8.0476190476190457</v>
      </c>
      <c r="Z4">
        <v>0</v>
      </c>
      <c r="AA4">
        <f>Z4</f>
        <v>0</v>
      </c>
      <c r="AB4">
        <f>AA4/5</f>
        <v>0</v>
      </c>
      <c r="AC4" t="e">
        <f>LN(AB4)</f>
        <v>#NUM!</v>
      </c>
      <c r="AD4" t="e">
        <f>AB4*AC4</f>
        <v>#NUM!</v>
      </c>
      <c r="AE4">
        <f>1/(AB11^2+AB42^2+AB57^2)</f>
        <v>2.2727272727272725</v>
      </c>
      <c r="AG4">
        <v>0</v>
      </c>
      <c r="AH4">
        <f>AG4</f>
        <v>0</v>
      </c>
      <c r="AI4">
        <f>AH4/22</f>
        <v>0</v>
      </c>
      <c r="AJ4" t="e">
        <f>LN(AI4)</f>
        <v>#NUM!</v>
      </c>
      <c r="AK4" t="e">
        <f>AI4*AJ4</f>
        <v>#NUM!</v>
      </c>
      <c r="AL4">
        <f>1/(AI17^2+AI22^2+AI23^2+AI45^2+AI49^2+AI51^2+AI59^2+AI60^2+AI61^2+AI85^2+AI95^2)</f>
        <v>7.5625000000000018</v>
      </c>
      <c r="AO4">
        <v>0</v>
      </c>
      <c r="AP4">
        <v>0</v>
      </c>
      <c r="AQ4">
        <f>AVERAGE(AO4:AP4)</f>
        <v>0</v>
      </c>
      <c r="AR4">
        <f>AQ4/14</f>
        <v>0</v>
      </c>
      <c r="AS4" t="e">
        <f>LN(AR4)</f>
        <v>#NUM!</v>
      </c>
      <c r="AT4" t="e">
        <f>AR4*AS4</f>
        <v>#NUM!</v>
      </c>
      <c r="AU4">
        <f>1/(AR12^2+AR18^2+AR29^2+AR30^2+AR33^2+AR37^2+AR38^2+AR39^2+AR49^2+AR50^2+AR52^2+AR53^2+AR55^2+AR63^2+AR64^2+AR69^2+AR76^2+AR78^2+AR90^2+AR92^2)</f>
        <v>15.076923076923073</v>
      </c>
      <c r="AW4">
        <v>0</v>
      </c>
      <c r="AX4">
        <v>0</v>
      </c>
      <c r="AY4">
        <f>AVERAGE(AW4:AX4)</f>
        <v>0</v>
      </c>
      <c r="AZ4">
        <f>AY4/10</f>
        <v>0</v>
      </c>
      <c r="BA4" t="e">
        <f>LN(AZ4)</f>
        <v>#NUM!</v>
      </c>
      <c r="BB4" t="e">
        <f>AZ4*BA4</f>
        <v>#NUM!</v>
      </c>
      <c r="BC4">
        <f>1/(AZ9^2+AZ18^2+AZ19^2+AZ21^2+AZ28^2+AZ41^2+AZ53^2+AZ56^2+AZ62^2+AZ65^2+AZ69^2+AZ75^2+AZ91^2)</f>
        <v>9.9999999999999964</v>
      </c>
      <c r="BE4">
        <v>0</v>
      </c>
      <c r="BF4">
        <v>0</v>
      </c>
      <c r="BG4">
        <f>AVERAGE(BE4:BF4)</f>
        <v>0</v>
      </c>
      <c r="BH4">
        <f>BG4/25</f>
        <v>0</v>
      </c>
      <c r="BI4" t="e">
        <f>LN(BH4)</f>
        <v>#NUM!</v>
      </c>
      <c r="BJ4" t="e">
        <f>BH4*BI4</f>
        <v>#NUM!</v>
      </c>
      <c r="BK4">
        <f>1/(BH6^2+BH8^2+BH13^2+BH15^2+BH16^2+BH20^2+BH24^2+BH26^2+BH32^2+BH34^2+BH36^2+BH46^2+BH47^2+BH58^2+BH66^2+BH68^2+BH70^2+BH77^2+BH80^2+BH81^2+BH82^2+BH83^2+BH84^2+BH86^2+BH88^2+BH99^2+BH100^2+BH101^2+BH102^2+BH103^2+BH104^2)</f>
        <v>19.84126984126986</v>
      </c>
      <c r="BM4">
        <v>0</v>
      </c>
      <c r="BN4">
        <f>BM4</f>
        <v>0</v>
      </c>
      <c r="BO4">
        <f>BN4/27</f>
        <v>0</v>
      </c>
      <c r="BP4" t="e">
        <f>LN(BO4)</f>
        <v>#NUM!</v>
      </c>
      <c r="BQ4" t="e">
        <f>BO4*BP4</f>
        <v>#NUM!</v>
      </c>
      <c r="BR4">
        <f>1/(BO5^2+BO8^2+BO23^2+BO25^2+BO26^2+BO45^2+BO54^2+BO79^2+BO87^2+BO100^2+BO101^2)</f>
        <v>3.3906976744186044</v>
      </c>
      <c r="BT4">
        <v>1</v>
      </c>
      <c r="BU4">
        <v>0</v>
      </c>
      <c r="BV4">
        <f>AVERAGE(BT4:BU4)</f>
        <v>0.5</v>
      </c>
      <c r="BW4">
        <f>BV4/5.5</f>
        <v>9.0909090909090912E-2</v>
      </c>
      <c r="BX4">
        <f>LN(BW4)</f>
        <v>-2.3978952727983707</v>
      </c>
      <c r="BY4">
        <f>BW4*BX4</f>
        <v>-0.21799047934530644</v>
      </c>
      <c r="BZ4">
        <f>1/(BW4^2+BW10^2+BW14^2+BW35^2+BW44^2+BW71^2+BW89^2)</f>
        <v>5.7619047619047628</v>
      </c>
    </row>
    <row r="5" spans="1:78" x14ac:dyDescent="0.35">
      <c r="A5" t="s">
        <v>79</v>
      </c>
      <c r="B5" t="s">
        <v>80</v>
      </c>
      <c r="C5" t="s">
        <v>81</v>
      </c>
      <c r="D5" t="s">
        <v>88</v>
      </c>
      <c r="E5" t="s">
        <v>89</v>
      </c>
      <c r="G5" s="9" t="s">
        <v>90</v>
      </c>
      <c r="H5" s="9" t="s">
        <v>91</v>
      </c>
      <c r="I5" t="s">
        <v>92</v>
      </c>
      <c r="L5">
        <v>0</v>
      </c>
      <c r="M5">
        <f t="shared" ref="M5:M65" si="0">L5</f>
        <v>0</v>
      </c>
      <c r="N5">
        <f t="shared" ref="N5:N65" si="1">M5/3</f>
        <v>0</v>
      </c>
      <c r="O5" t="e">
        <f t="shared" ref="O5:O65" si="2">LN(N5)</f>
        <v>#NUM!</v>
      </c>
      <c r="P5" t="e">
        <f t="shared" ref="P5:P65" si="3">N5*O5</f>
        <v>#NUM!</v>
      </c>
      <c r="S5">
        <v>0</v>
      </c>
      <c r="T5">
        <f t="shared" ref="T5:T65" si="4">S5</f>
        <v>0</v>
      </c>
      <c r="U5" s="15">
        <f t="shared" ref="U5:U68" si="5">T5/13</f>
        <v>0</v>
      </c>
      <c r="V5" t="e">
        <f t="shared" ref="V5:V65" si="6">LN(U5)</f>
        <v>#NUM!</v>
      </c>
      <c r="W5" t="e">
        <f t="shared" ref="W5:W65" si="7">U5*V5</f>
        <v>#NUM!</v>
      </c>
      <c r="Z5">
        <v>0</v>
      </c>
      <c r="AA5">
        <f t="shared" ref="AA5:AA65" si="8">Z5</f>
        <v>0</v>
      </c>
      <c r="AB5">
        <f t="shared" ref="AB5:AB65" si="9">AA5/5</f>
        <v>0</v>
      </c>
      <c r="AC5" t="e">
        <f t="shared" ref="AC5:AC65" si="10">LN(AB5)</f>
        <v>#NUM!</v>
      </c>
      <c r="AD5" t="e">
        <f t="shared" ref="AD5:AD65" si="11">AB5*AC5</f>
        <v>#NUM!</v>
      </c>
      <c r="AG5">
        <v>0</v>
      </c>
      <c r="AH5">
        <f t="shared" ref="AH5:AH65" si="12">AG5</f>
        <v>0</v>
      </c>
      <c r="AI5" s="15">
        <f t="shared" ref="AI5:AI68" si="13">AH5/22</f>
        <v>0</v>
      </c>
      <c r="AJ5" t="e">
        <f t="shared" ref="AJ5:AJ65" si="14">LN(AI5)</f>
        <v>#NUM!</v>
      </c>
      <c r="AK5" t="e">
        <f t="shared" ref="AK5:AK65" si="15">AI5*AJ5</f>
        <v>#NUM!</v>
      </c>
      <c r="AO5">
        <v>0</v>
      </c>
      <c r="AP5">
        <v>0</v>
      </c>
      <c r="AQ5" s="15">
        <f t="shared" ref="AQ5:AQ68" si="16">AVERAGE(AO5:AP5)</f>
        <v>0</v>
      </c>
      <c r="AR5" s="15">
        <f t="shared" ref="AR5:AR68" si="17">AQ5/14</f>
        <v>0</v>
      </c>
      <c r="AS5" t="e">
        <f t="shared" ref="AS5:AS65" si="18">LN(AR5)</f>
        <v>#NUM!</v>
      </c>
      <c r="AT5" t="e">
        <f t="shared" ref="AT5:AT65" si="19">AR5*AS5</f>
        <v>#NUM!</v>
      </c>
      <c r="AW5">
        <v>0</v>
      </c>
      <c r="AX5">
        <v>0</v>
      </c>
      <c r="AY5">
        <f t="shared" ref="AY5:AY65" si="20">AVERAGE(AW5:AX5)</f>
        <v>0</v>
      </c>
      <c r="AZ5">
        <f t="shared" ref="AZ5:AZ65" si="21">AY5/10</f>
        <v>0</v>
      </c>
      <c r="BA5" t="e">
        <f t="shared" ref="BA5:BA65" si="22">LN(AZ5)</f>
        <v>#NUM!</v>
      </c>
      <c r="BB5" t="e">
        <f t="shared" ref="BB5:BB65" si="23">AZ5*BA5</f>
        <v>#NUM!</v>
      </c>
      <c r="BE5">
        <v>0</v>
      </c>
      <c r="BF5">
        <v>0</v>
      </c>
      <c r="BG5">
        <f t="shared" ref="BG5:BG65" si="24">AVERAGE(BE5:BF5)</f>
        <v>0</v>
      </c>
      <c r="BH5" s="15">
        <f t="shared" ref="BH5:BH68" si="25">BG5/25</f>
        <v>0</v>
      </c>
      <c r="BI5" t="e">
        <f t="shared" ref="BI5:BI65" si="26">LN(BH5)</f>
        <v>#NUM!</v>
      </c>
      <c r="BJ5" t="e">
        <f t="shared" ref="BJ5:BJ65" si="27">BH5*BI5</f>
        <v>#NUM!</v>
      </c>
      <c r="BM5">
        <v>1</v>
      </c>
      <c r="BN5">
        <f t="shared" ref="BN5:BN65" si="28">BM5</f>
        <v>1</v>
      </c>
      <c r="BO5">
        <f>BN5/27</f>
        <v>3.7037037037037035E-2</v>
      </c>
      <c r="BP5">
        <f t="shared" ref="BP5:BP65" si="29">LN(BO5)</f>
        <v>-3.2958368660043291</v>
      </c>
      <c r="BQ5">
        <f t="shared" ref="BQ5:BQ65" si="30">BO5*BP5</f>
        <v>-0.1220680320742344</v>
      </c>
      <c r="BT5">
        <v>0</v>
      </c>
      <c r="BU5">
        <v>0</v>
      </c>
      <c r="BV5">
        <f t="shared" ref="BV5:BV65" si="31">AVERAGE(BT5:BU5)</f>
        <v>0</v>
      </c>
      <c r="BW5">
        <f t="shared" ref="BW5:BW65" si="32">BV5/5.5</f>
        <v>0</v>
      </c>
      <c r="BX5" t="e">
        <f t="shared" ref="BX5:BX65" si="33">LN(BW5)</f>
        <v>#NUM!</v>
      </c>
      <c r="BY5" t="e">
        <f t="shared" ref="BY5:BY65" si="34">BW5*BX5</f>
        <v>#NUM!</v>
      </c>
    </row>
    <row r="6" spans="1:78" x14ac:dyDescent="0.35">
      <c r="A6" t="s">
        <v>79</v>
      </c>
      <c r="B6" t="s">
        <v>80</v>
      </c>
      <c r="C6" t="s">
        <v>93</v>
      </c>
      <c r="D6" t="s">
        <v>94</v>
      </c>
      <c r="E6" t="s">
        <v>95</v>
      </c>
      <c r="F6" t="s">
        <v>96</v>
      </c>
      <c r="G6" s="9" t="s">
        <v>97</v>
      </c>
      <c r="H6" s="9" t="s">
        <v>98</v>
      </c>
      <c r="I6" t="s">
        <v>99</v>
      </c>
      <c r="L6">
        <v>0</v>
      </c>
      <c r="M6">
        <f t="shared" si="0"/>
        <v>0</v>
      </c>
      <c r="N6">
        <f t="shared" si="1"/>
        <v>0</v>
      </c>
      <c r="O6" t="e">
        <f t="shared" si="2"/>
        <v>#NUM!</v>
      </c>
      <c r="P6" t="e">
        <f t="shared" si="3"/>
        <v>#NUM!</v>
      </c>
      <c r="S6">
        <v>0</v>
      </c>
      <c r="T6">
        <f t="shared" si="4"/>
        <v>0</v>
      </c>
      <c r="U6" s="15">
        <f t="shared" si="5"/>
        <v>0</v>
      </c>
      <c r="V6" t="e">
        <f t="shared" si="6"/>
        <v>#NUM!</v>
      </c>
      <c r="W6" t="e">
        <f t="shared" si="7"/>
        <v>#NUM!</v>
      </c>
      <c r="Z6">
        <v>0</v>
      </c>
      <c r="AA6">
        <f t="shared" si="8"/>
        <v>0</v>
      </c>
      <c r="AB6">
        <f t="shared" si="9"/>
        <v>0</v>
      </c>
      <c r="AC6" t="e">
        <f t="shared" si="10"/>
        <v>#NUM!</v>
      </c>
      <c r="AD6" t="e">
        <f t="shared" si="11"/>
        <v>#NUM!</v>
      </c>
      <c r="AG6">
        <v>0</v>
      </c>
      <c r="AH6">
        <f t="shared" si="12"/>
        <v>0</v>
      </c>
      <c r="AI6" s="15">
        <f t="shared" si="13"/>
        <v>0</v>
      </c>
      <c r="AJ6" t="e">
        <f t="shared" si="14"/>
        <v>#NUM!</v>
      </c>
      <c r="AK6" t="e">
        <f t="shared" si="15"/>
        <v>#NUM!</v>
      </c>
      <c r="AO6">
        <v>0</v>
      </c>
      <c r="AP6">
        <v>0</v>
      </c>
      <c r="AQ6" s="15">
        <f t="shared" si="16"/>
        <v>0</v>
      </c>
      <c r="AR6" s="15">
        <f t="shared" si="17"/>
        <v>0</v>
      </c>
      <c r="AS6" t="e">
        <f t="shared" si="18"/>
        <v>#NUM!</v>
      </c>
      <c r="AT6" t="e">
        <f t="shared" si="19"/>
        <v>#NUM!</v>
      </c>
      <c r="AW6">
        <v>0</v>
      </c>
      <c r="AX6">
        <v>0</v>
      </c>
      <c r="AY6">
        <f t="shared" si="20"/>
        <v>0</v>
      </c>
      <c r="AZ6">
        <f t="shared" si="21"/>
        <v>0</v>
      </c>
      <c r="BA6" t="e">
        <f t="shared" si="22"/>
        <v>#NUM!</v>
      </c>
      <c r="BB6" t="e">
        <f t="shared" si="23"/>
        <v>#NUM!</v>
      </c>
      <c r="BE6">
        <v>0</v>
      </c>
      <c r="BF6">
        <v>1</v>
      </c>
      <c r="BG6">
        <f t="shared" si="24"/>
        <v>0.5</v>
      </c>
      <c r="BH6" s="15">
        <f t="shared" si="25"/>
        <v>0.02</v>
      </c>
      <c r="BI6">
        <f t="shared" si="26"/>
        <v>-3.912023005428146</v>
      </c>
      <c r="BJ6">
        <f t="shared" si="27"/>
        <v>-7.824046010856292E-2</v>
      </c>
      <c r="BM6">
        <v>0</v>
      </c>
      <c r="BN6">
        <f t="shared" si="28"/>
        <v>0</v>
      </c>
      <c r="BO6">
        <f t="shared" ref="BO6:BO66" si="35">BN6/27</f>
        <v>0</v>
      </c>
      <c r="BP6" t="e">
        <f t="shared" si="29"/>
        <v>#NUM!</v>
      </c>
      <c r="BQ6" t="e">
        <f t="shared" si="30"/>
        <v>#NUM!</v>
      </c>
      <c r="BT6">
        <v>0</v>
      </c>
      <c r="BU6">
        <v>0</v>
      </c>
      <c r="BV6">
        <f t="shared" si="31"/>
        <v>0</v>
      </c>
      <c r="BW6">
        <f t="shared" si="32"/>
        <v>0</v>
      </c>
      <c r="BX6" t="e">
        <f t="shared" si="33"/>
        <v>#NUM!</v>
      </c>
      <c r="BY6" t="e">
        <f t="shared" si="34"/>
        <v>#NUM!</v>
      </c>
    </row>
    <row r="7" spans="1:78" x14ac:dyDescent="0.35">
      <c r="A7" t="s">
        <v>79</v>
      </c>
      <c r="B7" t="s">
        <v>80</v>
      </c>
      <c r="C7" t="s">
        <v>93</v>
      </c>
      <c r="D7" t="s">
        <v>94</v>
      </c>
      <c r="E7" t="s">
        <v>100</v>
      </c>
      <c r="G7" s="9" t="s">
        <v>101</v>
      </c>
      <c r="H7" s="9" t="s">
        <v>102</v>
      </c>
      <c r="I7" t="s">
        <v>103</v>
      </c>
      <c r="L7">
        <v>0</v>
      </c>
      <c r="M7">
        <f t="shared" si="0"/>
        <v>0</v>
      </c>
      <c r="N7">
        <f t="shared" si="1"/>
        <v>0</v>
      </c>
      <c r="O7" t="e">
        <f t="shared" si="2"/>
        <v>#NUM!</v>
      </c>
      <c r="P7" t="e">
        <f t="shared" si="3"/>
        <v>#NUM!</v>
      </c>
      <c r="S7">
        <v>0</v>
      </c>
      <c r="T7">
        <f t="shared" si="4"/>
        <v>0</v>
      </c>
      <c r="U7" s="15">
        <f t="shared" si="5"/>
        <v>0</v>
      </c>
      <c r="V7" t="e">
        <f t="shared" si="6"/>
        <v>#NUM!</v>
      </c>
      <c r="W7" t="e">
        <f t="shared" si="7"/>
        <v>#NUM!</v>
      </c>
      <c r="Z7">
        <v>0</v>
      </c>
      <c r="AA7">
        <f t="shared" si="8"/>
        <v>0</v>
      </c>
      <c r="AB7">
        <f t="shared" si="9"/>
        <v>0</v>
      </c>
      <c r="AC7" t="e">
        <f t="shared" si="10"/>
        <v>#NUM!</v>
      </c>
      <c r="AD7" t="e">
        <f t="shared" si="11"/>
        <v>#NUM!</v>
      </c>
      <c r="AG7">
        <v>0</v>
      </c>
      <c r="AH7">
        <f t="shared" si="12"/>
        <v>0</v>
      </c>
      <c r="AI7" s="15">
        <f t="shared" si="13"/>
        <v>0</v>
      </c>
      <c r="AJ7" t="e">
        <f t="shared" si="14"/>
        <v>#NUM!</v>
      </c>
      <c r="AK7" t="e">
        <f t="shared" si="15"/>
        <v>#NUM!</v>
      </c>
      <c r="AO7">
        <v>0</v>
      </c>
      <c r="AP7">
        <v>0</v>
      </c>
      <c r="AQ7" s="15">
        <f t="shared" si="16"/>
        <v>0</v>
      </c>
      <c r="AR7" s="15">
        <f t="shared" si="17"/>
        <v>0</v>
      </c>
      <c r="AS7" t="e">
        <f t="shared" si="18"/>
        <v>#NUM!</v>
      </c>
      <c r="AT7" t="e">
        <f t="shared" si="19"/>
        <v>#NUM!</v>
      </c>
      <c r="AW7">
        <v>0</v>
      </c>
      <c r="AX7">
        <v>0</v>
      </c>
      <c r="AY7">
        <f t="shared" si="20"/>
        <v>0</v>
      </c>
      <c r="AZ7">
        <f t="shared" si="21"/>
        <v>0</v>
      </c>
      <c r="BA7" t="e">
        <f t="shared" si="22"/>
        <v>#NUM!</v>
      </c>
      <c r="BB7" t="e">
        <f t="shared" si="23"/>
        <v>#NUM!</v>
      </c>
      <c r="BE7">
        <v>0</v>
      </c>
      <c r="BF7">
        <v>0</v>
      </c>
      <c r="BG7">
        <f t="shared" si="24"/>
        <v>0</v>
      </c>
      <c r="BH7" s="15">
        <f t="shared" si="25"/>
        <v>0</v>
      </c>
      <c r="BI7" t="e">
        <f t="shared" si="26"/>
        <v>#NUM!</v>
      </c>
      <c r="BJ7" t="e">
        <f t="shared" si="27"/>
        <v>#NUM!</v>
      </c>
      <c r="BM7">
        <v>0</v>
      </c>
      <c r="BN7">
        <f t="shared" si="28"/>
        <v>0</v>
      </c>
      <c r="BO7">
        <f t="shared" si="35"/>
        <v>0</v>
      </c>
      <c r="BP7" t="e">
        <f t="shared" si="29"/>
        <v>#NUM!</v>
      </c>
      <c r="BQ7" t="e">
        <f t="shared" si="30"/>
        <v>#NUM!</v>
      </c>
      <c r="BT7">
        <v>0</v>
      </c>
      <c r="BU7">
        <v>0</v>
      </c>
      <c r="BV7">
        <f t="shared" si="31"/>
        <v>0</v>
      </c>
      <c r="BW7">
        <f t="shared" si="32"/>
        <v>0</v>
      </c>
      <c r="BX7" t="e">
        <f t="shared" si="33"/>
        <v>#NUM!</v>
      </c>
      <c r="BY7" t="e">
        <f t="shared" si="34"/>
        <v>#NUM!</v>
      </c>
    </row>
    <row r="8" spans="1:78" x14ac:dyDescent="0.35">
      <c r="A8" t="s">
        <v>79</v>
      </c>
      <c r="B8" t="s">
        <v>80</v>
      </c>
      <c r="C8" t="s">
        <v>93</v>
      </c>
      <c r="D8" t="s">
        <v>94</v>
      </c>
      <c r="E8" t="s">
        <v>100</v>
      </c>
      <c r="G8" s="9" t="s">
        <v>101</v>
      </c>
      <c r="H8" s="9" t="s">
        <v>104</v>
      </c>
      <c r="I8" t="s">
        <v>103</v>
      </c>
      <c r="L8">
        <v>0</v>
      </c>
      <c r="M8">
        <f t="shared" si="0"/>
        <v>0</v>
      </c>
      <c r="N8">
        <f t="shared" si="1"/>
        <v>0</v>
      </c>
      <c r="O8" t="e">
        <f t="shared" si="2"/>
        <v>#NUM!</v>
      </c>
      <c r="P8" t="e">
        <f t="shared" si="3"/>
        <v>#NUM!</v>
      </c>
      <c r="S8">
        <v>0</v>
      </c>
      <c r="T8">
        <f t="shared" si="4"/>
        <v>0</v>
      </c>
      <c r="U8" s="15">
        <f t="shared" si="5"/>
        <v>0</v>
      </c>
      <c r="V8" t="e">
        <f t="shared" si="6"/>
        <v>#NUM!</v>
      </c>
      <c r="W8" t="e">
        <f t="shared" si="7"/>
        <v>#NUM!</v>
      </c>
      <c r="Z8">
        <v>0</v>
      </c>
      <c r="AA8">
        <f t="shared" si="8"/>
        <v>0</v>
      </c>
      <c r="AB8">
        <f t="shared" si="9"/>
        <v>0</v>
      </c>
      <c r="AC8" t="e">
        <f t="shared" si="10"/>
        <v>#NUM!</v>
      </c>
      <c r="AD8" t="e">
        <f t="shared" si="11"/>
        <v>#NUM!</v>
      </c>
      <c r="AG8">
        <v>0</v>
      </c>
      <c r="AH8">
        <f t="shared" si="12"/>
        <v>0</v>
      </c>
      <c r="AI8" s="15">
        <f t="shared" si="13"/>
        <v>0</v>
      </c>
      <c r="AJ8" t="e">
        <f t="shared" si="14"/>
        <v>#NUM!</v>
      </c>
      <c r="AK8" t="e">
        <f t="shared" si="15"/>
        <v>#NUM!</v>
      </c>
      <c r="AO8">
        <v>0</v>
      </c>
      <c r="AP8">
        <v>0</v>
      </c>
      <c r="AQ8" s="15">
        <f t="shared" si="16"/>
        <v>0</v>
      </c>
      <c r="AR8" s="15">
        <f t="shared" si="17"/>
        <v>0</v>
      </c>
      <c r="AS8" t="e">
        <f t="shared" si="18"/>
        <v>#NUM!</v>
      </c>
      <c r="AT8" t="e">
        <f t="shared" si="19"/>
        <v>#NUM!</v>
      </c>
      <c r="AW8">
        <v>0</v>
      </c>
      <c r="AX8">
        <v>0</v>
      </c>
      <c r="AY8">
        <f t="shared" si="20"/>
        <v>0</v>
      </c>
      <c r="AZ8">
        <f t="shared" si="21"/>
        <v>0</v>
      </c>
      <c r="BA8" t="e">
        <f t="shared" si="22"/>
        <v>#NUM!</v>
      </c>
      <c r="BB8" t="e">
        <f t="shared" si="23"/>
        <v>#NUM!</v>
      </c>
      <c r="BE8">
        <v>3</v>
      </c>
      <c r="BF8">
        <v>0</v>
      </c>
      <c r="BG8">
        <f t="shared" si="24"/>
        <v>1.5</v>
      </c>
      <c r="BH8" s="15">
        <f t="shared" si="25"/>
        <v>0.06</v>
      </c>
      <c r="BI8">
        <f t="shared" si="26"/>
        <v>-2.8134107167600364</v>
      </c>
      <c r="BJ8">
        <f t="shared" si="27"/>
        <v>-0.16880464300560219</v>
      </c>
      <c r="BM8">
        <v>14</v>
      </c>
      <c r="BN8">
        <f t="shared" si="28"/>
        <v>14</v>
      </c>
      <c r="BO8">
        <f t="shared" si="35"/>
        <v>0.51851851851851849</v>
      </c>
      <c r="BP8">
        <f t="shared" si="29"/>
        <v>-0.6567795363890705</v>
      </c>
      <c r="BQ8">
        <f t="shared" si="30"/>
        <v>-0.34055235220174024</v>
      </c>
      <c r="BT8">
        <v>0</v>
      </c>
      <c r="BU8">
        <v>0</v>
      </c>
      <c r="BV8">
        <f t="shared" si="31"/>
        <v>0</v>
      </c>
      <c r="BW8">
        <f t="shared" si="32"/>
        <v>0</v>
      </c>
      <c r="BX8" t="e">
        <f t="shared" si="33"/>
        <v>#NUM!</v>
      </c>
      <c r="BY8" t="e">
        <f t="shared" si="34"/>
        <v>#NUM!</v>
      </c>
    </row>
    <row r="9" spans="1:78" x14ac:dyDescent="0.35">
      <c r="A9" t="s">
        <v>79</v>
      </c>
      <c r="B9" t="s">
        <v>80</v>
      </c>
      <c r="C9" t="s">
        <v>105</v>
      </c>
      <c r="D9" t="s">
        <v>106</v>
      </c>
      <c r="E9" t="s">
        <v>107</v>
      </c>
      <c r="G9" s="9" t="s">
        <v>108</v>
      </c>
      <c r="H9" s="9" t="s">
        <v>109</v>
      </c>
      <c r="I9" t="s">
        <v>110</v>
      </c>
      <c r="L9">
        <v>0</v>
      </c>
      <c r="M9">
        <f t="shared" si="0"/>
        <v>0</v>
      </c>
      <c r="N9">
        <f t="shared" si="1"/>
        <v>0</v>
      </c>
      <c r="O9" t="e">
        <f t="shared" si="2"/>
        <v>#NUM!</v>
      </c>
      <c r="P9" t="e">
        <f t="shared" si="3"/>
        <v>#NUM!</v>
      </c>
      <c r="S9">
        <v>0</v>
      </c>
      <c r="T9">
        <f t="shared" si="4"/>
        <v>0</v>
      </c>
      <c r="U9" s="15">
        <f t="shared" si="5"/>
        <v>0</v>
      </c>
      <c r="V9" t="e">
        <f t="shared" si="6"/>
        <v>#NUM!</v>
      </c>
      <c r="W9" t="e">
        <f t="shared" si="7"/>
        <v>#NUM!</v>
      </c>
      <c r="Z9">
        <v>0</v>
      </c>
      <c r="AA9">
        <f t="shared" si="8"/>
        <v>0</v>
      </c>
      <c r="AB9">
        <f t="shared" si="9"/>
        <v>0</v>
      </c>
      <c r="AC9" t="e">
        <f t="shared" si="10"/>
        <v>#NUM!</v>
      </c>
      <c r="AD9" t="e">
        <f t="shared" si="11"/>
        <v>#NUM!</v>
      </c>
      <c r="AG9">
        <v>0</v>
      </c>
      <c r="AH9">
        <f t="shared" si="12"/>
        <v>0</v>
      </c>
      <c r="AI9" s="15">
        <f t="shared" si="13"/>
        <v>0</v>
      </c>
      <c r="AJ9" t="e">
        <f t="shared" si="14"/>
        <v>#NUM!</v>
      </c>
      <c r="AK9" t="e">
        <f t="shared" si="15"/>
        <v>#NUM!</v>
      </c>
      <c r="AO9">
        <v>0</v>
      </c>
      <c r="AP9">
        <v>0</v>
      </c>
      <c r="AQ9" s="15">
        <f t="shared" si="16"/>
        <v>0</v>
      </c>
      <c r="AR9" s="15">
        <f t="shared" si="17"/>
        <v>0</v>
      </c>
      <c r="AS9" t="e">
        <f t="shared" si="18"/>
        <v>#NUM!</v>
      </c>
      <c r="AT9" t="e">
        <f t="shared" si="19"/>
        <v>#NUM!</v>
      </c>
      <c r="AW9">
        <v>2</v>
      </c>
      <c r="AX9">
        <v>0</v>
      </c>
      <c r="AY9">
        <f t="shared" si="20"/>
        <v>1</v>
      </c>
      <c r="AZ9">
        <f t="shared" si="21"/>
        <v>0.1</v>
      </c>
      <c r="BA9">
        <f t="shared" si="22"/>
        <v>-2.3025850929940455</v>
      </c>
      <c r="BB9">
        <f t="shared" si="23"/>
        <v>-0.23025850929940456</v>
      </c>
      <c r="BE9">
        <v>0</v>
      </c>
      <c r="BF9">
        <v>0</v>
      </c>
      <c r="BG9">
        <f t="shared" si="24"/>
        <v>0</v>
      </c>
      <c r="BH9" s="15">
        <f t="shared" si="25"/>
        <v>0</v>
      </c>
      <c r="BI9" t="e">
        <f t="shared" si="26"/>
        <v>#NUM!</v>
      </c>
      <c r="BJ9" t="e">
        <f t="shared" si="27"/>
        <v>#NUM!</v>
      </c>
      <c r="BM9">
        <v>0</v>
      </c>
      <c r="BN9">
        <f t="shared" si="28"/>
        <v>0</v>
      </c>
      <c r="BO9">
        <f t="shared" si="35"/>
        <v>0</v>
      </c>
      <c r="BP9" t="e">
        <f t="shared" si="29"/>
        <v>#NUM!</v>
      </c>
      <c r="BQ9" t="e">
        <f t="shared" si="30"/>
        <v>#NUM!</v>
      </c>
      <c r="BT9">
        <v>0</v>
      </c>
      <c r="BU9">
        <v>0</v>
      </c>
      <c r="BV9">
        <f t="shared" si="31"/>
        <v>0</v>
      </c>
      <c r="BW9">
        <f t="shared" si="32"/>
        <v>0</v>
      </c>
      <c r="BX9" t="e">
        <f t="shared" si="33"/>
        <v>#NUM!</v>
      </c>
      <c r="BY9" t="e">
        <f t="shared" si="34"/>
        <v>#NUM!</v>
      </c>
    </row>
    <row r="10" spans="1:78" x14ac:dyDescent="0.35">
      <c r="A10" t="s">
        <v>79</v>
      </c>
      <c r="B10" t="s">
        <v>80</v>
      </c>
      <c r="C10" t="s">
        <v>111</v>
      </c>
      <c r="D10" t="s">
        <v>112</v>
      </c>
      <c r="E10" t="s">
        <v>113</v>
      </c>
      <c r="G10" s="9" t="s">
        <v>114</v>
      </c>
      <c r="H10" s="9" t="s">
        <v>115</v>
      </c>
      <c r="I10" t="s">
        <v>116</v>
      </c>
      <c r="L10">
        <v>0</v>
      </c>
      <c r="M10">
        <f t="shared" si="0"/>
        <v>0</v>
      </c>
      <c r="N10">
        <f t="shared" si="1"/>
        <v>0</v>
      </c>
      <c r="O10" t="e">
        <f t="shared" si="2"/>
        <v>#NUM!</v>
      </c>
      <c r="P10" t="e">
        <f t="shared" si="3"/>
        <v>#NUM!</v>
      </c>
      <c r="S10">
        <v>0</v>
      </c>
      <c r="T10">
        <f t="shared" si="4"/>
        <v>0</v>
      </c>
      <c r="U10" s="15">
        <f t="shared" si="5"/>
        <v>0</v>
      </c>
      <c r="V10" t="e">
        <f t="shared" si="6"/>
        <v>#NUM!</v>
      </c>
      <c r="W10" t="e">
        <f t="shared" si="7"/>
        <v>#NUM!</v>
      </c>
      <c r="Z10">
        <v>0</v>
      </c>
      <c r="AA10">
        <f t="shared" si="8"/>
        <v>0</v>
      </c>
      <c r="AB10">
        <f t="shared" si="9"/>
        <v>0</v>
      </c>
      <c r="AC10" t="e">
        <f t="shared" si="10"/>
        <v>#NUM!</v>
      </c>
      <c r="AD10" t="e">
        <f t="shared" si="11"/>
        <v>#NUM!</v>
      </c>
      <c r="AG10">
        <v>0</v>
      </c>
      <c r="AH10">
        <f t="shared" si="12"/>
        <v>0</v>
      </c>
      <c r="AI10" s="15">
        <f t="shared" si="13"/>
        <v>0</v>
      </c>
      <c r="AJ10" t="e">
        <f t="shared" si="14"/>
        <v>#NUM!</v>
      </c>
      <c r="AK10" t="e">
        <f t="shared" si="15"/>
        <v>#NUM!</v>
      </c>
      <c r="AO10">
        <v>0</v>
      </c>
      <c r="AP10">
        <v>0</v>
      </c>
      <c r="AQ10" s="15">
        <f t="shared" si="16"/>
        <v>0</v>
      </c>
      <c r="AR10" s="15">
        <f t="shared" si="17"/>
        <v>0</v>
      </c>
      <c r="AS10" t="e">
        <f t="shared" si="18"/>
        <v>#NUM!</v>
      </c>
      <c r="AT10" t="e">
        <f t="shared" si="19"/>
        <v>#NUM!</v>
      </c>
      <c r="AW10">
        <v>0</v>
      </c>
      <c r="AX10">
        <v>0</v>
      </c>
      <c r="AY10">
        <f t="shared" si="20"/>
        <v>0</v>
      </c>
      <c r="AZ10">
        <f t="shared" si="21"/>
        <v>0</v>
      </c>
      <c r="BA10" t="e">
        <f t="shared" si="22"/>
        <v>#NUM!</v>
      </c>
      <c r="BB10" t="e">
        <f t="shared" si="23"/>
        <v>#NUM!</v>
      </c>
      <c r="BE10">
        <v>0</v>
      </c>
      <c r="BF10">
        <v>0</v>
      </c>
      <c r="BG10">
        <f t="shared" si="24"/>
        <v>0</v>
      </c>
      <c r="BH10" s="15">
        <f t="shared" si="25"/>
        <v>0</v>
      </c>
      <c r="BI10" t="e">
        <f t="shared" si="26"/>
        <v>#NUM!</v>
      </c>
      <c r="BJ10" t="e">
        <f t="shared" si="27"/>
        <v>#NUM!</v>
      </c>
      <c r="BM10">
        <v>0</v>
      </c>
      <c r="BN10">
        <f t="shared" si="28"/>
        <v>0</v>
      </c>
      <c r="BO10">
        <f t="shared" si="35"/>
        <v>0</v>
      </c>
      <c r="BP10" t="e">
        <f t="shared" si="29"/>
        <v>#NUM!</v>
      </c>
      <c r="BQ10" t="e">
        <f t="shared" si="30"/>
        <v>#NUM!</v>
      </c>
      <c r="BT10">
        <v>2</v>
      </c>
      <c r="BU10">
        <v>0</v>
      </c>
      <c r="BV10">
        <f t="shared" si="31"/>
        <v>1</v>
      </c>
      <c r="BW10">
        <f t="shared" si="32"/>
        <v>0.18181818181818182</v>
      </c>
      <c r="BX10">
        <f t="shared" si="33"/>
        <v>-1.7047480922384253</v>
      </c>
      <c r="BY10">
        <f t="shared" si="34"/>
        <v>-0.30995419858880463</v>
      </c>
    </row>
    <row r="11" spans="1:78" x14ac:dyDescent="0.35">
      <c r="A11" t="s">
        <v>79</v>
      </c>
      <c r="B11" t="s">
        <v>80</v>
      </c>
      <c r="C11" t="s">
        <v>111</v>
      </c>
      <c r="D11" t="s">
        <v>126</v>
      </c>
      <c r="E11" t="s">
        <v>127</v>
      </c>
      <c r="F11" t="s">
        <v>128</v>
      </c>
      <c r="G11" s="9" t="s">
        <v>129</v>
      </c>
      <c r="H11" s="9" t="s">
        <v>130</v>
      </c>
      <c r="I11" t="s">
        <v>131</v>
      </c>
      <c r="L11">
        <v>0</v>
      </c>
      <c r="M11">
        <f t="shared" si="0"/>
        <v>0</v>
      </c>
      <c r="N11">
        <f t="shared" si="1"/>
        <v>0</v>
      </c>
      <c r="O11" t="e">
        <f t="shared" si="2"/>
        <v>#NUM!</v>
      </c>
      <c r="P11" t="e">
        <f t="shared" si="3"/>
        <v>#NUM!</v>
      </c>
      <c r="S11">
        <v>0</v>
      </c>
      <c r="T11">
        <f t="shared" si="4"/>
        <v>0</v>
      </c>
      <c r="U11" s="15">
        <f t="shared" si="5"/>
        <v>0</v>
      </c>
      <c r="V11" t="e">
        <f t="shared" si="6"/>
        <v>#NUM!</v>
      </c>
      <c r="W11" t="e">
        <f t="shared" si="7"/>
        <v>#NUM!</v>
      </c>
      <c r="Z11">
        <v>1</v>
      </c>
      <c r="AA11">
        <f t="shared" si="8"/>
        <v>1</v>
      </c>
      <c r="AB11">
        <f t="shared" si="9"/>
        <v>0.2</v>
      </c>
      <c r="AC11">
        <f t="shared" si="10"/>
        <v>-1.6094379124341003</v>
      </c>
      <c r="AD11">
        <f t="shared" si="11"/>
        <v>-0.32188758248682009</v>
      </c>
      <c r="AG11">
        <v>0</v>
      </c>
      <c r="AH11">
        <f t="shared" si="12"/>
        <v>0</v>
      </c>
      <c r="AI11" s="15">
        <f t="shared" si="13"/>
        <v>0</v>
      </c>
      <c r="AJ11" t="e">
        <f t="shared" si="14"/>
        <v>#NUM!</v>
      </c>
      <c r="AK11" t="e">
        <f t="shared" si="15"/>
        <v>#NUM!</v>
      </c>
      <c r="AO11">
        <v>0</v>
      </c>
      <c r="AP11">
        <v>0</v>
      </c>
      <c r="AQ11" s="15">
        <f t="shared" si="16"/>
        <v>0</v>
      </c>
      <c r="AR11" s="15">
        <f t="shared" si="17"/>
        <v>0</v>
      </c>
      <c r="AS11" t="e">
        <f t="shared" si="18"/>
        <v>#NUM!</v>
      </c>
      <c r="AT11" t="e">
        <f t="shared" si="19"/>
        <v>#NUM!</v>
      </c>
      <c r="AW11">
        <v>0</v>
      </c>
      <c r="AX11">
        <v>0</v>
      </c>
      <c r="AY11">
        <f t="shared" si="20"/>
        <v>0</v>
      </c>
      <c r="AZ11">
        <f t="shared" si="21"/>
        <v>0</v>
      </c>
      <c r="BA11" t="e">
        <f t="shared" si="22"/>
        <v>#NUM!</v>
      </c>
      <c r="BB11" t="e">
        <f t="shared" si="23"/>
        <v>#NUM!</v>
      </c>
      <c r="BE11">
        <v>0</v>
      </c>
      <c r="BF11">
        <v>0</v>
      </c>
      <c r="BG11">
        <f t="shared" si="24"/>
        <v>0</v>
      </c>
      <c r="BH11" s="15">
        <f t="shared" si="25"/>
        <v>0</v>
      </c>
      <c r="BI11" t="e">
        <f t="shared" si="26"/>
        <v>#NUM!</v>
      </c>
      <c r="BJ11" t="e">
        <f t="shared" si="27"/>
        <v>#NUM!</v>
      </c>
      <c r="BM11">
        <v>0</v>
      </c>
      <c r="BN11">
        <f t="shared" si="28"/>
        <v>0</v>
      </c>
      <c r="BO11">
        <f t="shared" si="35"/>
        <v>0</v>
      </c>
      <c r="BP11" t="e">
        <f t="shared" si="29"/>
        <v>#NUM!</v>
      </c>
      <c r="BQ11" t="e">
        <f t="shared" si="30"/>
        <v>#NUM!</v>
      </c>
      <c r="BT11">
        <v>0</v>
      </c>
      <c r="BU11">
        <v>0</v>
      </c>
      <c r="BV11">
        <f t="shared" si="31"/>
        <v>0</v>
      </c>
      <c r="BW11">
        <f t="shared" si="32"/>
        <v>0</v>
      </c>
      <c r="BX11" t="e">
        <f t="shared" si="33"/>
        <v>#NUM!</v>
      </c>
      <c r="BY11" t="e">
        <f t="shared" si="34"/>
        <v>#NUM!</v>
      </c>
    </row>
    <row r="12" spans="1:78" x14ac:dyDescent="0.35">
      <c r="A12" t="s">
        <v>79</v>
      </c>
      <c r="B12" t="s">
        <v>80</v>
      </c>
      <c r="C12" t="s">
        <v>111</v>
      </c>
      <c r="D12" t="s">
        <v>126</v>
      </c>
      <c r="E12" t="s">
        <v>132</v>
      </c>
      <c r="F12" t="s">
        <v>133</v>
      </c>
      <c r="G12" s="9" t="s">
        <v>134</v>
      </c>
      <c r="H12" s="9" t="s">
        <v>135</v>
      </c>
      <c r="I12" t="s">
        <v>136</v>
      </c>
      <c r="L12">
        <v>0</v>
      </c>
      <c r="M12">
        <f t="shared" si="0"/>
        <v>0</v>
      </c>
      <c r="N12">
        <f t="shared" si="1"/>
        <v>0</v>
      </c>
      <c r="O12" t="e">
        <f t="shared" si="2"/>
        <v>#NUM!</v>
      </c>
      <c r="P12" t="e">
        <f t="shared" si="3"/>
        <v>#NUM!</v>
      </c>
      <c r="S12">
        <v>0</v>
      </c>
      <c r="T12">
        <f t="shared" si="4"/>
        <v>0</v>
      </c>
      <c r="U12" s="15">
        <f t="shared" si="5"/>
        <v>0</v>
      </c>
      <c r="V12" t="e">
        <f t="shared" si="6"/>
        <v>#NUM!</v>
      </c>
      <c r="W12" t="e">
        <f t="shared" si="7"/>
        <v>#NUM!</v>
      </c>
      <c r="Z12">
        <v>0</v>
      </c>
      <c r="AA12">
        <f t="shared" si="8"/>
        <v>0</v>
      </c>
      <c r="AB12">
        <f t="shared" si="9"/>
        <v>0</v>
      </c>
      <c r="AC12" t="e">
        <f t="shared" si="10"/>
        <v>#NUM!</v>
      </c>
      <c r="AD12" t="e">
        <f t="shared" si="11"/>
        <v>#NUM!</v>
      </c>
      <c r="AG12">
        <v>0</v>
      </c>
      <c r="AH12">
        <f t="shared" si="12"/>
        <v>0</v>
      </c>
      <c r="AI12" s="15">
        <f t="shared" si="13"/>
        <v>0</v>
      </c>
      <c r="AJ12" t="e">
        <f t="shared" si="14"/>
        <v>#NUM!</v>
      </c>
      <c r="AK12" t="e">
        <f t="shared" si="15"/>
        <v>#NUM!</v>
      </c>
      <c r="AO12">
        <v>1</v>
      </c>
      <c r="AP12">
        <v>0</v>
      </c>
      <c r="AQ12" s="15">
        <f t="shared" si="16"/>
        <v>0.5</v>
      </c>
      <c r="AR12" s="15">
        <f t="shared" si="17"/>
        <v>3.5714285714285712E-2</v>
      </c>
      <c r="AS12">
        <f t="shared" si="18"/>
        <v>-3.3322045101752038</v>
      </c>
      <c r="AT12">
        <f t="shared" si="19"/>
        <v>-0.1190073039348287</v>
      </c>
      <c r="AW12">
        <v>0</v>
      </c>
      <c r="AX12">
        <v>0</v>
      </c>
      <c r="AY12">
        <f t="shared" si="20"/>
        <v>0</v>
      </c>
      <c r="AZ12">
        <f t="shared" si="21"/>
        <v>0</v>
      </c>
      <c r="BA12" t="e">
        <f t="shared" si="22"/>
        <v>#NUM!</v>
      </c>
      <c r="BB12" t="e">
        <f t="shared" si="23"/>
        <v>#NUM!</v>
      </c>
      <c r="BE12">
        <v>0</v>
      </c>
      <c r="BF12">
        <v>0</v>
      </c>
      <c r="BG12">
        <f t="shared" si="24"/>
        <v>0</v>
      </c>
      <c r="BH12" s="15">
        <f t="shared" si="25"/>
        <v>0</v>
      </c>
      <c r="BI12" t="e">
        <f t="shared" si="26"/>
        <v>#NUM!</v>
      </c>
      <c r="BJ12" t="e">
        <f t="shared" si="27"/>
        <v>#NUM!</v>
      </c>
      <c r="BM12">
        <v>0</v>
      </c>
      <c r="BN12">
        <f t="shared" si="28"/>
        <v>0</v>
      </c>
      <c r="BO12">
        <f t="shared" si="35"/>
        <v>0</v>
      </c>
      <c r="BP12" t="e">
        <f t="shared" si="29"/>
        <v>#NUM!</v>
      </c>
      <c r="BQ12" t="e">
        <f t="shared" si="30"/>
        <v>#NUM!</v>
      </c>
      <c r="BT12">
        <v>0</v>
      </c>
      <c r="BU12">
        <v>0</v>
      </c>
      <c r="BV12">
        <f t="shared" si="31"/>
        <v>0</v>
      </c>
      <c r="BW12">
        <f t="shared" si="32"/>
        <v>0</v>
      </c>
      <c r="BX12" t="e">
        <f t="shared" si="33"/>
        <v>#NUM!</v>
      </c>
      <c r="BY12" t="e">
        <f t="shared" si="34"/>
        <v>#NUM!</v>
      </c>
    </row>
    <row r="13" spans="1:78" x14ac:dyDescent="0.35">
      <c r="A13" t="s">
        <v>79</v>
      </c>
      <c r="B13" t="s">
        <v>80</v>
      </c>
      <c r="C13" t="s">
        <v>111</v>
      </c>
      <c r="D13" t="s">
        <v>126</v>
      </c>
      <c r="E13" t="s">
        <v>132</v>
      </c>
      <c r="F13" t="s">
        <v>29</v>
      </c>
      <c r="G13" s="9" t="s">
        <v>137</v>
      </c>
      <c r="H13" s="9" t="s">
        <v>138</v>
      </c>
      <c r="I13" t="s">
        <v>136</v>
      </c>
      <c r="L13">
        <v>0</v>
      </c>
      <c r="M13">
        <f t="shared" si="0"/>
        <v>0</v>
      </c>
      <c r="N13">
        <f t="shared" si="1"/>
        <v>0</v>
      </c>
      <c r="O13" t="e">
        <f t="shared" si="2"/>
        <v>#NUM!</v>
      </c>
      <c r="P13" t="e">
        <f t="shared" si="3"/>
        <v>#NUM!</v>
      </c>
      <c r="S13">
        <v>0</v>
      </c>
      <c r="T13">
        <f t="shared" si="4"/>
        <v>0</v>
      </c>
      <c r="U13" s="15">
        <f t="shared" si="5"/>
        <v>0</v>
      </c>
      <c r="V13" t="e">
        <f t="shared" si="6"/>
        <v>#NUM!</v>
      </c>
      <c r="W13" t="e">
        <f t="shared" si="7"/>
        <v>#NUM!</v>
      </c>
      <c r="Z13">
        <v>0</v>
      </c>
      <c r="AA13">
        <f t="shared" si="8"/>
        <v>0</v>
      </c>
      <c r="AB13">
        <f t="shared" si="9"/>
        <v>0</v>
      </c>
      <c r="AC13" t="e">
        <f t="shared" si="10"/>
        <v>#NUM!</v>
      </c>
      <c r="AD13" t="e">
        <f t="shared" si="11"/>
        <v>#NUM!</v>
      </c>
      <c r="AG13">
        <v>0</v>
      </c>
      <c r="AH13">
        <f t="shared" si="12"/>
        <v>0</v>
      </c>
      <c r="AI13" s="15">
        <f t="shared" si="13"/>
        <v>0</v>
      </c>
      <c r="AJ13" t="e">
        <f t="shared" si="14"/>
        <v>#NUM!</v>
      </c>
      <c r="AK13" t="e">
        <f t="shared" si="15"/>
        <v>#NUM!</v>
      </c>
      <c r="AO13">
        <v>0</v>
      </c>
      <c r="AP13">
        <v>0</v>
      </c>
      <c r="AQ13" s="15">
        <f t="shared" si="16"/>
        <v>0</v>
      </c>
      <c r="AR13" s="15">
        <f t="shared" si="17"/>
        <v>0</v>
      </c>
      <c r="AS13" t="e">
        <f t="shared" si="18"/>
        <v>#NUM!</v>
      </c>
      <c r="AT13" t="e">
        <f t="shared" si="19"/>
        <v>#NUM!</v>
      </c>
      <c r="AW13">
        <v>0</v>
      </c>
      <c r="AX13">
        <v>0</v>
      </c>
      <c r="AY13">
        <f t="shared" si="20"/>
        <v>0</v>
      </c>
      <c r="AZ13">
        <f t="shared" si="21"/>
        <v>0</v>
      </c>
      <c r="BA13" t="e">
        <f t="shared" si="22"/>
        <v>#NUM!</v>
      </c>
      <c r="BB13" t="e">
        <f t="shared" si="23"/>
        <v>#NUM!</v>
      </c>
      <c r="BE13">
        <v>1</v>
      </c>
      <c r="BF13">
        <v>0</v>
      </c>
      <c r="BG13">
        <f t="shared" si="24"/>
        <v>0.5</v>
      </c>
      <c r="BH13" s="15">
        <f t="shared" si="25"/>
        <v>0.02</v>
      </c>
      <c r="BI13">
        <f t="shared" si="26"/>
        <v>-3.912023005428146</v>
      </c>
      <c r="BJ13">
        <f t="shared" si="27"/>
        <v>-7.824046010856292E-2</v>
      </c>
      <c r="BM13">
        <v>0</v>
      </c>
      <c r="BN13">
        <f t="shared" si="28"/>
        <v>0</v>
      </c>
      <c r="BO13">
        <f t="shared" si="35"/>
        <v>0</v>
      </c>
      <c r="BP13" t="e">
        <f t="shared" si="29"/>
        <v>#NUM!</v>
      </c>
      <c r="BQ13" t="e">
        <f t="shared" si="30"/>
        <v>#NUM!</v>
      </c>
      <c r="BT13">
        <v>0</v>
      </c>
      <c r="BU13">
        <v>0</v>
      </c>
      <c r="BV13">
        <f t="shared" si="31"/>
        <v>0</v>
      </c>
      <c r="BW13">
        <f t="shared" si="32"/>
        <v>0</v>
      </c>
      <c r="BX13" t="e">
        <f t="shared" si="33"/>
        <v>#NUM!</v>
      </c>
      <c r="BY13" t="e">
        <f t="shared" si="34"/>
        <v>#NUM!</v>
      </c>
    </row>
    <row r="14" spans="1:78" x14ac:dyDescent="0.35">
      <c r="A14" t="s">
        <v>79</v>
      </c>
      <c r="B14" t="s">
        <v>80</v>
      </c>
      <c r="C14" t="s">
        <v>111</v>
      </c>
      <c r="G14" s="9" t="s">
        <v>139</v>
      </c>
      <c r="H14" s="9" t="s">
        <v>140</v>
      </c>
      <c r="I14" t="s">
        <v>116</v>
      </c>
      <c r="L14">
        <v>0</v>
      </c>
      <c r="M14">
        <f t="shared" si="0"/>
        <v>0</v>
      </c>
      <c r="N14">
        <f t="shared" si="1"/>
        <v>0</v>
      </c>
      <c r="O14" t="e">
        <f t="shared" si="2"/>
        <v>#NUM!</v>
      </c>
      <c r="P14" t="e">
        <f t="shared" si="3"/>
        <v>#NUM!</v>
      </c>
      <c r="S14">
        <v>0</v>
      </c>
      <c r="T14">
        <f t="shared" si="4"/>
        <v>0</v>
      </c>
      <c r="U14" s="15">
        <f t="shared" si="5"/>
        <v>0</v>
      </c>
      <c r="V14" t="e">
        <f t="shared" si="6"/>
        <v>#NUM!</v>
      </c>
      <c r="W14" t="e">
        <f t="shared" si="7"/>
        <v>#NUM!</v>
      </c>
      <c r="Z14">
        <v>0</v>
      </c>
      <c r="AA14">
        <f t="shared" si="8"/>
        <v>0</v>
      </c>
      <c r="AB14">
        <f t="shared" si="9"/>
        <v>0</v>
      </c>
      <c r="AC14" t="e">
        <f t="shared" si="10"/>
        <v>#NUM!</v>
      </c>
      <c r="AD14" t="e">
        <f>AB14*AC14</f>
        <v>#NUM!</v>
      </c>
      <c r="AG14">
        <v>0</v>
      </c>
      <c r="AH14">
        <f t="shared" si="12"/>
        <v>0</v>
      </c>
      <c r="AI14" s="15">
        <f t="shared" si="13"/>
        <v>0</v>
      </c>
      <c r="AJ14" t="e">
        <f t="shared" si="14"/>
        <v>#NUM!</v>
      </c>
      <c r="AK14" t="e">
        <f t="shared" si="15"/>
        <v>#NUM!</v>
      </c>
      <c r="AO14">
        <v>0</v>
      </c>
      <c r="AP14">
        <v>0</v>
      </c>
      <c r="AQ14" s="15">
        <f t="shared" si="16"/>
        <v>0</v>
      </c>
      <c r="AR14" s="15">
        <f t="shared" si="17"/>
        <v>0</v>
      </c>
      <c r="AS14" t="e">
        <f t="shared" si="18"/>
        <v>#NUM!</v>
      </c>
      <c r="AT14" t="e">
        <f t="shared" si="19"/>
        <v>#NUM!</v>
      </c>
      <c r="AW14">
        <v>0</v>
      </c>
      <c r="AX14">
        <v>0</v>
      </c>
      <c r="AY14">
        <f t="shared" si="20"/>
        <v>0</v>
      </c>
      <c r="AZ14">
        <f t="shared" si="21"/>
        <v>0</v>
      </c>
      <c r="BA14" t="e">
        <f t="shared" si="22"/>
        <v>#NUM!</v>
      </c>
      <c r="BB14" t="e">
        <f t="shared" si="23"/>
        <v>#NUM!</v>
      </c>
      <c r="BE14">
        <v>0</v>
      </c>
      <c r="BF14">
        <v>0</v>
      </c>
      <c r="BG14">
        <f t="shared" si="24"/>
        <v>0</v>
      </c>
      <c r="BH14" s="15">
        <f t="shared" si="25"/>
        <v>0</v>
      </c>
      <c r="BI14" t="e">
        <f t="shared" si="26"/>
        <v>#NUM!</v>
      </c>
      <c r="BJ14" t="e">
        <f t="shared" si="27"/>
        <v>#NUM!</v>
      </c>
      <c r="BM14">
        <v>0</v>
      </c>
      <c r="BN14">
        <f t="shared" si="28"/>
        <v>0</v>
      </c>
      <c r="BO14">
        <f t="shared" si="35"/>
        <v>0</v>
      </c>
      <c r="BP14" t="e">
        <f t="shared" si="29"/>
        <v>#NUM!</v>
      </c>
      <c r="BQ14" t="e">
        <f t="shared" si="30"/>
        <v>#NUM!</v>
      </c>
      <c r="BT14">
        <v>2</v>
      </c>
      <c r="BU14">
        <v>1</v>
      </c>
      <c r="BV14">
        <f t="shared" si="31"/>
        <v>1.5</v>
      </c>
      <c r="BW14">
        <f t="shared" si="32"/>
        <v>0.27272727272727271</v>
      </c>
      <c r="BX14">
        <f t="shared" si="33"/>
        <v>-1.2992829841302609</v>
      </c>
      <c r="BY14">
        <f t="shared" si="34"/>
        <v>-0.35434990476279837</v>
      </c>
    </row>
    <row r="15" spans="1:78" x14ac:dyDescent="0.35">
      <c r="A15" t="s">
        <v>79</v>
      </c>
      <c r="B15" t="s">
        <v>80</v>
      </c>
      <c r="C15" t="s">
        <v>111</v>
      </c>
      <c r="G15" s="9" t="s">
        <v>139</v>
      </c>
      <c r="H15" s="9" t="s">
        <v>141</v>
      </c>
      <c r="I15" t="s">
        <v>116</v>
      </c>
      <c r="L15">
        <v>0</v>
      </c>
      <c r="M15">
        <f t="shared" si="0"/>
        <v>0</v>
      </c>
      <c r="N15">
        <f t="shared" si="1"/>
        <v>0</v>
      </c>
      <c r="O15" t="e">
        <f t="shared" si="2"/>
        <v>#NUM!</v>
      </c>
      <c r="P15" t="e">
        <f t="shared" si="3"/>
        <v>#NUM!</v>
      </c>
      <c r="S15">
        <v>0</v>
      </c>
      <c r="T15">
        <f t="shared" si="4"/>
        <v>0</v>
      </c>
      <c r="U15" s="15">
        <f t="shared" si="5"/>
        <v>0</v>
      </c>
      <c r="V15" t="e">
        <f t="shared" si="6"/>
        <v>#NUM!</v>
      </c>
      <c r="W15" t="e">
        <f t="shared" si="7"/>
        <v>#NUM!</v>
      </c>
      <c r="Z15">
        <v>0</v>
      </c>
      <c r="AA15">
        <f t="shared" si="8"/>
        <v>0</v>
      </c>
      <c r="AB15">
        <f t="shared" si="9"/>
        <v>0</v>
      </c>
      <c r="AC15" t="e">
        <f t="shared" si="10"/>
        <v>#NUM!</v>
      </c>
      <c r="AD15" t="e">
        <f t="shared" si="11"/>
        <v>#NUM!</v>
      </c>
      <c r="AG15">
        <v>0</v>
      </c>
      <c r="AH15">
        <f t="shared" si="12"/>
        <v>0</v>
      </c>
      <c r="AI15" s="15">
        <f t="shared" si="13"/>
        <v>0</v>
      </c>
      <c r="AJ15" t="e">
        <f t="shared" si="14"/>
        <v>#NUM!</v>
      </c>
      <c r="AK15" t="e">
        <f t="shared" si="15"/>
        <v>#NUM!</v>
      </c>
      <c r="AO15">
        <v>0</v>
      </c>
      <c r="AP15">
        <v>0</v>
      </c>
      <c r="AQ15" s="15">
        <f t="shared" si="16"/>
        <v>0</v>
      </c>
      <c r="AR15" s="15">
        <f t="shared" si="17"/>
        <v>0</v>
      </c>
      <c r="AS15" t="e">
        <f t="shared" si="18"/>
        <v>#NUM!</v>
      </c>
      <c r="AT15" t="e">
        <f t="shared" si="19"/>
        <v>#NUM!</v>
      </c>
      <c r="AW15">
        <v>0</v>
      </c>
      <c r="AX15">
        <v>0</v>
      </c>
      <c r="AY15">
        <f t="shared" si="20"/>
        <v>0</v>
      </c>
      <c r="AZ15">
        <f t="shared" si="21"/>
        <v>0</v>
      </c>
      <c r="BA15" t="e">
        <f t="shared" si="22"/>
        <v>#NUM!</v>
      </c>
      <c r="BB15" t="e">
        <f t="shared" si="23"/>
        <v>#NUM!</v>
      </c>
      <c r="BE15">
        <v>1</v>
      </c>
      <c r="BF15">
        <v>0</v>
      </c>
      <c r="BG15">
        <f t="shared" si="24"/>
        <v>0.5</v>
      </c>
      <c r="BH15" s="15">
        <f t="shared" si="25"/>
        <v>0.02</v>
      </c>
      <c r="BI15">
        <f t="shared" si="26"/>
        <v>-3.912023005428146</v>
      </c>
      <c r="BJ15">
        <f t="shared" si="27"/>
        <v>-7.824046010856292E-2</v>
      </c>
      <c r="BM15">
        <v>0</v>
      </c>
      <c r="BN15">
        <f t="shared" si="28"/>
        <v>0</v>
      </c>
      <c r="BO15">
        <f t="shared" si="35"/>
        <v>0</v>
      </c>
      <c r="BP15" t="e">
        <f t="shared" si="29"/>
        <v>#NUM!</v>
      </c>
      <c r="BQ15" t="e">
        <f t="shared" si="30"/>
        <v>#NUM!</v>
      </c>
      <c r="BT15">
        <v>0</v>
      </c>
      <c r="BU15">
        <v>0</v>
      </c>
      <c r="BV15">
        <f t="shared" si="31"/>
        <v>0</v>
      </c>
      <c r="BW15">
        <f t="shared" si="32"/>
        <v>0</v>
      </c>
      <c r="BX15" t="e">
        <f t="shared" si="33"/>
        <v>#NUM!</v>
      </c>
      <c r="BY15" t="e">
        <f t="shared" si="34"/>
        <v>#NUM!</v>
      </c>
    </row>
    <row r="16" spans="1:78" x14ac:dyDescent="0.35">
      <c r="A16" t="s">
        <v>79</v>
      </c>
      <c r="B16" t="s">
        <v>80</v>
      </c>
      <c r="G16" s="9" t="s">
        <v>142</v>
      </c>
      <c r="H16" s="9" t="s">
        <v>143</v>
      </c>
      <c r="I16" t="s">
        <v>144</v>
      </c>
      <c r="L16">
        <v>0</v>
      </c>
      <c r="M16">
        <f t="shared" si="0"/>
        <v>0</v>
      </c>
      <c r="N16">
        <f t="shared" si="1"/>
        <v>0</v>
      </c>
      <c r="O16" t="e">
        <f t="shared" si="2"/>
        <v>#NUM!</v>
      </c>
      <c r="P16" t="e">
        <f t="shared" si="3"/>
        <v>#NUM!</v>
      </c>
      <c r="S16">
        <v>0</v>
      </c>
      <c r="T16">
        <f t="shared" si="4"/>
        <v>0</v>
      </c>
      <c r="U16" s="15">
        <f t="shared" si="5"/>
        <v>0</v>
      </c>
      <c r="V16" t="e">
        <f t="shared" si="6"/>
        <v>#NUM!</v>
      </c>
      <c r="W16" t="e">
        <f t="shared" si="7"/>
        <v>#NUM!</v>
      </c>
      <c r="Z16">
        <v>0</v>
      </c>
      <c r="AA16">
        <f t="shared" si="8"/>
        <v>0</v>
      </c>
      <c r="AB16">
        <f t="shared" si="9"/>
        <v>0</v>
      </c>
      <c r="AC16" t="e">
        <f t="shared" si="10"/>
        <v>#NUM!</v>
      </c>
      <c r="AD16" t="e">
        <f t="shared" si="11"/>
        <v>#NUM!</v>
      </c>
      <c r="AG16">
        <v>0</v>
      </c>
      <c r="AH16">
        <f t="shared" si="12"/>
        <v>0</v>
      </c>
      <c r="AI16" s="15">
        <f t="shared" si="13"/>
        <v>0</v>
      </c>
      <c r="AJ16" t="e">
        <f t="shared" si="14"/>
        <v>#NUM!</v>
      </c>
      <c r="AK16" t="e">
        <f t="shared" si="15"/>
        <v>#NUM!</v>
      </c>
      <c r="AO16">
        <v>0</v>
      </c>
      <c r="AP16">
        <v>0</v>
      </c>
      <c r="AQ16" s="15">
        <f t="shared" si="16"/>
        <v>0</v>
      </c>
      <c r="AR16" s="15">
        <f t="shared" si="17"/>
        <v>0</v>
      </c>
      <c r="AS16" t="e">
        <f t="shared" si="18"/>
        <v>#NUM!</v>
      </c>
      <c r="AT16" t="e">
        <f t="shared" si="19"/>
        <v>#NUM!</v>
      </c>
      <c r="AW16">
        <v>0</v>
      </c>
      <c r="AX16">
        <v>0</v>
      </c>
      <c r="AY16">
        <f t="shared" si="20"/>
        <v>0</v>
      </c>
      <c r="AZ16">
        <f t="shared" si="21"/>
        <v>0</v>
      </c>
      <c r="BA16" t="e">
        <f t="shared" si="22"/>
        <v>#NUM!</v>
      </c>
      <c r="BB16" t="e">
        <f t="shared" si="23"/>
        <v>#NUM!</v>
      </c>
      <c r="BE16">
        <v>1</v>
      </c>
      <c r="BF16">
        <v>0</v>
      </c>
      <c r="BG16">
        <f t="shared" si="24"/>
        <v>0.5</v>
      </c>
      <c r="BH16" s="15">
        <f t="shared" si="25"/>
        <v>0.02</v>
      </c>
      <c r="BI16">
        <f t="shared" si="26"/>
        <v>-3.912023005428146</v>
      </c>
      <c r="BJ16">
        <f t="shared" si="27"/>
        <v>-7.824046010856292E-2</v>
      </c>
      <c r="BM16">
        <v>0</v>
      </c>
      <c r="BN16">
        <f t="shared" si="28"/>
        <v>0</v>
      </c>
      <c r="BO16">
        <f t="shared" si="35"/>
        <v>0</v>
      </c>
      <c r="BP16" t="e">
        <f t="shared" si="29"/>
        <v>#NUM!</v>
      </c>
      <c r="BQ16" t="e">
        <f t="shared" si="30"/>
        <v>#NUM!</v>
      </c>
      <c r="BT16">
        <v>0</v>
      </c>
      <c r="BU16">
        <v>0</v>
      </c>
      <c r="BV16">
        <f t="shared" si="31"/>
        <v>0</v>
      </c>
      <c r="BW16">
        <f t="shared" si="32"/>
        <v>0</v>
      </c>
      <c r="BX16" t="e">
        <f t="shared" si="33"/>
        <v>#NUM!</v>
      </c>
      <c r="BY16" t="e">
        <f t="shared" si="34"/>
        <v>#NUM!</v>
      </c>
    </row>
    <row r="17" spans="1:77" x14ac:dyDescent="0.35">
      <c r="A17" t="s">
        <v>79</v>
      </c>
      <c r="B17" t="s">
        <v>145</v>
      </c>
      <c r="C17" t="s">
        <v>146</v>
      </c>
      <c r="D17" t="s">
        <v>147</v>
      </c>
      <c r="E17" t="s">
        <v>148</v>
      </c>
      <c r="G17" s="9" t="s">
        <v>149</v>
      </c>
      <c r="H17" s="9" t="s">
        <v>150</v>
      </c>
      <c r="I17" t="s">
        <v>151</v>
      </c>
      <c r="L17">
        <v>0</v>
      </c>
      <c r="M17">
        <f t="shared" si="0"/>
        <v>0</v>
      </c>
      <c r="N17">
        <f t="shared" si="1"/>
        <v>0</v>
      </c>
      <c r="O17" t="e">
        <f t="shared" si="2"/>
        <v>#NUM!</v>
      </c>
      <c r="P17" t="e">
        <f t="shared" si="3"/>
        <v>#NUM!</v>
      </c>
      <c r="S17">
        <v>0</v>
      </c>
      <c r="T17">
        <f t="shared" si="4"/>
        <v>0</v>
      </c>
      <c r="U17" s="15">
        <f t="shared" si="5"/>
        <v>0</v>
      </c>
      <c r="V17" t="e">
        <f t="shared" si="6"/>
        <v>#NUM!</v>
      </c>
      <c r="W17" t="e">
        <f t="shared" si="7"/>
        <v>#NUM!</v>
      </c>
      <c r="Z17">
        <v>0</v>
      </c>
      <c r="AA17">
        <f t="shared" si="8"/>
        <v>0</v>
      </c>
      <c r="AB17">
        <f t="shared" si="9"/>
        <v>0</v>
      </c>
      <c r="AC17" t="e">
        <f t="shared" si="10"/>
        <v>#NUM!</v>
      </c>
      <c r="AD17" t="e">
        <f t="shared" si="11"/>
        <v>#NUM!</v>
      </c>
      <c r="AG17">
        <v>1</v>
      </c>
      <c r="AH17">
        <f t="shared" si="12"/>
        <v>1</v>
      </c>
      <c r="AI17" s="15">
        <f t="shared" si="13"/>
        <v>4.5454545454545456E-2</v>
      </c>
      <c r="AJ17">
        <f t="shared" si="14"/>
        <v>-3.0910424533583156</v>
      </c>
      <c r="AK17">
        <f t="shared" si="15"/>
        <v>-0.14050192969810527</v>
      </c>
      <c r="AO17">
        <v>0</v>
      </c>
      <c r="AP17">
        <v>0</v>
      </c>
      <c r="AQ17" s="15">
        <f t="shared" si="16"/>
        <v>0</v>
      </c>
      <c r="AR17" s="15">
        <f t="shared" si="17"/>
        <v>0</v>
      </c>
      <c r="AS17" t="e">
        <f t="shared" si="18"/>
        <v>#NUM!</v>
      </c>
      <c r="AT17" t="e">
        <f t="shared" si="19"/>
        <v>#NUM!</v>
      </c>
      <c r="AW17">
        <v>0</v>
      </c>
      <c r="AX17">
        <v>0</v>
      </c>
      <c r="AY17">
        <f t="shared" si="20"/>
        <v>0</v>
      </c>
      <c r="AZ17">
        <f t="shared" si="21"/>
        <v>0</v>
      </c>
      <c r="BA17" t="e">
        <f t="shared" si="22"/>
        <v>#NUM!</v>
      </c>
      <c r="BB17" t="e">
        <f t="shared" si="23"/>
        <v>#NUM!</v>
      </c>
      <c r="BE17">
        <v>0</v>
      </c>
      <c r="BF17">
        <v>0</v>
      </c>
      <c r="BG17">
        <f t="shared" si="24"/>
        <v>0</v>
      </c>
      <c r="BH17" s="15">
        <f t="shared" si="25"/>
        <v>0</v>
      </c>
      <c r="BI17" t="e">
        <f t="shared" si="26"/>
        <v>#NUM!</v>
      </c>
      <c r="BJ17" t="e">
        <f t="shared" si="27"/>
        <v>#NUM!</v>
      </c>
      <c r="BM17">
        <v>0</v>
      </c>
      <c r="BN17">
        <f t="shared" si="28"/>
        <v>0</v>
      </c>
      <c r="BO17">
        <f t="shared" si="35"/>
        <v>0</v>
      </c>
      <c r="BP17" t="e">
        <f t="shared" si="29"/>
        <v>#NUM!</v>
      </c>
      <c r="BQ17" t="e">
        <f t="shared" si="30"/>
        <v>#NUM!</v>
      </c>
      <c r="BT17">
        <v>0</v>
      </c>
      <c r="BU17">
        <v>0</v>
      </c>
      <c r="BV17">
        <f t="shared" si="31"/>
        <v>0</v>
      </c>
      <c r="BW17">
        <f t="shared" si="32"/>
        <v>0</v>
      </c>
      <c r="BX17" t="e">
        <f t="shared" si="33"/>
        <v>#NUM!</v>
      </c>
      <c r="BY17" t="e">
        <f t="shared" si="34"/>
        <v>#NUM!</v>
      </c>
    </row>
    <row r="18" spans="1:77" x14ac:dyDescent="0.35">
      <c r="A18" t="s">
        <v>79</v>
      </c>
      <c r="B18" t="s">
        <v>145</v>
      </c>
      <c r="C18" t="s">
        <v>146</v>
      </c>
      <c r="D18" t="s">
        <v>147</v>
      </c>
      <c r="E18" t="s">
        <v>152</v>
      </c>
      <c r="F18" t="s">
        <v>153</v>
      </c>
      <c r="G18" s="9" t="s">
        <v>154</v>
      </c>
      <c r="H18" s="9" t="s">
        <v>155</v>
      </c>
      <c r="I18" t="s">
        <v>156</v>
      </c>
      <c r="L18">
        <v>0</v>
      </c>
      <c r="M18">
        <f t="shared" si="0"/>
        <v>0</v>
      </c>
      <c r="N18">
        <f t="shared" si="1"/>
        <v>0</v>
      </c>
      <c r="O18" t="e">
        <f t="shared" si="2"/>
        <v>#NUM!</v>
      </c>
      <c r="P18" t="e">
        <f t="shared" si="3"/>
        <v>#NUM!</v>
      </c>
      <c r="S18">
        <v>0</v>
      </c>
      <c r="T18">
        <f t="shared" si="4"/>
        <v>0</v>
      </c>
      <c r="U18" s="15">
        <f t="shared" si="5"/>
        <v>0</v>
      </c>
      <c r="V18" t="e">
        <f t="shared" si="6"/>
        <v>#NUM!</v>
      </c>
      <c r="W18" t="e">
        <f t="shared" si="7"/>
        <v>#NUM!</v>
      </c>
      <c r="Z18">
        <v>0</v>
      </c>
      <c r="AA18">
        <f t="shared" si="8"/>
        <v>0</v>
      </c>
      <c r="AB18">
        <f t="shared" si="9"/>
        <v>0</v>
      </c>
      <c r="AC18" t="e">
        <f t="shared" si="10"/>
        <v>#NUM!</v>
      </c>
      <c r="AD18" t="e">
        <f t="shared" si="11"/>
        <v>#NUM!</v>
      </c>
      <c r="AG18">
        <v>0</v>
      </c>
      <c r="AH18">
        <f t="shared" si="12"/>
        <v>0</v>
      </c>
      <c r="AI18" s="15">
        <f t="shared" si="13"/>
        <v>0</v>
      </c>
      <c r="AJ18" t="e">
        <f t="shared" si="14"/>
        <v>#NUM!</v>
      </c>
      <c r="AK18" t="e">
        <f t="shared" si="15"/>
        <v>#NUM!</v>
      </c>
      <c r="AO18">
        <v>1</v>
      </c>
      <c r="AP18">
        <v>0</v>
      </c>
      <c r="AQ18" s="15">
        <f t="shared" si="16"/>
        <v>0.5</v>
      </c>
      <c r="AR18" s="15">
        <f t="shared" si="17"/>
        <v>3.5714285714285712E-2</v>
      </c>
      <c r="AS18">
        <f t="shared" si="18"/>
        <v>-3.3322045101752038</v>
      </c>
      <c r="AT18">
        <f t="shared" si="19"/>
        <v>-0.1190073039348287</v>
      </c>
      <c r="AW18">
        <v>1</v>
      </c>
      <c r="AX18">
        <v>0</v>
      </c>
      <c r="AY18">
        <f t="shared" si="20"/>
        <v>0.5</v>
      </c>
      <c r="AZ18">
        <f t="shared" si="21"/>
        <v>0.05</v>
      </c>
      <c r="BA18">
        <f t="shared" si="22"/>
        <v>-2.9957322735539909</v>
      </c>
      <c r="BB18">
        <f t="shared" si="23"/>
        <v>-0.14978661367769955</v>
      </c>
      <c r="BE18">
        <v>0</v>
      </c>
      <c r="BF18">
        <v>0</v>
      </c>
      <c r="BG18">
        <f t="shared" si="24"/>
        <v>0</v>
      </c>
      <c r="BH18" s="15">
        <f t="shared" si="25"/>
        <v>0</v>
      </c>
      <c r="BI18" t="e">
        <f t="shared" si="26"/>
        <v>#NUM!</v>
      </c>
      <c r="BJ18" t="e">
        <f t="shared" si="27"/>
        <v>#NUM!</v>
      </c>
      <c r="BM18">
        <v>0</v>
      </c>
      <c r="BN18">
        <f t="shared" si="28"/>
        <v>0</v>
      </c>
      <c r="BO18">
        <f t="shared" si="35"/>
        <v>0</v>
      </c>
      <c r="BP18" t="e">
        <f t="shared" si="29"/>
        <v>#NUM!</v>
      </c>
      <c r="BQ18" t="e">
        <f t="shared" si="30"/>
        <v>#NUM!</v>
      </c>
      <c r="BT18">
        <v>0</v>
      </c>
      <c r="BU18">
        <v>0</v>
      </c>
      <c r="BV18">
        <f t="shared" si="31"/>
        <v>0</v>
      </c>
      <c r="BW18">
        <f t="shared" si="32"/>
        <v>0</v>
      </c>
      <c r="BX18" t="e">
        <f t="shared" si="33"/>
        <v>#NUM!</v>
      </c>
      <c r="BY18" t="e">
        <f t="shared" si="34"/>
        <v>#NUM!</v>
      </c>
    </row>
    <row r="19" spans="1:77" x14ac:dyDescent="0.35">
      <c r="A19" t="s">
        <v>79</v>
      </c>
      <c r="B19" t="s">
        <v>145</v>
      </c>
      <c r="C19" t="s">
        <v>146</v>
      </c>
      <c r="D19" t="s">
        <v>147</v>
      </c>
      <c r="E19" t="s">
        <v>152</v>
      </c>
      <c r="G19" s="9" t="s">
        <v>157</v>
      </c>
      <c r="H19" s="9" t="s">
        <v>158</v>
      </c>
      <c r="I19" t="s">
        <v>159</v>
      </c>
      <c r="L19">
        <v>0</v>
      </c>
      <c r="M19">
        <f t="shared" si="0"/>
        <v>0</v>
      </c>
      <c r="N19">
        <f t="shared" si="1"/>
        <v>0</v>
      </c>
      <c r="O19" t="e">
        <f t="shared" si="2"/>
        <v>#NUM!</v>
      </c>
      <c r="P19" t="e">
        <f t="shared" si="3"/>
        <v>#NUM!</v>
      </c>
      <c r="S19">
        <v>0</v>
      </c>
      <c r="T19">
        <f t="shared" si="4"/>
        <v>0</v>
      </c>
      <c r="U19" s="15">
        <f t="shared" si="5"/>
        <v>0</v>
      </c>
      <c r="V19" t="e">
        <f t="shared" si="6"/>
        <v>#NUM!</v>
      </c>
      <c r="W19" t="e">
        <f t="shared" si="7"/>
        <v>#NUM!</v>
      </c>
      <c r="Z19">
        <v>0</v>
      </c>
      <c r="AA19">
        <f t="shared" si="8"/>
        <v>0</v>
      </c>
      <c r="AB19">
        <f t="shared" si="9"/>
        <v>0</v>
      </c>
      <c r="AC19" t="e">
        <f t="shared" si="10"/>
        <v>#NUM!</v>
      </c>
      <c r="AD19" t="e">
        <f t="shared" si="11"/>
        <v>#NUM!</v>
      </c>
      <c r="AG19">
        <v>0</v>
      </c>
      <c r="AH19">
        <f t="shared" si="12"/>
        <v>0</v>
      </c>
      <c r="AI19" s="15">
        <f t="shared" si="13"/>
        <v>0</v>
      </c>
      <c r="AJ19" t="e">
        <f t="shared" si="14"/>
        <v>#NUM!</v>
      </c>
      <c r="AK19" t="e">
        <f t="shared" si="15"/>
        <v>#NUM!</v>
      </c>
      <c r="AO19">
        <v>0</v>
      </c>
      <c r="AP19">
        <v>0</v>
      </c>
      <c r="AQ19" s="15">
        <f t="shared" si="16"/>
        <v>0</v>
      </c>
      <c r="AR19" s="15">
        <f t="shared" si="17"/>
        <v>0</v>
      </c>
      <c r="AS19" t="e">
        <f t="shared" si="18"/>
        <v>#NUM!</v>
      </c>
      <c r="AT19" t="e">
        <f t="shared" si="19"/>
        <v>#NUM!</v>
      </c>
      <c r="AW19">
        <v>0</v>
      </c>
      <c r="AX19">
        <v>2</v>
      </c>
      <c r="AY19">
        <f t="shared" si="20"/>
        <v>1</v>
      </c>
      <c r="AZ19">
        <f t="shared" si="21"/>
        <v>0.1</v>
      </c>
      <c r="BA19">
        <f t="shared" si="22"/>
        <v>-2.3025850929940455</v>
      </c>
      <c r="BB19">
        <f t="shared" si="23"/>
        <v>-0.23025850929940456</v>
      </c>
      <c r="BE19">
        <v>0</v>
      </c>
      <c r="BF19">
        <v>0</v>
      </c>
      <c r="BG19">
        <f t="shared" si="24"/>
        <v>0</v>
      </c>
      <c r="BH19" s="15">
        <f t="shared" si="25"/>
        <v>0</v>
      </c>
      <c r="BI19" t="e">
        <f t="shared" si="26"/>
        <v>#NUM!</v>
      </c>
      <c r="BJ19" t="e">
        <f t="shared" si="27"/>
        <v>#NUM!</v>
      </c>
      <c r="BM19">
        <v>0</v>
      </c>
      <c r="BN19">
        <f t="shared" si="28"/>
        <v>0</v>
      </c>
      <c r="BO19">
        <f t="shared" si="35"/>
        <v>0</v>
      </c>
      <c r="BP19" t="e">
        <f t="shared" si="29"/>
        <v>#NUM!</v>
      </c>
      <c r="BQ19" t="e">
        <f t="shared" si="30"/>
        <v>#NUM!</v>
      </c>
      <c r="BT19">
        <v>0</v>
      </c>
      <c r="BU19">
        <v>0</v>
      </c>
      <c r="BV19">
        <f t="shared" si="31"/>
        <v>0</v>
      </c>
      <c r="BW19">
        <f t="shared" si="32"/>
        <v>0</v>
      </c>
      <c r="BX19" t="e">
        <f t="shared" si="33"/>
        <v>#NUM!</v>
      </c>
      <c r="BY19" t="e">
        <f t="shared" si="34"/>
        <v>#NUM!</v>
      </c>
    </row>
    <row r="20" spans="1:77" x14ac:dyDescent="0.35">
      <c r="A20" t="s">
        <v>79</v>
      </c>
      <c r="B20" t="s">
        <v>145</v>
      </c>
      <c r="C20" t="s">
        <v>160</v>
      </c>
      <c r="D20" t="s">
        <v>161</v>
      </c>
      <c r="E20" t="s">
        <v>162</v>
      </c>
      <c r="F20" t="s">
        <v>163</v>
      </c>
      <c r="G20" s="9" t="s">
        <v>164</v>
      </c>
      <c r="H20" s="9" t="s">
        <v>165</v>
      </c>
      <c r="I20" t="s">
        <v>166</v>
      </c>
      <c r="L20">
        <v>0</v>
      </c>
      <c r="M20">
        <f t="shared" si="0"/>
        <v>0</v>
      </c>
      <c r="N20">
        <f t="shared" si="1"/>
        <v>0</v>
      </c>
      <c r="O20" t="e">
        <f t="shared" si="2"/>
        <v>#NUM!</v>
      </c>
      <c r="P20" t="e">
        <f t="shared" si="3"/>
        <v>#NUM!</v>
      </c>
      <c r="S20">
        <v>0</v>
      </c>
      <c r="T20">
        <f t="shared" si="4"/>
        <v>0</v>
      </c>
      <c r="U20" s="15">
        <f t="shared" si="5"/>
        <v>0</v>
      </c>
      <c r="V20" t="e">
        <f t="shared" si="6"/>
        <v>#NUM!</v>
      </c>
      <c r="W20" t="e">
        <f t="shared" si="7"/>
        <v>#NUM!</v>
      </c>
      <c r="Z20">
        <v>0</v>
      </c>
      <c r="AA20">
        <f t="shared" si="8"/>
        <v>0</v>
      </c>
      <c r="AB20">
        <f t="shared" si="9"/>
        <v>0</v>
      </c>
      <c r="AC20" t="e">
        <f t="shared" si="10"/>
        <v>#NUM!</v>
      </c>
      <c r="AD20" t="e">
        <f t="shared" si="11"/>
        <v>#NUM!</v>
      </c>
      <c r="AG20">
        <v>0</v>
      </c>
      <c r="AH20">
        <f t="shared" si="12"/>
        <v>0</v>
      </c>
      <c r="AI20" s="15">
        <f t="shared" si="13"/>
        <v>0</v>
      </c>
      <c r="AJ20" t="e">
        <f t="shared" si="14"/>
        <v>#NUM!</v>
      </c>
      <c r="AK20" t="e">
        <f t="shared" si="15"/>
        <v>#NUM!</v>
      </c>
      <c r="AO20">
        <v>0</v>
      </c>
      <c r="AP20">
        <v>0</v>
      </c>
      <c r="AQ20" s="15">
        <f t="shared" si="16"/>
        <v>0</v>
      </c>
      <c r="AR20" s="15">
        <f t="shared" si="17"/>
        <v>0</v>
      </c>
      <c r="AS20" t="e">
        <f t="shared" si="18"/>
        <v>#NUM!</v>
      </c>
      <c r="AT20" t="e">
        <f t="shared" si="19"/>
        <v>#NUM!</v>
      </c>
      <c r="AW20">
        <v>0</v>
      </c>
      <c r="AX20">
        <v>0</v>
      </c>
      <c r="AY20">
        <f t="shared" si="20"/>
        <v>0</v>
      </c>
      <c r="AZ20">
        <f t="shared" si="21"/>
        <v>0</v>
      </c>
      <c r="BA20" t="e">
        <f t="shared" si="22"/>
        <v>#NUM!</v>
      </c>
      <c r="BB20" t="e">
        <f t="shared" si="23"/>
        <v>#NUM!</v>
      </c>
      <c r="BE20">
        <v>2</v>
      </c>
      <c r="BF20">
        <v>0</v>
      </c>
      <c r="BG20">
        <f t="shared" si="24"/>
        <v>1</v>
      </c>
      <c r="BH20" s="15">
        <f t="shared" si="25"/>
        <v>0.04</v>
      </c>
      <c r="BI20">
        <f t="shared" si="26"/>
        <v>-3.2188758248682006</v>
      </c>
      <c r="BJ20">
        <f t="shared" si="27"/>
        <v>-0.12875503299472801</v>
      </c>
      <c r="BM20">
        <v>0</v>
      </c>
      <c r="BN20">
        <f t="shared" si="28"/>
        <v>0</v>
      </c>
      <c r="BO20">
        <f t="shared" si="35"/>
        <v>0</v>
      </c>
      <c r="BP20" t="e">
        <f t="shared" si="29"/>
        <v>#NUM!</v>
      </c>
      <c r="BQ20" t="e">
        <f t="shared" si="30"/>
        <v>#NUM!</v>
      </c>
      <c r="BT20">
        <v>0</v>
      </c>
      <c r="BU20">
        <v>0</v>
      </c>
      <c r="BV20">
        <f t="shared" si="31"/>
        <v>0</v>
      </c>
      <c r="BW20">
        <f t="shared" si="32"/>
        <v>0</v>
      </c>
      <c r="BX20" t="e">
        <f t="shared" si="33"/>
        <v>#NUM!</v>
      </c>
      <c r="BY20" t="e">
        <f t="shared" si="34"/>
        <v>#NUM!</v>
      </c>
    </row>
    <row r="21" spans="1:77" x14ac:dyDescent="0.35">
      <c r="A21" t="s">
        <v>79</v>
      </c>
      <c r="B21" t="s">
        <v>145</v>
      </c>
      <c r="C21" t="s">
        <v>160</v>
      </c>
      <c r="D21" t="s">
        <v>161</v>
      </c>
      <c r="E21" t="s">
        <v>167</v>
      </c>
      <c r="F21" t="s">
        <v>168</v>
      </c>
      <c r="G21" s="9" t="s">
        <v>169</v>
      </c>
      <c r="H21" s="9" t="s">
        <v>170</v>
      </c>
      <c r="I21" t="s">
        <v>171</v>
      </c>
      <c r="L21">
        <v>0</v>
      </c>
      <c r="M21">
        <f t="shared" si="0"/>
        <v>0</v>
      </c>
      <c r="N21">
        <f t="shared" si="1"/>
        <v>0</v>
      </c>
      <c r="O21" t="e">
        <f t="shared" si="2"/>
        <v>#NUM!</v>
      </c>
      <c r="P21" t="e">
        <f t="shared" si="3"/>
        <v>#NUM!</v>
      </c>
      <c r="S21">
        <v>0</v>
      </c>
      <c r="T21">
        <f t="shared" si="4"/>
        <v>0</v>
      </c>
      <c r="U21" s="15">
        <f t="shared" si="5"/>
        <v>0</v>
      </c>
      <c r="V21" t="e">
        <f t="shared" si="6"/>
        <v>#NUM!</v>
      </c>
      <c r="W21" t="e">
        <f t="shared" si="7"/>
        <v>#NUM!</v>
      </c>
      <c r="Z21">
        <v>0</v>
      </c>
      <c r="AA21">
        <f t="shared" si="8"/>
        <v>0</v>
      </c>
      <c r="AB21">
        <f t="shared" si="9"/>
        <v>0</v>
      </c>
      <c r="AC21" t="e">
        <f t="shared" si="10"/>
        <v>#NUM!</v>
      </c>
      <c r="AD21" t="e">
        <f t="shared" si="11"/>
        <v>#NUM!</v>
      </c>
      <c r="AG21">
        <v>0</v>
      </c>
      <c r="AH21">
        <f t="shared" si="12"/>
        <v>0</v>
      </c>
      <c r="AI21" s="15">
        <f t="shared" si="13"/>
        <v>0</v>
      </c>
      <c r="AJ21" t="e">
        <f t="shared" si="14"/>
        <v>#NUM!</v>
      </c>
      <c r="AK21" t="e">
        <f t="shared" si="15"/>
        <v>#NUM!</v>
      </c>
      <c r="AO21">
        <v>0</v>
      </c>
      <c r="AP21">
        <v>0</v>
      </c>
      <c r="AQ21" s="15">
        <f t="shared" si="16"/>
        <v>0</v>
      </c>
      <c r="AR21" s="15">
        <f t="shared" si="17"/>
        <v>0</v>
      </c>
      <c r="AS21" t="e">
        <f t="shared" si="18"/>
        <v>#NUM!</v>
      </c>
      <c r="AT21" t="e">
        <f t="shared" si="19"/>
        <v>#NUM!</v>
      </c>
      <c r="AW21">
        <v>1</v>
      </c>
      <c r="AX21">
        <v>0</v>
      </c>
      <c r="AY21">
        <f t="shared" si="20"/>
        <v>0.5</v>
      </c>
      <c r="AZ21">
        <f t="shared" si="21"/>
        <v>0.05</v>
      </c>
      <c r="BA21">
        <f t="shared" si="22"/>
        <v>-2.9957322735539909</v>
      </c>
      <c r="BB21">
        <f t="shared" si="23"/>
        <v>-0.14978661367769955</v>
      </c>
      <c r="BE21">
        <v>0</v>
      </c>
      <c r="BF21">
        <v>0</v>
      </c>
      <c r="BG21">
        <f t="shared" si="24"/>
        <v>0</v>
      </c>
      <c r="BH21" s="15">
        <f t="shared" si="25"/>
        <v>0</v>
      </c>
      <c r="BI21" t="e">
        <f t="shared" si="26"/>
        <v>#NUM!</v>
      </c>
      <c r="BJ21" t="e">
        <f t="shared" si="27"/>
        <v>#NUM!</v>
      </c>
      <c r="BM21">
        <v>0</v>
      </c>
      <c r="BN21">
        <f t="shared" si="28"/>
        <v>0</v>
      </c>
      <c r="BO21">
        <f t="shared" si="35"/>
        <v>0</v>
      </c>
      <c r="BP21" t="e">
        <f t="shared" si="29"/>
        <v>#NUM!</v>
      </c>
      <c r="BQ21" t="e">
        <f t="shared" si="30"/>
        <v>#NUM!</v>
      </c>
      <c r="BT21">
        <v>0</v>
      </c>
      <c r="BU21">
        <v>0</v>
      </c>
      <c r="BV21">
        <f t="shared" si="31"/>
        <v>0</v>
      </c>
      <c r="BW21">
        <f t="shared" si="32"/>
        <v>0</v>
      </c>
      <c r="BX21" t="e">
        <f t="shared" si="33"/>
        <v>#NUM!</v>
      </c>
      <c r="BY21" t="e">
        <f t="shared" si="34"/>
        <v>#NUM!</v>
      </c>
    </row>
    <row r="22" spans="1:77" x14ac:dyDescent="0.35">
      <c r="A22" t="s">
        <v>79</v>
      </c>
      <c r="B22" t="s">
        <v>145</v>
      </c>
      <c r="C22" t="s">
        <v>160</v>
      </c>
      <c r="D22" t="s">
        <v>161</v>
      </c>
      <c r="E22" t="s">
        <v>167</v>
      </c>
      <c r="F22" t="s">
        <v>172</v>
      </c>
      <c r="G22" s="9" t="s">
        <v>173</v>
      </c>
      <c r="H22" s="9" t="s">
        <v>174</v>
      </c>
      <c r="I22" t="s">
        <v>175</v>
      </c>
      <c r="L22">
        <v>0</v>
      </c>
      <c r="M22">
        <f t="shared" si="0"/>
        <v>0</v>
      </c>
      <c r="N22">
        <f t="shared" si="1"/>
        <v>0</v>
      </c>
      <c r="O22" t="e">
        <f t="shared" si="2"/>
        <v>#NUM!</v>
      </c>
      <c r="P22" t="e">
        <f t="shared" si="3"/>
        <v>#NUM!</v>
      </c>
      <c r="S22">
        <v>0</v>
      </c>
      <c r="T22">
        <f t="shared" si="4"/>
        <v>0</v>
      </c>
      <c r="U22" s="15">
        <f t="shared" si="5"/>
        <v>0</v>
      </c>
      <c r="V22" t="e">
        <f t="shared" si="6"/>
        <v>#NUM!</v>
      </c>
      <c r="W22" t="e">
        <f t="shared" si="7"/>
        <v>#NUM!</v>
      </c>
      <c r="Z22">
        <v>0</v>
      </c>
      <c r="AA22">
        <f t="shared" si="8"/>
        <v>0</v>
      </c>
      <c r="AB22">
        <f t="shared" si="9"/>
        <v>0</v>
      </c>
      <c r="AC22" t="e">
        <f t="shared" si="10"/>
        <v>#NUM!</v>
      </c>
      <c r="AD22" t="e">
        <f t="shared" si="11"/>
        <v>#NUM!</v>
      </c>
      <c r="AG22">
        <v>1</v>
      </c>
      <c r="AH22">
        <f t="shared" si="12"/>
        <v>1</v>
      </c>
      <c r="AI22" s="15">
        <f t="shared" si="13"/>
        <v>4.5454545454545456E-2</v>
      </c>
      <c r="AJ22">
        <f t="shared" si="14"/>
        <v>-3.0910424533583156</v>
      </c>
      <c r="AK22">
        <f t="shared" si="15"/>
        <v>-0.14050192969810527</v>
      </c>
      <c r="AO22">
        <v>0</v>
      </c>
      <c r="AP22">
        <v>0</v>
      </c>
      <c r="AQ22" s="15">
        <f t="shared" si="16"/>
        <v>0</v>
      </c>
      <c r="AR22" s="15">
        <f t="shared" si="17"/>
        <v>0</v>
      </c>
      <c r="AS22" t="e">
        <f t="shared" si="18"/>
        <v>#NUM!</v>
      </c>
      <c r="AT22" t="e">
        <f t="shared" si="19"/>
        <v>#NUM!</v>
      </c>
      <c r="AW22">
        <v>0</v>
      </c>
      <c r="AX22">
        <v>0</v>
      </c>
      <c r="AY22">
        <f t="shared" si="20"/>
        <v>0</v>
      </c>
      <c r="AZ22">
        <f t="shared" si="21"/>
        <v>0</v>
      </c>
      <c r="BA22" t="e">
        <f t="shared" si="22"/>
        <v>#NUM!</v>
      </c>
      <c r="BB22" t="e">
        <f t="shared" si="23"/>
        <v>#NUM!</v>
      </c>
      <c r="BE22">
        <v>0</v>
      </c>
      <c r="BF22">
        <v>0</v>
      </c>
      <c r="BG22">
        <f t="shared" si="24"/>
        <v>0</v>
      </c>
      <c r="BH22" s="15">
        <f t="shared" si="25"/>
        <v>0</v>
      </c>
      <c r="BI22" t="e">
        <f t="shared" si="26"/>
        <v>#NUM!</v>
      </c>
      <c r="BJ22" t="e">
        <f t="shared" si="27"/>
        <v>#NUM!</v>
      </c>
      <c r="BM22">
        <v>0</v>
      </c>
      <c r="BN22">
        <f t="shared" si="28"/>
        <v>0</v>
      </c>
      <c r="BO22">
        <f t="shared" si="35"/>
        <v>0</v>
      </c>
      <c r="BP22" t="e">
        <f t="shared" si="29"/>
        <v>#NUM!</v>
      </c>
      <c r="BQ22" t="e">
        <f t="shared" si="30"/>
        <v>#NUM!</v>
      </c>
      <c r="BT22">
        <v>0</v>
      </c>
      <c r="BU22">
        <v>0</v>
      </c>
      <c r="BV22">
        <f t="shared" si="31"/>
        <v>0</v>
      </c>
      <c r="BW22">
        <f t="shared" si="32"/>
        <v>0</v>
      </c>
      <c r="BX22" t="e">
        <f t="shared" si="33"/>
        <v>#NUM!</v>
      </c>
      <c r="BY22" t="e">
        <f t="shared" si="34"/>
        <v>#NUM!</v>
      </c>
    </row>
    <row r="23" spans="1:77" x14ac:dyDescent="0.35">
      <c r="A23" t="s">
        <v>79</v>
      </c>
      <c r="B23" t="s">
        <v>145</v>
      </c>
      <c r="C23" t="s">
        <v>160</v>
      </c>
      <c r="D23" t="s">
        <v>161</v>
      </c>
      <c r="E23" t="s">
        <v>167</v>
      </c>
      <c r="F23" t="s">
        <v>176</v>
      </c>
      <c r="G23" s="9" t="s">
        <v>177</v>
      </c>
      <c r="H23" s="9" t="s">
        <v>178</v>
      </c>
      <c r="I23" t="s">
        <v>179</v>
      </c>
      <c r="L23">
        <v>0</v>
      </c>
      <c r="M23">
        <f t="shared" si="0"/>
        <v>0</v>
      </c>
      <c r="N23">
        <f t="shared" si="1"/>
        <v>0</v>
      </c>
      <c r="O23" t="e">
        <f t="shared" si="2"/>
        <v>#NUM!</v>
      </c>
      <c r="P23" t="e">
        <f t="shared" si="3"/>
        <v>#NUM!</v>
      </c>
      <c r="S23">
        <v>0</v>
      </c>
      <c r="T23">
        <f t="shared" si="4"/>
        <v>0</v>
      </c>
      <c r="U23" s="15">
        <f t="shared" si="5"/>
        <v>0</v>
      </c>
      <c r="V23" t="e">
        <f t="shared" si="6"/>
        <v>#NUM!</v>
      </c>
      <c r="W23" t="e">
        <f t="shared" si="7"/>
        <v>#NUM!</v>
      </c>
      <c r="Z23">
        <v>0</v>
      </c>
      <c r="AA23">
        <f t="shared" si="8"/>
        <v>0</v>
      </c>
      <c r="AB23">
        <f t="shared" si="9"/>
        <v>0</v>
      </c>
      <c r="AC23" t="e">
        <f t="shared" si="10"/>
        <v>#NUM!</v>
      </c>
      <c r="AD23" t="e">
        <f t="shared" si="11"/>
        <v>#NUM!</v>
      </c>
      <c r="AG23">
        <v>5</v>
      </c>
      <c r="AH23">
        <f t="shared" si="12"/>
        <v>5</v>
      </c>
      <c r="AI23" s="15">
        <f t="shared" si="13"/>
        <v>0.22727272727272727</v>
      </c>
      <c r="AJ23">
        <f t="shared" si="14"/>
        <v>-1.4816045409242156</v>
      </c>
      <c r="AK23">
        <f t="shared" si="15"/>
        <v>-0.33672830475550353</v>
      </c>
      <c r="AO23">
        <v>0</v>
      </c>
      <c r="AP23">
        <v>0</v>
      </c>
      <c r="AQ23" s="15">
        <f t="shared" si="16"/>
        <v>0</v>
      </c>
      <c r="AR23" s="15">
        <f t="shared" si="17"/>
        <v>0</v>
      </c>
      <c r="AS23" t="e">
        <f t="shared" si="18"/>
        <v>#NUM!</v>
      </c>
      <c r="AT23" t="e">
        <f t="shared" si="19"/>
        <v>#NUM!</v>
      </c>
      <c r="AW23">
        <v>0</v>
      </c>
      <c r="AX23">
        <v>0</v>
      </c>
      <c r="AY23">
        <f t="shared" si="20"/>
        <v>0</v>
      </c>
      <c r="AZ23">
        <f t="shared" si="21"/>
        <v>0</v>
      </c>
      <c r="BA23" t="e">
        <f t="shared" si="22"/>
        <v>#NUM!</v>
      </c>
      <c r="BB23" t="e">
        <f t="shared" si="23"/>
        <v>#NUM!</v>
      </c>
      <c r="BE23">
        <v>0</v>
      </c>
      <c r="BF23">
        <v>0</v>
      </c>
      <c r="BG23">
        <f t="shared" si="24"/>
        <v>0</v>
      </c>
      <c r="BH23" s="15">
        <f t="shared" si="25"/>
        <v>0</v>
      </c>
      <c r="BI23" t="e">
        <f t="shared" si="26"/>
        <v>#NUM!</v>
      </c>
      <c r="BJ23" t="e">
        <f t="shared" si="27"/>
        <v>#NUM!</v>
      </c>
      <c r="BM23">
        <v>2</v>
      </c>
      <c r="BN23">
        <f t="shared" si="28"/>
        <v>2</v>
      </c>
      <c r="BO23">
        <f t="shared" si="35"/>
        <v>7.407407407407407E-2</v>
      </c>
      <c r="BP23">
        <f t="shared" si="29"/>
        <v>-2.6026896854443837</v>
      </c>
      <c r="BQ23">
        <f t="shared" si="30"/>
        <v>-0.19279182855143581</v>
      </c>
      <c r="BT23">
        <v>0</v>
      </c>
      <c r="BU23">
        <v>0</v>
      </c>
      <c r="BV23">
        <f t="shared" si="31"/>
        <v>0</v>
      </c>
      <c r="BW23">
        <f t="shared" si="32"/>
        <v>0</v>
      </c>
      <c r="BX23" t="e">
        <f t="shared" si="33"/>
        <v>#NUM!</v>
      </c>
      <c r="BY23" t="e">
        <f t="shared" si="34"/>
        <v>#NUM!</v>
      </c>
    </row>
    <row r="24" spans="1:77" x14ac:dyDescent="0.35">
      <c r="A24" t="s">
        <v>79</v>
      </c>
      <c r="B24" t="s">
        <v>145</v>
      </c>
      <c r="C24" t="s">
        <v>160</v>
      </c>
      <c r="D24" t="s">
        <v>161</v>
      </c>
      <c r="E24" t="s">
        <v>167</v>
      </c>
      <c r="F24" t="s">
        <v>180</v>
      </c>
      <c r="G24" s="9" t="s">
        <v>181</v>
      </c>
      <c r="H24" s="9" t="s">
        <v>182</v>
      </c>
      <c r="I24" t="s">
        <v>183</v>
      </c>
      <c r="L24">
        <v>0</v>
      </c>
      <c r="M24">
        <f t="shared" si="0"/>
        <v>0</v>
      </c>
      <c r="N24">
        <f t="shared" si="1"/>
        <v>0</v>
      </c>
      <c r="O24" t="e">
        <f t="shared" si="2"/>
        <v>#NUM!</v>
      </c>
      <c r="P24" t="e">
        <f t="shared" si="3"/>
        <v>#NUM!</v>
      </c>
      <c r="S24">
        <v>0</v>
      </c>
      <c r="T24">
        <f t="shared" si="4"/>
        <v>0</v>
      </c>
      <c r="U24" s="15">
        <f t="shared" si="5"/>
        <v>0</v>
      </c>
      <c r="V24" t="e">
        <f t="shared" si="6"/>
        <v>#NUM!</v>
      </c>
      <c r="W24" t="e">
        <f t="shared" si="7"/>
        <v>#NUM!</v>
      </c>
      <c r="Z24">
        <v>0</v>
      </c>
      <c r="AA24">
        <f t="shared" si="8"/>
        <v>0</v>
      </c>
      <c r="AB24">
        <f t="shared" si="9"/>
        <v>0</v>
      </c>
      <c r="AC24" t="e">
        <f t="shared" si="10"/>
        <v>#NUM!</v>
      </c>
      <c r="AD24" t="e">
        <f t="shared" si="11"/>
        <v>#NUM!</v>
      </c>
      <c r="AG24">
        <v>0</v>
      </c>
      <c r="AH24">
        <f t="shared" si="12"/>
        <v>0</v>
      </c>
      <c r="AI24" s="15">
        <f t="shared" si="13"/>
        <v>0</v>
      </c>
      <c r="AJ24" t="e">
        <f t="shared" si="14"/>
        <v>#NUM!</v>
      </c>
      <c r="AK24" t="e">
        <f t="shared" si="15"/>
        <v>#NUM!</v>
      </c>
      <c r="AO24">
        <v>0</v>
      </c>
      <c r="AP24">
        <v>0</v>
      </c>
      <c r="AQ24" s="15">
        <f t="shared" si="16"/>
        <v>0</v>
      </c>
      <c r="AR24" s="15">
        <f t="shared" si="17"/>
        <v>0</v>
      </c>
      <c r="AS24" t="e">
        <f t="shared" si="18"/>
        <v>#NUM!</v>
      </c>
      <c r="AT24" t="e">
        <f t="shared" si="19"/>
        <v>#NUM!</v>
      </c>
      <c r="AW24">
        <v>0</v>
      </c>
      <c r="AX24">
        <v>0</v>
      </c>
      <c r="AY24">
        <f t="shared" si="20"/>
        <v>0</v>
      </c>
      <c r="AZ24">
        <f t="shared" si="21"/>
        <v>0</v>
      </c>
      <c r="BA24" t="e">
        <f t="shared" si="22"/>
        <v>#NUM!</v>
      </c>
      <c r="BB24" t="e">
        <f t="shared" si="23"/>
        <v>#NUM!</v>
      </c>
      <c r="BE24">
        <v>3</v>
      </c>
      <c r="BF24">
        <v>0</v>
      </c>
      <c r="BG24">
        <f t="shared" si="24"/>
        <v>1.5</v>
      </c>
      <c r="BH24" s="15">
        <f t="shared" si="25"/>
        <v>0.06</v>
      </c>
      <c r="BI24">
        <f t="shared" si="26"/>
        <v>-2.8134107167600364</v>
      </c>
      <c r="BJ24">
        <f t="shared" si="27"/>
        <v>-0.16880464300560219</v>
      </c>
      <c r="BM24">
        <v>0</v>
      </c>
      <c r="BN24">
        <f t="shared" si="28"/>
        <v>0</v>
      </c>
      <c r="BO24">
        <f t="shared" si="35"/>
        <v>0</v>
      </c>
      <c r="BP24" t="e">
        <f t="shared" si="29"/>
        <v>#NUM!</v>
      </c>
      <c r="BQ24" t="e">
        <f t="shared" si="30"/>
        <v>#NUM!</v>
      </c>
      <c r="BT24">
        <v>0</v>
      </c>
      <c r="BU24">
        <v>0</v>
      </c>
      <c r="BV24">
        <f t="shared" si="31"/>
        <v>0</v>
      </c>
      <c r="BW24">
        <f t="shared" si="32"/>
        <v>0</v>
      </c>
      <c r="BX24" t="e">
        <f t="shared" si="33"/>
        <v>#NUM!</v>
      </c>
      <c r="BY24" t="e">
        <f t="shared" si="34"/>
        <v>#NUM!</v>
      </c>
    </row>
    <row r="25" spans="1:77" x14ac:dyDescent="0.35">
      <c r="A25" t="s">
        <v>79</v>
      </c>
      <c r="B25" t="s">
        <v>145</v>
      </c>
      <c r="C25" t="s">
        <v>160</v>
      </c>
      <c r="D25" t="s">
        <v>184</v>
      </c>
      <c r="E25" t="s">
        <v>185</v>
      </c>
      <c r="F25" t="s">
        <v>186</v>
      </c>
      <c r="G25" s="9" t="s">
        <v>187</v>
      </c>
      <c r="H25" s="9" t="s">
        <v>188</v>
      </c>
      <c r="I25" t="s">
        <v>189</v>
      </c>
      <c r="L25">
        <v>0</v>
      </c>
      <c r="M25">
        <f t="shared" si="0"/>
        <v>0</v>
      </c>
      <c r="N25">
        <f t="shared" si="1"/>
        <v>0</v>
      </c>
      <c r="O25" t="e">
        <f t="shared" si="2"/>
        <v>#NUM!</v>
      </c>
      <c r="P25" t="e">
        <f t="shared" si="3"/>
        <v>#NUM!</v>
      </c>
      <c r="S25">
        <v>0</v>
      </c>
      <c r="T25">
        <f t="shared" si="4"/>
        <v>0</v>
      </c>
      <c r="U25" s="15">
        <f t="shared" si="5"/>
        <v>0</v>
      </c>
      <c r="V25" t="e">
        <f t="shared" si="6"/>
        <v>#NUM!</v>
      </c>
      <c r="W25" t="e">
        <f t="shared" si="7"/>
        <v>#NUM!</v>
      </c>
      <c r="Z25">
        <v>0</v>
      </c>
      <c r="AA25">
        <f t="shared" si="8"/>
        <v>0</v>
      </c>
      <c r="AB25">
        <f t="shared" si="9"/>
        <v>0</v>
      </c>
      <c r="AC25" t="e">
        <f t="shared" si="10"/>
        <v>#NUM!</v>
      </c>
      <c r="AD25" t="e">
        <f t="shared" si="11"/>
        <v>#NUM!</v>
      </c>
      <c r="AG25">
        <v>0</v>
      </c>
      <c r="AH25">
        <f t="shared" si="12"/>
        <v>0</v>
      </c>
      <c r="AI25" s="15">
        <f t="shared" si="13"/>
        <v>0</v>
      </c>
      <c r="AJ25" t="e">
        <f t="shared" si="14"/>
        <v>#NUM!</v>
      </c>
      <c r="AK25" t="e">
        <f t="shared" si="15"/>
        <v>#NUM!</v>
      </c>
      <c r="AO25">
        <v>0</v>
      </c>
      <c r="AP25">
        <v>0</v>
      </c>
      <c r="AQ25" s="15">
        <f t="shared" si="16"/>
        <v>0</v>
      </c>
      <c r="AR25" s="15">
        <f t="shared" si="17"/>
        <v>0</v>
      </c>
      <c r="AS25" t="e">
        <f t="shared" si="18"/>
        <v>#NUM!</v>
      </c>
      <c r="AT25" t="e">
        <f t="shared" si="19"/>
        <v>#NUM!</v>
      </c>
      <c r="AW25">
        <v>0</v>
      </c>
      <c r="AX25">
        <v>0</v>
      </c>
      <c r="AY25">
        <f t="shared" si="20"/>
        <v>0</v>
      </c>
      <c r="AZ25">
        <f t="shared" si="21"/>
        <v>0</v>
      </c>
      <c r="BA25" t="e">
        <f t="shared" si="22"/>
        <v>#NUM!</v>
      </c>
      <c r="BB25" t="e">
        <f t="shared" si="23"/>
        <v>#NUM!</v>
      </c>
      <c r="BE25">
        <v>0</v>
      </c>
      <c r="BF25">
        <v>0</v>
      </c>
      <c r="BG25">
        <f t="shared" si="24"/>
        <v>0</v>
      </c>
      <c r="BH25" s="15">
        <f t="shared" si="25"/>
        <v>0</v>
      </c>
      <c r="BI25" t="e">
        <f t="shared" si="26"/>
        <v>#NUM!</v>
      </c>
      <c r="BJ25" t="e">
        <f t="shared" si="27"/>
        <v>#NUM!</v>
      </c>
      <c r="BM25">
        <v>2</v>
      </c>
      <c r="BN25">
        <f t="shared" si="28"/>
        <v>2</v>
      </c>
      <c r="BO25">
        <f t="shared" si="35"/>
        <v>7.407407407407407E-2</v>
      </c>
      <c r="BP25">
        <f t="shared" si="29"/>
        <v>-2.6026896854443837</v>
      </c>
      <c r="BQ25">
        <f t="shared" si="30"/>
        <v>-0.19279182855143581</v>
      </c>
      <c r="BT25">
        <v>0</v>
      </c>
      <c r="BU25">
        <v>0</v>
      </c>
      <c r="BV25">
        <f t="shared" si="31"/>
        <v>0</v>
      </c>
      <c r="BW25">
        <f t="shared" si="32"/>
        <v>0</v>
      </c>
      <c r="BX25" t="e">
        <f t="shared" si="33"/>
        <v>#NUM!</v>
      </c>
      <c r="BY25" t="e">
        <f t="shared" si="34"/>
        <v>#NUM!</v>
      </c>
    </row>
    <row r="26" spans="1:77" x14ac:dyDescent="0.35">
      <c r="A26" t="s">
        <v>79</v>
      </c>
      <c r="B26" t="s">
        <v>145</v>
      </c>
      <c r="C26" t="s">
        <v>160</v>
      </c>
      <c r="D26" t="s">
        <v>190</v>
      </c>
      <c r="G26" s="9" t="s">
        <v>191</v>
      </c>
      <c r="H26" s="9" t="s">
        <v>192</v>
      </c>
      <c r="I26" t="s">
        <v>193</v>
      </c>
      <c r="L26">
        <v>0</v>
      </c>
      <c r="M26">
        <f t="shared" si="0"/>
        <v>0</v>
      </c>
      <c r="N26">
        <f t="shared" si="1"/>
        <v>0</v>
      </c>
      <c r="O26" t="e">
        <f t="shared" si="2"/>
        <v>#NUM!</v>
      </c>
      <c r="P26" t="e">
        <f t="shared" si="3"/>
        <v>#NUM!</v>
      </c>
      <c r="S26">
        <v>1</v>
      </c>
      <c r="T26">
        <f t="shared" si="4"/>
        <v>1</v>
      </c>
      <c r="U26" s="15">
        <f t="shared" si="5"/>
        <v>7.6923076923076927E-2</v>
      </c>
      <c r="V26">
        <f t="shared" si="6"/>
        <v>-2.5649493574615367</v>
      </c>
      <c r="W26">
        <f t="shared" si="7"/>
        <v>-0.19730379672781054</v>
      </c>
      <c r="Z26">
        <v>0</v>
      </c>
      <c r="AA26">
        <f t="shared" si="8"/>
        <v>0</v>
      </c>
      <c r="AB26">
        <f t="shared" si="9"/>
        <v>0</v>
      </c>
      <c r="AC26" t="e">
        <f t="shared" si="10"/>
        <v>#NUM!</v>
      </c>
      <c r="AD26" t="e">
        <f t="shared" si="11"/>
        <v>#NUM!</v>
      </c>
      <c r="AG26">
        <v>0</v>
      </c>
      <c r="AH26">
        <f t="shared" si="12"/>
        <v>0</v>
      </c>
      <c r="AI26" s="15">
        <f t="shared" si="13"/>
        <v>0</v>
      </c>
      <c r="AJ26" t="e">
        <f t="shared" si="14"/>
        <v>#NUM!</v>
      </c>
      <c r="AK26" t="e">
        <f t="shared" si="15"/>
        <v>#NUM!</v>
      </c>
      <c r="AO26">
        <v>0</v>
      </c>
      <c r="AP26">
        <v>0</v>
      </c>
      <c r="AQ26" s="15">
        <f t="shared" si="16"/>
        <v>0</v>
      </c>
      <c r="AR26" s="15">
        <f t="shared" si="17"/>
        <v>0</v>
      </c>
      <c r="AS26" t="e">
        <f t="shared" si="18"/>
        <v>#NUM!</v>
      </c>
      <c r="AT26" t="e">
        <f t="shared" si="19"/>
        <v>#NUM!</v>
      </c>
      <c r="AW26">
        <v>0</v>
      </c>
      <c r="AX26">
        <v>0</v>
      </c>
      <c r="AY26">
        <f t="shared" si="20"/>
        <v>0</v>
      </c>
      <c r="AZ26">
        <f t="shared" si="21"/>
        <v>0</v>
      </c>
      <c r="BA26" t="e">
        <f t="shared" si="22"/>
        <v>#NUM!</v>
      </c>
      <c r="BB26" t="e">
        <f t="shared" si="23"/>
        <v>#NUM!</v>
      </c>
      <c r="BE26">
        <v>1</v>
      </c>
      <c r="BF26">
        <v>0</v>
      </c>
      <c r="BG26">
        <f t="shared" si="24"/>
        <v>0.5</v>
      </c>
      <c r="BH26" s="15">
        <f t="shared" si="25"/>
        <v>0.02</v>
      </c>
      <c r="BI26">
        <f t="shared" si="26"/>
        <v>-3.912023005428146</v>
      </c>
      <c r="BJ26">
        <f t="shared" si="27"/>
        <v>-7.824046010856292E-2</v>
      </c>
      <c r="BM26">
        <v>1</v>
      </c>
      <c r="BN26">
        <f t="shared" si="28"/>
        <v>1</v>
      </c>
      <c r="BO26">
        <f t="shared" si="35"/>
        <v>3.7037037037037035E-2</v>
      </c>
      <c r="BP26">
        <f t="shared" si="29"/>
        <v>-3.2958368660043291</v>
      </c>
      <c r="BQ26">
        <f t="shared" si="30"/>
        <v>-0.1220680320742344</v>
      </c>
      <c r="BT26">
        <v>0</v>
      </c>
      <c r="BU26">
        <v>0</v>
      </c>
      <c r="BV26">
        <f t="shared" si="31"/>
        <v>0</v>
      </c>
      <c r="BW26">
        <f t="shared" si="32"/>
        <v>0</v>
      </c>
      <c r="BX26" t="e">
        <f t="shared" si="33"/>
        <v>#NUM!</v>
      </c>
      <c r="BY26" t="e">
        <f t="shared" si="34"/>
        <v>#NUM!</v>
      </c>
    </row>
    <row r="27" spans="1:77" x14ac:dyDescent="0.35">
      <c r="A27" t="s">
        <v>79</v>
      </c>
      <c r="B27" t="s">
        <v>145</v>
      </c>
      <c r="G27" s="9" t="s">
        <v>194</v>
      </c>
      <c r="H27" s="9" t="s">
        <v>195</v>
      </c>
      <c r="I27" t="s">
        <v>196</v>
      </c>
      <c r="L27">
        <v>1</v>
      </c>
      <c r="M27">
        <f t="shared" si="0"/>
        <v>1</v>
      </c>
      <c r="N27">
        <f t="shared" si="1"/>
        <v>0.33333333333333331</v>
      </c>
      <c r="O27">
        <f t="shared" si="2"/>
        <v>-1.0986122886681098</v>
      </c>
      <c r="P27">
        <f t="shared" si="3"/>
        <v>-0.36620409622270322</v>
      </c>
      <c r="S27">
        <v>0</v>
      </c>
      <c r="T27">
        <f t="shared" si="4"/>
        <v>0</v>
      </c>
      <c r="U27" s="15">
        <f t="shared" si="5"/>
        <v>0</v>
      </c>
      <c r="V27" t="e">
        <f t="shared" si="6"/>
        <v>#NUM!</v>
      </c>
      <c r="W27" t="e">
        <f t="shared" si="7"/>
        <v>#NUM!</v>
      </c>
      <c r="Z27">
        <v>0</v>
      </c>
      <c r="AA27">
        <f t="shared" si="8"/>
        <v>0</v>
      </c>
      <c r="AB27">
        <f t="shared" si="9"/>
        <v>0</v>
      </c>
      <c r="AC27" t="e">
        <f t="shared" si="10"/>
        <v>#NUM!</v>
      </c>
      <c r="AD27" t="e">
        <f t="shared" si="11"/>
        <v>#NUM!</v>
      </c>
      <c r="AG27">
        <v>0</v>
      </c>
      <c r="AH27">
        <f t="shared" si="12"/>
        <v>0</v>
      </c>
      <c r="AI27" s="15">
        <f t="shared" si="13"/>
        <v>0</v>
      </c>
      <c r="AJ27" t="e">
        <f t="shared" si="14"/>
        <v>#NUM!</v>
      </c>
      <c r="AK27" t="e">
        <f t="shared" si="15"/>
        <v>#NUM!</v>
      </c>
      <c r="AO27">
        <v>0</v>
      </c>
      <c r="AP27">
        <v>0</v>
      </c>
      <c r="AQ27" s="15">
        <f t="shared" si="16"/>
        <v>0</v>
      </c>
      <c r="AR27" s="15">
        <f t="shared" si="17"/>
        <v>0</v>
      </c>
      <c r="AS27" t="e">
        <f t="shared" si="18"/>
        <v>#NUM!</v>
      </c>
      <c r="AT27" t="e">
        <f t="shared" si="19"/>
        <v>#NUM!</v>
      </c>
      <c r="AW27">
        <v>0</v>
      </c>
      <c r="AX27">
        <v>0</v>
      </c>
      <c r="AY27">
        <f t="shared" si="20"/>
        <v>0</v>
      </c>
      <c r="AZ27">
        <f t="shared" si="21"/>
        <v>0</v>
      </c>
      <c r="BA27" t="e">
        <f t="shared" si="22"/>
        <v>#NUM!</v>
      </c>
      <c r="BB27" t="e">
        <f t="shared" si="23"/>
        <v>#NUM!</v>
      </c>
      <c r="BE27">
        <v>0</v>
      </c>
      <c r="BF27">
        <v>0</v>
      </c>
      <c r="BG27">
        <f t="shared" si="24"/>
        <v>0</v>
      </c>
      <c r="BH27" s="15">
        <f t="shared" si="25"/>
        <v>0</v>
      </c>
      <c r="BI27" t="e">
        <f t="shared" si="26"/>
        <v>#NUM!</v>
      </c>
      <c r="BJ27" t="e">
        <f t="shared" si="27"/>
        <v>#NUM!</v>
      </c>
      <c r="BM27">
        <v>0</v>
      </c>
      <c r="BN27">
        <f t="shared" si="28"/>
        <v>0</v>
      </c>
      <c r="BO27">
        <f t="shared" si="35"/>
        <v>0</v>
      </c>
      <c r="BP27" t="e">
        <f t="shared" si="29"/>
        <v>#NUM!</v>
      </c>
      <c r="BQ27" t="e">
        <f t="shared" si="30"/>
        <v>#NUM!</v>
      </c>
      <c r="BT27">
        <v>0</v>
      </c>
      <c r="BU27">
        <v>0</v>
      </c>
      <c r="BV27">
        <f t="shared" si="31"/>
        <v>0</v>
      </c>
      <c r="BW27">
        <f t="shared" si="32"/>
        <v>0</v>
      </c>
      <c r="BX27" t="e">
        <f t="shared" si="33"/>
        <v>#NUM!</v>
      </c>
      <c r="BY27" t="e">
        <f t="shared" si="34"/>
        <v>#NUM!</v>
      </c>
    </row>
    <row r="28" spans="1:77" x14ac:dyDescent="0.35">
      <c r="A28" t="s">
        <v>79</v>
      </c>
      <c r="B28" t="s">
        <v>197</v>
      </c>
      <c r="C28" t="s">
        <v>198</v>
      </c>
      <c r="D28" t="s">
        <v>199</v>
      </c>
      <c r="E28" t="s">
        <v>200</v>
      </c>
      <c r="G28" s="9" t="s">
        <v>201</v>
      </c>
      <c r="H28" s="9" t="s">
        <v>202</v>
      </c>
      <c r="I28" t="s">
        <v>203</v>
      </c>
      <c r="L28">
        <v>0</v>
      </c>
      <c r="M28">
        <f t="shared" si="0"/>
        <v>0</v>
      </c>
      <c r="N28">
        <f t="shared" si="1"/>
        <v>0</v>
      </c>
      <c r="O28" t="e">
        <f t="shared" si="2"/>
        <v>#NUM!</v>
      </c>
      <c r="P28" t="e">
        <f t="shared" si="3"/>
        <v>#NUM!</v>
      </c>
      <c r="S28">
        <v>0</v>
      </c>
      <c r="T28">
        <f t="shared" si="4"/>
        <v>0</v>
      </c>
      <c r="U28" s="15">
        <f t="shared" si="5"/>
        <v>0</v>
      </c>
      <c r="V28" t="e">
        <f t="shared" si="6"/>
        <v>#NUM!</v>
      </c>
      <c r="W28" t="e">
        <f t="shared" si="7"/>
        <v>#NUM!</v>
      </c>
      <c r="Z28">
        <v>0</v>
      </c>
      <c r="AA28">
        <f t="shared" si="8"/>
        <v>0</v>
      </c>
      <c r="AB28">
        <f t="shared" si="9"/>
        <v>0</v>
      </c>
      <c r="AC28" t="e">
        <f t="shared" si="10"/>
        <v>#NUM!</v>
      </c>
      <c r="AD28" t="e">
        <f t="shared" si="11"/>
        <v>#NUM!</v>
      </c>
      <c r="AG28">
        <v>0</v>
      </c>
      <c r="AH28">
        <f t="shared" si="12"/>
        <v>0</v>
      </c>
      <c r="AI28" s="15">
        <f t="shared" si="13"/>
        <v>0</v>
      </c>
      <c r="AJ28" t="e">
        <f t="shared" si="14"/>
        <v>#NUM!</v>
      </c>
      <c r="AK28" t="e">
        <f t="shared" si="15"/>
        <v>#NUM!</v>
      </c>
      <c r="AO28">
        <v>0</v>
      </c>
      <c r="AP28">
        <v>0</v>
      </c>
      <c r="AQ28" s="15">
        <f t="shared" si="16"/>
        <v>0</v>
      </c>
      <c r="AR28" s="15">
        <f t="shared" si="17"/>
        <v>0</v>
      </c>
      <c r="AS28" t="e">
        <f t="shared" si="18"/>
        <v>#NUM!</v>
      </c>
      <c r="AT28" t="e">
        <f t="shared" si="19"/>
        <v>#NUM!</v>
      </c>
      <c r="AW28">
        <v>1</v>
      </c>
      <c r="AX28">
        <v>1</v>
      </c>
      <c r="AY28">
        <f t="shared" si="20"/>
        <v>1</v>
      </c>
      <c r="AZ28">
        <f t="shared" si="21"/>
        <v>0.1</v>
      </c>
      <c r="BA28">
        <f t="shared" si="22"/>
        <v>-2.3025850929940455</v>
      </c>
      <c r="BB28">
        <f t="shared" si="23"/>
        <v>-0.23025850929940456</v>
      </c>
      <c r="BE28">
        <v>0</v>
      </c>
      <c r="BF28">
        <v>0</v>
      </c>
      <c r="BG28">
        <f t="shared" si="24"/>
        <v>0</v>
      </c>
      <c r="BH28" s="15">
        <f t="shared" si="25"/>
        <v>0</v>
      </c>
      <c r="BI28" t="e">
        <f t="shared" si="26"/>
        <v>#NUM!</v>
      </c>
      <c r="BJ28" t="e">
        <f t="shared" si="27"/>
        <v>#NUM!</v>
      </c>
      <c r="BM28">
        <v>0</v>
      </c>
      <c r="BN28">
        <f t="shared" si="28"/>
        <v>0</v>
      </c>
      <c r="BO28">
        <f t="shared" si="35"/>
        <v>0</v>
      </c>
      <c r="BP28" t="e">
        <f t="shared" si="29"/>
        <v>#NUM!</v>
      </c>
      <c r="BQ28" t="e">
        <f t="shared" si="30"/>
        <v>#NUM!</v>
      </c>
      <c r="BT28">
        <v>0</v>
      </c>
      <c r="BU28">
        <v>0</v>
      </c>
      <c r="BV28">
        <f t="shared" si="31"/>
        <v>0</v>
      </c>
      <c r="BW28">
        <f t="shared" si="32"/>
        <v>0</v>
      </c>
      <c r="BX28" t="e">
        <f t="shared" si="33"/>
        <v>#NUM!</v>
      </c>
      <c r="BY28" t="e">
        <f t="shared" si="34"/>
        <v>#NUM!</v>
      </c>
    </row>
    <row r="29" spans="1:77" x14ac:dyDescent="0.35">
      <c r="A29" t="s">
        <v>79</v>
      </c>
      <c r="B29" t="s">
        <v>197</v>
      </c>
      <c r="C29" t="s">
        <v>198</v>
      </c>
      <c r="D29" t="s">
        <v>199</v>
      </c>
      <c r="E29" t="s">
        <v>204</v>
      </c>
      <c r="G29" s="9" t="s">
        <v>205</v>
      </c>
      <c r="H29" s="9" t="s">
        <v>206</v>
      </c>
      <c r="I29" t="s">
        <v>207</v>
      </c>
      <c r="L29">
        <v>0</v>
      </c>
      <c r="M29">
        <f t="shared" si="0"/>
        <v>0</v>
      </c>
      <c r="N29">
        <f t="shared" si="1"/>
        <v>0</v>
      </c>
      <c r="O29" t="e">
        <f t="shared" si="2"/>
        <v>#NUM!</v>
      </c>
      <c r="P29" t="e">
        <f t="shared" si="3"/>
        <v>#NUM!</v>
      </c>
      <c r="S29">
        <v>0</v>
      </c>
      <c r="T29">
        <f t="shared" si="4"/>
        <v>0</v>
      </c>
      <c r="U29" s="15">
        <f t="shared" si="5"/>
        <v>0</v>
      </c>
      <c r="V29" t="e">
        <f t="shared" si="6"/>
        <v>#NUM!</v>
      </c>
      <c r="W29" t="e">
        <f t="shared" si="7"/>
        <v>#NUM!</v>
      </c>
      <c r="Z29">
        <v>0</v>
      </c>
      <c r="AA29">
        <f t="shared" si="8"/>
        <v>0</v>
      </c>
      <c r="AB29">
        <f t="shared" si="9"/>
        <v>0</v>
      </c>
      <c r="AC29" t="e">
        <f t="shared" si="10"/>
        <v>#NUM!</v>
      </c>
      <c r="AD29" t="e">
        <f t="shared" si="11"/>
        <v>#NUM!</v>
      </c>
      <c r="AG29">
        <v>0</v>
      </c>
      <c r="AH29">
        <f t="shared" si="12"/>
        <v>0</v>
      </c>
      <c r="AI29" s="15">
        <f t="shared" si="13"/>
        <v>0</v>
      </c>
      <c r="AJ29" t="e">
        <f t="shared" si="14"/>
        <v>#NUM!</v>
      </c>
      <c r="AK29" t="e">
        <f t="shared" si="15"/>
        <v>#NUM!</v>
      </c>
      <c r="AO29">
        <v>2</v>
      </c>
      <c r="AP29">
        <v>0</v>
      </c>
      <c r="AQ29" s="15">
        <f t="shared" si="16"/>
        <v>1</v>
      </c>
      <c r="AR29" s="15">
        <f t="shared" si="17"/>
        <v>7.1428571428571425E-2</v>
      </c>
      <c r="AS29">
        <f t="shared" si="18"/>
        <v>-2.6390573296152589</v>
      </c>
      <c r="AT29">
        <f t="shared" si="19"/>
        <v>-0.18850409497251847</v>
      </c>
      <c r="AW29">
        <v>0</v>
      </c>
      <c r="AX29">
        <v>0</v>
      </c>
      <c r="AY29">
        <f t="shared" si="20"/>
        <v>0</v>
      </c>
      <c r="AZ29">
        <f t="shared" si="21"/>
        <v>0</v>
      </c>
      <c r="BA29" t="e">
        <f t="shared" si="22"/>
        <v>#NUM!</v>
      </c>
      <c r="BB29" t="e">
        <f t="shared" si="23"/>
        <v>#NUM!</v>
      </c>
      <c r="BE29">
        <v>0</v>
      </c>
      <c r="BF29">
        <v>0</v>
      </c>
      <c r="BG29">
        <f t="shared" si="24"/>
        <v>0</v>
      </c>
      <c r="BH29" s="15">
        <f t="shared" si="25"/>
        <v>0</v>
      </c>
      <c r="BI29" t="e">
        <f t="shared" si="26"/>
        <v>#NUM!</v>
      </c>
      <c r="BJ29" t="e">
        <f t="shared" si="27"/>
        <v>#NUM!</v>
      </c>
      <c r="BM29">
        <v>0</v>
      </c>
      <c r="BN29">
        <f t="shared" si="28"/>
        <v>0</v>
      </c>
      <c r="BO29">
        <f t="shared" si="35"/>
        <v>0</v>
      </c>
      <c r="BP29" t="e">
        <f t="shared" si="29"/>
        <v>#NUM!</v>
      </c>
      <c r="BQ29" t="e">
        <f t="shared" si="30"/>
        <v>#NUM!</v>
      </c>
      <c r="BT29">
        <v>0</v>
      </c>
      <c r="BU29">
        <v>0</v>
      </c>
      <c r="BV29">
        <f t="shared" si="31"/>
        <v>0</v>
      </c>
      <c r="BW29">
        <f t="shared" si="32"/>
        <v>0</v>
      </c>
      <c r="BX29" t="e">
        <f t="shared" si="33"/>
        <v>#NUM!</v>
      </c>
      <c r="BY29" t="e">
        <f t="shared" si="34"/>
        <v>#NUM!</v>
      </c>
    </row>
    <row r="30" spans="1:77" x14ac:dyDescent="0.35">
      <c r="A30" t="s">
        <v>79</v>
      </c>
      <c r="B30" t="s">
        <v>197</v>
      </c>
      <c r="C30" t="s">
        <v>198</v>
      </c>
      <c r="D30" t="s">
        <v>199</v>
      </c>
      <c r="E30" t="s">
        <v>208</v>
      </c>
      <c r="G30" s="9" t="s">
        <v>209</v>
      </c>
      <c r="H30" s="9" t="s">
        <v>210</v>
      </c>
      <c r="I30" t="s">
        <v>211</v>
      </c>
      <c r="L30">
        <v>0</v>
      </c>
      <c r="M30">
        <f t="shared" si="0"/>
        <v>0</v>
      </c>
      <c r="N30">
        <f t="shared" si="1"/>
        <v>0</v>
      </c>
      <c r="O30" t="e">
        <f t="shared" si="2"/>
        <v>#NUM!</v>
      </c>
      <c r="P30" t="e">
        <f t="shared" si="3"/>
        <v>#NUM!</v>
      </c>
      <c r="S30">
        <v>0</v>
      </c>
      <c r="T30">
        <f t="shared" si="4"/>
        <v>0</v>
      </c>
      <c r="U30" s="15">
        <f t="shared" si="5"/>
        <v>0</v>
      </c>
      <c r="V30" t="e">
        <f t="shared" si="6"/>
        <v>#NUM!</v>
      </c>
      <c r="W30" t="e">
        <f t="shared" si="7"/>
        <v>#NUM!</v>
      </c>
      <c r="Z30">
        <v>0</v>
      </c>
      <c r="AA30">
        <f t="shared" si="8"/>
        <v>0</v>
      </c>
      <c r="AB30">
        <f t="shared" si="9"/>
        <v>0</v>
      </c>
      <c r="AC30" t="e">
        <f t="shared" si="10"/>
        <v>#NUM!</v>
      </c>
      <c r="AD30" t="e">
        <f t="shared" si="11"/>
        <v>#NUM!</v>
      </c>
      <c r="AG30">
        <v>0</v>
      </c>
      <c r="AH30">
        <f t="shared" si="12"/>
        <v>0</v>
      </c>
      <c r="AI30" s="15">
        <f t="shared" si="13"/>
        <v>0</v>
      </c>
      <c r="AJ30" t="e">
        <f t="shared" si="14"/>
        <v>#NUM!</v>
      </c>
      <c r="AK30" t="e">
        <f t="shared" si="15"/>
        <v>#NUM!</v>
      </c>
      <c r="AO30">
        <v>1</v>
      </c>
      <c r="AP30">
        <v>0</v>
      </c>
      <c r="AQ30" s="15">
        <f t="shared" si="16"/>
        <v>0.5</v>
      </c>
      <c r="AR30" s="15">
        <f t="shared" si="17"/>
        <v>3.5714285714285712E-2</v>
      </c>
      <c r="AS30">
        <f t="shared" si="18"/>
        <v>-3.3322045101752038</v>
      </c>
      <c r="AT30">
        <f t="shared" si="19"/>
        <v>-0.1190073039348287</v>
      </c>
      <c r="AW30">
        <v>0</v>
      </c>
      <c r="AX30">
        <v>0</v>
      </c>
      <c r="AY30">
        <f t="shared" si="20"/>
        <v>0</v>
      </c>
      <c r="AZ30">
        <f t="shared" si="21"/>
        <v>0</v>
      </c>
      <c r="BA30" t="e">
        <f t="shared" si="22"/>
        <v>#NUM!</v>
      </c>
      <c r="BB30" t="e">
        <f t="shared" si="23"/>
        <v>#NUM!</v>
      </c>
      <c r="BE30">
        <v>0</v>
      </c>
      <c r="BF30">
        <v>0</v>
      </c>
      <c r="BG30">
        <f t="shared" si="24"/>
        <v>0</v>
      </c>
      <c r="BH30" s="15">
        <f t="shared" si="25"/>
        <v>0</v>
      </c>
      <c r="BI30" t="e">
        <f t="shared" si="26"/>
        <v>#NUM!</v>
      </c>
      <c r="BJ30" t="e">
        <f t="shared" si="27"/>
        <v>#NUM!</v>
      </c>
      <c r="BM30">
        <v>0</v>
      </c>
      <c r="BN30">
        <f t="shared" si="28"/>
        <v>0</v>
      </c>
      <c r="BO30">
        <f t="shared" si="35"/>
        <v>0</v>
      </c>
      <c r="BP30" t="e">
        <f t="shared" si="29"/>
        <v>#NUM!</v>
      </c>
      <c r="BQ30" t="e">
        <f t="shared" si="30"/>
        <v>#NUM!</v>
      </c>
      <c r="BT30">
        <v>0</v>
      </c>
      <c r="BU30">
        <v>0</v>
      </c>
      <c r="BV30">
        <f t="shared" si="31"/>
        <v>0</v>
      </c>
      <c r="BW30">
        <f t="shared" si="32"/>
        <v>0</v>
      </c>
      <c r="BX30" t="e">
        <f t="shared" si="33"/>
        <v>#NUM!</v>
      </c>
      <c r="BY30" t="e">
        <f t="shared" si="34"/>
        <v>#NUM!</v>
      </c>
    </row>
    <row r="31" spans="1:77" x14ac:dyDescent="0.35">
      <c r="A31" t="s">
        <v>79</v>
      </c>
      <c r="B31" t="s">
        <v>197</v>
      </c>
      <c r="C31" t="s">
        <v>198</v>
      </c>
      <c r="D31" t="s">
        <v>199</v>
      </c>
      <c r="E31" t="s">
        <v>208</v>
      </c>
      <c r="G31" s="9" t="s">
        <v>209</v>
      </c>
      <c r="H31" s="9" t="s">
        <v>212</v>
      </c>
      <c r="I31" t="s">
        <v>213</v>
      </c>
      <c r="L31">
        <v>1</v>
      </c>
      <c r="M31">
        <f t="shared" si="0"/>
        <v>1</v>
      </c>
      <c r="N31">
        <f t="shared" si="1"/>
        <v>0.33333333333333331</v>
      </c>
      <c r="O31">
        <f t="shared" si="2"/>
        <v>-1.0986122886681098</v>
      </c>
      <c r="P31">
        <f t="shared" si="3"/>
        <v>-0.36620409622270322</v>
      </c>
      <c r="S31">
        <v>0</v>
      </c>
      <c r="T31">
        <f t="shared" si="4"/>
        <v>0</v>
      </c>
      <c r="U31" s="15">
        <f t="shared" si="5"/>
        <v>0</v>
      </c>
      <c r="V31" t="e">
        <f t="shared" si="6"/>
        <v>#NUM!</v>
      </c>
      <c r="W31" t="e">
        <f t="shared" si="7"/>
        <v>#NUM!</v>
      </c>
      <c r="Z31">
        <v>0</v>
      </c>
      <c r="AA31">
        <f t="shared" si="8"/>
        <v>0</v>
      </c>
      <c r="AB31">
        <f t="shared" si="9"/>
        <v>0</v>
      </c>
      <c r="AC31" t="e">
        <f t="shared" si="10"/>
        <v>#NUM!</v>
      </c>
      <c r="AD31" t="e">
        <f t="shared" si="11"/>
        <v>#NUM!</v>
      </c>
      <c r="AG31">
        <v>0</v>
      </c>
      <c r="AH31">
        <f t="shared" si="12"/>
        <v>0</v>
      </c>
      <c r="AI31" s="15">
        <f t="shared" si="13"/>
        <v>0</v>
      </c>
      <c r="AJ31" t="e">
        <f t="shared" si="14"/>
        <v>#NUM!</v>
      </c>
      <c r="AK31" t="e">
        <f t="shared" si="15"/>
        <v>#NUM!</v>
      </c>
      <c r="AO31">
        <v>0</v>
      </c>
      <c r="AP31">
        <v>0</v>
      </c>
      <c r="AQ31" s="15">
        <f t="shared" si="16"/>
        <v>0</v>
      </c>
      <c r="AR31" s="15">
        <f t="shared" si="17"/>
        <v>0</v>
      </c>
      <c r="AS31" t="e">
        <f t="shared" si="18"/>
        <v>#NUM!</v>
      </c>
      <c r="AT31" t="e">
        <f t="shared" si="19"/>
        <v>#NUM!</v>
      </c>
      <c r="AW31">
        <v>0</v>
      </c>
      <c r="AX31">
        <v>0</v>
      </c>
      <c r="AY31">
        <f t="shared" si="20"/>
        <v>0</v>
      </c>
      <c r="AZ31">
        <f t="shared" si="21"/>
        <v>0</v>
      </c>
      <c r="BA31" t="e">
        <f t="shared" si="22"/>
        <v>#NUM!</v>
      </c>
      <c r="BB31" t="e">
        <f t="shared" si="23"/>
        <v>#NUM!</v>
      </c>
      <c r="BE31">
        <v>0</v>
      </c>
      <c r="BF31">
        <v>0</v>
      </c>
      <c r="BG31">
        <f t="shared" si="24"/>
        <v>0</v>
      </c>
      <c r="BH31" s="15">
        <f t="shared" si="25"/>
        <v>0</v>
      </c>
      <c r="BI31" t="e">
        <f t="shared" si="26"/>
        <v>#NUM!</v>
      </c>
      <c r="BJ31" t="e">
        <f t="shared" si="27"/>
        <v>#NUM!</v>
      </c>
      <c r="BM31">
        <v>0</v>
      </c>
      <c r="BN31">
        <f t="shared" si="28"/>
        <v>0</v>
      </c>
      <c r="BO31">
        <f t="shared" si="35"/>
        <v>0</v>
      </c>
      <c r="BP31" t="e">
        <f t="shared" si="29"/>
        <v>#NUM!</v>
      </c>
      <c r="BQ31" t="e">
        <f t="shared" si="30"/>
        <v>#NUM!</v>
      </c>
      <c r="BT31">
        <v>0</v>
      </c>
      <c r="BU31">
        <v>0</v>
      </c>
      <c r="BV31">
        <f t="shared" si="31"/>
        <v>0</v>
      </c>
      <c r="BW31">
        <f t="shared" si="32"/>
        <v>0</v>
      </c>
      <c r="BX31" t="e">
        <f t="shared" si="33"/>
        <v>#NUM!</v>
      </c>
      <c r="BY31" t="e">
        <f t="shared" si="34"/>
        <v>#NUM!</v>
      </c>
    </row>
    <row r="32" spans="1:77" x14ac:dyDescent="0.35">
      <c r="A32" t="s">
        <v>79</v>
      </c>
      <c r="B32" t="s">
        <v>197</v>
      </c>
      <c r="C32" t="s">
        <v>198</v>
      </c>
      <c r="D32" t="s">
        <v>199</v>
      </c>
      <c r="E32" t="s">
        <v>208</v>
      </c>
      <c r="G32" s="9" t="s">
        <v>214</v>
      </c>
      <c r="H32" s="9" t="s">
        <v>215</v>
      </c>
      <c r="I32" t="s">
        <v>216</v>
      </c>
      <c r="L32">
        <v>0</v>
      </c>
      <c r="M32">
        <f t="shared" si="0"/>
        <v>0</v>
      </c>
      <c r="N32">
        <f t="shared" si="1"/>
        <v>0</v>
      </c>
      <c r="O32" t="e">
        <f t="shared" si="2"/>
        <v>#NUM!</v>
      </c>
      <c r="P32" t="e">
        <f t="shared" si="3"/>
        <v>#NUM!</v>
      </c>
      <c r="S32">
        <v>0</v>
      </c>
      <c r="T32">
        <f t="shared" si="4"/>
        <v>0</v>
      </c>
      <c r="U32" s="15">
        <f t="shared" si="5"/>
        <v>0</v>
      </c>
      <c r="V32" t="e">
        <f t="shared" si="6"/>
        <v>#NUM!</v>
      </c>
      <c r="W32" t="e">
        <f t="shared" si="7"/>
        <v>#NUM!</v>
      </c>
      <c r="Z32">
        <v>0</v>
      </c>
      <c r="AA32">
        <f t="shared" si="8"/>
        <v>0</v>
      </c>
      <c r="AB32">
        <f t="shared" si="9"/>
        <v>0</v>
      </c>
      <c r="AC32" t="e">
        <f t="shared" si="10"/>
        <v>#NUM!</v>
      </c>
      <c r="AD32" t="e">
        <f t="shared" si="11"/>
        <v>#NUM!</v>
      </c>
      <c r="AG32">
        <v>0</v>
      </c>
      <c r="AH32">
        <f t="shared" si="12"/>
        <v>0</v>
      </c>
      <c r="AI32" s="15">
        <f t="shared" si="13"/>
        <v>0</v>
      </c>
      <c r="AJ32" t="e">
        <f t="shared" si="14"/>
        <v>#NUM!</v>
      </c>
      <c r="AK32" t="e">
        <f t="shared" si="15"/>
        <v>#NUM!</v>
      </c>
      <c r="AO32">
        <v>0</v>
      </c>
      <c r="AP32">
        <v>0</v>
      </c>
      <c r="AQ32" s="15">
        <f t="shared" si="16"/>
        <v>0</v>
      </c>
      <c r="AR32" s="15">
        <f t="shared" si="17"/>
        <v>0</v>
      </c>
      <c r="AS32" t="e">
        <f t="shared" si="18"/>
        <v>#NUM!</v>
      </c>
      <c r="AT32" t="e">
        <f t="shared" si="19"/>
        <v>#NUM!</v>
      </c>
      <c r="AW32">
        <v>0</v>
      </c>
      <c r="AX32">
        <v>0</v>
      </c>
      <c r="AY32">
        <f t="shared" si="20"/>
        <v>0</v>
      </c>
      <c r="AZ32">
        <f t="shared" si="21"/>
        <v>0</v>
      </c>
      <c r="BA32" t="e">
        <f t="shared" si="22"/>
        <v>#NUM!</v>
      </c>
      <c r="BB32" t="e">
        <f t="shared" si="23"/>
        <v>#NUM!</v>
      </c>
      <c r="BE32">
        <v>1</v>
      </c>
      <c r="BF32">
        <v>0</v>
      </c>
      <c r="BG32">
        <f t="shared" si="24"/>
        <v>0.5</v>
      </c>
      <c r="BH32" s="15">
        <f t="shared" si="25"/>
        <v>0.02</v>
      </c>
      <c r="BI32">
        <f t="shared" si="26"/>
        <v>-3.912023005428146</v>
      </c>
      <c r="BJ32">
        <f t="shared" si="27"/>
        <v>-7.824046010856292E-2</v>
      </c>
      <c r="BM32">
        <v>0</v>
      </c>
      <c r="BN32">
        <f t="shared" si="28"/>
        <v>0</v>
      </c>
      <c r="BO32">
        <f t="shared" si="35"/>
        <v>0</v>
      </c>
      <c r="BP32" t="e">
        <f t="shared" si="29"/>
        <v>#NUM!</v>
      </c>
      <c r="BQ32" t="e">
        <f t="shared" si="30"/>
        <v>#NUM!</v>
      </c>
      <c r="BT32">
        <v>0</v>
      </c>
      <c r="BU32">
        <v>0</v>
      </c>
      <c r="BV32">
        <f t="shared" si="31"/>
        <v>0</v>
      </c>
      <c r="BW32">
        <f t="shared" si="32"/>
        <v>0</v>
      </c>
      <c r="BX32" t="e">
        <f t="shared" si="33"/>
        <v>#NUM!</v>
      </c>
      <c r="BY32" t="e">
        <f t="shared" si="34"/>
        <v>#NUM!</v>
      </c>
    </row>
    <row r="33" spans="1:77" x14ac:dyDescent="0.35">
      <c r="A33" t="s">
        <v>79</v>
      </c>
      <c r="B33" t="s">
        <v>197</v>
      </c>
      <c r="C33" t="s">
        <v>198</v>
      </c>
      <c r="G33" s="9" t="s">
        <v>217</v>
      </c>
      <c r="H33" s="9" t="s">
        <v>218</v>
      </c>
      <c r="I33" t="s">
        <v>219</v>
      </c>
      <c r="L33">
        <v>0</v>
      </c>
      <c r="M33">
        <f t="shared" si="0"/>
        <v>0</v>
      </c>
      <c r="N33">
        <f t="shared" si="1"/>
        <v>0</v>
      </c>
      <c r="O33" t="e">
        <f t="shared" si="2"/>
        <v>#NUM!</v>
      </c>
      <c r="P33" t="e">
        <f t="shared" si="3"/>
        <v>#NUM!</v>
      </c>
      <c r="S33">
        <v>0</v>
      </c>
      <c r="T33">
        <f t="shared" si="4"/>
        <v>0</v>
      </c>
      <c r="U33" s="15">
        <f t="shared" si="5"/>
        <v>0</v>
      </c>
      <c r="V33" t="e">
        <f t="shared" si="6"/>
        <v>#NUM!</v>
      </c>
      <c r="W33" t="e">
        <f t="shared" si="7"/>
        <v>#NUM!</v>
      </c>
      <c r="Z33">
        <v>0</v>
      </c>
      <c r="AA33">
        <f t="shared" si="8"/>
        <v>0</v>
      </c>
      <c r="AB33">
        <f t="shared" si="9"/>
        <v>0</v>
      </c>
      <c r="AC33" t="e">
        <f t="shared" si="10"/>
        <v>#NUM!</v>
      </c>
      <c r="AD33" t="e">
        <f t="shared" si="11"/>
        <v>#NUM!</v>
      </c>
      <c r="AG33">
        <v>0</v>
      </c>
      <c r="AH33">
        <f t="shared" si="12"/>
        <v>0</v>
      </c>
      <c r="AI33" s="15">
        <f t="shared" si="13"/>
        <v>0</v>
      </c>
      <c r="AJ33" t="e">
        <f t="shared" si="14"/>
        <v>#NUM!</v>
      </c>
      <c r="AK33" t="e">
        <f t="shared" si="15"/>
        <v>#NUM!</v>
      </c>
      <c r="AO33">
        <v>2</v>
      </c>
      <c r="AP33">
        <v>1</v>
      </c>
      <c r="AQ33" s="15">
        <f t="shared" si="16"/>
        <v>1.5</v>
      </c>
      <c r="AR33" s="15">
        <f t="shared" si="17"/>
        <v>0.10714285714285714</v>
      </c>
      <c r="AS33">
        <f t="shared" si="18"/>
        <v>-2.2335922215070942</v>
      </c>
      <c r="AT33">
        <f t="shared" si="19"/>
        <v>-0.23931345230433151</v>
      </c>
      <c r="AW33">
        <v>0</v>
      </c>
      <c r="AX33">
        <v>0</v>
      </c>
      <c r="AY33">
        <f t="shared" si="20"/>
        <v>0</v>
      </c>
      <c r="AZ33">
        <f t="shared" si="21"/>
        <v>0</v>
      </c>
      <c r="BA33" t="e">
        <f t="shared" si="22"/>
        <v>#NUM!</v>
      </c>
      <c r="BB33" t="e">
        <f t="shared" si="23"/>
        <v>#NUM!</v>
      </c>
      <c r="BE33">
        <v>0</v>
      </c>
      <c r="BF33">
        <v>0</v>
      </c>
      <c r="BG33">
        <f t="shared" si="24"/>
        <v>0</v>
      </c>
      <c r="BH33" s="15">
        <f t="shared" si="25"/>
        <v>0</v>
      </c>
      <c r="BI33" t="e">
        <f t="shared" si="26"/>
        <v>#NUM!</v>
      </c>
      <c r="BJ33" t="e">
        <f t="shared" si="27"/>
        <v>#NUM!</v>
      </c>
      <c r="BM33">
        <v>0</v>
      </c>
      <c r="BN33">
        <f t="shared" si="28"/>
        <v>0</v>
      </c>
      <c r="BO33">
        <f t="shared" si="35"/>
        <v>0</v>
      </c>
      <c r="BP33" t="e">
        <f t="shared" si="29"/>
        <v>#NUM!</v>
      </c>
      <c r="BQ33" t="e">
        <f t="shared" si="30"/>
        <v>#NUM!</v>
      </c>
      <c r="BT33">
        <v>0</v>
      </c>
      <c r="BU33">
        <v>0</v>
      </c>
      <c r="BV33">
        <f t="shared" si="31"/>
        <v>0</v>
      </c>
      <c r="BW33">
        <f t="shared" si="32"/>
        <v>0</v>
      </c>
      <c r="BX33" t="e">
        <f t="shared" si="33"/>
        <v>#NUM!</v>
      </c>
      <c r="BY33" t="e">
        <f t="shared" si="34"/>
        <v>#NUM!</v>
      </c>
    </row>
    <row r="34" spans="1:77" x14ac:dyDescent="0.35">
      <c r="A34" t="s">
        <v>79</v>
      </c>
      <c r="B34" t="s">
        <v>220</v>
      </c>
      <c r="C34" t="s">
        <v>221</v>
      </c>
      <c r="D34" t="s">
        <v>222</v>
      </c>
      <c r="E34" t="s">
        <v>223</v>
      </c>
      <c r="F34" t="s">
        <v>224</v>
      </c>
      <c r="G34" s="9" t="s">
        <v>225</v>
      </c>
      <c r="H34" s="9" t="s">
        <v>226</v>
      </c>
      <c r="I34" t="s">
        <v>227</v>
      </c>
      <c r="L34">
        <v>0</v>
      </c>
      <c r="M34">
        <f t="shared" si="0"/>
        <v>0</v>
      </c>
      <c r="N34">
        <f t="shared" si="1"/>
        <v>0</v>
      </c>
      <c r="O34" t="e">
        <f t="shared" si="2"/>
        <v>#NUM!</v>
      </c>
      <c r="P34" t="e">
        <f t="shared" si="3"/>
        <v>#NUM!</v>
      </c>
      <c r="S34">
        <v>0</v>
      </c>
      <c r="T34">
        <f t="shared" si="4"/>
        <v>0</v>
      </c>
      <c r="U34" s="15">
        <f t="shared" si="5"/>
        <v>0</v>
      </c>
      <c r="V34" t="e">
        <f t="shared" si="6"/>
        <v>#NUM!</v>
      </c>
      <c r="W34" t="e">
        <f t="shared" si="7"/>
        <v>#NUM!</v>
      </c>
      <c r="Z34">
        <v>0</v>
      </c>
      <c r="AA34">
        <f t="shared" si="8"/>
        <v>0</v>
      </c>
      <c r="AB34">
        <f t="shared" si="9"/>
        <v>0</v>
      </c>
      <c r="AC34" t="e">
        <f t="shared" si="10"/>
        <v>#NUM!</v>
      </c>
      <c r="AD34" t="e">
        <f t="shared" si="11"/>
        <v>#NUM!</v>
      </c>
      <c r="AG34">
        <v>0</v>
      </c>
      <c r="AH34">
        <f t="shared" si="12"/>
        <v>0</v>
      </c>
      <c r="AI34" s="15">
        <f t="shared" si="13"/>
        <v>0</v>
      </c>
      <c r="AJ34" t="e">
        <f t="shared" si="14"/>
        <v>#NUM!</v>
      </c>
      <c r="AK34" t="e">
        <f t="shared" si="15"/>
        <v>#NUM!</v>
      </c>
      <c r="AO34">
        <v>0</v>
      </c>
      <c r="AP34">
        <v>0</v>
      </c>
      <c r="AQ34" s="15">
        <f t="shared" si="16"/>
        <v>0</v>
      </c>
      <c r="AR34" s="15">
        <f t="shared" si="17"/>
        <v>0</v>
      </c>
      <c r="AS34" t="e">
        <f t="shared" si="18"/>
        <v>#NUM!</v>
      </c>
      <c r="AT34" t="e">
        <f t="shared" si="19"/>
        <v>#NUM!</v>
      </c>
      <c r="AW34">
        <v>0</v>
      </c>
      <c r="AX34">
        <v>0</v>
      </c>
      <c r="AY34">
        <f t="shared" si="20"/>
        <v>0</v>
      </c>
      <c r="AZ34">
        <f t="shared" si="21"/>
        <v>0</v>
      </c>
      <c r="BA34" t="e">
        <f t="shared" si="22"/>
        <v>#NUM!</v>
      </c>
      <c r="BB34" t="e">
        <f t="shared" si="23"/>
        <v>#NUM!</v>
      </c>
      <c r="BE34">
        <v>2</v>
      </c>
      <c r="BF34">
        <v>0</v>
      </c>
      <c r="BG34">
        <f t="shared" si="24"/>
        <v>1</v>
      </c>
      <c r="BH34" s="15">
        <f t="shared" si="25"/>
        <v>0.04</v>
      </c>
      <c r="BI34">
        <f t="shared" si="26"/>
        <v>-3.2188758248682006</v>
      </c>
      <c r="BJ34">
        <f t="shared" si="27"/>
        <v>-0.12875503299472801</v>
      </c>
      <c r="BM34">
        <v>0</v>
      </c>
      <c r="BN34">
        <f t="shared" si="28"/>
        <v>0</v>
      </c>
      <c r="BO34">
        <f t="shared" si="35"/>
        <v>0</v>
      </c>
      <c r="BP34" t="e">
        <f t="shared" si="29"/>
        <v>#NUM!</v>
      </c>
      <c r="BQ34" t="e">
        <f t="shared" si="30"/>
        <v>#NUM!</v>
      </c>
      <c r="BT34">
        <v>0</v>
      </c>
      <c r="BU34">
        <v>0</v>
      </c>
      <c r="BV34">
        <f t="shared" si="31"/>
        <v>0</v>
      </c>
      <c r="BW34">
        <f t="shared" si="32"/>
        <v>0</v>
      </c>
      <c r="BX34" t="e">
        <f t="shared" si="33"/>
        <v>#NUM!</v>
      </c>
      <c r="BY34" t="e">
        <f t="shared" si="34"/>
        <v>#NUM!</v>
      </c>
    </row>
    <row r="35" spans="1:77" x14ac:dyDescent="0.35">
      <c r="A35" t="s">
        <v>79</v>
      </c>
      <c r="B35" t="s">
        <v>220</v>
      </c>
      <c r="C35" t="s">
        <v>228</v>
      </c>
      <c r="D35" t="s">
        <v>229</v>
      </c>
      <c r="E35" t="s">
        <v>230</v>
      </c>
      <c r="G35" s="9" t="s">
        <v>231</v>
      </c>
      <c r="H35" s="9" t="s">
        <v>232</v>
      </c>
      <c r="I35" t="s">
        <v>233</v>
      </c>
      <c r="L35">
        <v>0</v>
      </c>
      <c r="M35">
        <f t="shared" si="0"/>
        <v>0</v>
      </c>
      <c r="N35">
        <f t="shared" si="1"/>
        <v>0</v>
      </c>
      <c r="O35" t="e">
        <f t="shared" si="2"/>
        <v>#NUM!</v>
      </c>
      <c r="P35" t="e">
        <f t="shared" si="3"/>
        <v>#NUM!</v>
      </c>
      <c r="S35">
        <v>0</v>
      </c>
      <c r="T35">
        <f t="shared" si="4"/>
        <v>0</v>
      </c>
      <c r="U35" s="15">
        <f t="shared" si="5"/>
        <v>0</v>
      </c>
      <c r="V35" t="e">
        <f t="shared" si="6"/>
        <v>#NUM!</v>
      </c>
      <c r="W35" t="e">
        <f t="shared" si="7"/>
        <v>#NUM!</v>
      </c>
      <c r="Z35">
        <v>0</v>
      </c>
      <c r="AA35">
        <f t="shared" si="8"/>
        <v>0</v>
      </c>
      <c r="AB35">
        <f t="shared" si="9"/>
        <v>0</v>
      </c>
      <c r="AC35" t="e">
        <f t="shared" si="10"/>
        <v>#NUM!</v>
      </c>
      <c r="AD35" t="e">
        <f t="shared" si="11"/>
        <v>#NUM!</v>
      </c>
      <c r="AG35">
        <v>0</v>
      </c>
      <c r="AH35">
        <f t="shared" si="12"/>
        <v>0</v>
      </c>
      <c r="AI35" s="15">
        <f t="shared" si="13"/>
        <v>0</v>
      </c>
      <c r="AJ35" t="e">
        <f t="shared" si="14"/>
        <v>#NUM!</v>
      </c>
      <c r="AK35" t="e">
        <f t="shared" si="15"/>
        <v>#NUM!</v>
      </c>
      <c r="AO35">
        <v>0</v>
      </c>
      <c r="AP35">
        <v>0</v>
      </c>
      <c r="AQ35" s="15">
        <f t="shared" si="16"/>
        <v>0</v>
      </c>
      <c r="AR35" s="15">
        <f t="shared" si="17"/>
        <v>0</v>
      </c>
      <c r="AS35" t="e">
        <f t="shared" si="18"/>
        <v>#NUM!</v>
      </c>
      <c r="AT35" t="e">
        <f t="shared" si="19"/>
        <v>#NUM!</v>
      </c>
      <c r="AW35">
        <v>0</v>
      </c>
      <c r="AX35">
        <v>0</v>
      </c>
      <c r="AY35">
        <f t="shared" si="20"/>
        <v>0</v>
      </c>
      <c r="AZ35">
        <f t="shared" si="21"/>
        <v>0</v>
      </c>
      <c r="BA35" t="e">
        <f t="shared" si="22"/>
        <v>#NUM!</v>
      </c>
      <c r="BB35" t="e">
        <f t="shared" si="23"/>
        <v>#NUM!</v>
      </c>
      <c r="BE35">
        <v>0</v>
      </c>
      <c r="BF35">
        <v>0</v>
      </c>
      <c r="BG35">
        <f t="shared" si="24"/>
        <v>0</v>
      </c>
      <c r="BH35" s="15">
        <f t="shared" si="25"/>
        <v>0</v>
      </c>
      <c r="BI35" t="e">
        <f t="shared" si="26"/>
        <v>#NUM!</v>
      </c>
      <c r="BJ35" t="e">
        <f t="shared" si="27"/>
        <v>#NUM!</v>
      </c>
      <c r="BM35">
        <v>0</v>
      </c>
      <c r="BN35">
        <f t="shared" si="28"/>
        <v>0</v>
      </c>
      <c r="BO35">
        <f t="shared" si="35"/>
        <v>0</v>
      </c>
      <c r="BP35" t="e">
        <f t="shared" si="29"/>
        <v>#NUM!</v>
      </c>
      <c r="BQ35" t="e">
        <f t="shared" si="30"/>
        <v>#NUM!</v>
      </c>
      <c r="BT35">
        <v>0</v>
      </c>
      <c r="BU35">
        <v>1</v>
      </c>
      <c r="BV35">
        <f t="shared" si="31"/>
        <v>0.5</v>
      </c>
      <c r="BW35">
        <f t="shared" si="32"/>
        <v>9.0909090909090912E-2</v>
      </c>
      <c r="BX35">
        <f t="shared" si="33"/>
        <v>-2.3978952727983707</v>
      </c>
      <c r="BY35">
        <f t="shared" si="34"/>
        <v>-0.21799047934530644</v>
      </c>
    </row>
    <row r="36" spans="1:77" x14ac:dyDescent="0.35">
      <c r="A36" t="s">
        <v>79</v>
      </c>
      <c r="B36" t="s">
        <v>220</v>
      </c>
      <c r="C36" t="s">
        <v>228</v>
      </c>
      <c r="D36" t="s">
        <v>229</v>
      </c>
      <c r="E36" t="s">
        <v>230</v>
      </c>
      <c r="G36" s="9" t="s">
        <v>234</v>
      </c>
      <c r="H36" s="9" t="s">
        <v>235</v>
      </c>
      <c r="I36" t="s">
        <v>236</v>
      </c>
      <c r="L36">
        <v>0</v>
      </c>
      <c r="M36">
        <f t="shared" si="0"/>
        <v>0</v>
      </c>
      <c r="N36">
        <f t="shared" si="1"/>
        <v>0</v>
      </c>
      <c r="O36" t="e">
        <f t="shared" si="2"/>
        <v>#NUM!</v>
      </c>
      <c r="P36" t="e">
        <f t="shared" si="3"/>
        <v>#NUM!</v>
      </c>
      <c r="S36">
        <v>0</v>
      </c>
      <c r="T36">
        <f t="shared" si="4"/>
        <v>0</v>
      </c>
      <c r="U36" s="15">
        <f t="shared" si="5"/>
        <v>0</v>
      </c>
      <c r="V36" t="e">
        <f t="shared" si="6"/>
        <v>#NUM!</v>
      </c>
      <c r="W36" t="e">
        <f t="shared" si="7"/>
        <v>#NUM!</v>
      </c>
      <c r="Z36">
        <v>0</v>
      </c>
      <c r="AA36">
        <f t="shared" si="8"/>
        <v>0</v>
      </c>
      <c r="AB36">
        <f t="shared" si="9"/>
        <v>0</v>
      </c>
      <c r="AC36" t="e">
        <f t="shared" si="10"/>
        <v>#NUM!</v>
      </c>
      <c r="AD36" t="e">
        <f t="shared" si="11"/>
        <v>#NUM!</v>
      </c>
      <c r="AG36">
        <v>0</v>
      </c>
      <c r="AH36">
        <f t="shared" si="12"/>
        <v>0</v>
      </c>
      <c r="AI36" s="15">
        <f t="shared" si="13"/>
        <v>0</v>
      </c>
      <c r="AJ36" t="e">
        <f t="shared" si="14"/>
        <v>#NUM!</v>
      </c>
      <c r="AK36" t="e">
        <f t="shared" si="15"/>
        <v>#NUM!</v>
      </c>
      <c r="AO36">
        <v>0</v>
      </c>
      <c r="AP36">
        <v>0</v>
      </c>
      <c r="AQ36" s="15">
        <f t="shared" si="16"/>
        <v>0</v>
      </c>
      <c r="AR36" s="15">
        <f t="shared" si="17"/>
        <v>0</v>
      </c>
      <c r="AS36" t="e">
        <f t="shared" si="18"/>
        <v>#NUM!</v>
      </c>
      <c r="AT36" t="e">
        <f t="shared" si="19"/>
        <v>#NUM!</v>
      </c>
      <c r="AW36">
        <v>0</v>
      </c>
      <c r="AX36">
        <v>0</v>
      </c>
      <c r="AY36">
        <f t="shared" si="20"/>
        <v>0</v>
      </c>
      <c r="AZ36">
        <f t="shared" si="21"/>
        <v>0</v>
      </c>
      <c r="BA36" t="e">
        <f t="shared" si="22"/>
        <v>#NUM!</v>
      </c>
      <c r="BB36" t="e">
        <f t="shared" si="23"/>
        <v>#NUM!</v>
      </c>
      <c r="BE36">
        <v>7</v>
      </c>
      <c r="BF36">
        <v>0</v>
      </c>
      <c r="BG36">
        <f t="shared" si="24"/>
        <v>3.5</v>
      </c>
      <c r="BH36" s="15">
        <f t="shared" si="25"/>
        <v>0.14000000000000001</v>
      </c>
      <c r="BI36">
        <f t="shared" si="26"/>
        <v>-1.9661128563728327</v>
      </c>
      <c r="BJ36">
        <f t="shared" si="27"/>
        <v>-0.27525579989219662</v>
      </c>
      <c r="BM36">
        <v>0</v>
      </c>
      <c r="BN36">
        <f t="shared" si="28"/>
        <v>0</v>
      </c>
      <c r="BO36">
        <f t="shared" si="35"/>
        <v>0</v>
      </c>
      <c r="BP36" t="e">
        <f t="shared" si="29"/>
        <v>#NUM!</v>
      </c>
      <c r="BQ36" t="e">
        <f t="shared" si="30"/>
        <v>#NUM!</v>
      </c>
      <c r="BT36">
        <v>0</v>
      </c>
      <c r="BU36">
        <v>0</v>
      </c>
      <c r="BV36">
        <f t="shared" si="31"/>
        <v>0</v>
      </c>
      <c r="BW36">
        <f t="shared" si="32"/>
        <v>0</v>
      </c>
      <c r="BX36" t="e">
        <f t="shared" si="33"/>
        <v>#NUM!</v>
      </c>
      <c r="BY36" t="e">
        <f t="shared" si="34"/>
        <v>#NUM!</v>
      </c>
    </row>
    <row r="37" spans="1:77" x14ac:dyDescent="0.35">
      <c r="A37" t="s">
        <v>79</v>
      </c>
      <c r="B37" t="s">
        <v>220</v>
      </c>
      <c r="C37" t="s">
        <v>237</v>
      </c>
      <c r="D37" t="s">
        <v>238</v>
      </c>
      <c r="E37" t="s">
        <v>239</v>
      </c>
      <c r="G37" s="9" t="s">
        <v>240</v>
      </c>
      <c r="H37" s="9" t="s">
        <v>241</v>
      </c>
      <c r="I37" t="s">
        <v>242</v>
      </c>
      <c r="L37">
        <v>0</v>
      </c>
      <c r="M37">
        <f t="shared" si="0"/>
        <v>0</v>
      </c>
      <c r="N37">
        <f t="shared" si="1"/>
        <v>0</v>
      </c>
      <c r="O37" t="e">
        <f t="shared" si="2"/>
        <v>#NUM!</v>
      </c>
      <c r="P37" t="e">
        <f t="shared" si="3"/>
        <v>#NUM!</v>
      </c>
      <c r="S37">
        <v>0</v>
      </c>
      <c r="T37">
        <f t="shared" si="4"/>
        <v>0</v>
      </c>
      <c r="U37" s="15">
        <f t="shared" si="5"/>
        <v>0</v>
      </c>
      <c r="V37" t="e">
        <f t="shared" si="6"/>
        <v>#NUM!</v>
      </c>
      <c r="W37" t="e">
        <f t="shared" si="7"/>
        <v>#NUM!</v>
      </c>
      <c r="Z37">
        <v>0</v>
      </c>
      <c r="AA37">
        <f t="shared" si="8"/>
        <v>0</v>
      </c>
      <c r="AB37">
        <f t="shared" si="9"/>
        <v>0</v>
      </c>
      <c r="AC37" t="e">
        <f t="shared" si="10"/>
        <v>#NUM!</v>
      </c>
      <c r="AD37" t="e">
        <f t="shared" si="11"/>
        <v>#NUM!</v>
      </c>
      <c r="AG37">
        <v>0</v>
      </c>
      <c r="AH37">
        <f t="shared" si="12"/>
        <v>0</v>
      </c>
      <c r="AI37" s="15">
        <f t="shared" si="13"/>
        <v>0</v>
      </c>
      <c r="AJ37" t="e">
        <f t="shared" si="14"/>
        <v>#NUM!</v>
      </c>
      <c r="AK37" t="e">
        <f t="shared" si="15"/>
        <v>#NUM!</v>
      </c>
      <c r="AO37">
        <v>0</v>
      </c>
      <c r="AP37">
        <v>1</v>
      </c>
      <c r="AQ37" s="15">
        <f t="shared" si="16"/>
        <v>0.5</v>
      </c>
      <c r="AR37" s="15">
        <f t="shared" si="17"/>
        <v>3.5714285714285712E-2</v>
      </c>
      <c r="AS37">
        <f t="shared" si="18"/>
        <v>-3.3322045101752038</v>
      </c>
      <c r="AT37">
        <f t="shared" si="19"/>
        <v>-0.1190073039348287</v>
      </c>
      <c r="AW37">
        <v>0</v>
      </c>
      <c r="AX37">
        <v>0</v>
      </c>
      <c r="AY37">
        <f t="shared" si="20"/>
        <v>0</v>
      </c>
      <c r="AZ37">
        <f t="shared" si="21"/>
        <v>0</v>
      </c>
      <c r="BA37" t="e">
        <f t="shared" si="22"/>
        <v>#NUM!</v>
      </c>
      <c r="BB37" t="e">
        <f t="shared" si="23"/>
        <v>#NUM!</v>
      </c>
      <c r="BE37">
        <v>0</v>
      </c>
      <c r="BF37">
        <v>0</v>
      </c>
      <c r="BG37">
        <f t="shared" si="24"/>
        <v>0</v>
      </c>
      <c r="BH37" s="15">
        <f t="shared" si="25"/>
        <v>0</v>
      </c>
      <c r="BI37" t="e">
        <f t="shared" si="26"/>
        <v>#NUM!</v>
      </c>
      <c r="BJ37" t="e">
        <f t="shared" si="27"/>
        <v>#NUM!</v>
      </c>
      <c r="BM37">
        <v>0</v>
      </c>
      <c r="BN37">
        <f t="shared" si="28"/>
        <v>0</v>
      </c>
      <c r="BO37">
        <f t="shared" si="35"/>
        <v>0</v>
      </c>
      <c r="BP37" t="e">
        <f t="shared" si="29"/>
        <v>#NUM!</v>
      </c>
      <c r="BQ37" t="e">
        <f t="shared" si="30"/>
        <v>#NUM!</v>
      </c>
      <c r="BT37">
        <v>0</v>
      </c>
      <c r="BU37">
        <v>0</v>
      </c>
      <c r="BV37">
        <f t="shared" si="31"/>
        <v>0</v>
      </c>
      <c r="BW37">
        <f t="shared" si="32"/>
        <v>0</v>
      </c>
      <c r="BX37" t="e">
        <f t="shared" si="33"/>
        <v>#NUM!</v>
      </c>
      <c r="BY37" t="e">
        <f t="shared" si="34"/>
        <v>#NUM!</v>
      </c>
    </row>
    <row r="38" spans="1:77" x14ac:dyDescent="0.35">
      <c r="A38" t="s">
        <v>79</v>
      </c>
      <c r="B38" t="s">
        <v>220</v>
      </c>
      <c r="C38" t="s">
        <v>243</v>
      </c>
      <c r="D38" t="s">
        <v>244</v>
      </c>
      <c r="E38" t="s">
        <v>245</v>
      </c>
      <c r="G38" s="9" t="s">
        <v>246</v>
      </c>
      <c r="H38" s="9" t="s">
        <v>247</v>
      </c>
      <c r="I38" t="s">
        <v>248</v>
      </c>
      <c r="L38">
        <v>0</v>
      </c>
      <c r="M38">
        <f t="shared" si="0"/>
        <v>0</v>
      </c>
      <c r="N38">
        <f t="shared" si="1"/>
        <v>0</v>
      </c>
      <c r="O38" t="e">
        <f t="shared" si="2"/>
        <v>#NUM!</v>
      </c>
      <c r="P38" t="e">
        <f t="shared" si="3"/>
        <v>#NUM!</v>
      </c>
      <c r="S38">
        <v>0</v>
      </c>
      <c r="T38">
        <f t="shared" si="4"/>
        <v>0</v>
      </c>
      <c r="U38" s="15">
        <f t="shared" si="5"/>
        <v>0</v>
      </c>
      <c r="V38" t="e">
        <f t="shared" si="6"/>
        <v>#NUM!</v>
      </c>
      <c r="W38" t="e">
        <f t="shared" si="7"/>
        <v>#NUM!</v>
      </c>
      <c r="Z38">
        <v>0</v>
      </c>
      <c r="AA38">
        <f t="shared" si="8"/>
        <v>0</v>
      </c>
      <c r="AB38">
        <f t="shared" si="9"/>
        <v>0</v>
      </c>
      <c r="AC38" t="e">
        <f t="shared" si="10"/>
        <v>#NUM!</v>
      </c>
      <c r="AD38" t="e">
        <f t="shared" si="11"/>
        <v>#NUM!</v>
      </c>
      <c r="AG38">
        <v>0</v>
      </c>
      <c r="AH38">
        <f t="shared" si="12"/>
        <v>0</v>
      </c>
      <c r="AI38" s="15">
        <f t="shared" si="13"/>
        <v>0</v>
      </c>
      <c r="AJ38" t="e">
        <f t="shared" si="14"/>
        <v>#NUM!</v>
      </c>
      <c r="AK38" t="e">
        <f t="shared" si="15"/>
        <v>#NUM!</v>
      </c>
      <c r="AO38">
        <v>1</v>
      </c>
      <c r="AP38">
        <v>0</v>
      </c>
      <c r="AQ38" s="15">
        <f t="shared" si="16"/>
        <v>0.5</v>
      </c>
      <c r="AR38" s="15">
        <f t="shared" si="17"/>
        <v>3.5714285714285712E-2</v>
      </c>
      <c r="AS38">
        <f t="shared" si="18"/>
        <v>-3.3322045101752038</v>
      </c>
      <c r="AT38">
        <f t="shared" si="19"/>
        <v>-0.1190073039348287</v>
      </c>
      <c r="AW38">
        <v>0</v>
      </c>
      <c r="AX38">
        <v>0</v>
      </c>
      <c r="AY38">
        <f t="shared" si="20"/>
        <v>0</v>
      </c>
      <c r="AZ38">
        <f t="shared" si="21"/>
        <v>0</v>
      </c>
      <c r="BA38" t="e">
        <f t="shared" si="22"/>
        <v>#NUM!</v>
      </c>
      <c r="BB38" t="e">
        <f t="shared" si="23"/>
        <v>#NUM!</v>
      </c>
      <c r="BE38">
        <v>0</v>
      </c>
      <c r="BF38">
        <v>0</v>
      </c>
      <c r="BG38">
        <f t="shared" si="24"/>
        <v>0</v>
      </c>
      <c r="BH38" s="15">
        <f t="shared" si="25"/>
        <v>0</v>
      </c>
      <c r="BI38" t="e">
        <f t="shared" si="26"/>
        <v>#NUM!</v>
      </c>
      <c r="BJ38" t="e">
        <f t="shared" si="27"/>
        <v>#NUM!</v>
      </c>
      <c r="BM38">
        <v>0</v>
      </c>
      <c r="BN38">
        <f t="shared" si="28"/>
        <v>0</v>
      </c>
      <c r="BO38">
        <f t="shared" si="35"/>
        <v>0</v>
      </c>
      <c r="BP38" t="e">
        <f t="shared" si="29"/>
        <v>#NUM!</v>
      </c>
      <c r="BQ38" t="e">
        <f t="shared" si="30"/>
        <v>#NUM!</v>
      </c>
      <c r="BT38">
        <v>0</v>
      </c>
      <c r="BU38">
        <v>0</v>
      </c>
      <c r="BV38">
        <f t="shared" si="31"/>
        <v>0</v>
      </c>
      <c r="BW38">
        <f t="shared" si="32"/>
        <v>0</v>
      </c>
      <c r="BX38" t="e">
        <f t="shared" si="33"/>
        <v>#NUM!</v>
      </c>
      <c r="BY38" t="e">
        <f t="shared" si="34"/>
        <v>#NUM!</v>
      </c>
    </row>
    <row r="39" spans="1:77" x14ac:dyDescent="0.35">
      <c r="A39" t="s">
        <v>79</v>
      </c>
      <c r="B39" t="s">
        <v>220</v>
      </c>
      <c r="C39" t="s">
        <v>243</v>
      </c>
      <c r="D39" t="s">
        <v>249</v>
      </c>
      <c r="E39" t="s">
        <v>250</v>
      </c>
      <c r="F39" t="s">
        <v>251</v>
      </c>
      <c r="G39" s="9" t="s">
        <v>252</v>
      </c>
      <c r="H39" s="9" t="s">
        <v>253</v>
      </c>
      <c r="I39" t="s">
        <v>254</v>
      </c>
      <c r="L39">
        <v>0</v>
      </c>
      <c r="M39">
        <f t="shared" si="0"/>
        <v>0</v>
      </c>
      <c r="N39">
        <f t="shared" si="1"/>
        <v>0</v>
      </c>
      <c r="O39" t="e">
        <f t="shared" si="2"/>
        <v>#NUM!</v>
      </c>
      <c r="P39" t="e">
        <f t="shared" si="3"/>
        <v>#NUM!</v>
      </c>
      <c r="S39">
        <v>0</v>
      </c>
      <c r="T39">
        <f t="shared" si="4"/>
        <v>0</v>
      </c>
      <c r="U39" s="15">
        <f t="shared" si="5"/>
        <v>0</v>
      </c>
      <c r="V39" t="e">
        <f t="shared" si="6"/>
        <v>#NUM!</v>
      </c>
      <c r="W39" t="e">
        <f t="shared" si="7"/>
        <v>#NUM!</v>
      </c>
      <c r="Z39">
        <v>0</v>
      </c>
      <c r="AA39">
        <f t="shared" si="8"/>
        <v>0</v>
      </c>
      <c r="AB39">
        <f t="shared" si="9"/>
        <v>0</v>
      </c>
      <c r="AC39" t="e">
        <f t="shared" si="10"/>
        <v>#NUM!</v>
      </c>
      <c r="AD39" t="e">
        <f t="shared" si="11"/>
        <v>#NUM!</v>
      </c>
      <c r="AG39">
        <v>0</v>
      </c>
      <c r="AH39">
        <f t="shared" si="12"/>
        <v>0</v>
      </c>
      <c r="AI39" s="15">
        <f t="shared" si="13"/>
        <v>0</v>
      </c>
      <c r="AJ39" t="e">
        <f t="shared" si="14"/>
        <v>#NUM!</v>
      </c>
      <c r="AK39" t="e">
        <f t="shared" si="15"/>
        <v>#NUM!</v>
      </c>
      <c r="AO39">
        <v>1</v>
      </c>
      <c r="AP39">
        <v>0</v>
      </c>
      <c r="AQ39" s="15">
        <f t="shared" si="16"/>
        <v>0.5</v>
      </c>
      <c r="AR39" s="15">
        <f t="shared" si="17"/>
        <v>3.5714285714285712E-2</v>
      </c>
      <c r="AS39">
        <f t="shared" si="18"/>
        <v>-3.3322045101752038</v>
      </c>
      <c r="AT39">
        <f t="shared" si="19"/>
        <v>-0.1190073039348287</v>
      </c>
      <c r="AW39">
        <v>0</v>
      </c>
      <c r="AX39">
        <v>0</v>
      </c>
      <c r="AY39">
        <f t="shared" si="20"/>
        <v>0</v>
      </c>
      <c r="AZ39">
        <f t="shared" si="21"/>
        <v>0</v>
      </c>
      <c r="BA39" t="e">
        <f t="shared" si="22"/>
        <v>#NUM!</v>
      </c>
      <c r="BB39" t="e">
        <f t="shared" si="23"/>
        <v>#NUM!</v>
      </c>
      <c r="BE39">
        <v>0</v>
      </c>
      <c r="BF39">
        <v>0</v>
      </c>
      <c r="BG39">
        <f t="shared" si="24"/>
        <v>0</v>
      </c>
      <c r="BH39" s="15">
        <f t="shared" si="25"/>
        <v>0</v>
      </c>
      <c r="BI39" t="e">
        <f t="shared" si="26"/>
        <v>#NUM!</v>
      </c>
      <c r="BJ39" t="e">
        <f t="shared" si="27"/>
        <v>#NUM!</v>
      </c>
      <c r="BM39">
        <v>0</v>
      </c>
      <c r="BN39">
        <f t="shared" si="28"/>
        <v>0</v>
      </c>
      <c r="BO39">
        <f t="shared" si="35"/>
        <v>0</v>
      </c>
      <c r="BP39" t="e">
        <f t="shared" si="29"/>
        <v>#NUM!</v>
      </c>
      <c r="BQ39" t="e">
        <f t="shared" si="30"/>
        <v>#NUM!</v>
      </c>
      <c r="BT39">
        <v>0</v>
      </c>
      <c r="BU39">
        <v>0</v>
      </c>
      <c r="BV39">
        <f t="shared" si="31"/>
        <v>0</v>
      </c>
      <c r="BW39">
        <f t="shared" si="32"/>
        <v>0</v>
      </c>
      <c r="BX39" t="e">
        <f t="shared" si="33"/>
        <v>#NUM!</v>
      </c>
      <c r="BY39" t="e">
        <f t="shared" si="34"/>
        <v>#NUM!</v>
      </c>
    </row>
    <row r="40" spans="1:77" x14ac:dyDescent="0.35">
      <c r="A40" t="s">
        <v>79</v>
      </c>
      <c r="B40" t="s">
        <v>220</v>
      </c>
      <c r="C40" t="s">
        <v>243</v>
      </c>
      <c r="D40" t="s">
        <v>249</v>
      </c>
      <c r="E40" t="s">
        <v>250</v>
      </c>
      <c r="F40" t="s">
        <v>255</v>
      </c>
      <c r="G40" s="9" t="s">
        <v>256</v>
      </c>
      <c r="H40" s="9" t="s">
        <v>257</v>
      </c>
      <c r="I40" t="s">
        <v>254</v>
      </c>
      <c r="L40">
        <v>1</v>
      </c>
      <c r="M40">
        <f t="shared" si="0"/>
        <v>1</v>
      </c>
      <c r="N40">
        <f t="shared" si="1"/>
        <v>0.33333333333333331</v>
      </c>
      <c r="O40">
        <f t="shared" si="2"/>
        <v>-1.0986122886681098</v>
      </c>
      <c r="P40">
        <f t="shared" si="3"/>
        <v>-0.36620409622270322</v>
      </c>
      <c r="S40">
        <v>0</v>
      </c>
      <c r="T40">
        <f t="shared" si="4"/>
        <v>0</v>
      </c>
      <c r="U40" s="15">
        <f t="shared" si="5"/>
        <v>0</v>
      </c>
      <c r="V40" t="e">
        <f t="shared" si="6"/>
        <v>#NUM!</v>
      </c>
      <c r="W40" t="e">
        <f t="shared" si="7"/>
        <v>#NUM!</v>
      </c>
      <c r="Z40">
        <v>0</v>
      </c>
      <c r="AA40">
        <f t="shared" si="8"/>
        <v>0</v>
      </c>
      <c r="AB40">
        <f t="shared" si="9"/>
        <v>0</v>
      </c>
      <c r="AC40" t="e">
        <f t="shared" si="10"/>
        <v>#NUM!</v>
      </c>
      <c r="AD40" t="e">
        <f t="shared" si="11"/>
        <v>#NUM!</v>
      </c>
      <c r="AG40">
        <v>0</v>
      </c>
      <c r="AH40">
        <f t="shared" si="12"/>
        <v>0</v>
      </c>
      <c r="AI40" s="15">
        <f t="shared" si="13"/>
        <v>0</v>
      </c>
      <c r="AJ40" t="e">
        <f t="shared" si="14"/>
        <v>#NUM!</v>
      </c>
      <c r="AK40" t="e">
        <f t="shared" si="15"/>
        <v>#NUM!</v>
      </c>
      <c r="AO40">
        <v>0</v>
      </c>
      <c r="AP40">
        <v>0</v>
      </c>
      <c r="AQ40" s="15">
        <f t="shared" si="16"/>
        <v>0</v>
      </c>
      <c r="AR40" s="15">
        <f t="shared" si="17"/>
        <v>0</v>
      </c>
      <c r="AS40" t="e">
        <f t="shared" si="18"/>
        <v>#NUM!</v>
      </c>
      <c r="AT40" t="e">
        <f t="shared" si="19"/>
        <v>#NUM!</v>
      </c>
      <c r="AW40">
        <v>0</v>
      </c>
      <c r="AX40">
        <v>0</v>
      </c>
      <c r="AY40">
        <f t="shared" si="20"/>
        <v>0</v>
      </c>
      <c r="AZ40">
        <f t="shared" si="21"/>
        <v>0</v>
      </c>
      <c r="BA40" t="e">
        <f t="shared" si="22"/>
        <v>#NUM!</v>
      </c>
      <c r="BB40" t="e">
        <f t="shared" si="23"/>
        <v>#NUM!</v>
      </c>
      <c r="BE40">
        <v>0</v>
      </c>
      <c r="BF40">
        <v>0</v>
      </c>
      <c r="BG40">
        <f t="shared" si="24"/>
        <v>0</v>
      </c>
      <c r="BH40" s="15">
        <f t="shared" si="25"/>
        <v>0</v>
      </c>
      <c r="BI40" t="e">
        <f t="shared" si="26"/>
        <v>#NUM!</v>
      </c>
      <c r="BJ40" t="e">
        <f t="shared" si="27"/>
        <v>#NUM!</v>
      </c>
      <c r="BM40">
        <v>0</v>
      </c>
      <c r="BN40">
        <f t="shared" si="28"/>
        <v>0</v>
      </c>
      <c r="BO40">
        <f t="shared" si="35"/>
        <v>0</v>
      </c>
      <c r="BP40" t="e">
        <f t="shared" si="29"/>
        <v>#NUM!</v>
      </c>
      <c r="BQ40" t="e">
        <f t="shared" si="30"/>
        <v>#NUM!</v>
      </c>
      <c r="BT40">
        <v>0</v>
      </c>
      <c r="BU40">
        <v>0</v>
      </c>
      <c r="BV40">
        <f t="shared" si="31"/>
        <v>0</v>
      </c>
      <c r="BW40">
        <f t="shared" si="32"/>
        <v>0</v>
      </c>
      <c r="BX40" t="e">
        <f t="shared" si="33"/>
        <v>#NUM!</v>
      </c>
      <c r="BY40" t="e">
        <f t="shared" si="34"/>
        <v>#NUM!</v>
      </c>
    </row>
    <row r="41" spans="1:77" x14ac:dyDescent="0.35">
      <c r="A41" t="s">
        <v>79</v>
      </c>
      <c r="B41" t="s">
        <v>220</v>
      </c>
      <c r="C41" t="s">
        <v>243</v>
      </c>
      <c r="D41" t="s">
        <v>258</v>
      </c>
      <c r="E41" t="s">
        <v>259</v>
      </c>
      <c r="F41" t="s">
        <v>260</v>
      </c>
      <c r="G41" s="9" t="s">
        <v>261</v>
      </c>
      <c r="H41" s="9" t="s">
        <v>76</v>
      </c>
      <c r="I41" t="s">
        <v>262</v>
      </c>
      <c r="L41">
        <v>0</v>
      </c>
      <c r="M41">
        <f t="shared" si="0"/>
        <v>0</v>
      </c>
      <c r="N41">
        <f t="shared" si="1"/>
        <v>0</v>
      </c>
      <c r="O41" t="e">
        <f t="shared" si="2"/>
        <v>#NUM!</v>
      </c>
      <c r="P41" t="e">
        <f t="shared" si="3"/>
        <v>#NUM!</v>
      </c>
      <c r="S41">
        <v>0</v>
      </c>
      <c r="T41">
        <f t="shared" si="4"/>
        <v>0</v>
      </c>
      <c r="U41" s="15">
        <f t="shared" si="5"/>
        <v>0</v>
      </c>
      <c r="V41" t="e">
        <f t="shared" si="6"/>
        <v>#NUM!</v>
      </c>
      <c r="W41" t="e">
        <f t="shared" si="7"/>
        <v>#NUM!</v>
      </c>
      <c r="Z41">
        <v>0</v>
      </c>
      <c r="AA41">
        <f t="shared" si="8"/>
        <v>0</v>
      </c>
      <c r="AB41">
        <f t="shared" si="9"/>
        <v>0</v>
      </c>
      <c r="AC41" t="e">
        <f t="shared" si="10"/>
        <v>#NUM!</v>
      </c>
      <c r="AD41" t="e">
        <f t="shared" si="11"/>
        <v>#NUM!</v>
      </c>
      <c r="AG41">
        <v>0</v>
      </c>
      <c r="AH41">
        <f t="shared" si="12"/>
        <v>0</v>
      </c>
      <c r="AI41" s="15">
        <f t="shared" si="13"/>
        <v>0</v>
      </c>
      <c r="AJ41" t="e">
        <f t="shared" si="14"/>
        <v>#NUM!</v>
      </c>
      <c r="AK41" t="e">
        <f t="shared" si="15"/>
        <v>#NUM!</v>
      </c>
      <c r="AO41">
        <v>0</v>
      </c>
      <c r="AP41">
        <v>0</v>
      </c>
      <c r="AQ41" s="15">
        <f t="shared" si="16"/>
        <v>0</v>
      </c>
      <c r="AR41" s="15">
        <f t="shared" si="17"/>
        <v>0</v>
      </c>
      <c r="AS41" t="e">
        <f t="shared" si="18"/>
        <v>#NUM!</v>
      </c>
      <c r="AT41" t="e">
        <f t="shared" si="19"/>
        <v>#NUM!</v>
      </c>
      <c r="AW41">
        <v>0</v>
      </c>
      <c r="AX41">
        <v>1</v>
      </c>
      <c r="AY41">
        <f t="shared" si="20"/>
        <v>0.5</v>
      </c>
      <c r="AZ41">
        <f t="shared" si="21"/>
        <v>0.05</v>
      </c>
      <c r="BA41">
        <f t="shared" si="22"/>
        <v>-2.9957322735539909</v>
      </c>
      <c r="BB41">
        <f t="shared" si="23"/>
        <v>-0.14978661367769955</v>
      </c>
      <c r="BE41">
        <v>0</v>
      </c>
      <c r="BF41">
        <v>0</v>
      </c>
      <c r="BG41">
        <f t="shared" si="24"/>
        <v>0</v>
      </c>
      <c r="BH41" s="15">
        <f t="shared" si="25"/>
        <v>0</v>
      </c>
      <c r="BI41" t="e">
        <f t="shared" si="26"/>
        <v>#NUM!</v>
      </c>
      <c r="BJ41" t="e">
        <f t="shared" si="27"/>
        <v>#NUM!</v>
      </c>
      <c r="BM41">
        <v>0</v>
      </c>
      <c r="BN41">
        <f t="shared" si="28"/>
        <v>0</v>
      </c>
      <c r="BO41">
        <f t="shared" si="35"/>
        <v>0</v>
      </c>
      <c r="BP41" t="e">
        <f t="shared" si="29"/>
        <v>#NUM!</v>
      </c>
      <c r="BQ41" t="e">
        <f t="shared" si="30"/>
        <v>#NUM!</v>
      </c>
      <c r="BT41">
        <v>0</v>
      </c>
      <c r="BU41">
        <v>0</v>
      </c>
      <c r="BV41">
        <f t="shared" si="31"/>
        <v>0</v>
      </c>
      <c r="BW41">
        <f t="shared" si="32"/>
        <v>0</v>
      </c>
      <c r="BX41" t="e">
        <f t="shared" si="33"/>
        <v>#NUM!</v>
      </c>
      <c r="BY41" t="e">
        <f t="shared" si="34"/>
        <v>#NUM!</v>
      </c>
    </row>
    <row r="42" spans="1:77" x14ac:dyDescent="0.35">
      <c r="A42" t="s">
        <v>79</v>
      </c>
      <c r="B42" t="s">
        <v>220</v>
      </c>
      <c r="C42" t="s">
        <v>243</v>
      </c>
      <c r="D42" t="s">
        <v>258</v>
      </c>
      <c r="E42" t="s">
        <v>263</v>
      </c>
      <c r="F42" t="s">
        <v>264</v>
      </c>
      <c r="G42" s="9" t="s">
        <v>265</v>
      </c>
      <c r="H42" s="9" t="s">
        <v>266</v>
      </c>
      <c r="I42" t="s">
        <v>267</v>
      </c>
      <c r="L42">
        <v>0</v>
      </c>
      <c r="M42">
        <f t="shared" si="0"/>
        <v>0</v>
      </c>
      <c r="N42">
        <f t="shared" si="1"/>
        <v>0</v>
      </c>
      <c r="O42" t="e">
        <f t="shared" si="2"/>
        <v>#NUM!</v>
      </c>
      <c r="P42" t="e">
        <f t="shared" si="3"/>
        <v>#NUM!</v>
      </c>
      <c r="S42">
        <v>0</v>
      </c>
      <c r="T42">
        <f t="shared" si="4"/>
        <v>0</v>
      </c>
      <c r="U42" s="15">
        <f t="shared" si="5"/>
        <v>0</v>
      </c>
      <c r="V42" t="e">
        <f t="shared" si="6"/>
        <v>#NUM!</v>
      </c>
      <c r="W42" t="e">
        <f t="shared" si="7"/>
        <v>#NUM!</v>
      </c>
      <c r="Z42">
        <v>3</v>
      </c>
      <c r="AA42">
        <f t="shared" si="8"/>
        <v>3</v>
      </c>
      <c r="AB42">
        <f t="shared" si="9"/>
        <v>0.6</v>
      </c>
      <c r="AC42">
        <f t="shared" si="10"/>
        <v>-0.51082562376599072</v>
      </c>
      <c r="AD42">
        <f t="shared" si="11"/>
        <v>-0.30649537425959444</v>
      </c>
      <c r="AG42">
        <v>0</v>
      </c>
      <c r="AH42">
        <f t="shared" si="12"/>
        <v>0</v>
      </c>
      <c r="AI42" s="15">
        <f t="shared" si="13"/>
        <v>0</v>
      </c>
      <c r="AJ42" t="e">
        <f t="shared" si="14"/>
        <v>#NUM!</v>
      </c>
      <c r="AK42" t="e">
        <f t="shared" si="15"/>
        <v>#NUM!</v>
      </c>
      <c r="AO42">
        <v>0</v>
      </c>
      <c r="AP42">
        <v>0</v>
      </c>
      <c r="AQ42" s="15">
        <f t="shared" si="16"/>
        <v>0</v>
      </c>
      <c r="AR42" s="15">
        <f t="shared" si="17"/>
        <v>0</v>
      </c>
      <c r="AS42" t="e">
        <f t="shared" si="18"/>
        <v>#NUM!</v>
      </c>
      <c r="AT42" t="e">
        <f t="shared" si="19"/>
        <v>#NUM!</v>
      </c>
      <c r="AW42">
        <v>0</v>
      </c>
      <c r="AX42">
        <v>0</v>
      </c>
      <c r="AY42">
        <f t="shared" si="20"/>
        <v>0</v>
      </c>
      <c r="AZ42">
        <f t="shared" si="21"/>
        <v>0</v>
      </c>
      <c r="BA42" t="e">
        <f t="shared" si="22"/>
        <v>#NUM!</v>
      </c>
      <c r="BB42" t="e">
        <f t="shared" si="23"/>
        <v>#NUM!</v>
      </c>
      <c r="BE42">
        <v>0</v>
      </c>
      <c r="BF42">
        <v>0</v>
      </c>
      <c r="BG42">
        <f t="shared" si="24"/>
        <v>0</v>
      </c>
      <c r="BH42" s="15">
        <f t="shared" si="25"/>
        <v>0</v>
      </c>
      <c r="BI42" t="e">
        <f t="shared" si="26"/>
        <v>#NUM!</v>
      </c>
      <c r="BJ42" t="e">
        <f t="shared" si="27"/>
        <v>#NUM!</v>
      </c>
      <c r="BM42">
        <v>0</v>
      </c>
      <c r="BN42">
        <f t="shared" si="28"/>
        <v>0</v>
      </c>
      <c r="BO42">
        <f t="shared" si="35"/>
        <v>0</v>
      </c>
      <c r="BP42" t="e">
        <f t="shared" si="29"/>
        <v>#NUM!</v>
      </c>
      <c r="BQ42" t="e">
        <f t="shared" si="30"/>
        <v>#NUM!</v>
      </c>
      <c r="BT42">
        <v>0</v>
      </c>
      <c r="BU42">
        <v>0</v>
      </c>
      <c r="BV42">
        <f t="shared" si="31"/>
        <v>0</v>
      </c>
      <c r="BW42">
        <f t="shared" si="32"/>
        <v>0</v>
      </c>
      <c r="BX42" t="e">
        <f t="shared" si="33"/>
        <v>#NUM!</v>
      </c>
      <c r="BY42" t="e">
        <f t="shared" si="34"/>
        <v>#NUM!</v>
      </c>
    </row>
    <row r="43" spans="1:77" x14ac:dyDescent="0.35">
      <c r="A43" t="s">
        <v>79</v>
      </c>
      <c r="B43" t="s">
        <v>220</v>
      </c>
      <c r="C43" t="s">
        <v>243</v>
      </c>
      <c r="D43" t="s">
        <v>258</v>
      </c>
      <c r="E43" t="s">
        <v>263</v>
      </c>
      <c r="F43" t="s">
        <v>268</v>
      </c>
      <c r="G43" s="9" t="s">
        <v>269</v>
      </c>
      <c r="H43" s="9" t="s">
        <v>270</v>
      </c>
      <c r="I43" t="s">
        <v>271</v>
      </c>
      <c r="L43">
        <v>0</v>
      </c>
      <c r="M43">
        <f t="shared" si="0"/>
        <v>0</v>
      </c>
      <c r="N43">
        <f t="shared" si="1"/>
        <v>0</v>
      </c>
      <c r="O43" t="e">
        <f t="shared" si="2"/>
        <v>#NUM!</v>
      </c>
      <c r="P43" t="e">
        <f t="shared" si="3"/>
        <v>#NUM!</v>
      </c>
      <c r="S43">
        <v>3</v>
      </c>
      <c r="T43">
        <f t="shared" si="4"/>
        <v>3</v>
      </c>
      <c r="U43" s="15">
        <f t="shared" si="5"/>
        <v>0.23076923076923078</v>
      </c>
      <c r="V43">
        <f t="shared" si="6"/>
        <v>-1.466337068793427</v>
      </c>
      <c r="W43">
        <f t="shared" si="7"/>
        <v>-0.33838547741386776</v>
      </c>
      <c r="Z43">
        <v>0</v>
      </c>
      <c r="AA43">
        <f t="shared" si="8"/>
        <v>0</v>
      </c>
      <c r="AB43">
        <f t="shared" si="9"/>
        <v>0</v>
      </c>
      <c r="AC43" t="e">
        <f t="shared" si="10"/>
        <v>#NUM!</v>
      </c>
      <c r="AD43" t="e">
        <f t="shared" si="11"/>
        <v>#NUM!</v>
      </c>
      <c r="AG43">
        <v>0</v>
      </c>
      <c r="AH43">
        <f t="shared" si="12"/>
        <v>0</v>
      </c>
      <c r="AI43" s="15">
        <f t="shared" si="13"/>
        <v>0</v>
      </c>
      <c r="AJ43" t="e">
        <f t="shared" si="14"/>
        <v>#NUM!</v>
      </c>
      <c r="AK43" t="e">
        <f t="shared" si="15"/>
        <v>#NUM!</v>
      </c>
      <c r="AO43">
        <v>0</v>
      </c>
      <c r="AP43">
        <v>0</v>
      </c>
      <c r="AQ43" s="15">
        <f t="shared" si="16"/>
        <v>0</v>
      </c>
      <c r="AR43" s="15">
        <f t="shared" si="17"/>
        <v>0</v>
      </c>
      <c r="AS43" t="e">
        <f t="shared" si="18"/>
        <v>#NUM!</v>
      </c>
      <c r="AT43" t="e">
        <f t="shared" si="19"/>
        <v>#NUM!</v>
      </c>
      <c r="AW43">
        <v>0</v>
      </c>
      <c r="AX43">
        <v>0</v>
      </c>
      <c r="AY43">
        <f t="shared" si="20"/>
        <v>0</v>
      </c>
      <c r="AZ43">
        <f t="shared" si="21"/>
        <v>0</v>
      </c>
      <c r="BA43" t="e">
        <f t="shared" si="22"/>
        <v>#NUM!</v>
      </c>
      <c r="BB43" t="e">
        <f t="shared" si="23"/>
        <v>#NUM!</v>
      </c>
      <c r="BE43">
        <v>0</v>
      </c>
      <c r="BF43">
        <v>0</v>
      </c>
      <c r="BG43">
        <f t="shared" si="24"/>
        <v>0</v>
      </c>
      <c r="BH43" s="15">
        <f t="shared" si="25"/>
        <v>0</v>
      </c>
      <c r="BI43" t="e">
        <f t="shared" si="26"/>
        <v>#NUM!</v>
      </c>
      <c r="BJ43" t="e">
        <f t="shared" si="27"/>
        <v>#NUM!</v>
      </c>
      <c r="BM43">
        <v>0</v>
      </c>
      <c r="BN43">
        <f t="shared" si="28"/>
        <v>0</v>
      </c>
      <c r="BO43">
        <f t="shared" si="35"/>
        <v>0</v>
      </c>
      <c r="BP43" t="e">
        <f t="shared" si="29"/>
        <v>#NUM!</v>
      </c>
      <c r="BQ43" t="e">
        <f t="shared" si="30"/>
        <v>#NUM!</v>
      </c>
      <c r="BT43">
        <v>0</v>
      </c>
      <c r="BU43">
        <v>0</v>
      </c>
      <c r="BV43">
        <f t="shared" si="31"/>
        <v>0</v>
      </c>
      <c r="BW43">
        <f t="shared" si="32"/>
        <v>0</v>
      </c>
      <c r="BX43" t="e">
        <f t="shared" si="33"/>
        <v>#NUM!</v>
      </c>
      <c r="BY43" t="e">
        <f t="shared" si="34"/>
        <v>#NUM!</v>
      </c>
    </row>
    <row r="44" spans="1:77" x14ac:dyDescent="0.35">
      <c r="A44" t="s">
        <v>79</v>
      </c>
      <c r="B44" t="s">
        <v>220</v>
      </c>
      <c r="C44" t="s">
        <v>243</v>
      </c>
      <c r="D44" t="s">
        <v>258</v>
      </c>
      <c r="E44" t="s">
        <v>263</v>
      </c>
      <c r="F44" t="s">
        <v>272</v>
      </c>
      <c r="G44" s="9" t="s">
        <v>273</v>
      </c>
      <c r="H44" s="9" t="s">
        <v>274</v>
      </c>
      <c r="I44" t="s">
        <v>275</v>
      </c>
      <c r="L44">
        <v>0</v>
      </c>
      <c r="M44">
        <f t="shared" si="0"/>
        <v>0</v>
      </c>
      <c r="N44">
        <f t="shared" si="1"/>
        <v>0</v>
      </c>
      <c r="O44" t="e">
        <f t="shared" si="2"/>
        <v>#NUM!</v>
      </c>
      <c r="P44" t="e">
        <f t="shared" si="3"/>
        <v>#NUM!</v>
      </c>
      <c r="S44">
        <v>0</v>
      </c>
      <c r="T44">
        <f t="shared" si="4"/>
        <v>0</v>
      </c>
      <c r="U44" s="15">
        <f t="shared" si="5"/>
        <v>0</v>
      </c>
      <c r="V44" t="e">
        <f t="shared" si="6"/>
        <v>#NUM!</v>
      </c>
      <c r="W44" t="e">
        <f t="shared" si="7"/>
        <v>#NUM!</v>
      </c>
      <c r="Z44">
        <v>0</v>
      </c>
      <c r="AA44">
        <f t="shared" si="8"/>
        <v>0</v>
      </c>
      <c r="AB44">
        <f t="shared" si="9"/>
        <v>0</v>
      </c>
      <c r="AC44" t="e">
        <f t="shared" si="10"/>
        <v>#NUM!</v>
      </c>
      <c r="AD44" t="e">
        <f t="shared" si="11"/>
        <v>#NUM!</v>
      </c>
      <c r="AG44">
        <v>0</v>
      </c>
      <c r="AH44">
        <f t="shared" si="12"/>
        <v>0</v>
      </c>
      <c r="AI44" s="15">
        <f t="shared" si="13"/>
        <v>0</v>
      </c>
      <c r="AJ44" t="e">
        <f t="shared" si="14"/>
        <v>#NUM!</v>
      </c>
      <c r="AK44" t="e">
        <f t="shared" si="15"/>
        <v>#NUM!</v>
      </c>
      <c r="AO44">
        <v>0</v>
      </c>
      <c r="AP44">
        <v>0</v>
      </c>
      <c r="AQ44" s="15">
        <f t="shared" si="16"/>
        <v>0</v>
      </c>
      <c r="AR44" s="15">
        <f t="shared" si="17"/>
        <v>0</v>
      </c>
      <c r="AS44" t="e">
        <f t="shared" si="18"/>
        <v>#NUM!</v>
      </c>
      <c r="AT44" t="e">
        <f t="shared" si="19"/>
        <v>#NUM!</v>
      </c>
      <c r="AW44">
        <v>0</v>
      </c>
      <c r="AX44">
        <v>0</v>
      </c>
      <c r="AY44">
        <f t="shared" si="20"/>
        <v>0</v>
      </c>
      <c r="AZ44">
        <f t="shared" si="21"/>
        <v>0</v>
      </c>
      <c r="BA44" t="e">
        <f t="shared" si="22"/>
        <v>#NUM!</v>
      </c>
      <c r="BB44" t="e">
        <f t="shared" si="23"/>
        <v>#NUM!</v>
      </c>
      <c r="BE44">
        <v>0</v>
      </c>
      <c r="BF44">
        <v>0</v>
      </c>
      <c r="BG44">
        <f t="shared" si="24"/>
        <v>0</v>
      </c>
      <c r="BH44" s="15">
        <f t="shared" si="25"/>
        <v>0</v>
      </c>
      <c r="BI44" t="e">
        <f t="shared" si="26"/>
        <v>#NUM!</v>
      </c>
      <c r="BJ44" t="e">
        <f t="shared" si="27"/>
        <v>#NUM!</v>
      </c>
      <c r="BM44">
        <v>0</v>
      </c>
      <c r="BN44">
        <f t="shared" si="28"/>
        <v>0</v>
      </c>
      <c r="BO44">
        <f t="shared" si="35"/>
        <v>0</v>
      </c>
      <c r="BP44" t="e">
        <f t="shared" si="29"/>
        <v>#NUM!</v>
      </c>
      <c r="BQ44" t="e">
        <f t="shared" si="30"/>
        <v>#NUM!</v>
      </c>
      <c r="BT44">
        <v>1</v>
      </c>
      <c r="BU44">
        <v>1</v>
      </c>
      <c r="BV44">
        <f t="shared" si="31"/>
        <v>1</v>
      </c>
      <c r="BW44">
        <f t="shared" si="32"/>
        <v>0.18181818181818182</v>
      </c>
      <c r="BX44">
        <f t="shared" si="33"/>
        <v>-1.7047480922384253</v>
      </c>
      <c r="BY44">
        <f t="shared" si="34"/>
        <v>-0.30995419858880463</v>
      </c>
    </row>
    <row r="45" spans="1:77" x14ac:dyDescent="0.35">
      <c r="A45" t="s">
        <v>79</v>
      </c>
      <c r="B45" t="s">
        <v>220</v>
      </c>
      <c r="C45" t="s">
        <v>243</v>
      </c>
      <c r="D45" t="s">
        <v>258</v>
      </c>
      <c r="E45" t="s">
        <v>263</v>
      </c>
      <c r="F45" t="s">
        <v>276</v>
      </c>
      <c r="G45" s="9" t="s">
        <v>277</v>
      </c>
      <c r="H45" s="9" t="s">
        <v>278</v>
      </c>
      <c r="I45" t="s">
        <v>279</v>
      </c>
      <c r="L45">
        <v>0</v>
      </c>
      <c r="M45">
        <f t="shared" si="0"/>
        <v>0</v>
      </c>
      <c r="N45">
        <f t="shared" si="1"/>
        <v>0</v>
      </c>
      <c r="O45" t="e">
        <f t="shared" si="2"/>
        <v>#NUM!</v>
      </c>
      <c r="P45" t="e">
        <f t="shared" si="3"/>
        <v>#NUM!</v>
      </c>
      <c r="S45">
        <v>0</v>
      </c>
      <c r="T45">
        <f t="shared" si="4"/>
        <v>0</v>
      </c>
      <c r="U45" s="15">
        <f t="shared" si="5"/>
        <v>0</v>
      </c>
      <c r="V45" t="e">
        <f t="shared" si="6"/>
        <v>#NUM!</v>
      </c>
      <c r="W45" t="e">
        <f t="shared" si="7"/>
        <v>#NUM!</v>
      </c>
      <c r="Z45">
        <v>0</v>
      </c>
      <c r="AA45">
        <f t="shared" si="8"/>
        <v>0</v>
      </c>
      <c r="AB45">
        <f t="shared" si="9"/>
        <v>0</v>
      </c>
      <c r="AC45" t="e">
        <f t="shared" si="10"/>
        <v>#NUM!</v>
      </c>
      <c r="AD45" t="e">
        <f t="shared" si="11"/>
        <v>#NUM!</v>
      </c>
      <c r="AG45">
        <v>2</v>
      </c>
      <c r="AH45">
        <f t="shared" si="12"/>
        <v>2</v>
      </c>
      <c r="AI45" s="15">
        <f t="shared" si="13"/>
        <v>9.0909090909090912E-2</v>
      </c>
      <c r="AJ45">
        <f t="shared" si="14"/>
        <v>-2.3978952727983707</v>
      </c>
      <c r="AK45">
        <f t="shared" si="15"/>
        <v>-0.21799047934530644</v>
      </c>
      <c r="AO45">
        <v>0</v>
      </c>
      <c r="AP45">
        <v>0</v>
      </c>
      <c r="AQ45" s="15">
        <f t="shared" si="16"/>
        <v>0</v>
      </c>
      <c r="AR45" s="15">
        <f t="shared" si="17"/>
        <v>0</v>
      </c>
      <c r="AS45" t="e">
        <f t="shared" si="18"/>
        <v>#NUM!</v>
      </c>
      <c r="AT45" t="e">
        <f t="shared" si="19"/>
        <v>#NUM!</v>
      </c>
      <c r="AW45">
        <v>0</v>
      </c>
      <c r="AX45">
        <v>0</v>
      </c>
      <c r="AY45">
        <f t="shared" si="20"/>
        <v>0</v>
      </c>
      <c r="AZ45">
        <f t="shared" si="21"/>
        <v>0</v>
      </c>
      <c r="BA45" t="e">
        <f t="shared" si="22"/>
        <v>#NUM!</v>
      </c>
      <c r="BB45" t="e">
        <f t="shared" si="23"/>
        <v>#NUM!</v>
      </c>
      <c r="BE45">
        <v>0</v>
      </c>
      <c r="BF45">
        <v>0</v>
      </c>
      <c r="BG45">
        <f t="shared" si="24"/>
        <v>0</v>
      </c>
      <c r="BH45" s="15">
        <f t="shared" si="25"/>
        <v>0</v>
      </c>
      <c r="BI45" t="e">
        <f t="shared" si="26"/>
        <v>#NUM!</v>
      </c>
      <c r="BJ45" t="e">
        <f t="shared" si="27"/>
        <v>#NUM!</v>
      </c>
      <c r="BM45">
        <v>2</v>
      </c>
      <c r="BN45">
        <f t="shared" si="28"/>
        <v>2</v>
      </c>
      <c r="BO45">
        <f t="shared" si="35"/>
        <v>7.407407407407407E-2</v>
      </c>
      <c r="BP45">
        <f t="shared" si="29"/>
        <v>-2.6026896854443837</v>
      </c>
      <c r="BQ45">
        <f t="shared" si="30"/>
        <v>-0.19279182855143581</v>
      </c>
      <c r="BT45">
        <v>0</v>
      </c>
      <c r="BU45">
        <v>0</v>
      </c>
      <c r="BV45">
        <f t="shared" si="31"/>
        <v>0</v>
      </c>
      <c r="BW45">
        <f t="shared" si="32"/>
        <v>0</v>
      </c>
      <c r="BX45" t="e">
        <f t="shared" si="33"/>
        <v>#NUM!</v>
      </c>
      <c r="BY45" t="e">
        <f t="shared" si="34"/>
        <v>#NUM!</v>
      </c>
    </row>
    <row r="46" spans="1:77" x14ac:dyDescent="0.35">
      <c r="A46" t="s">
        <v>79</v>
      </c>
      <c r="B46" t="s">
        <v>220</v>
      </c>
      <c r="C46" t="s">
        <v>243</v>
      </c>
      <c r="D46" t="s">
        <v>258</v>
      </c>
      <c r="E46" t="s">
        <v>263</v>
      </c>
      <c r="F46" t="s">
        <v>280</v>
      </c>
      <c r="G46" s="9" t="s">
        <v>281</v>
      </c>
      <c r="H46" s="9" t="s">
        <v>282</v>
      </c>
      <c r="I46" t="s">
        <v>271</v>
      </c>
      <c r="L46">
        <v>0</v>
      </c>
      <c r="M46">
        <f t="shared" si="0"/>
        <v>0</v>
      </c>
      <c r="N46">
        <f t="shared" si="1"/>
        <v>0</v>
      </c>
      <c r="O46" t="e">
        <f t="shared" si="2"/>
        <v>#NUM!</v>
      </c>
      <c r="P46" t="e">
        <f t="shared" si="3"/>
        <v>#NUM!</v>
      </c>
      <c r="S46">
        <v>0</v>
      </c>
      <c r="T46">
        <f t="shared" si="4"/>
        <v>0</v>
      </c>
      <c r="U46" s="15">
        <f t="shared" si="5"/>
        <v>0</v>
      </c>
      <c r="V46" t="e">
        <f t="shared" si="6"/>
        <v>#NUM!</v>
      </c>
      <c r="W46" t="e">
        <f t="shared" si="7"/>
        <v>#NUM!</v>
      </c>
      <c r="Z46">
        <v>0</v>
      </c>
      <c r="AA46">
        <f t="shared" si="8"/>
        <v>0</v>
      </c>
      <c r="AB46">
        <f t="shared" si="9"/>
        <v>0</v>
      </c>
      <c r="AC46" t="e">
        <f t="shared" si="10"/>
        <v>#NUM!</v>
      </c>
      <c r="AD46" t="e">
        <f t="shared" si="11"/>
        <v>#NUM!</v>
      </c>
      <c r="AG46">
        <v>0</v>
      </c>
      <c r="AH46">
        <f t="shared" si="12"/>
        <v>0</v>
      </c>
      <c r="AI46" s="15">
        <f t="shared" si="13"/>
        <v>0</v>
      </c>
      <c r="AJ46" t="e">
        <f t="shared" si="14"/>
        <v>#NUM!</v>
      </c>
      <c r="AK46" t="e">
        <f t="shared" si="15"/>
        <v>#NUM!</v>
      </c>
      <c r="AO46">
        <v>0</v>
      </c>
      <c r="AP46">
        <v>0</v>
      </c>
      <c r="AQ46" s="15">
        <f t="shared" si="16"/>
        <v>0</v>
      </c>
      <c r="AR46" s="15">
        <f t="shared" si="17"/>
        <v>0</v>
      </c>
      <c r="AS46" t="e">
        <f t="shared" si="18"/>
        <v>#NUM!</v>
      </c>
      <c r="AT46" t="e">
        <f t="shared" si="19"/>
        <v>#NUM!</v>
      </c>
      <c r="AW46">
        <v>0</v>
      </c>
      <c r="AX46">
        <v>0</v>
      </c>
      <c r="AY46">
        <f t="shared" si="20"/>
        <v>0</v>
      </c>
      <c r="AZ46">
        <f t="shared" si="21"/>
        <v>0</v>
      </c>
      <c r="BA46" t="e">
        <f t="shared" si="22"/>
        <v>#NUM!</v>
      </c>
      <c r="BB46" t="e">
        <f t="shared" si="23"/>
        <v>#NUM!</v>
      </c>
      <c r="BE46">
        <v>1</v>
      </c>
      <c r="BF46">
        <v>0</v>
      </c>
      <c r="BG46">
        <f t="shared" si="24"/>
        <v>0.5</v>
      </c>
      <c r="BH46" s="15">
        <f t="shared" si="25"/>
        <v>0.02</v>
      </c>
      <c r="BI46">
        <f t="shared" si="26"/>
        <v>-3.912023005428146</v>
      </c>
      <c r="BJ46">
        <f t="shared" si="27"/>
        <v>-7.824046010856292E-2</v>
      </c>
      <c r="BM46">
        <v>0</v>
      </c>
      <c r="BN46">
        <f t="shared" si="28"/>
        <v>0</v>
      </c>
      <c r="BO46">
        <f t="shared" si="35"/>
        <v>0</v>
      </c>
      <c r="BP46" t="e">
        <f t="shared" si="29"/>
        <v>#NUM!</v>
      </c>
      <c r="BQ46" t="e">
        <f t="shared" si="30"/>
        <v>#NUM!</v>
      </c>
      <c r="BT46">
        <v>0</v>
      </c>
      <c r="BU46">
        <v>0</v>
      </c>
      <c r="BV46">
        <f t="shared" si="31"/>
        <v>0</v>
      </c>
      <c r="BW46">
        <f t="shared" si="32"/>
        <v>0</v>
      </c>
      <c r="BX46" t="e">
        <f t="shared" si="33"/>
        <v>#NUM!</v>
      </c>
      <c r="BY46" t="e">
        <f t="shared" si="34"/>
        <v>#NUM!</v>
      </c>
    </row>
    <row r="47" spans="1:77" x14ac:dyDescent="0.35">
      <c r="A47" t="s">
        <v>79</v>
      </c>
      <c r="B47" t="s">
        <v>220</v>
      </c>
      <c r="C47" t="s">
        <v>243</v>
      </c>
      <c r="D47" t="s">
        <v>258</v>
      </c>
      <c r="E47" t="s">
        <v>263</v>
      </c>
      <c r="F47" t="s">
        <v>283</v>
      </c>
      <c r="G47" s="9" t="s">
        <v>284</v>
      </c>
      <c r="H47" s="9" t="s">
        <v>285</v>
      </c>
      <c r="I47" t="s">
        <v>279</v>
      </c>
      <c r="L47">
        <v>0</v>
      </c>
      <c r="M47">
        <f t="shared" si="0"/>
        <v>0</v>
      </c>
      <c r="N47">
        <f t="shared" si="1"/>
        <v>0</v>
      </c>
      <c r="O47" t="e">
        <f t="shared" si="2"/>
        <v>#NUM!</v>
      </c>
      <c r="P47" t="e">
        <f t="shared" si="3"/>
        <v>#NUM!</v>
      </c>
      <c r="S47">
        <v>0</v>
      </c>
      <c r="T47">
        <f t="shared" si="4"/>
        <v>0</v>
      </c>
      <c r="U47" s="15">
        <f t="shared" si="5"/>
        <v>0</v>
      </c>
      <c r="V47" t="e">
        <f t="shared" si="6"/>
        <v>#NUM!</v>
      </c>
      <c r="W47" t="e">
        <f t="shared" si="7"/>
        <v>#NUM!</v>
      </c>
      <c r="Z47">
        <v>0</v>
      </c>
      <c r="AA47">
        <f t="shared" si="8"/>
        <v>0</v>
      </c>
      <c r="AB47">
        <f t="shared" si="9"/>
        <v>0</v>
      </c>
      <c r="AC47" t="e">
        <f t="shared" si="10"/>
        <v>#NUM!</v>
      </c>
      <c r="AD47" t="e">
        <f t="shared" si="11"/>
        <v>#NUM!</v>
      </c>
      <c r="AG47">
        <v>0</v>
      </c>
      <c r="AH47">
        <f t="shared" si="12"/>
        <v>0</v>
      </c>
      <c r="AI47" s="15">
        <f t="shared" si="13"/>
        <v>0</v>
      </c>
      <c r="AJ47" t="e">
        <f t="shared" si="14"/>
        <v>#NUM!</v>
      </c>
      <c r="AK47" t="e">
        <f t="shared" si="15"/>
        <v>#NUM!</v>
      </c>
      <c r="AO47">
        <v>0</v>
      </c>
      <c r="AP47">
        <v>0</v>
      </c>
      <c r="AQ47" s="15">
        <f t="shared" si="16"/>
        <v>0</v>
      </c>
      <c r="AR47" s="15">
        <f t="shared" si="17"/>
        <v>0</v>
      </c>
      <c r="AS47" t="e">
        <f t="shared" si="18"/>
        <v>#NUM!</v>
      </c>
      <c r="AT47" t="e">
        <f t="shared" si="19"/>
        <v>#NUM!</v>
      </c>
      <c r="AW47">
        <v>0</v>
      </c>
      <c r="AX47">
        <v>0</v>
      </c>
      <c r="AY47">
        <f t="shared" si="20"/>
        <v>0</v>
      </c>
      <c r="AZ47">
        <f t="shared" si="21"/>
        <v>0</v>
      </c>
      <c r="BA47" t="e">
        <f t="shared" si="22"/>
        <v>#NUM!</v>
      </c>
      <c r="BB47" t="e">
        <f t="shared" si="23"/>
        <v>#NUM!</v>
      </c>
      <c r="BE47">
        <v>2</v>
      </c>
      <c r="BF47">
        <v>0</v>
      </c>
      <c r="BG47">
        <f t="shared" si="24"/>
        <v>1</v>
      </c>
      <c r="BH47" s="15">
        <f t="shared" si="25"/>
        <v>0.04</v>
      </c>
      <c r="BI47">
        <f t="shared" si="26"/>
        <v>-3.2188758248682006</v>
      </c>
      <c r="BJ47">
        <f t="shared" si="27"/>
        <v>-0.12875503299472801</v>
      </c>
      <c r="BM47">
        <v>0</v>
      </c>
      <c r="BN47">
        <f t="shared" si="28"/>
        <v>0</v>
      </c>
      <c r="BO47">
        <f t="shared" si="35"/>
        <v>0</v>
      </c>
      <c r="BP47" t="e">
        <f t="shared" si="29"/>
        <v>#NUM!</v>
      </c>
      <c r="BQ47" t="e">
        <f t="shared" si="30"/>
        <v>#NUM!</v>
      </c>
      <c r="BT47">
        <v>0</v>
      </c>
      <c r="BU47">
        <v>0</v>
      </c>
      <c r="BV47">
        <f t="shared" si="31"/>
        <v>0</v>
      </c>
      <c r="BW47">
        <f t="shared" si="32"/>
        <v>0</v>
      </c>
      <c r="BX47" t="e">
        <f t="shared" si="33"/>
        <v>#NUM!</v>
      </c>
      <c r="BY47" t="e">
        <f t="shared" si="34"/>
        <v>#NUM!</v>
      </c>
    </row>
    <row r="48" spans="1:77" x14ac:dyDescent="0.35">
      <c r="A48" t="s">
        <v>79</v>
      </c>
      <c r="B48" t="s">
        <v>220</v>
      </c>
      <c r="C48" t="s">
        <v>243</v>
      </c>
      <c r="D48" t="s">
        <v>258</v>
      </c>
      <c r="E48" t="s">
        <v>263</v>
      </c>
      <c r="F48" t="s">
        <v>283</v>
      </c>
      <c r="G48" s="9" t="s">
        <v>284</v>
      </c>
      <c r="H48" s="9" t="s">
        <v>285</v>
      </c>
      <c r="I48" t="s">
        <v>279</v>
      </c>
      <c r="L48">
        <v>0</v>
      </c>
      <c r="M48">
        <f t="shared" si="0"/>
        <v>0</v>
      </c>
      <c r="N48">
        <f t="shared" si="1"/>
        <v>0</v>
      </c>
      <c r="O48" t="e">
        <f t="shared" si="2"/>
        <v>#NUM!</v>
      </c>
      <c r="P48" t="e">
        <f t="shared" si="3"/>
        <v>#NUM!</v>
      </c>
      <c r="S48">
        <v>0</v>
      </c>
      <c r="T48">
        <f t="shared" si="4"/>
        <v>0</v>
      </c>
      <c r="U48" s="15">
        <f t="shared" si="5"/>
        <v>0</v>
      </c>
      <c r="V48" t="e">
        <f t="shared" si="6"/>
        <v>#NUM!</v>
      </c>
      <c r="W48" t="e">
        <f t="shared" si="7"/>
        <v>#NUM!</v>
      </c>
      <c r="Z48">
        <v>0</v>
      </c>
      <c r="AA48">
        <f t="shared" si="8"/>
        <v>0</v>
      </c>
      <c r="AB48">
        <f t="shared" si="9"/>
        <v>0</v>
      </c>
      <c r="AC48" t="e">
        <f t="shared" si="10"/>
        <v>#NUM!</v>
      </c>
      <c r="AD48" t="e">
        <f t="shared" si="11"/>
        <v>#NUM!</v>
      </c>
      <c r="AG48">
        <v>0</v>
      </c>
      <c r="AH48">
        <f t="shared" si="12"/>
        <v>0</v>
      </c>
      <c r="AI48" s="15">
        <f t="shared" si="13"/>
        <v>0</v>
      </c>
      <c r="AJ48" t="e">
        <f t="shared" si="14"/>
        <v>#NUM!</v>
      </c>
      <c r="AK48" t="e">
        <f t="shared" si="15"/>
        <v>#NUM!</v>
      </c>
      <c r="AO48">
        <v>0</v>
      </c>
      <c r="AP48">
        <v>0</v>
      </c>
      <c r="AQ48" s="15">
        <f t="shared" si="16"/>
        <v>0</v>
      </c>
      <c r="AR48" s="15">
        <f t="shared" si="17"/>
        <v>0</v>
      </c>
      <c r="AS48" t="e">
        <f t="shared" si="18"/>
        <v>#NUM!</v>
      </c>
      <c r="AT48" t="e">
        <f t="shared" si="19"/>
        <v>#NUM!</v>
      </c>
      <c r="AW48">
        <v>0</v>
      </c>
      <c r="AX48">
        <v>0</v>
      </c>
      <c r="AY48">
        <f t="shared" si="20"/>
        <v>0</v>
      </c>
      <c r="AZ48">
        <f t="shared" si="21"/>
        <v>0</v>
      </c>
      <c r="BA48" t="e">
        <f t="shared" si="22"/>
        <v>#NUM!</v>
      </c>
      <c r="BB48" t="e">
        <f t="shared" si="23"/>
        <v>#NUM!</v>
      </c>
      <c r="BE48">
        <v>0</v>
      </c>
      <c r="BF48">
        <v>0</v>
      </c>
      <c r="BG48">
        <f t="shared" si="24"/>
        <v>0</v>
      </c>
      <c r="BH48" s="15">
        <f t="shared" si="25"/>
        <v>0</v>
      </c>
      <c r="BI48" t="e">
        <f t="shared" si="26"/>
        <v>#NUM!</v>
      </c>
      <c r="BJ48" t="e">
        <f t="shared" si="27"/>
        <v>#NUM!</v>
      </c>
      <c r="BM48">
        <v>0</v>
      </c>
      <c r="BN48">
        <f t="shared" si="28"/>
        <v>0</v>
      </c>
      <c r="BO48">
        <f t="shared" si="35"/>
        <v>0</v>
      </c>
      <c r="BP48" t="e">
        <f t="shared" si="29"/>
        <v>#NUM!</v>
      </c>
      <c r="BQ48" t="e">
        <f t="shared" si="30"/>
        <v>#NUM!</v>
      </c>
      <c r="BT48">
        <v>0</v>
      </c>
      <c r="BU48">
        <v>0</v>
      </c>
      <c r="BV48">
        <f t="shared" si="31"/>
        <v>0</v>
      </c>
      <c r="BW48">
        <f t="shared" si="32"/>
        <v>0</v>
      </c>
      <c r="BX48" t="e">
        <f t="shared" si="33"/>
        <v>#NUM!</v>
      </c>
      <c r="BY48" t="e">
        <f t="shared" si="34"/>
        <v>#NUM!</v>
      </c>
    </row>
    <row r="49" spans="1:77" x14ac:dyDescent="0.35">
      <c r="A49" t="s">
        <v>79</v>
      </c>
      <c r="B49" t="s">
        <v>220</v>
      </c>
      <c r="C49" t="s">
        <v>243</v>
      </c>
      <c r="D49" t="s">
        <v>286</v>
      </c>
      <c r="E49" t="s">
        <v>287</v>
      </c>
      <c r="F49" t="s">
        <v>288</v>
      </c>
      <c r="G49" s="9" t="s">
        <v>289</v>
      </c>
      <c r="H49" s="9" t="s">
        <v>290</v>
      </c>
      <c r="I49" t="s">
        <v>291</v>
      </c>
      <c r="L49">
        <v>0</v>
      </c>
      <c r="M49">
        <f t="shared" si="0"/>
        <v>0</v>
      </c>
      <c r="N49">
        <f t="shared" si="1"/>
        <v>0</v>
      </c>
      <c r="O49" t="e">
        <f t="shared" si="2"/>
        <v>#NUM!</v>
      </c>
      <c r="P49" t="e">
        <f t="shared" si="3"/>
        <v>#NUM!</v>
      </c>
      <c r="S49">
        <v>0</v>
      </c>
      <c r="T49">
        <f t="shared" si="4"/>
        <v>0</v>
      </c>
      <c r="U49" s="15">
        <f t="shared" si="5"/>
        <v>0</v>
      </c>
      <c r="V49" t="e">
        <f t="shared" si="6"/>
        <v>#NUM!</v>
      </c>
      <c r="W49" t="e">
        <f t="shared" si="7"/>
        <v>#NUM!</v>
      </c>
      <c r="Z49">
        <v>0</v>
      </c>
      <c r="AA49">
        <f t="shared" si="8"/>
        <v>0</v>
      </c>
      <c r="AB49">
        <f t="shared" si="9"/>
        <v>0</v>
      </c>
      <c r="AC49" t="e">
        <f t="shared" si="10"/>
        <v>#NUM!</v>
      </c>
      <c r="AD49" t="e">
        <f t="shared" si="11"/>
        <v>#NUM!</v>
      </c>
      <c r="AG49">
        <v>1</v>
      </c>
      <c r="AH49">
        <f t="shared" si="12"/>
        <v>1</v>
      </c>
      <c r="AI49" s="15">
        <f t="shared" si="13"/>
        <v>4.5454545454545456E-2</v>
      </c>
      <c r="AJ49">
        <f t="shared" si="14"/>
        <v>-3.0910424533583156</v>
      </c>
      <c r="AK49">
        <f t="shared" si="15"/>
        <v>-0.14050192969810527</v>
      </c>
      <c r="AO49">
        <v>1</v>
      </c>
      <c r="AP49">
        <v>3</v>
      </c>
      <c r="AQ49" s="15">
        <f t="shared" si="16"/>
        <v>2</v>
      </c>
      <c r="AR49" s="15">
        <f t="shared" si="17"/>
        <v>0.14285714285714285</v>
      </c>
      <c r="AS49">
        <f t="shared" si="18"/>
        <v>-1.9459101490553135</v>
      </c>
      <c r="AT49">
        <f t="shared" si="19"/>
        <v>-0.27798716415075903</v>
      </c>
      <c r="AW49">
        <v>0</v>
      </c>
      <c r="AX49">
        <v>0</v>
      </c>
      <c r="AY49">
        <f t="shared" si="20"/>
        <v>0</v>
      </c>
      <c r="AZ49">
        <f t="shared" si="21"/>
        <v>0</v>
      </c>
      <c r="BA49" t="e">
        <f t="shared" si="22"/>
        <v>#NUM!</v>
      </c>
      <c r="BB49" t="e">
        <f t="shared" si="23"/>
        <v>#NUM!</v>
      </c>
      <c r="BE49">
        <v>0</v>
      </c>
      <c r="BF49">
        <v>0</v>
      </c>
      <c r="BG49">
        <f t="shared" si="24"/>
        <v>0</v>
      </c>
      <c r="BH49" s="15">
        <f t="shared" si="25"/>
        <v>0</v>
      </c>
      <c r="BI49" t="e">
        <f t="shared" si="26"/>
        <v>#NUM!</v>
      </c>
      <c r="BJ49" t="e">
        <f t="shared" si="27"/>
        <v>#NUM!</v>
      </c>
      <c r="BM49">
        <v>0</v>
      </c>
      <c r="BN49">
        <f t="shared" si="28"/>
        <v>0</v>
      </c>
      <c r="BO49">
        <f t="shared" si="35"/>
        <v>0</v>
      </c>
      <c r="BP49" t="e">
        <f t="shared" si="29"/>
        <v>#NUM!</v>
      </c>
      <c r="BQ49" t="e">
        <f t="shared" si="30"/>
        <v>#NUM!</v>
      </c>
      <c r="BT49">
        <v>0</v>
      </c>
      <c r="BU49">
        <v>0</v>
      </c>
      <c r="BV49">
        <f t="shared" si="31"/>
        <v>0</v>
      </c>
      <c r="BW49">
        <f t="shared" si="32"/>
        <v>0</v>
      </c>
      <c r="BX49" t="e">
        <f t="shared" si="33"/>
        <v>#NUM!</v>
      </c>
      <c r="BY49" t="e">
        <f t="shared" si="34"/>
        <v>#NUM!</v>
      </c>
    </row>
    <row r="50" spans="1:77" x14ac:dyDescent="0.35">
      <c r="A50" t="s">
        <v>79</v>
      </c>
      <c r="B50" t="s">
        <v>220</v>
      </c>
      <c r="C50" t="s">
        <v>243</v>
      </c>
      <c r="D50" t="s">
        <v>286</v>
      </c>
      <c r="E50" t="s">
        <v>287</v>
      </c>
      <c r="F50" t="s">
        <v>292</v>
      </c>
      <c r="G50" s="9" t="s">
        <v>293</v>
      </c>
      <c r="H50" s="9" t="s">
        <v>294</v>
      </c>
      <c r="I50" t="s">
        <v>295</v>
      </c>
      <c r="L50">
        <v>0</v>
      </c>
      <c r="M50">
        <f t="shared" si="0"/>
        <v>0</v>
      </c>
      <c r="N50">
        <f t="shared" si="1"/>
        <v>0</v>
      </c>
      <c r="O50" t="e">
        <f t="shared" si="2"/>
        <v>#NUM!</v>
      </c>
      <c r="P50" t="e">
        <f t="shared" si="3"/>
        <v>#NUM!</v>
      </c>
      <c r="S50">
        <v>0</v>
      </c>
      <c r="T50">
        <f t="shared" si="4"/>
        <v>0</v>
      </c>
      <c r="U50" s="15">
        <f t="shared" si="5"/>
        <v>0</v>
      </c>
      <c r="V50" t="e">
        <f t="shared" si="6"/>
        <v>#NUM!</v>
      </c>
      <c r="W50" t="e">
        <f t="shared" si="7"/>
        <v>#NUM!</v>
      </c>
      <c r="Z50">
        <v>0</v>
      </c>
      <c r="AA50">
        <f t="shared" si="8"/>
        <v>0</v>
      </c>
      <c r="AB50">
        <f t="shared" si="9"/>
        <v>0</v>
      </c>
      <c r="AC50" t="e">
        <f t="shared" si="10"/>
        <v>#NUM!</v>
      </c>
      <c r="AD50" t="e">
        <f t="shared" si="11"/>
        <v>#NUM!</v>
      </c>
      <c r="AG50">
        <v>0</v>
      </c>
      <c r="AH50">
        <f t="shared" si="12"/>
        <v>0</v>
      </c>
      <c r="AI50" s="15">
        <f t="shared" si="13"/>
        <v>0</v>
      </c>
      <c r="AJ50" t="e">
        <f t="shared" si="14"/>
        <v>#NUM!</v>
      </c>
      <c r="AK50" t="e">
        <f t="shared" si="15"/>
        <v>#NUM!</v>
      </c>
      <c r="AO50">
        <v>0</v>
      </c>
      <c r="AP50">
        <v>1</v>
      </c>
      <c r="AQ50" s="15">
        <f t="shared" si="16"/>
        <v>0.5</v>
      </c>
      <c r="AR50" s="15">
        <f t="shared" si="17"/>
        <v>3.5714285714285712E-2</v>
      </c>
      <c r="AS50">
        <f t="shared" si="18"/>
        <v>-3.3322045101752038</v>
      </c>
      <c r="AT50">
        <f t="shared" si="19"/>
        <v>-0.1190073039348287</v>
      </c>
      <c r="AW50">
        <v>0</v>
      </c>
      <c r="AX50">
        <v>0</v>
      </c>
      <c r="AY50">
        <f t="shared" si="20"/>
        <v>0</v>
      </c>
      <c r="AZ50">
        <f t="shared" si="21"/>
        <v>0</v>
      </c>
      <c r="BA50" t="e">
        <f t="shared" si="22"/>
        <v>#NUM!</v>
      </c>
      <c r="BB50" t="e">
        <f t="shared" si="23"/>
        <v>#NUM!</v>
      </c>
      <c r="BE50">
        <v>0</v>
      </c>
      <c r="BF50">
        <v>0</v>
      </c>
      <c r="BG50">
        <f t="shared" si="24"/>
        <v>0</v>
      </c>
      <c r="BH50" s="15">
        <f t="shared" si="25"/>
        <v>0</v>
      </c>
      <c r="BI50" t="e">
        <f t="shared" si="26"/>
        <v>#NUM!</v>
      </c>
      <c r="BJ50" t="e">
        <f t="shared" si="27"/>
        <v>#NUM!</v>
      </c>
      <c r="BM50">
        <v>0</v>
      </c>
      <c r="BN50">
        <f t="shared" si="28"/>
        <v>0</v>
      </c>
      <c r="BO50">
        <f t="shared" si="35"/>
        <v>0</v>
      </c>
      <c r="BP50" t="e">
        <f t="shared" si="29"/>
        <v>#NUM!</v>
      </c>
      <c r="BQ50" t="e">
        <f t="shared" si="30"/>
        <v>#NUM!</v>
      </c>
      <c r="BT50">
        <v>0</v>
      </c>
      <c r="BU50">
        <v>0</v>
      </c>
      <c r="BV50">
        <f t="shared" si="31"/>
        <v>0</v>
      </c>
      <c r="BW50">
        <f t="shared" si="32"/>
        <v>0</v>
      </c>
      <c r="BX50" t="e">
        <f t="shared" si="33"/>
        <v>#NUM!</v>
      </c>
      <c r="BY50" t="e">
        <f t="shared" si="34"/>
        <v>#NUM!</v>
      </c>
    </row>
    <row r="51" spans="1:77" x14ac:dyDescent="0.35">
      <c r="A51" t="s">
        <v>79</v>
      </c>
      <c r="B51" t="s">
        <v>220</v>
      </c>
      <c r="C51" t="s">
        <v>243</v>
      </c>
      <c r="D51" t="s">
        <v>286</v>
      </c>
      <c r="E51" t="s">
        <v>296</v>
      </c>
      <c r="F51" t="s">
        <v>297</v>
      </c>
      <c r="G51" s="9" t="s">
        <v>298</v>
      </c>
      <c r="H51" s="9" t="s">
        <v>299</v>
      </c>
      <c r="I51" t="s">
        <v>300</v>
      </c>
      <c r="L51">
        <v>0</v>
      </c>
      <c r="M51">
        <f t="shared" si="0"/>
        <v>0</v>
      </c>
      <c r="N51">
        <f t="shared" si="1"/>
        <v>0</v>
      </c>
      <c r="O51" t="e">
        <f t="shared" si="2"/>
        <v>#NUM!</v>
      </c>
      <c r="P51" t="e">
        <f t="shared" si="3"/>
        <v>#NUM!</v>
      </c>
      <c r="S51">
        <v>0</v>
      </c>
      <c r="T51">
        <f t="shared" si="4"/>
        <v>0</v>
      </c>
      <c r="U51" s="15">
        <f t="shared" si="5"/>
        <v>0</v>
      </c>
      <c r="V51" t="e">
        <f t="shared" si="6"/>
        <v>#NUM!</v>
      </c>
      <c r="W51" t="e">
        <f t="shared" si="7"/>
        <v>#NUM!</v>
      </c>
      <c r="Z51">
        <v>0</v>
      </c>
      <c r="AA51">
        <f t="shared" si="8"/>
        <v>0</v>
      </c>
      <c r="AB51">
        <f t="shared" si="9"/>
        <v>0</v>
      </c>
      <c r="AC51" t="e">
        <f t="shared" si="10"/>
        <v>#NUM!</v>
      </c>
      <c r="AD51" t="e">
        <f t="shared" si="11"/>
        <v>#NUM!</v>
      </c>
      <c r="AG51">
        <v>1</v>
      </c>
      <c r="AH51">
        <f t="shared" si="12"/>
        <v>1</v>
      </c>
      <c r="AI51" s="15">
        <f t="shared" si="13"/>
        <v>4.5454545454545456E-2</v>
      </c>
      <c r="AJ51">
        <f t="shared" si="14"/>
        <v>-3.0910424533583156</v>
      </c>
      <c r="AK51">
        <f t="shared" si="15"/>
        <v>-0.14050192969810527</v>
      </c>
      <c r="AO51">
        <v>0</v>
      </c>
      <c r="AP51">
        <v>0</v>
      </c>
      <c r="AQ51" s="15">
        <f t="shared" si="16"/>
        <v>0</v>
      </c>
      <c r="AR51" s="15">
        <f t="shared" si="17"/>
        <v>0</v>
      </c>
      <c r="AS51" t="e">
        <f t="shared" si="18"/>
        <v>#NUM!</v>
      </c>
      <c r="AT51" t="e">
        <f t="shared" si="19"/>
        <v>#NUM!</v>
      </c>
      <c r="AW51">
        <v>0</v>
      </c>
      <c r="AX51">
        <v>0</v>
      </c>
      <c r="AY51">
        <f t="shared" si="20"/>
        <v>0</v>
      </c>
      <c r="AZ51">
        <f t="shared" si="21"/>
        <v>0</v>
      </c>
      <c r="BA51" t="e">
        <f t="shared" si="22"/>
        <v>#NUM!</v>
      </c>
      <c r="BB51" t="e">
        <f t="shared" si="23"/>
        <v>#NUM!</v>
      </c>
      <c r="BE51">
        <v>0</v>
      </c>
      <c r="BF51">
        <v>0</v>
      </c>
      <c r="BG51">
        <f t="shared" si="24"/>
        <v>0</v>
      </c>
      <c r="BH51" s="15">
        <f t="shared" si="25"/>
        <v>0</v>
      </c>
      <c r="BI51" t="e">
        <f t="shared" si="26"/>
        <v>#NUM!</v>
      </c>
      <c r="BJ51" t="e">
        <f t="shared" si="27"/>
        <v>#NUM!</v>
      </c>
      <c r="BM51">
        <v>0</v>
      </c>
      <c r="BN51">
        <f t="shared" si="28"/>
        <v>0</v>
      </c>
      <c r="BO51">
        <f t="shared" si="35"/>
        <v>0</v>
      </c>
      <c r="BP51" t="e">
        <f t="shared" si="29"/>
        <v>#NUM!</v>
      </c>
      <c r="BQ51" t="e">
        <f t="shared" si="30"/>
        <v>#NUM!</v>
      </c>
      <c r="BT51">
        <v>0</v>
      </c>
      <c r="BU51">
        <v>0</v>
      </c>
      <c r="BV51">
        <f t="shared" si="31"/>
        <v>0</v>
      </c>
      <c r="BW51">
        <f t="shared" si="32"/>
        <v>0</v>
      </c>
      <c r="BX51" t="e">
        <f t="shared" si="33"/>
        <v>#NUM!</v>
      </c>
      <c r="BY51" t="e">
        <f t="shared" si="34"/>
        <v>#NUM!</v>
      </c>
    </row>
    <row r="52" spans="1:77" x14ac:dyDescent="0.35">
      <c r="A52" t="s">
        <v>79</v>
      </c>
      <c r="B52" t="s">
        <v>220</v>
      </c>
      <c r="C52" t="s">
        <v>243</v>
      </c>
      <c r="D52" t="s">
        <v>301</v>
      </c>
      <c r="E52" t="s">
        <v>302</v>
      </c>
      <c r="F52" t="s">
        <v>303</v>
      </c>
      <c r="G52" s="9" t="s">
        <v>304</v>
      </c>
      <c r="H52" s="9" t="s">
        <v>305</v>
      </c>
      <c r="I52" t="s">
        <v>306</v>
      </c>
      <c r="L52">
        <v>0</v>
      </c>
      <c r="M52">
        <f t="shared" si="0"/>
        <v>0</v>
      </c>
      <c r="N52">
        <f t="shared" si="1"/>
        <v>0</v>
      </c>
      <c r="O52" t="e">
        <f t="shared" si="2"/>
        <v>#NUM!</v>
      </c>
      <c r="P52" t="e">
        <f t="shared" si="3"/>
        <v>#NUM!</v>
      </c>
      <c r="S52">
        <v>0</v>
      </c>
      <c r="T52">
        <f t="shared" si="4"/>
        <v>0</v>
      </c>
      <c r="U52" s="15">
        <f t="shared" si="5"/>
        <v>0</v>
      </c>
      <c r="V52" t="e">
        <f t="shared" si="6"/>
        <v>#NUM!</v>
      </c>
      <c r="W52" t="e">
        <f t="shared" si="7"/>
        <v>#NUM!</v>
      </c>
      <c r="Z52">
        <v>0</v>
      </c>
      <c r="AA52">
        <f t="shared" si="8"/>
        <v>0</v>
      </c>
      <c r="AB52">
        <f t="shared" si="9"/>
        <v>0</v>
      </c>
      <c r="AC52" t="e">
        <f t="shared" si="10"/>
        <v>#NUM!</v>
      </c>
      <c r="AD52" t="e">
        <f t="shared" si="11"/>
        <v>#NUM!</v>
      </c>
      <c r="AG52">
        <v>0</v>
      </c>
      <c r="AH52">
        <f t="shared" si="12"/>
        <v>0</v>
      </c>
      <c r="AI52" s="15">
        <f t="shared" si="13"/>
        <v>0</v>
      </c>
      <c r="AJ52" t="e">
        <f t="shared" si="14"/>
        <v>#NUM!</v>
      </c>
      <c r="AK52" t="e">
        <f t="shared" si="15"/>
        <v>#NUM!</v>
      </c>
      <c r="AO52">
        <v>1</v>
      </c>
      <c r="AP52">
        <v>0</v>
      </c>
      <c r="AQ52" s="15">
        <f t="shared" si="16"/>
        <v>0.5</v>
      </c>
      <c r="AR52" s="15">
        <f t="shared" si="17"/>
        <v>3.5714285714285712E-2</v>
      </c>
      <c r="AS52">
        <f t="shared" si="18"/>
        <v>-3.3322045101752038</v>
      </c>
      <c r="AT52">
        <f t="shared" si="19"/>
        <v>-0.1190073039348287</v>
      </c>
      <c r="AW52">
        <v>0</v>
      </c>
      <c r="AX52">
        <v>0</v>
      </c>
      <c r="AY52">
        <f t="shared" si="20"/>
        <v>0</v>
      </c>
      <c r="AZ52">
        <f t="shared" si="21"/>
        <v>0</v>
      </c>
      <c r="BA52" t="e">
        <f t="shared" si="22"/>
        <v>#NUM!</v>
      </c>
      <c r="BB52" t="e">
        <f t="shared" si="23"/>
        <v>#NUM!</v>
      </c>
      <c r="BE52">
        <v>0</v>
      </c>
      <c r="BF52">
        <v>0</v>
      </c>
      <c r="BG52">
        <f t="shared" si="24"/>
        <v>0</v>
      </c>
      <c r="BH52" s="15">
        <f t="shared" si="25"/>
        <v>0</v>
      </c>
      <c r="BI52" t="e">
        <f t="shared" si="26"/>
        <v>#NUM!</v>
      </c>
      <c r="BJ52" t="e">
        <f t="shared" si="27"/>
        <v>#NUM!</v>
      </c>
      <c r="BM52">
        <v>0</v>
      </c>
      <c r="BN52">
        <f t="shared" si="28"/>
        <v>0</v>
      </c>
      <c r="BO52">
        <f t="shared" si="35"/>
        <v>0</v>
      </c>
      <c r="BP52" t="e">
        <f t="shared" si="29"/>
        <v>#NUM!</v>
      </c>
      <c r="BQ52" t="e">
        <f t="shared" si="30"/>
        <v>#NUM!</v>
      </c>
      <c r="BT52">
        <v>0</v>
      </c>
      <c r="BU52">
        <v>0</v>
      </c>
      <c r="BV52">
        <f t="shared" si="31"/>
        <v>0</v>
      </c>
      <c r="BW52">
        <f t="shared" si="32"/>
        <v>0</v>
      </c>
      <c r="BX52" t="e">
        <f t="shared" si="33"/>
        <v>#NUM!</v>
      </c>
      <c r="BY52" t="e">
        <f t="shared" si="34"/>
        <v>#NUM!</v>
      </c>
    </row>
    <row r="53" spans="1:77" x14ac:dyDescent="0.35">
      <c r="A53" t="s">
        <v>79</v>
      </c>
      <c r="B53" t="s">
        <v>220</v>
      </c>
      <c r="C53" t="s">
        <v>243</v>
      </c>
      <c r="D53" t="s">
        <v>307</v>
      </c>
      <c r="E53" t="s">
        <v>308</v>
      </c>
      <c r="G53" s="9" t="s">
        <v>309</v>
      </c>
      <c r="H53" s="9" t="s">
        <v>310</v>
      </c>
      <c r="I53" t="s">
        <v>311</v>
      </c>
      <c r="L53">
        <v>0</v>
      </c>
      <c r="M53">
        <f t="shared" si="0"/>
        <v>0</v>
      </c>
      <c r="N53">
        <f t="shared" si="1"/>
        <v>0</v>
      </c>
      <c r="O53" t="e">
        <f t="shared" si="2"/>
        <v>#NUM!</v>
      </c>
      <c r="P53" t="e">
        <f t="shared" si="3"/>
        <v>#NUM!</v>
      </c>
      <c r="S53">
        <v>0</v>
      </c>
      <c r="T53">
        <f t="shared" si="4"/>
        <v>0</v>
      </c>
      <c r="U53" s="15">
        <f t="shared" si="5"/>
        <v>0</v>
      </c>
      <c r="V53" t="e">
        <f t="shared" si="6"/>
        <v>#NUM!</v>
      </c>
      <c r="W53" t="e">
        <f t="shared" si="7"/>
        <v>#NUM!</v>
      </c>
      <c r="Z53">
        <v>0</v>
      </c>
      <c r="AA53">
        <f t="shared" si="8"/>
        <v>0</v>
      </c>
      <c r="AB53">
        <f t="shared" si="9"/>
        <v>0</v>
      </c>
      <c r="AC53" t="e">
        <f t="shared" si="10"/>
        <v>#NUM!</v>
      </c>
      <c r="AD53" t="e">
        <f t="shared" si="11"/>
        <v>#NUM!</v>
      </c>
      <c r="AG53">
        <v>0</v>
      </c>
      <c r="AH53">
        <f t="shared" si="12"/>
        <v>0</v>
      </c>
      <c r="AI53" s="15">
        <f t="shared" si="13"/>
        <v>0</v>
      </c>
      <c r="AJ53" t="e">
        <f t="shared" si="14"/>
        <v>#NUM!</v>
      </c>
      <c r="AK53" t="e">
        <f t="shared" si="15"/>
        <v>#NUM!</v>
      </c>
      <c r="AO53">
        <v>0</v>
      </c>
      <c r="AP53">
        <v>1</v>
      </c>
      <c r="AQ53" s="15">
        <f t="shared" si="16"/>
        <v>0.5</v>
      </c>
      <c r="AR53" s="15">
        <f t="shared" si="17"/>
        <v>3.5714285714285712E-2</v>
      </c>
      <c r="AS53">
        <f t="shared" si="18"/>
        <v>-3.3322045101752038</v>
      </c>
      <c r="AT53">
        <f t="shared" si="19"/>
        <v>-0.1190073039348287</v>
      </c>
      <c r="AW53">
        <v>1</v>
      </c>
      <c r="AX53">
        <v>0</v>
      </c>
      <c r="AY53">
        <f t="shared" si="20"/>
        <v>0.5</v>
      </c>
      <c r="AZ53">
        <f t="shared" si="21"/>
        <v>0.05</v>
      </c>
      <c r="BA53">
        <f t="shared" si="22"/>
        <v>-2.9957322735539909</v>
      </c>
      <c r="BB53">
        <f t="shared" si="23"/>
        <v>-0.14978661367769955</v>
      </c>
      <c r="BE53">
        <v>0</v>
      </c>
      <c r="BF53">
        <v>0</v>
      </c>
      <c r="BG53">
        <f t="shared" si="24"/>
        <v>0</v>
      </c>
      <c r="BH53" s="15">
        <f t="shared" si="25"/>
        <v>0</v>
      </c>
      <c r="BI53" t="e">
        <f t="shared" si="26"/>
        <v>#NUM!</v>
      </c>
      <c r="BJ53" t="e">
        <f t="shared" si="27"/>
        <v>#NUM!</v>
      </c>
      <c r="BM53">
        <v>0</v>
      </c>
      <c r="BN53">
        <f t="shared" si="28"/>
        <v>0</v>
      </c>
      <c r="BO53">
        <f t="shared" si="35"/>
        <v>0</v>
      </c>
      <c r="BP53" t="e">
        <f t="shared" si="29"/>
        <v>#NUM!</v>
      </c>
      <c r="BQ53" t="e">
        <f t="shared" si="30"/>
        <v>#NUM!</v>
      </c>
      <c r="BT53">
        <v>0</v>
      </c>
      <c r="BU53">
        <v>0</v>
      </c>
      <c r="BV53">
        <f t="shared" si="31"/>
        <v>0</v>
      </c>
      <c r="BW53">
        <f t="shared" si="32"/>
        <v>0</v>
      </c>
      <c r="BX53" t="e">
        <f t="shared" si="33"/>
        <v>#NUM!</v>
      </c>
      <c r="BY53" t="e">
        <f t="shared" si="34"/>
        <v>#NUM!</v>
      </c>
    </row>
    <row r="54" spans="1:77" x14ac:dyDescent="0.35">
      <c r="A54" t="s">
        <v>79</v>
      </c>
      <c r="B54" t="s">
        <v>220</v>
      </c>
      <c r="C54" t="s">
        <v>312</v>
      </c>
      <c r="D54" t="s">
        <v>313</v>
      </c>
      <c r="E54" t="s">
        <v>314</v>
      </c>
      <c r="G54" s="9" t="s">
        <v>315</v>
      </c>
      <c r="H54" s="9" t="s">
        <v>316</v>
      </c>
      <c r="I54" t="s">
        <v>317</v>
      </c>
      <c r="L54">
        <v>0</v>
      </c>
      <c r="M54">
        <f t="shared" si="0"/>
        <v>0</v>
      </c>
      <c r="N54">
        <f t="shared" si="1"/>
        <v>0</v>
      </c>
      <c r="O54" t="e">
        <f t="shared" si="2"/>
        <v>#NUM!</v>
      </c>
      <c r="P54" t="e">
        <f t="shared" si="3"/>
        <v>#NUM!</v>
      </c>
      <c r="S54">
        <v>0</v>
      </c>
      <c r="T54">
        <f t="shared" si="4"/>
        <v>0</v>
      </c>
      <c r="U54" s="15">
        <f t="shared" si="5"/>
        <v>0</v>
      </c>
      <c r="V54" t="e">
        <f t="shared" si="6"/>
        <v>#NUM!</v>
      </c>
      <c r="W54" t="e">
        <f t="shared" si="7"/>
        <v>#NUM!</v>
      </c>
      <c r="Z54">
        <v>0</v>
      </c>
      <c r="AA54">
        <f t="shared" si="8"/>
        <v>0</v>
      </c>
      <c r="AB54">
        <f t="shared" si="9"/>
        <v>0</v>
      </c>
      <c r="AC54" t="e">
        <f t="shared" si="10"/>
        <v>#NUM!</v>
      </c>
      <c r="AD54" t="e">
        <f t="shared" si="11"/>
        <v>#NUM!</v>
      </c>
      <c r="AG54">
        <v>0</v>
      </c>
      <c r="AH54">
        <f t="shared" si="12"/>
        <v>0</v>
      </c>
      <c r="AI54" s="15">
        <f t="shared" si="13"/>
        <v>0</v>
      </c>
      <c r="AJ54" t="e">
        <f t="shared" si="14"/>
        <v>#NUM!</v>
      </c>
      <c r="AK54" t="e">
        <f t="shared" si="15"/>
        <v>#NUM!</v>
      </c>
      <c r="AO54">
        <v>0</v>
      </c>
      <c r="AP54">
        <v>0</v>
      </c>
      <c r="AQ54" s="15">
        <f t="shared" si="16"/>
        <v>0</v>
      </c>
      <c r="AR54" s="15">
        <f t="shared" si="17"/>
        <v>0</v>
      </c>
      <c r="AS54" t="e">
        <f t="shared" si="18"/>
        <v>#NUM!</v>
      </c>
      <c r="AT54" t="e">
        <f t="shared" si="19"/>
        <v>#NUM!</v>
      </c>
      <c r="AW54">
        <v>0</v>
      </c>
      <c r="AX54">
        <v>0</v>
      </c>
      <c r="AY54">
        <f t="shared" si="20"/>
        <v>0</v>
      </c>
      <c r="AZ54">
        <f t="shared" si="21"/>
        <v>0</v>
      </c>
      <c r="BA54" t="e">
        <f t="shared" si="22"/>
        <v>#NUM!</v>
      </c>
      <c r="BB54" t="e">
        <f t="shared" si="23"/>
        <v>#NUM!</v>
      </c>
      <c r="BE54">
        <v>0</v>
      </c>
      <c r="BF54">
        <v>0</v>
      </c>
      <c r="BG54">
        <f t="shared" si="24"/>
        <v>0</v>
      </c>
      <c r="BH54" s="15">
        <f t="shared" si="25"/>
        <v>0</v>
      </c>
      <c r="BI54" t="e">
        <f t="shared" si="26"/>
        <v>#NUM!</v>
      </c>
      <c r="BJ54" t="e">
        <f t="shared" si="27"/>
        <v>#NUM!</v>
      </c>
      <c r="BM54">
        <v>1</v>
      </c>
      <c r="BN54">
        <f t="shared" si="28"/>
        <v>1</v>
      </c>
      <c r="BO54">
        <f t="shared" si="35"/>
        <v>3.7037037037037035E-2</v>
      </c>
      <c r="BP54">
        <f t="shared" si="29"/>
        <v>-3.2958368660043291</v>
      </c>
      <c r="BQ54">
        <f t="shared" si="30"/>
        <v>-0.1220680320742344</v>
      </c>
      <c r="BT54">
        <v>0</v>
      </c>
      <c r="BU54">
        <v>0</v>
      </c>
      <c r="BV54">
        <f t="shared" si="31"/>
        <v>0</v>
      </c>
      <c r="BW54">
        <f t="shared" si="32"/>
        <v>0</v>
      </c>
      <c r="BX54" t="e">
        <f t="shared" si="33"/>
        <v>#NUM!</v>
      </c>
      <c r="BY54" t="e">
        <f t="shared" si="34"/>
        <v>#NUM!</v>
      </c>
    </row>
    <row r="55" spans="1:77" x14ac:dyDescent="0.35">
      <c r="A55" t="s">
        <v>79</v>
      </c>
      <c r="B55" t="s">
        <v>220</v>
      </c>
      <c r="C55" t="s">
        <v>318</v>
      </c>
      <c r="D55" t="s">
        <v>319</v>
      </c>
      <c r="E55" t="s">
        <v>320</v>
      </c>
      <c r="F55" t="s">
        <v>321</v>
      </c>
      <c r="G55" s="9" t="s">
        <v>322</v>
      </c>
      <c r="H55" s="9" t="s">
        <v>323</v>
      </c>
      <c r="I55" t="s">
        <v>324</v>
      </c>
      <c r="L55">
        <v>0</v>
      </c>
      <c r="M55">
        <f t="shared" si="0"/>
        <v>0</v>
      </c>
      <c r="N55">
        <f t="shared" si="1"/>
        <v>0</v>
      </c>
      <c r="O55" t="e">
        <f t="shared" si="2"/>
        <v>#NUM!</v>
      </c>
      <c r="P55" t="e">
        <f t="shared" si="3"/>
        <v>#NUM!</v>
      </c>
      <c r="S55">
        <v>0</v>
      </c>
      <c r="T55">
        <f t="shared" si="4"/>
        <v>0</v>
      </c>
      <c r="U55" s="15">
        <f t="shared" si="5"/>
        <v>0</v>
      </c>
      <c r="V55" t="e">
        <f t="shared" si="6"/>
        <v>#NUM!</v>
      </c>
      <c r="W55" t="e">
        <f t="shared" si="7"/>
        <v>#NUM!</v>
      </c>
      <c r="Z55">
        <v>0</v>
      </c>
      <c r="AA55">
        <f t="shared" si="8"/>
        <v>0</v>
      </c>
      <c r="AB55">
        <f t="shared" si="9"/>
        <v>0</v>
      </c>
      <c r="AC55" t="e">
        <f t="shared" si="10"/>
        <v>#NUM!</v>
      </c>
      <c r="AD55" t="e">
        <f t="shared" si="11"/>
        <v>#NUM!</v>
      </c>
      <c r="AG55">
        <v>0</v>
      </c>
      <c r="AH55">
        <f t="shared" si="12"/>
        <v>0</v>
      </c>
      <c r="AI55" s="15">
        <f t="shared" si="13"/>
        <v>0</v>
      </c>
      <c r="AJ55" t="e">
        <f t="shared" si="14"/>
        <v>#NUM!</v>
      </c>
      <c r="AK55" t="e">
        <f t="shared" si="15"/>
        <v>#NUM!</v>
      </c>
      <c r="AO55">
        <v>1</v>
      </c>
      <c r="AP55">
        <v>0</v>
      </c>
      <c r="AQ55" s="15">
        <f t="shared" si="16"/>
        <v>0.5</v>
      </c>
      <c r="AR55" s="15">
        <f t="shared" si="17"/>
        <v>3.5714285714285712E-2</v>
      </c>
      <c r="AS55">
        <f t="shared" si="18"/>
        <v>-3.3322045101752038</v>
      </c>
      <c r="AT55">
        <f t="shared" si="19"/>
        <v>-0.1190073039348287</v>
      </c>
      <c r="AW55">
        <v>0</v>
      </c>
      <c r="AX55">
        <v>0</v>
      </c>
      <c r="AY55">
        <f t="shared" si="20"/>
        <v>0</v>
      </c>
      <c r="AZ55">
        <f t="shared" si="21"/>
        <v>0</v>
      </c>
      <c r="BA55" t="e">
        <f t="shared" si="22"/>
        <v>#NUM!</v>
      </c>
      <c r="BB55" t="e">
        <f t="shared" si="23"/>
        <v>#NUM!</v>
      </c>
      <c r="BE55">
        <v>0</v>
      </c>
      <c r="BF55">
        <v>0</v>
      </c>
      <c r="BG55">
        <f t="shared" si="24"/>
        <v>0</v>
      </c>
      <c r="BH55" s="15">
        <f t="shared" si="25"/>
        <v>0</v>
      </c>
      <c r="BI55" t="e">
        <f t="shared" si="26"/>
        <v>#NUM!</v>
      </c>
      <c r="BJ55" t="e">
        <f t="shared" si="27"/>
        <v>#NUM!</v>
      </c>
      <c r="BM55">
        <v>0</v>
      </c>
      <c r="BN55">
        <f t="shared" si="28"/>
        <v>0</v>
      </c>
      <c r="BO55">
        <f t="shared" si="35"/>
        <v>0</v>
      </c>
      <c r="BP55" t="e">
        <f t="shared" si="29"/>
        <v>#NUM!</v>
      </c>
      <c r="BQ55" t="e">
        <f t="shared" si="30"/>
        <v>#NUM!</v>
      </c>
      <c r="BT55">
        <v>0</v>
      </c>
      <c r="BU55">
        <v>0</v>
      </c>
      <c r="BV55">
        <f t="shared" si="31"/>
        <v>0</v>
      </c>
      <c r="BW55">
        <f t="shared" si="32"/>
        <v>0</v>
      </c>
      <c r="BX55" t="e">
        <f t="shared" si="33"/>
        <v>#NUM!</v>
      </c>
      <c r="BY55" t="e">
        <f t="shared" si="34"/>
        <v>#NUM!</v>
      </c>
    </row>
    <row r="56" spans="1:77" x14ac:dyDescent="0.35">
      <c r="A56" t="s">
        <v>79</v>
      </c>
      <c r="B56" t="s">
        <v>220</v>
      </c>
      <c r="C56" t="s">
        <v>318</v>
      </c>
      <c r="D56" t="s">
        <v>319</v>
      </c>
      <c r="E56" t="s">
        <v>320</v>
      </c>
      <c r="F56" t="s">
        <v>325</v>
      </c>
      <c r="G56" s="9" t="s">
        <v>326</v>
      </c>
      <c r="H56" s="9" t="s">
        <v>327</v>
      </c>
      <c r="I56" t="s">
        <v>328</v>
      </c>
      <c r="L56">
        <v>0</v>
      </c>
      <c r="M56">
        <f t="shared" si="0"/>
        <v>0</v>
      </c>
      <c r="N56">
        <f t="shared" si="1"/>
        <v>0</v>
      </c>
      <c r="O56" t="e">
        <f t="shared" si="2"/>
        <v>#NUM!</v>
      </c>
      <c r="P56" t="e">
        <f t="shared" si="3"/>
        <v>#NUM!</v>
      </c>
      <c r="S56">
        <v>0</v>
      </c>
      <c r="T56">
        <f t="shared" si="4"/>
        <v>0</v>
      </c>
      <c r="U56" s="15">
        <f t="shared" si="5"/>
        <v>0</v>
      </c>
      <c r="V56" t="e">
        <f t="shared" si="6"/>
        <v>#NUM!</v>
      </c>
      <c r="W56" t="e">
        <f t="shared" si="7"/>
        <v>#NUM!</v>
      </c>
      <c r="Z56">
        <v>0</v>
      </c>
      <c r="AA56">
        <f t="shared" si="8"/>
        <v>0</v>
      </c>
      <c r="AB56">
        <f t="shared" si="9"/>
        <v>0</v>
      </c>
      <c r="AC56" t="e">
        <f t="shared" si="10"/>
        <v>#NUM!</v>
      </c>
      <c r="AD56" t="e">
        <f t="shared" si="11"/>
        <v>#NUM!</v>
      </c>
      <c r="AG56">
        <v>0</v>
      </c>
      <c r="AH56">
        <f t="shared" si="12"/>
        <v>0</v>
      </c>
      <c r="AI56" s="15">
        <f t="shared" si="13"/>
        <v>0</v>
      </c>
      <c r="AJ56" t="e">
        <f t="shared" si="14"/>
        <v>#NUM!</v>
      </c>
      <c r="AK56" t="e">
        <f t="shared" si="15"/>
        <v>#NUM!</v>
      </c>
      <c r="AO56">
        <v>0</v>
      </c>
      <c r="AP56">
        <v>0</v>
      </c>
      <c r="AQ56" s="15">
        <f t="shared" si="16"/>
        <v>0</v>
      </c>
      <c r="AR56" s="15">
        <f t="shared" si="17"/>
        <v>0</v>
      </c>
      <c r="AS56" t="e">
        <f t="shared" si="18"/>
        <v>#NUM!</v>
      </c>
      <c r="AT56" t="e">
        <f t="shared" si="19"/>
        <v>#NUM!</v>
      </c>
      <c r="AW56">
        <v>1</v>
      </c>
      <c r="AX56">
        <v>0</v>
      </c>
      <c r="AY56">
        <f t="shared" si="20"/>
        <v>0.5</v>
      </c>
      <c r="AZ56">
        <f t="shared" si="21"/>
        <v>0.05</v>
      </c>
      <c r="BA56">
        <f t="shared" si="22"/>
        <v>-2.9957322735539909</v>
      </c>
      <c r="BB56">
        <f t="shared" si="23"/>
        <v>-0.14978661367769955</v>
      </c>
      <c r="BE56">
        <v>0</v>
      </c>
      <c r="BF56">
        <v>0</v>
      </c>
      <c r="BG56">
        <f t="shared" si="24"/>
        <v>0</v>
      </c>
      <c r="BH56" s="15">
        <f t="shared" si="25"/>
        <v>0</v>
      </c>
      <c r="BI56" t="e">
        <f t="shared" si="26"/>
        <v>#NUM!</v>
      </c>
      <c r="BJ56" t="e">
        <f t="shared" si="27"/>
        <v>#NUM!</v>
      </c>
      <c r="BM56">
        <v>0</v>
      </c>
      <c r="BN56">
        <f t="shared" si="28"/>
        <v>0</v>
      </c>
      <c r="BO56">
        <f t="shared" si="35"/>
        <v>0</v>
      </c>
      <c r="BP56" t="e">
        <f t="shared" si="29"/>
        <v>#NUM!</v>
      </c>
      <c r="BQ56" t="e">
        <f t="shared" si="30"/>
        <v>#NUM!</v>
      </c>
      <c r="BT56">
        <v>0</v>
      </c>
      <c r="BU56">
        <v>0</v>
      </c>
      <c r="BV56">
        <f t="shared" si="31"/>
        <v>0</v>
      </c>
      <c r="BW56">
        <f t="shared" si="32"/>
        <v>0</v>
      </c>
      <c r="BX56" t="e">
        <f t="shared" si="33"/>
        <v>#NUM!</v>
      </c>
      <c r="BY56" t="e">
        <f t="shared" si="34"/>
        <v>#NUM!</v>
      </c>
    </row>
    <row r="57" spans="1:77" x14ac:dyDescent="0.35">
      <c r="A57" t="s">
        <v>79</v>
      </c>
      <c r="B57" t="s">
        <v>220</v>
      </c>
      <c r="C57" t="s">
        <v>318</v>
      </c>
      <c r="D57" t="s">
        <v>319</v>
      </c>
      <c r="E57" t="s">
        <v>320</v>
      </c>
      <c r="F57" t="s">
        <v>329</v>
      </c>
      <c r="G57" s="9" t="s">
        <v>330</v>
      </c>
      <c r="H57" s="9" t="s">
        <v>331</v>
      </c>
      <c r="I57" t="s">
        <v>332</v>
      </c>
      <c r="L57">
        <v>0</v>
      </c>
      <c r="M57">
        <f t="shared" si="0"/>
        <v>0</v>
      </c>
      <c r="N57">
        <f t="shared" si="1"/>
        <v>0</v>
      </c>
      <c r="O57" t="e">
        <f t="shared" si="2"/>
        <v>#NUM!</v>
      </c>
      <c r="P57" t="e">
        <f t="shared" si="3"/>
        <v>#NUM!</v>
      </c>
      <c r="S57">
        <v>0</v>
      </c>
      <c r="T57">
        <f t="shared" si="4"/>
        <v>0</v>
      </c>
      <c r="U57" s="15">
        <f t="shared" si="5"/>
        <v>0</v>
      </c>
      <c r="V57" t="e">
        <f t="shared" si="6"/>
        <v>#NUM!</v>
      </c>
      <c r="W57" t="e">
        <f t="shared" si="7"/>
        <v>#NUM!</v>
      </c>
      <c r="Z57">
        <v>1</v>
      </c>
      <c r="AA57">
        <f t="shared" si="8"/>
        <v>1</v>
      </c>
      <c r="AB57">
        <f t="shared" si="9"/>
        <v>0.2</v>
      </c>
      <c r="AC57">
        <f t="shared" si="10"/>
        <v>-1.6094379124341003</v>
      </c>
      <c r="AD57">
        <f t="shared" si="11"/>
        <v>-0.32188758248682009</v>
      </c>
      <c r="AG57">
        <v>0</v>
      </c>
      <c r="AH57">
        <f t="shared" si="12"/>
        <v>0</v>
      </c>
      <c r="AI57" s="15">
        <f t="shared" si="13"/>
        <v>0</v>
      </c>
      <c r="AJ57" t="e">
        <f t="shared" si="14"/>
        <v>#NUM!</v>
      </c>
      <c r="AK57" t="e">
        <f t="shared" si="15"/>
        <v>#NUM!</v>
      </c>
      <c r="AO57">
        <v>0</v>
      </c>
      <c r="AP57">
        <v>0</v>
      </c>
      <c r="AQ57" s="15">
        <f t="shared" si="16"/>
        <v>0</v>
      </c>
      <c r="AR57" s="15">
        <f t="shared" si="17"/>
        <v>0</v>
      </c>
      <c r="AS57" t="e">
        <f t="shared" si="18"/>
        <v>#NUM!</v>
      </c>
      <c r="AT57" t="e">
        <f t="shared" si="19"/>
        <v>#NUM!</v>
      </c>
      <c r="AW57">
        <v>0</v>
      </c>
      <c r="AX57">
        <v>0</v>
      </c>
      <c r="AY57">
        <f t="shared" si="20"/>
        <v>0</v>
      </c>
      <c r="AZ57">
        <f t="shared" si="21"/>
        <v>0</v>
      </c>
      <c r="BA57" t="e">
        <f t="shared" si="22"/>
        <v>#NUM!</v>
      </c>
      <c r="BB57" t="e">
        <f t="shared" si="23"/>
        <v>#NUM!</v>
      </c>
      <c r="BE57">
        <v>0</v>
      </c>
      <c r="BF57">
        <v>0</v>
      </c>
      <c r="BG57">
        <f t="shared" si="24"/>
        <v>0</v>
      </c>
      <c r="BH57" s="15">
        <f t="shared" si="25"/>
        <v>0</v>
      </c>
      <c r="BI57" t="e">
        <f t="shared" si="26"/>
        <v>#NUM!</v>
      </c>
      <c r="BJ57" t="e">
        <f t="shared" si="27"/>
        <v>#NUM!</v>
      </c>
      <c r="BM57">
        <v>0</v>
      </c>
      <c r="BN57">
        <f t="shared" si="28"/>
        <v>0</v>
      </c>
      <c r="BO57">
        <f t="shared" si="35"/>
        <v>0</v>
      </c>
      <c r="BP57" t="e">
        <f t="shared" si="29"/>
        <v>#NUM!</v>
      </c>
      <c r="BQ57" t="e">
        <f t="shared" si="30"/>
        <v>#NUM!</v>
      </c>
      <c r="BT57">
        <v>0</v>
      </c>
      <c r="BU57">
        <v>0</v>
      </c>
      <c r="BV57">
        <f t="shared" si="31"/>
        <v>0</v>
      </c>
      <c r="BW57">
        <f t="shared" si="32"/>
        <v>0</v>
      </c>
      <c r="BX57" t="e">
        <f t="shared" si="33"/>
        <v>#NUM!</v>
      </c>
      <c r="BY57" t="e">
        <f t="shared" si="34"/>
        <v>#NUM!</v>
      </c>
    </row>
    <row r="58" spans="1:77" x14ac:dyDescent="0.35">
      <c r="A58" t="s">
        <v>79</v>
      </c>
      <c r="B58" t="s">
        <v>220</v>
      </c>
      <c r="C58" t="s">
        <v>318</v>
      </c>
      <c r="D58" t="s">
        <v>319</v>
      </c>
      <c r="E58" t="s">
        <v>320</v>
      </c>
      <c r="F58" t="s">
        <v>329</v>
      </c>
      <c r="G58" s="9" t="s">
        <v>330</v>
      </c>
      <c r="H58" s="9" t="s">
        <v>333</v>
      </c>
      <c r="I58" t="s">
        <v>332</v>
      </c>
      <c r="L58">
        <v>0</v>
      </c>
      <c r="M58">
        <f t="shared" si="0"/>
        <v>0</v>
      </c>
      <c r="N58">
        <f t="shared" si="1"/>
        <v>0</v>
      </c>
      <c r="O58" t="e">
        <f t="shared" si="2"/>
        <v>#NUM!</v>
      </c>
      <c r="P58" t="e">
        <f t="shared" si="3"/>
        <v>#NUM!</v>
      </c>
      <c r="S58">
        <v>0</v>
      </c>
      <c r="T58">
        <f t="shared" si="4"/>
        <v>0</v>
      </c>
      <c r="U58" s="15">
        <f t="shared" si="5"/>
        <v>0</v>
      </c>
      <c r="V58" t="e">
        <f t="shared" si="6"/>
        <v>#NUM!</v>
      </c>
      <c r="W58" t="e">
        <f t="shared" si="7"/>
        <v>#NUM!</v>
      </c>
      <c r="Z58">
        <v>0</v>
      </c>
      <c r="AA58">
        <f t="shared" si="8"/>
        <v>0</v>
      </c>
      <c r="AB58">
        <f t="shared" si="9"/>
        <v>0</v>
      </c>
      <c r="AC58" t="e">
        <f t="shared" si="10"/>
        <v>#NUM!</v>
      </c>
      <c r="AD58" t="e">
        <f t="shared" si="11"/>
        <v>#NUM!</v>
      </c>
      <c r="AG58">
        <v>0</v>
      </c>
      <c r="AH58">
        <f t="shared" si="12"/>
        <v>0</v>
      </c>
      <c r="AI58" s="15">
        <f t="shared" si="13"/>
        <v>0</v>
      </c>
      <c r="AJ58" t="e">
        <f t="shared" si="14"/>
        <v>#NUM!</v>
      </c>
      <c r="AK58" t="e">
        <f t="shared" si="15"/>
        <v>#NUM!</v>
      </c>
      <c r="AO58">
        <v>0</v>
      </c>
      <c r="AP58">
        <v>0</v>
      </c>
      <c r="AQ58" s="15">
        <f t="shared" si="16"/>
        <v>0</v>
      </c>
      <c r="AR58" s="15">
        <f t="shared" si="17"/>
        <v>0</v>
      </c>
      <c r="AS58" t="e">
        <f t="shared" si="18"/>
        <v>#NUM!</v>
      </c>
      <c r="AT58" t="e">
        <f t="shared" si="19"/>
        <v>#NUM!</v>
      </c>
      <c r="AW58">
        <v>0</v>
      </c>
      <c r="AX58">
        <v>0</v>
      </c>
      <c r="AY58">
        <f t="shared" si="20"/>
        <v>0</v>
      </c>
      <c r="AZ58">
        <f t="shared" si="21"/>
        <v>0</v>
      </c>
      <c r="BA58" t="e">
        <f t="shared" si="22"/>
        <v>#NUM!</v>
      </c>
      <c r="BB58" t="e">
        <f t="shared" si="23"/>
        <v>#NUM!</v>
      </c>
      <c r="BE58">
        <v>3</v>
      </c>
      <c r="BF58">
        <v>0</v>
      </c>
      <c r="BG58">
        <f t="shared" si="24"/>
        <v>1.5</v>
      </c>
      <c r="BH58" s="15">
        <f t="shared" si="25"/>
        <v>0.06</v>
      </c>
      <c r="BI58">
        <f t="shared" si="26"/>
        <v>-2.8134107167600364</v>
      </c>
      <c r="BJ58">
        <f t="shared" si="27"/>
        <v>-0.16880464300560219</v>
      </c>
      <c r="BM58">
        <v>0</v>
      </c>
      <c r="BN58">
        <f t="shared" si="28"/>
        <v>0</v>
      </c>
      <c r="BO58">
        <f t="shared" si="35"/>
        <v>0</v>
      </c>
      <c r="BP58" t="e">
        <f t="shared" si="29"/>
        <v>#NUM!</v>
      </c>
      <c r="BQ58" t="e">
        <f t="shared" si="30"/>
        <v>#NUM!</v>
      </c>
      <c r="BT58">
        <v>0</v>
      </c>
      <c r="BU58">
        <v>0</v>
      </c>
      <c r="BV58">
        <f t="shared" si="31"/>
        <v>0</v>
      </c>
      <c r="BW58">
        <f t="shared" si="32"/>
        <v>0</v>
      </c>
      <c r="BX58" t="e">
        <f t="shared" si="33"/>
        <v>#NUM!</v>
      </c>
      <c r="BY58" t="e">
        <f t="shared" si="34"/>
        <v>#NUM!</v>
      </c>
    </row>
    <row r="59" spans="1:77" x14ac:dyDescent="0.35">
      <c r="A59" t="s">
        <v>79</v>
      </c>
      <c r="B59" t="s">
        <v>220</v>
      </c>
      <c r="C59" t="s">
        <v>318</v>
      </c>
      <c r="D59" t="s">
        <v>319</v>
      </c>
      <c r="E59" t="s">
        <v>334</v>
      </c>
      <c r="F59" t="s">
        <v>335</v>
      </c>
      <c r="G59" s="9" t="s">
        <v>336</v>
      </c>
      <c r="H59" s="9" t="s">
        <v>337</v>
      </c>
      <c r="I59" t="s">
        <v>338</v>
      </c>
      <c r="L59">
        <v>0</v>
      </c>
      <c r="M59">
        <f t="shared" si="0"/>
        <v>0</v>
      </c>
      <c r="N59">
        <f t="shared" si="1"/>
        <v>0</v>
      </c>
      <c r="O59" t="e">
        <f t="shared" si="2"/>
        <v>#NUM!</v>
      </c>
      <c r="P59" t="e">
        <f t="shared" si="3"/>
        <v>#NUM!</v>
      </c>
      <c r="S59">
        <v>0</v>
      </c>
      <c r="T59">
        <f t="shared" si="4"/>
        <v>0</v>
      </c>
      <c r="U59" s="15">
        <f t="shared" si="5"/>
        <v>0</v>
      </c>
      <c r="V59" t="e">
        <f t="shared" si="6"/>
        <v>#NUM!</v>
      </c>
      <c r="W59" t="e">
        <f t="shared" si="7"/>
        <v>#NUM!</v>
      </c>
      <c r="Z59">
        <v>0</v>
      </c>
      <c r="AA59">
        <f t="shared" si="8"/>
        <v>0</v>
      </c>
      <c r="AB59">
        <f t="shared" si="9"/>
        <v>0</v>
      </c>
      <c r="AC59" t="e">
        <f t="shared" si="10"/>
        <v>#NUM!</v>
      </c>
      <c r="AD59" t="e">
        <f t="shared" si="11"/>
        <v>#NUM!</v>
      </c>
      <c r="AG59">
        <v>1</v>
      </c>
      <c r="AH59">
        <f t="shared" si="12"/>
        <v>1</v>
      </c>
      <c r="AI59" s="15">
        <f t="shared" si="13"/>
        <v>4.5454545454545456E-2</v>
      </c>
      <c r="AJ59">
        <f t="shared" si="14"/>
        <v>-3.0910424533583156</v>
      </c>
      <c r="AK59">
        <f t="shared" si="15"/>
        <v>-0.14050192969810527</v>
      </c>
      <c r="AO59">
        <v>0</v>
      </c>
      <c r="AP59">
        <v>0</v>
      </c>
      <c r="AQ59" s="15">
        <f t="shared" si="16"/>
        <v>0</v>
      </c>
      <c r="AR59" s="15">
        <f t="shared" si="17"/>
        <v>0</v>
      </c>
      <c r="AS59" t="e">
        <f t="shared" si="18"/>
        <v>#NUM!</v>
      </c>
      <c r="AT59" t="e">
        <f t="shared" si="19"/>
        <v>#NUM!</v>
      </c>
      <c r="AW59">
        <v>0</v>
      </c>
      <c r="AX59">
        <v>0</v>
      </c>
      <c r="AY59">
        <f t="shared" si="20"/>
        <v>0</v>
      </c>
      <c r="AZ59">
        <f t="shared" si="21"/>
        <v>0</v>
      </c>
      <c r="BA59" t="e">
        <f t="shared" si="22"/>
        <v>#NUM!</v>
      </c>
      <c r="BB59" t="e">
        <f t="shared" si="23"/>
        <v>#NUM!</v>
      </c>
      <c r="BE59">
        <v>0</v>
      </c>
      <c r="BF59">
        <v>0</v>
      </c>
      <c r="BG59">
        <f t="shared" si="24"/>
        <v>0</v>
      </c>
      <c r="BH59" s="15">
        <f t="shared" si="25"/>
        <v>0</v>
      </c>
      <c r="BI59" t="e">
        <f t="shared" si="26"/>
        <v>#NUM!</v>
      </c>
      <c r="BJ59" t="e">
        <f t="shared" si="27"/>
        <v>#NUM!</v>
      </c>
      <c r="BM59">
        <v>0</v>
      </c>
      <c r="BN59">
        <f t="shared" si="28"/>
        <v>0</v>
      </c>
      <c r="BO59">
        <f t="shared" si="35"/>
        <v>0</v>
      </c>
      <c r="BP59" t="e">
        <f t="shared" si="29"/>
        <v>#NUM!</v>
      </c>
      <c r="BQ59" t="e">
        <f t="shared" si="30"/>
        <v>#NUM!</v>
      </c>
      <c r="BT59">
        <v>0</v>
      </c>
      <c r="BU59">
        <v>0</v>
      </c>
      <c r="BV59">
        <f t="shared" si="31"/>
        <v>0</v>
      </c>
      <c r="BW59">
        <f t="shared" si="32"/>
        <v>0</v>
      </c>
      <c r="BX59" t="e">
        <f t="shared" si="33"/>
        <v>#NUM!</v>
      </c>
      <c r="BY59" t="e">
        <f t="shared" si="34"/>
        <v>#NUM!</v>
      </c>
    </row>
    <row r="60" spans="1:77" x14ac:dyDescent="0.35">
      <c r="A60" t="s">
        <v>79</v>
      </c>
      <c r="B60" t="s">
        <v>220</v>
      </c>
      <c r="C60" t="s">
        <v>318</v>
      </c>
      <c r="D60" t="s">
        <v>319</v>
      </c>
      <c r="E60" t="s">
        <v>334</v>
      </c>
      <c r="G60" s="9" t="s">
        <v>339</v>
      </c>
      <c r="H60" s="9" t="s">
        <v>340</v>
      </c>
      <c r="I60" t="s">
        <v>338</v>
      </c>
      <c r="L60">
        <v>0</v>
      </c>
      <c r="M60">
        <f t="shared" si="0"/>
        <v>0</v>
      </c>
      <c r="N60">
        <f t="shared" si="1"/>
        <v>0</v>
      </c>
      <c r="O60" t="e">
        <f t="shared" si="2"/>
        <v>#NUM!</v>
      </c>
      <c r="P60" t="e">
        <f t="shared" si="3"/>
        <v>#NUM!</v>
      </c>
      <c r="S60">
        <v>0</v>
      </c>
      <c r="T60">
        <f t="shared" si="4"/>
        <v>0</v>
      </c>
      <c r="U60" s="15">
        <f t="shared" si="5"/>
        <v>0</v>
      </c>
      <c r="V60" t="e">
        <f t="shared" si="6"/>
        <v>#NUM!</v>
      </c>
      <c r="W60" t="e">
        <f t="shared" si="7"/>
        <v>#NUM!</v>
      </c>
      <c r="Z60">
        <v>0</v>
      </c>
      <c r="AA60">
        <f t="shared" si="8"/>
        <v>0</v>
      </c>
      <c r="AB60">
        <f t="shared" si="9"/>
        <v>0</v>
      </c>
      <c r="AC60" t="e">
        <f t="shared" si="10"/>
        <v>#NUM!</v>
      </c>
      <c r="AD60" t="e">
        <f t="shared" si="11"/>
        <v>#NUM!</v>
      </c>
      <c r="AG60">
        <v>3</v>
      </c>
      <c r="AH60">
        <f t="shared" si="12"/>
        <v>3</v>
      </c>
      <c r="AI60" s="15">
        <f t="shared" si="13"/>
        <v>0.13636363636363635</v>
      </c>
      <c r="AJ60">
        <f t="shared" si="14"/>
        <v>-1.9924301646902063</v>
      </c>
      <c r="AK60">
        <f t="shared" si="15"/>
        <v>-0.2716950224577554</v>
      </c>
      <c r="AO60">
        <v>0</v>
      </c>
      <c r="AP60">
        <v>0</v>
      </c>
      <c r="AQ60" s="15">
        <f t="shared" si="16"/>
        <v>0</v>
      </c>
      <c r="AR60" s="15">
        <f t="shared" si="17"/>
        <v>0</v>
      </c>
      <c r="AS60" t="e">
        <f t="shared" si="18"/>
        <v>#NUM!</v>
      </c>
      <c r="AT60" t="e">
        <f t="shared" si="19"/>
        <v>#NUM!</v>
      </c>
      <c r="AW60">
        <v>0</v>
      </c>
      <c r="AX60">
        <v>0</v>
      </c>
      <c r="AY60">
        <f t="shared" si="20"/>
        <v>0</v>
      </c>
      <c r="AZ60">
        <f t="shared" si="21"/>
        <v>0</v>
      </c>
      <c r="BA60" t="e">
        <f t="shared" si="22"/>
        <v>#NUM!</v>
      </c>
      <c r="BB60" t="e">
        <f t="shared" si="23"/>
        <v>#NUM!</v>
      </c>
      <c r="BE60">
        <v>0</v>
      </c>
      <c r="BF60">
        <v>0</v>
      </c>
      <c r="BG60">
        <f t="shared" si="24"/>
        <v>0</v>
      </c>
      <c r="BH60" s="15">
        <f t="shared" si="25"/>
        <v>0</v>
      </c>
      <c r="BI60" t="e">
        <f t="shared" si="26"/>
        <v>#NUM!</v>
      </c>
      <c r="BJ60" t="e">
        <f t="shared" si="27"/>
        <v>#NUM!</v>
      </c>
      <c r="BM60">
        <v>0</v>
      </c>
      <c r="BN60">
        <f t="shared" si="28"/>
        <v>0</v>
      </c>
      <c r="BO60">
        <f t="shared" si="35"/>
        <v>0</v>
      </c>
      <c r="BP60" t="e">
        <f t="shared" si="29"/>
        <v>#NUM!</v>
      </c>
      <c r="BQ60" t="e">
        <f t="shared" si="30"/>
        <v>#NUM!</v>
      </c>
      <c r="BT60">
        <v>0</v>
      </c>
      <c r="BU60">
        <v>0</v>
      </c>
      <c r="BV60">
        <f t="shared" si="31"/>
        <v>0</v>
      </c>
      <c r="BW60">
        <f t="shared" si="32"/>
        <v>0</v>
      </c>
      <c r="BX60" t="e">
        <f t="shared" si="33"/>
        <v>#NUM!</v>
      </c>
      <c r="BY60" t="e">
        <f t="shared" si="34"/>
        <v>#NUM!</v>
      </c>
    </row>
    <row r="61" spans="1:77" x14ac:dyDescent="0.35">
      <c r="A61" t="s">
        <v>79</v>
      </c>
      <c r="B61" t="s">
        <v>220</v>
      </c>
      <c r="C61" t="s">
        <v>318</v>
      </c>
      <c r="D61" t="s">
        <v>319</v>
      </c>
      <c r="E61" t="s">
        <v>341</v>
      </c>
      <c r="G61" s="9" t="s">
        <v>342</v>
      </c>
      <c r="H61" s="9" t="s">
        <v>343</v>
      </c>
      <c r="I61" t="s">
        <v>344</v>
      </c>
      <c r="L61">
        <v>0</v>
      </c>
      <c r="M61">
        <f t="shared" si="0"/>
        <v>0</v>
      </c>
      <c r="N61">
        <f t="shared" si="1"/>
        <v>0</v>
      </c>
      <c r="O61" t="e">
        <f t="shared" si="2"/>
        <v>#NUM!</v>
      </c>
      <c r="P61" t="e">
        <f t="shared" si="3"/>
        <v>#NUM!</v>
      </c>
      <c r="S61">
        <v>0</v>
      </c>
      <c r="T61">
        <f t="shared" si="4"/>
        <v>0</v>
      </c>
      <c r="U61" s="15">
        <f t="shared" si="5"/>
        <v>0</v>
      </c>
      <c r="V61" t="e">
        <f t="shared" si="6"/>
        <v>#NUM!</v>
      </c>
      <c r="W61" t="e">
        <f t="shared" si="7"/>
        <v>#NUM!</v>
      </c>
      <c r="Z61">
        <v>0</v>
      </c>
      <c r="AA61">
        <f t="shared" si="8"/>
        <v>0</v>
      </c>
      <c r="AB61">
        <f t="shared" si="9"/>
        <v>0</v>
      </c>
      <c r="AC61" t="e">
        <f t="shared" si="10"/>
        <v>#NUM!</v>
      </c>
      <c r="AD61" t="e">
        <f t="shared" si="11"/>
        <v>#NUM!</v>
      </c>
      <c r="AG61">
        <v>4</v>
      </c>
      <c r="AH61">
        <f t="shared" si="12"/>
        <v>4</v>
      </c>
      <c r="AI61" s="15">
        <f t="shared" si="13"/>
        <v>0.18181818181818182</v>
      </c>
      <c r="AJ61">
        <f t="shared" si="14"/>
        <v>-1.7047480922384253</v>
      </c>
      <c r="AK61">
        <f t="shared" si="15"/>
        <v>-0.30995419858880463</v>
      </c>
      <c r="AO61">
        <v>0</v>
      </c>
      <c r="AP61">
        <v>0</v>
      </c>
      <c r="AQ61" s="15">
        <f t="shared" si="16"/>
        <v>0</v>
      </c>
      <c r="AR61" s="15">
        <f t="shared" si="17"/>
        <v>0</v>
      </c>
      <c r="AS61" t="e">
        <f t="shared" si="18"/>
        <v>#NUM!</v>
      </c>
      <c r="AT61" t="e">
        <f t="shared" si="19"/>
        <v>#NUM!</v>
      </c>
      <c r="AW61">
        <v>0</v>
      </c>
      <c r="AX61">
        <v>0</v>
      </c>
      <c r="AY61">
        <f t="shared" si="20"/>
        <v>0</v>
      </c>
      <c r="AZ61">
        <f t="shared" si="21"/>
        <v>0</v>
      </c>
      <c r="BA61" t="e">
        <f t="shared" si="22"/>
        <v>#NUM!</v>
      </c>
      <c r="BB61" t="e">
        <f t="shared" si="23"/>
        <v>#NUM!</v>
      </c>
      <c r="BE61">
        <v>0</v>
      </c>
      <c r="BF61">
        <v>0</v>
      </c>
      <c r="BG61">
        <f t="shared" si="24"/>
        <v>0</v>
      </c>
      <c r="BH61" s="15">
        <f t="shared" si="25"/>
        <v>0</v>
      </c>
      <c r="BI61" t="e">
        <f t="shared" si="26"/>
        <v>#NUM!</v>
      </c>
      <c r="BJ61" t="e">
        <f t="shared" si="27"/>
        <v>#NUM!</v>
      </c>
      <c r="BM61">
        <v>0</v>
      </c>
      <c r="BN61">
        <f t="shared" si="28"/>
        <v>0</v>
      </c>
      <c r="BO61">
        <f t="shared" si="35"/>
        <v>0</v>
      </c>
      <c r="BP61" t="e">
        <f t="shared" si="29"/>
        <v>#NUM!</v>
      </c>
      <c r="BQ61" t="e">
        <f t="shared" si="30"/>
        <v>#NUM!</v>
      </c>
      <c r="BT61">
        <v>0</v>
      </c>
      <c r="BU61">
        <v>0</v>
      </c>
      <c r="BV61">
        <f t="shared" si="31"/>
        <v>0</v>
      </c>
      <c r="BW61">
        <f t="shared" si="32"/>
        <v>0</v>
      </c>
      <c r="BX61" t="e">
        <f t="shared" si="33"/>
        <v>#NUM!</v>
      </c>
      <c r="BY61" t="e">
        <f t="shared" si="34"/>
        <v>#NUM!</v>
      </c>
    </row>
    <row r="62" spans="1:77" x14ac:dyDescent="0.35">
      <c r="A62" t="s">
        <v>79</v>
      </c>
      <c r="B62" t="s">
        <v>220</v>
      </c>
      <c r="C62" t="s">
        <v>318</v>
      </c>
      <c r="D62" t="s">
        <v>319</v>
      </c>
      <c r="E62" t="s">
        <v>345</v>
      </c>
      <c r="F62" t="s">
        <v>346</v>
      </c>
      <c r="G62" s="9" t="s">
        <v>347</v>
      </c>
      <c r="H62" s="9" t="s">
        <v>348</v>
      </c>
      <c r="I62" t="s">
        <v>349</v>
      </c>
      <c r="L62">
        <v>0</v>
      </c>
      <c r="M62">
        <f t="shared" si="0"/>
        <v>0</v>
      </c>
      <c r="N62">
        <f t="shared" si="1"/>
        <v>0</v>
      </c>
      <c r="O62" t="e">
        <f t="shared" si="2"/>
        <v>#NUM!</v>
      </c>
      <c r="P62" t="e">
        <f t="shared" si="3"/>
        <v>#NUM!</v>
      </c>
      <c r="S62">
        <v>0</v>
      </c>
      <c r="T62">
        <f t="shared" si="4"/>
        <v>0</v>
      </c>
      <c r="U62" s="15">
        <f t="shared" si="5"/>
        <v>0</v>
      </c>
      <c r="V62" t="e">
        <f t="shared" si="6"/>
        <v>#NUM!</v>
      </c>
      <c r="W62" t="e">
        <f t="shared" si="7"/>
        <v>#NUM!</v>
      </c>
      <c r="Z62">
        <v>0</v>
      </c>
      <c r="AA62">
        <f t="shared" si="8"/>
        <v>0</v>
      </c>
      <c r="AB62">
        <f t="shared" si="9"/>
        <v>0</v>
      </c>
      <c r="AC62" t="e">
        <f t="shared" si="10"/>
        <v>#NUM!</v>
      </c>
      <c r="AD62" t="e">
        <f t="shared" si="11"/>
        <v>#NUM!</v>
      </c>
      <c r="AG62">
        <v>0</v>
      </c>
      <c r="AH62">
        <f t="shared" si="12"/>
        <v>0</v>
      </c>
      <c r="AI62" s="15">
        <f t="shared" si="13"/>
        <v>0</v>
      </c>
      <c r="AJ62" t="e">
        <f t="shared" si="14"/>
        <v>#NUM!</v>
      </c>
      <c r="AK62" t="e">
        <f t="shared" si="15"/>
        <v>#NUM!</v>
      </c>
      <c r="AO62">
        <v>0</v>
      </c>
      <c r="AP62">
        <v>0</v>
      </c>
      <c r="AQ62" s="15">
        <f t="shared" si="16"/>
        <v>0</v>
      </c>
      <c r="AR62" s="15">
        <f t="shared" si="17"/>
        <v>0</v>
      </c>
      <c r="AS62" t="e">
        <f t="shared" si="18"/>
        <v>#NUM!</v>
      </c>
      <c r="AT62" t="e">
        <f t="shared" si="19"/>
        <v>#NUM!</v>
      </c>
      <c r="AW62">
        <v>1</v>
      </c>
      <c r="AX62">
        <v>0</v>
      </c>
      <c r="AY62">
        <f t="shared" si="20"/>
        <v>0.5</v>
      </c>
      <c r="AZ62">
        <f t="shared" si="21"/>
        <v>0.05</v>
      </c>
      <c r="BA62">
        <f t="shared" si="22"/>
        <v>-2.9957322735539909</v>
      </c>
      <c r="BB62">
        <f t="shared" si="23"/>
        <v>-0.14978661367769955</v>
      </c>
      <c r="BE62">
        <v>0</v>
      </c>
      <c r="BF62">
        <v>0</v>
      </c>
      <c r="BG62">
        <f t="shared" si="24"/>
        <v>0</v>
      </c>
      <c r="BH62" s="15">
        <f t="shared" si="25"/>
        <v>0</v>
      </c>
      <c r="BI62" t="e">
        <f t="shared" si="26"/>
        <v>#NUM!</v>
      </c>
      <c r="BJ62" t="e">
        <f t="shared" si="27"/>
        <v>#NUM!</v>
      </c>
      <c r="BM62">
        <v>0</v>
      </c>
      <c r="BN62">
        <f t="shared" si="28"/>
        <v>0</v>
      </c>
      <c r="BO62">
        <f t="shared" si="35"/>
        <v>0</v>
      </c>
      <c r="BP62" t="e">
        <f t="shared" si="29"/>
        <v>#NUM!</v>
      </c>
      <c r="BQ62" t="e">
        <f t="shared" si="30"/>
        <v>#NUM!</v>
      </c>
      <c r="BT62">
        <v>0</v>
      </c>
      <c r="BU62">
        <v>0</v>
      </c>
      <c r="BV62">
        <f t="shared" si="31"/>
        <v>0</v>
      </c>
      <c r="BW62">
        <f t="shared" si="32"/>
        <v>0</v>
      </c>
      <c r="BX62" t="e">
        <f t="shared" si="33"/>
        <v>#NUM!</v>
      </c>
      <c r="BY62" t="e">
        <f t="shared" si="34"/>
        <v>#NUM!</v>
      </c>
    </row>
    <row r="63" spans="1:77" x14ac:dyDescent="0.35">
      <c r="A63" t="s">
        <v>79</v>
      </c>
      <c r="B63" t="s">
        <v>220</v>
      </c>
      <c r="C63" t="s">
        <v>350</v>
      </c>
      <c r="D63" t="s">
        <v>351</v>
      </c>
      <c r="E63" t="s">
        <v>352</v>
      </c>
      <c r="F63" t="s">
        <v>353</v>
      </c>
      <c r="G63" s="9" t="s">
        <v>354</v>
      </c>
      <c r="H63" s="9" t="s">
        <v>355</v>
      </c>
      <c r="I63" t="s">
        <v>356</v>
      </c>
      <c r="L63">
        <v>0</v>
      </c>
      <c r="M63">
        <f t="shared" si="0"/>
        <v>0</v>
      </c>
      <c r="N63">
        <f t="shared" si="1"/>
        <v>0</v>
      </c>
      <c r="O63" t="e">
        <f t="shared" si="2"/>
        <v>#NUM!</v>
      </c>
      <c r="P63" t="e">
        <f t="shared" si="3"/>
        <v>#NUM!</v>
      </c>
      <c r="S63">
        <v>0</v>
      </c>
      <c r="T63">
        <f t="shared" si="4"/>
        <v>0</v>
      </c>
      <c r="U63" s="15">
        <f t="shared" si="5"/>
        <v>0</v>
      </c>
      <c r="V63" t="e">
        <f t="shared" si="6"/>
        <v>#NUM!</v>
      </c>
      <c r="W63" t="e">
        <f t="shared" si="7"/>
        <v>#NUM!</v>
      </c>
      <c r="Z63">
        <v>0</v>
      </c>
      <c r="AA63">
        <f t="shared" si="8"/>
        <v>0</v>
      </c>
      <c r="AB63">
        <f t="shared" si="9"/>
        <v>0</v>
      </c>
      <c r="AC63" t="e">
        <f t="shared" si="10"/>
        <v>#NUM!</v>
      </c>
      <c r="AD63" t="e">
        <f t="shared" si="11"/>
        <v>#NUM!</v>
      </c>
      <c r="AG63">
        <v>0</v>
      </c>
      <c r="AH63">
        <f t="shared" si="12"/>
        <v>0</v>
      </c>
      <c r="AI63" s="15">
        <f t="shared" si="13"/>
        <v>0</v>
      </c>
      <c r="AJ63" t="e">
        <f t="shared" si="14"/>
        <v>#NUM!</v>
      </c>
      <c r="AK63" t="e">
        <f t="shared" si="15"/>
        <v>#NUM!</v>
      </c>
      <c r="AO63">
        <v>0</v>
      </c>
      <c r="AP63">
        <v>1</v>
      </c>
      <c r="AQ63" s="15">
        <f t="shared" si="16"/>
        <v>0.5</v>
      </c>
      <c r="AR63" s="15">
        <f t="shared" si="17"/>
        <v>3.5714285714285712E-2</v>
      </c>
      <c r="AS63">
        <f t="shared" si="18"/>
        <v>-3.3322045101752038</v>
      </c>
      <c r="AT63">
        <f t="shared" si="19"/>
        <v>-0.1190073039348287</v>
      </c>
      <c r="AW63">
        <v>0</v>
      </c>
      <c r="AX63">
        <v>0</v>
      </c>
      <c r="AY63">
        <f t="shared" si="20"/>
        <v>0</v>
      </c>
      <c r="AZ63">
        <f t="shared" si="21"/>
        <v>0</v>
      </c>
      <c r="BA63" t="e">
        <f t="shared" si="22"/>
        <v>#NUM!</v>
      </c>
      <c r="BB63" t="e">
        <f t="shared" si="23"/>
        <v>#NUM!</v>
      </c>
      <c r="BE63">
        <v>0</v>
      </c>
      <c r="BF63">
        <v>0</v>
      </c>
      <c r="BG63">
        <f t="shared" si="24"/>
        <v>0</v>
      </c>
      <c r="BH63" s="15">
        <f t="shared" si="25"/>
        <v>0</v>
      </c>
      <c r="BI63" t="e">
        <f t="shared" si="26"/>
        <v>#NUM!</v>
      </c>
      <c r="BJ63" t="e">
        <f t="shared" si="27"/>
        <v>#NUM!</v>
      </c>
      <c r="BM63">
        <v>0</v>
      </c>
      <c r="BN63">
        <f t="shared" si="28"/>
        <v>0</v>
      </c>
      <c r="BO63">
        <f t="shared" si="35"/>
        <v>0</v>
      </c>
      <c r="BP63" t="e">
        <f t="shared" si="29"/>
        <v>#NUM!</v>
      </c>
      <c r="BQ63" t="e">
        <f t="shared" si="30"/>
        <v>#NUM!</v>
      </c>
      <c r="BT63">
        <v>0</v>
      </c>
      <c r="BU63">
        <v>0</v>
      </c>
      <c r="BV63">
        <f t="shared" si="31"/>
        <v>0</v>
      </c>
      <c r="BW63">
        <f t="shared" si="32"/>
        <v>0</v>
      </c>
      <c r="BX63" t="e">
        <f t="shared" si="33"/>
        <v>#NUM!</v>
      </c>
      <c r="BY63" t="e">
        <f t="shared" si="34"/>
        <v>#NUM!</v>
      </c>
    </row>
    <row r="64" spans="1:77" x14ac:dyDescent="0.35">
      <c r="A64" t="s">
        <v>79</v>
      </c>
      <c r="B64" t="s">
        <v>220</v>
      </c>
      <c r="C64" t="s">
        <v>350</v>
      </c>
      <c r="D64" t="s">
        <v>351</v>
      </c>
      <c r="E64" t="s">
        <v>352</v>
      </c>
      <c r="F64" t="s">
        <v>357</v>
      </c>
      <c r="G64" s="9" t="s">
        <v>358</v>
      </c>
      <c r="H64" s="9" t="s">
        <v>359</v>
      </c>
      <c r="I64" t="s">
        <v>360</v>
      </c>
      <c r="L64">
        <v>0</v>
      </c>
      <c r="M64">
        <f t="shared" si="0"/>
        <v>0</v>
      </c>
      <c r="N64">
        <f t="shared" si="1"/>
        <v>0</v>
      </c>
      <c r="O64" t="e">
        <f t="shared" si="2"/>
        <v>#NUM!</v>
      </c>
      <c r="P64" t="e">
        <f t="shared" si="3"/>
        <v>#NUM!</v>
      </c>
      <c r="S64">
        <v>0</v>
      </c>
      <c r="T64">
        <f t="shared" si="4"/>
        <v>0</v>
      </c>
      <c r="U64" s="15">
        <f t="shared" si="5"/>
        <v>0</v>
      </c>
      <c r="V64" t="e">
        <f t="shared" si="6"/>
        <v>#NUM!</v>
      </c>
      <c r="W64" t="e">
        <f t="shared" si="7"/>
        <v>#NUM!</v>
      </c>
      <c r="Z64">
        <v>0</v>
      </c>
      <c r="AA64">
        <f t="shared" si="8"/>
        <v>0</v>
      </c>
      <c r="AB64">
        <f t="shared" si="9"/>
        <v>0</v>
      </c>
      <c r="AC64" t="e">
        <f t="shared" si="10"/>
        <v>#NUM!</v>
      </c>
      <c r="AD64" t="e">
        <f t="shared" si="11"/>
        <v>#NUM!</v>
      </c>
      <c r="AG64">
        <v>0</v>
      </c>
      <c r="AH64">
        <f t="shared" si="12"/>
        <v>0</v>
      </c>
      <c r="AI64" s="15">
        <f t="shared" si="13"/>
        <v>0</v>
      </c>
      <c r="AJ64" t="e">
        <f t="shared" si="14"/>
        <v>#NUM!</v>
      </c>
      <c r="AK64" t="e">
        <f t="shared" si="15"/>
        <v>#NUM!</v>
      </c>
      <c r="AO64">
        <v>1</v>
      </c>
      <c r="AP64">
        <v>0</v>
      </c>
      <c r="AQ64" s="15">
        <f t="shared" si="16"/>
        <v>0.5</v>
      </c>
      <c r="AR64" s="15">
        <f t="shared" si="17"/>
        <v>3.5714285714285712E-2</v>
      </c>
      <c r="AS64">
        <f t="shared" si="18"/>
        <v>-3.3322045101752038</v>
      </c>
      <c r="AT64">
        <f t="shared" si="19"/>
        <v>-0.1190073039348287</v>
      </c>
      <c r="AW64">
        <v>0</v>
      </c>
      <c r="AX64">
        <v>0</v>
      </c>
      <c r="AY64">
        <f t="shared" si="20"/>
        <v>0</v>
      </c>
      <c r="AZ64">
        <f t="shared" si="21"/>
        <v>0</v>
      </c>
      <c r="BA64" t="e">
        <f t="shared" si="22"/>
        <v>#NUM!</v>
      </c>
      <c r="BB64" t="e">
        <f t="shared" si="23"/>
        <v>#NUM!</v>
      </c>
      <c r="BE64">
        <v>0</v>
      </c>
      <c r="BF64">
        <v>0</v>
      </c>
      <c r="BG64">
        <f t="shared" si="24"/>
        <v>0</v>
      </c>
      <c r="BH64" s="15">
        <f t="shared" si="25"/>
        <v>0</v>
      </c>
      <c r="BI64" t="e">
        <f t="shared" si="26"/>
        <v>#NUM!</v>
      </c>
      <c r="BJ64" t="e">
        <f t="shared" si="27"/>
        <v>#NUM!</v>
      </c>
      <c r="BM64">
        <v>0</v>
      </c>
      <c r="BN64">
        <f t="shared" si="28"/>
        <v>0</v>
      </c>
      <c r="BO64">
        <f t="shared" si="35"/>
        <v>0</v>
      </c>
      <c r="BP64" t="e">
        <f t="shared" si="29"/>
        <v>#NUM!</v>
      </c>
      <c r="BQ64" t="e">
        <f t="shared" si="30"/>
        <v>#NUM!</v>
      </c>
      <c r="BT64">
        <v>0</v>
      </c>
      <c r="BU64">
        <v>0</v>
      </c>
      <c r="BV64">
        <f t="shared" si="31"/>
        <v>0</v>
      </c>
      <c r="BW64">
        <f t="shared" si="32"/>
        <v>0</v>
      </c>
      <c r="BX64" t="e">
        <f t="shared" si="33"/>
        <v>#NUM!</v>
      </c>
      <c r="BY64" t="e">
        <f t="shared" si="34"/>
        <v>#NUM!</v>
      </c>
    </row>
    <row r="65" spans="1:77" x14ac:dyDescent="0.35">
      <c r="A65" t="s">
        <v>79</v>
      </c>
      <c r="B65" t="s">
        <v>220</v>
      </c>
      <c r="C65" t="s">
        <v>350</v>
      </c>
      <c r="D65" t="s">
        <v>351</v>
      </c>
      <c r="E65" t="s">
        <v>352</v>
      </c>
      <c r="F65" t="s">
        <v>353</v>
      </c>
      <c r="G65" s="9" t="s">
        <v>354</v>
      </c>
      <c r="H65" s="9" t="s">
        <v>361</v>
      </c>
      <c r="I65" t="s">
        <v>356</v>
      </c>
      <c r="L65">
        <v>0</v>
      </c>
      <c r="M65">
        <f t="shared" si="0"/>
        <v>0</v>
      </c>
      <c r="N65">
        <f t="shared" si="1"/>
        <v>0</v>
      </c>
      <c r="O65" t="e">
        <f t="shared" si="2"/>
        <v>#NUM!</v>
      </c>
      <c r="P65" t="e">
        <f t="shared" si="3"/>
        <v>#NUM!</v>
      </c>
      <c r="S65">
        <v>0</v>
      </c>
      <c r="T65">
        <f t="shared" si="4"/>
        <v>0</v>
      </c>
      <c r="U65" s="15">
        <f t="shared" si="5"/>
        <v>0</v>
      </c>
      <c r="V65" t="e">
        <f t="shared" si="6"/>
        <v>#NUM!</v>
      </c>
      <c r="W65" t="e">
        <f t="shared" si="7"/>
        <v>#NUM!</v>
      </c>
      <c r="Z65">
        <v>0</v>
      </c>
      <c r="AA65">
        <f t="shared" si="8"/>
        <v>0</v>
      </c>
      <c r="AB65">
        <f t="shared" si="9"/>
        <v>0</v>
      </c>
      <c r="AC65" t="e">
        <f t="shared" si="10"/>
        <v>#NUM!</v>
      </c>
      <c r="AD65" t="e">
        <f t="shared" si="11"/>
        <v>#NUM!</v>
      </c>
      <c r="AG65">
        <v>0</v>
      </c>
      <c r="AH65">
        <f t="shared" si="12"/>
        <v>0</v>
      </c>
      <c r="AI65" s="15">
        <f t="shared" si="13"/>
        <v>0</v>
      </c>
      <c r="AJ65" t="e">
        <f t="shared" si="14"/>
        <v>#NUM!</v>
      </c>
      <c r="AK65" t="e">
        <f t="shared" si="15"/>
        <v>#NUM!</v>
      </c>
      <c r="AO65">
        <v>0</v>
      </c>
      <c r="AP65">
        <v>0</v>
      </c>
      <c r="AQ65" s="15">
        <f t="shared" si="16"/>
        <v>0</v>
      </c>
      <c r="AR65" s="15">
        <f t="shared" si="17"/>
        <v>0</v>
      </c>
      <c r="AS65" t="e">
        <f t="shared" si="18"/>
        <v>#NUM!</v>
      </c>
      <c r="AT65" t="e">
        <f t="shared" si="19"/>
        <v>#NUM!</v>
      </c>
      <c r="AW65">
        <v>2</v>
      </c>
      <c r="AX65">
        <v>0</v>
      </c>
      <c r="AY65">
        <f t="shared" si="20"/>
        <v>1</v>
      </c>
      <c r="AZ65">
        <f t="shared" si="21"/>
        <v>0.1</v>
      </c>
      <c r="BA65">
        <f t="shared" si="22"/>
        <v>-2.3025850929940455</v>
      </c>
      <c r="BB65">
        <f t="shared" si="23"/>
        <v>-0.23025850929940456</v>
      </c>
      <c r="BE65">
        <v>0</v>
      </c>
      <c r="BF65">
        <v>0</v>
      </c>
      <c r="BG65">
        <f t="shared" si="24"/>
        <v>0</v>
      </c>
      <c r="BH65" s="15">
        <f t="shared" si="25"/>
        <v>0</v>
      </c>
      <c r="BI65" t="e">
        <f t="shared" si="26"/>
        <v>#NUM!</v>
      </c>
      <c r="BJ65" t="e">
        <f t="shared" si="27"/>
        <v>#NUM!</v>
      </c>
      <c r="BM65">
        <v>0</v>
      </c>
      <c r="BN65">
        <f t="shared" si="28"/>
        <v>0</v>
      </c>
      <c r="BO65">
        <f t="shared" si="35"/>
        <v>0</v>
      </c>
      <c r="BP65" t="e">
        <f t="shared" si="29"/>
        <v>#NUM!</v>
      </c>
      <c r="BQ65" t="e">
        <f t="shared" si="30"/>
        <v>#NUM!</v>
      </c>
      <c r="BT65">
        <v>0</v>
      </c>
      <c r="BU65">
        <v>0</v>
      </c>
      <c r="BV65">
        <f t="shared" si="31"/>
        <v>0</v>
      </c>
      <c r="BW65">
        <f t="shared" si="32"/>
        <v>0</v>
      </c>
      <c r="BX65" t="e">
        <f t="shared" si="33"/>
        <v>#NUM!</v>
      </c>
      <c r="BY65" t="e">
        <f t="shared" si="34"/>
        <v>#NUM!</v>
      </c>
    </row>
    <row r="66" spans="1:77" x14ac:dyDescent="0.35">
      <c r="A66" t="s">
        <v>79</v>
      </c>
      <c r="B66" t="s">
        <v>220</v>
      </c>
      <c r="C66" t="s">
        <v>362</v>
      </c>
      <c r="D66" t="s">
        <v>363</v>
      </c>
      <c r="E66" t="s">
        <v>364</v>
      </c>
      <c r="G66" s="9" t="s">
        <v>365</v>
      </c>
      <c r="H66" s="9" t="s">
        <v>366</v>
      </c>
      <c r="I66" t="s">
        <v>367</v>
      </c>
      <c r="L66">
        <v>0</v>
      </c>
      <c r="M66">
        <f t="shared" ref="M66:M104" si="36">L66</f>
        <v>0</v>
      </c>
      <c r="N66">
        <f t="shared" ref="N66:N104" si="37">M66/3</f>
        <v>0</v>
      </c>
      <c r="O66" t="e">
        <f t="shared" ref="O66:O104" si="38">LN(N66)</f>
        <v>#NUM!</v>
      </c>
      <c r="P66" t="e">
        <f t="shared" ref="P66:P104" si="39">N66*O66</f>
        <v>#NUM!</v>
      </c>
      <c r="S66">
        <v>0</v>
      </c>
      <c r="T66">
        <f t="shared" ref="T66:T104" si="40">S66</f>
        <v>0</v>
      </c>
      <c r="U66" s="15">
        <f t="shared" si="5"/>
        <v>0</v>
      </c>
      <c r="V66" t="e">
        <f t="shared" ref="V66:V104" si="41">LN(U66)</f>
        <v>#NUM!</v>
      </c>
      <c r="W66" t="e">
        <f t="shared" ref="W66:W104" si="42">U66*V66</f>
        <v>#NUM!</v>
      </c>
      <c r="Z66">
        <v>0</v>
      </c>
      <c r="AA66">
        <f t="shared" ref="AA66:AA104" si="43">Z66</f>
        <v>0</v>
      </c>
      <c r="AB66">
        <f t="shared" ref="AB66:AB104" si="44">AA66/5</f>
        <v>0</v>
      </c>
      <c r="AC66" t="e">
        <f t="shared" ref="AC66:AC104" si="45">LN(AB66)</f>
        <v>#NUM!</v>
      </c>
      <c r="AD66" t="e">
        <f t="shared" ref="AD66:AD104" si="46">AB66*AC66</f>
        <v>#NUM!</v>
      </c>
      <c r="AG66">
        <v>0</v>
      </c>
      <c r="AH66">
        <f t="shared" ref="AH66:AH104" si="47">AG66</f>
        <v>0</v>
      </c>
      <c r="AI66" s="15">
        <f t="shared" si="13"/>
        <v>0</v>
      </c>
      <c r="AJ66" t="e">
        <f t="shared" ref="AJ66:AJ104" si="48">LN(AI66)</f>
        <v>#NUM!</v>
      </c>
      <c r="AK66" t="e">
        <f t="shared" ref="AK66:AK104" si="49">AI66*AJ66</f>
        <v>#NUM!</v>
      </c>
      <c r="AO66">
        <v>0</v>
      </c>
      <c r="AP66">
        <v>0</v>
      </c>
      <c r="AQ66" s="15">
        <f t="shared" si="16"/>
        <v>0</v>
      </c>
      <c r="AR66" s="15">
        <f t="shared" si="17"/>
        <v>0</v>
      </c>
      <c r="AS66" t="e">
        <f t="shared" ref="AS66:AS104" si="50">LN(AR66)</f>
        <v>#NUM!</v>
      </c>
      <c r="AT66" t="e">
        <f t="shared" ref="AT66:AT104" si="51">AR66*AS66</f>
        <v>#NUM!</v>
      </c>
      <c r="AW66">
        <v>0</v>
      </c>
      <c r="AX66">
        <v>0</v>
      </c>
      <c r="AY66">
        <f t="shared" ref="AY66:AY104" si="52">AVERAGE(AW66:AX66)</f>
        <v>0</v>
      </c>
      <c r="AZ66">
        <f t="shared" ref="AZ66:AZ104" si="53">AY66/10</f>
        <v>0</v>
      </c>
      <c r="BA66" t="e">
        <f t="shared" ref="BA66:BA104" si="54">LN(AZ66)</f>
        <v>#NUM!</v>
      </c>
      <c r="BB66" t="e">
        <f t="shared" ref="BB66:BB104" si="55">AZ66*BA66</f>
        <v>#NUM!</v>
      </c>
      <c r="BE66">
        <v>0</v>
      </c>
      <c r="BF66">
        <v>1</v>
      </c>
      <c r="BG66">
        <f t="shared" ref="BG66:BG104" si="56">AVERAGE(BE66:BF66)</f>
        <v>0.5</v>
      </c>
      <c r="BH66" s="15">
        <f t="shared" si="25"/>
        <v>0.02</v>
      </c>
      <c r="BI66">
        <f t="shared" ref="BI66:BI104" si="57">LN(BH66)</f>
        <v>-3.912023005428146</v>
      </c>
      <c r="BJ66">
        <f t="shared" ref="BJ66:BJ104" si="58">BH66*BI66</f>
        <v>-7.824046010856292E-2</v>
      </c>
      <c r="BM66">
        <v>0</v>
      </c>
      <c r="BN66">
        <f t="shared" ref="BN66:BN104" si="59">BM66</f>
        <v>0</v>
      </c>
      <c r="BO66">
        <f t="shared" si="35"/>
        <v>0</v>
      </c>
      <c r="BP66" t="e">
        <f t="shared" ref="BP66:BP104" si="60">LN(BO66)</f>
        <v>#NUM!</v>
      </c>
      <c r="BQ66" t="e">
        <f t="shared" ref="BQ66:BQ104" si="61">BO66*BP66</f>
        <v>#NUM!</v>
      </c>
      <c r="BT66">
        <v>0</v>
      </c>
      <c r="BU66">
        <v>0</v>
      </c>
      <c r="BV66">
        <f t="shared" ref="BV66:BV104" si="62">AVERAGE(BT66:BU66)</f>
        <v>0</v>
      </c>
      <c r="BW66">
        <f t="shared" ref="BW66:BW104" si="63">BV66/5.5</f>
        <v>0</v>
      </c>
      <c r="BX66" t="e">
        <f t="shared" ref="BX66:BX104" si="64">LN(BW66)</f>
        <v>#NUM!</v>
      </c>
      <c r="BY66" t="e">
        <f t="shared" ref="BY66:BY104" si="65">BW66*BX66</f>
        <v>#NUM!</v>
      </c>
    </row>
    <row r="67" spans="1:77" x14ac:dyDescent="0.35">
      <c r="A67" t="s">
        <v>79</v>
      </c>
      <c r="B67" t="s">
        <v>220</v>
      </c>
      <c r="C67" t="s">
        <v>362</v>
      </c>
      <c r="D67" t="s">
        <v>363</v>
      </c>
      <c r="E67" t="s">
        <v>368</v>
      </c>
      <c r="G67" s="9" t="s">
        <v>369</v>
      </c>
      <c r="H67" s="9" t="s">
        <v>370</v>
      </c>
      <c r="I67" t="s">
        <v>371</v>
      </c>
      <c r="L67">
        <v>0</v>
      </c>
      <c r="M67">
        <f t="shared" si="36"/>
        <v>0</v>
      </c>
      <c r="N67">
        <f t="shared" si="37"/>
        <v>0</v>
      </c>
      <c r="O67" t="e">
        <f t="shared" si="38"/>
        <v>#NUM!</v>
      </c>
      <c r="P67" t="e">
        <f t="shared" si="39"/>
        <v>#NUM!</v>
      </c>
      <c r="S67">
        <v>2</v>
      </c>
      <c r="T67">
        <f t="shared" si="40"/>
        <v>2</v>
      </c>
      <c r="U67" s="15">
        <f t="shared" si="5"/>
        <v>0.15384615384615385</v>
      </c>
      <c r="V67">
        <f t="shared" si="41"/>
        <v>-1.8718021769015913</v>
      </c>
      <c r="W67">
        <f t="shared" si="42"/>
        <v>-0.28796956567716792</v>
      </c>
      <c r="Z67">
        <v>0</v>
      </c>
      <c r="AA67">
        <f t="shared" si="43"/>
        <v>0</v>
      </c>
      <c r="AB67">
        <f t="shared" si="44"/>
        <v>0</v>
      </c>
      <c r="AC67" t="e">
        <f t="shared" si="45"/>
        <v>#NUM!</v>
      </c>
      <c r="AD67" t="e">
        <f t="shared" si="46"/>
        <v>#NUM!</v>
      </c>
      <c r="AG67">
        <v>0</v>
      </c>
      <c r="AH67">
        <f t="shared" si="47"/>
        <v>0</v>
      </c>
      <c r="AI67" s="15">
        <f t="shared" si="13"/>
        <v>0</v>
      </c>
      <c r="AJ67" t="e">
        <f t="shared" si="48"/>
        <v>#NUM!</v>
      </c>
      <c r="AK67" t="e">
        <f t="shared" si="49"/>
        <v>#NUM!</v>
      </c>
      <c r="AO67">
        <v>0</v>
      </c>
      <c r="AP67">
        <v>0</v>
      </c>
      <c r="AQ67" s="15">
        <f t="shared" si="16"/>
        <v>0</v>
      </c>
      <c r="AR67" s="15">
        <f t="shared" si="17"/>
        <v>0</v>
      </c>
      <c r="AS67" t="e">
        <f t="shared" si="50"/>
        <v>#NUM!</v>
      </c>
      <c r="AT67" t="e">
        <f t="shared" si="51"/>
        <v>#NUM!</v>
      </c>
      <c r="AW67">
        <v>0</v>
      </c>
      <c r="AX67">
        <v>0</v>
      </c>
      <c r="AY67">
        <f t="shared" si="52"/>
        <v>0</v>
      </c>
      <c r="AZ67">
        <f t="shared" si="53"/>
        <v>0</v>
      </c>
      <c r="BA67" t="e">
        <f t="shared" si="54"/>
        <v>#NUM!</v>
      </c>
      <c r="BB67" t="e">
        <f t="shared" si="55"/>
        <v>#NUM!</v>
      </c>
      <c r="BE67">
        <v>0</v>
      </c>
      <c r="BF67">
        <v>0</v>
      </c>
      <c r="BG67">
        <f t="shared" si="56"/>
        <v>0</v>
      </c>
      <c r="BH67" s="15">
        <f t="shared" si="25"/>
        <v>0</v>
      </c>
      <c r="BI67" t="e">
        <f t="shared" si="57"/>
        <v>#NUM!</v>
      </c>
      <c r="BJ67" t="e">
        <f t="shared" si="58"/>
        <v>#NUM!</v>
      </c>
      <c r="BM67">
        <v>0</v>
      </c>
      <c r="BN67">
        <f t="shared" si="59"/>
        <v>0</v>
      </c>
      <c r="BO67">
        <f t="shared" ref="BO67:BO104" si="66">BN67/27</f>
        <v>0</v>
      </c>
      <c r="BP67" t="e">
        <f t="shared" si="60"/>
        <v>#NUM!</v>
      </c>
      <c r="BQ67" t="e">
        <f t="shared" si="61"/>
        <v>#NUM!</v>
      </c>
      <c r="BT67">
        <v>0</v>
      </c>
      <c r="BU67">
        <v>0</v>
      </c>
      <c r="BV67">
        <f t="shared" si="62"/>
        <v>0</v>
      </c>
      <c r="BW67">
        <f t="shared" si="63"/>
        <v>0</v>
      </c>
      <c r="BX67" t="e">
        <f t="shared" si="64"/>
        <v>#NUM!</v>
      </c>
      <c r="BY67" t="e">
        <f t="shared" si="65"/>
        <v>#NUM!</v>
      </c>
    </row>
    <row r="68" spans="1:77" x14ac:dyDescent="0.35">
      <c r="A68" t="s">
        <v>79</v>
      </c>
      <c r="B68" t="s">
        <v>220</v>
      </c>
      <c r="C68" t="s">
        <v>362</v>
      </c>
      <c r="D68" t="s">
        <v>363</v>
      </c>
      <c r="E68" t="s">
        <v>368</v>
      </c>
      <c r="G68" s="9" t="s">
        <v>372</v>
      </c>
      <c r="H68" s="9" t="s">
        <v>373</v>
      </c>
      <c r="I68" t="s">
        <v>374</v>
      </c>
      <c r="L68">
        <v>0</v>
      </c>
      <c r="M68">
        <f t="shared" si="36"/>
        <v>0</v>
      </c>
      <c r="N68">
        <f t="shared" si="37"/>
        <v>0</v>
      </c>
      <c r="O68" t="e">
        <f t="shared" si="38"/>
        <v>#NUM!</v>
      </c>
      <c r="P68" t="e">
        <f t="shared" si="39"/>
        <v>#NUM!</v>
      </c>
      <c r="S68">
        <v>0</v>
      </c>
      <c r="T68">
        <f t="shared" si="40"/>
        <v>0</v>
      </c>
      <c r="U68" s="15">
        <f t="shared" si="5"/>
        <v>0</v>
      </c>
      <c r="V68" t="e">
        <f t="shared" si="41"/>
        <v>#NUM!</v>
      </c>
      <c r="W68" t="e">
        <f t="shared" si="42"/>
        <v>#NUM!</v>
      </c>
      <c r="Z68">
        <v>0</v>
      </c>
      <c r="AA68">
        <f t="shared" si="43"/>
        <v>0</v>
      </c>
      <c r="AB68">
        <f t="shared" si="44"/>
        <v>0</v>
      </c>
      <c r="AC68" t="e">
        <f t="shared" si="45"/>
        <v>#NUM!</v>
      </c>
      <c r="AD68" t="e">
        <f t="shared" si="46"/>
        <v>#NUM!</v>
      </c>
      <c r="AG68">
        <v>0</v>
      </c>
      <c r="AH68">
        <f t="shared" si="47"/>
        <v>0</v>
      </c>
      <c r="AI68" s="15">
        <f t="shared" si="13"/>
        <v>0</v>
      </c>
      <c r="AJ68" t="e">
        <f t="shared" si="48"/>
        <v>#NUM!</v>
      </c>
      <c r="AK68" t="e">
        <f t="shared" si="49"/>
        <v>#NUM!</v>
      </c>
      <c r="AO68">
        <v>0</v>
      </c>
      <c r="AP68">
        <v>0</v>
      </c>
      <c r="AQ68" s="15">
        <f t="shared" si="16"/>
        <v>0</v>
      </c>
      <c r="AR68" s="15">
        <f t="shared" si="17"/>
        <v>0</v>
      </c>
      <c r="AS68" t="e">
        <f t="shared" si="50"/>
        <v>#NUM!</v>
      </c>
      <c r="AT68" t="e">
        <f t="shared" si="51"/>
        <v>#NUM!</v>
      </c>
      <c r="AW68">
        <v>0</v>
      </c>
      <c r="AX68">
        <v>0</v>
      </c>
      <c r="AY68">
        <f t="shared" si="52"/>
        <v>0</v>
      </c>
      <c r="AZ68">
        <f t="shared" si="53"/>
        <v>0</v>
      </c>
      <c r="BA68" t="e">
        <f t="shared" si="54"/>
        <v>#NUM!</v>
      </c>
      <c r="BB68" t="e">
        <f t="shared" si="55"/>
        <v>#NUM!</v>
      </c>
      <c r="BE68">
        <v>2</v>
      </c>
      <c r="BF68">
        <v>0</v>
      </c>
      <c r="BG68">
        <f t="shared" si="56"/>
        <v>1</v>
      </c>
      <c r="BH68" s="15">
        <f t="shared" si="25"/>
        <v>0.04</v>
      </c>
      <c r="BI68">
        <f t="shared" si="57"/>
        <v>-3.2188758248682006</v>
      </c>
      <c r="BJ68">
        <f t="shared" si="58"/>
        <v>-0.12875503299472801</v>
      </c>
      <c r="BM68">
        <v>0</v>
      </c>
      <c r="BN68">
        <f t="shared" si="59"/>
        <v>0</v>
      </c>
      <c r="BO68">
        <f t="shared" si="66"/>
        <v>0</v>
      </c>
      <c r="BP68" t="e">
        <f t="shared" si="60"/>
        <v>#NUM!</v>
      </c>
      <c r="BQ68" t="e">
        <f t="shared" si="61"/>
        <v>#NUM!</v>
      </c>
      <c r="BT68">
        <v>0</v>
      </c>
      <c r="BU68">
        <v>0</v>
      </c>
      <c r="BV68">
        <f t="shared" si="62"/>
        <v>0</v>
      </c>
      <c r="BW68">
        <f t="shared" si="63"/>
        <v>0</v>
      </c>
      <c r="BX68" t="e">
        <f t="shared" si="64"/>
        <v>#NUM!</v>
      </c>
      <c r="BY68" t="e">
        <f t="shared" si="65"/>
        <v>#NUM!</v>
      </c>
    </row>
    <row r="69" spans="1:77" x14ac:dyDescent="0.35">
      <c r="A69" t="s">
        <v>79</v>
      </c>
      <c r="B69" t="s">
        <v>220</v>
      </c>
      <c r="C69" t="s">
        <v>362</v>
      </c>
      <c r="D69" t="s">
        <v>363</v>
      </c>
      <c r="E69" t="s">
        <v>375</v>
      </c>
      <c r="G69" s="9" t="s">
        <v>376</v>
      </c>
      <c r="H69" s="9" t="s">
        <v>377</v>
      </c>
      <c r="I69" t="s">
        <v>378</v>
      </c>
      <c r="L69">
        <v>0</v>
      </c>
      <c r="M69">
        <f t="shared" si="36"/>
        <v>0</v>
      </c>
      <c r="N69">
        <f t="shared" si="37"/>
        <v>0</v>
      </c>
      <c r="O69" t="e">
        <f t="shared" si="38"/>
        <v>#NUM!</v>
      </c>
      <c r="P69" t="e">
        <f t="shared" si="39"/>
        <v>#NUM!</v>
      </c>
      <c r="S69">
        <v>0</v>
      </c>
      <c r="T69">
        <f t="shared" si="40"/>
        <v>0</v>
      </c>
      <c r="U69" s="15">
        <f t="shared" ref="U69:U104" si="67">T69/13</f>
        <v>0</v>
      </c>
      <c r="V69" t="e">
        <f t="shared" si="41"/>
        <v>#NUM!</v>
      </c>
      <c r="W69" t="e">
        <f t="shared" si="42"/>
        <v>#NUM!</v>
      </c>
      <c r="Z69">
        <v>0</v>
      </c>
      <c r="AA69">
        <f t="shared" si="43"/>
        <v>0</v>
      </c>
      <c r="AB69">
        <f t="shared" si="44"/>
        <v>0</v>
      </c>
      <c r="AC69" t="e">
        <f t="shared" si="45"/>
        <v>#NUM!</v>
      </c>
      <c r="AD69" t="e">
        <f t="shared" si="46"/>
        <v>#NUM!</v>
      </c>
      <c r="AG69">
        <v>0</v>
      </c>
      <c r="AH69">
        <f t="shared" si="47"/>
        <v>0</v>
      </c>
      <c r="AI69" s="15">
        <f t="shared" ref="AI69:AI104" si="68">AH69/22</f>
        <v>0</v>
      </c>
      <c r="AJ69" t="e">
        <f t="shared" si="48"/>
        <v>#NUM!</v>
      </c>
      <c r="AK69" t="e">
        <f t="shared" si="49"/>
        <v>#NUM!</v>
      </c>
      <c r="AO69">
        <v>0</v>
      </c>
      <c r="AP69">
        <v>1</v>
      </c>
      <c r="AQ69" s="15">
        <f t="shared" ref="AQ69:AQ104" si="69">AVERAGE(AO69:AP69)</f>
        <v>0.5</v>
      </c>
      <c r="AR69" s="15">
        <f t="shared" ref="AR69:AR104" si="70">AQ69/14</f>
        <v>3.5714285714285712E-2</v>
      </c>
      <c r="AS69">
        <f t="shared" si="50"/>
        <v>-3.3322045101752038</v>
      </c>
      <c r="AT69">
        <f t="shared" si="51"/>
        <v>-0.1190073039348287</v>
      </c>
      <c r="AW69">
        <v>0</v>
      </c>
      <c r="AX69">
        <v>1</v>
      </c>
      <c r="AY69">
        <f t="shared" si="52"/>
        <v>0.5</v>
      </c>
      <c r="AZ69">
        <f t="shared" si="53"/>
        <v>0.05</v>
      </c>
      <c r="BA69">
        <f t="shared" si="54"/>
        <v>-2.9957322735539909</v>
      </c>
      <c r="BB69">
        <f t="shared" si="55"/>
        <v>-0.14978661367769955</v>
      </c>
      <c r="BE69">
        <v>0</v>
      </c>
      <c r="BF69">
        <v>0</v>
      </c>
      <c r="BG69">
        <f t="shared" si="56"/>
        <v>0</v>
      </c>
      <c r="BH69" s="15">
        <f t="shared" ref="BH69:BH104" si="71">BG69/25</f>
        <v>0</v>
      </c>
      <c r="BI69" t="e">
        <f t="shared" si="57"/>
        <v>#NUM!</v>
      </c>
      <c r="BJ69" t="e">
        <f t="shared" si="58"/>
        <v>#NUM!</v>
      </c>
      <c r="BM69">
        <v>0</v>
      </c>
      <c r="BN69">
        <f t="shared" si="59"/>
        <v>0</v>
      </c>
      <c r="BO69">
        <f t="shared" si="66"/>
        <v>0</v>
      </c>
      <c r="BP69" t="e">
        <f t="shared" si="60"/>
        <v>#NUM!</v>
      </c>
      <c r="BQ69" t="e">
        <f t="shared" si="61"/>
        <v>#NUM!</v>
      </c>
      <c r="BT69">
        <v>0</v>
      </c>
      <c r="BU69">
        <v>0</v>
      </c>
      <c r="BV69">
        <f t="shared" si="62"/>
        <v>0</v>
      </c>
      <c r="BW69">
        <f t="shared" si="63"/>
        <v>0</v>
      </c>
      <c r="BX69" t="e">
        <f t="shared" si="64"/>
        <v>#NUM!</v>
      </c>
      <c r="BY69" t="e">
        <f t="shared" si="65"/>
        <v>#NUM!</v>
      </c>
    </row>
    <row r="70" spans="1:77" x14ac:dyDescent="0.35">
      <c r="A70" t="s">
        <v>79</v>
      </c>
      <c r="B70" t="s">
        <v>220</v>
      </c>
      <c r="C70" t="s">
        <v>362</v>
      </c>
      <c r="D70" t="s">
        <v>363</v>
      </c>
      <c r="E70" t="s">
        <v>375</v>
      </c>
      <c r="G70" s="9" t="s">
        <v>379</v>
      </c>
      <c r="H70" s="9" t="s">
        <v>380</v>
      </c>
      <c r="I70" t="s">
        <v>381</v>
      </c>
      <c r="L70">
        <v>0</v>
      </c>
      <c r="M70">
        <f t="shared" si="36"/>
        <v>0</v>
      </c>
      <c r="N70">
        <f t="shared" si="37"/>
        <v>0</v>
      </c>
      <c r="O70" t="e">
        <f t="shared" si="38"/>
        <v>#NUM!</v>
      </c>
      <c r="P70" t="e">
        <f t="shared" si="39"/>
        <v>#NUM!</v>
      </c>
      <c r="S70">
        <v>0</v>
      </c>
      <c r="T70">
        <f t="shared" si="40"/>
        <v>0</v>
      </c>
      <c r="U70" s="15">
        <f t="shared" si="67"/>
        <v>0</v>
      </c>
      <c r="V70" t="e">
        <f t="shared" si="41"/>
        <v>#NUM!</v>
      </c>
      <c r="W70" t="e">
        <f t="shared" si="42"/>
        <v>#NUM!</v>
      </c>
      <c r="Z70">
        <v>0</v>
      </c>
      <c r="AA70">
        <f t="shared" si="43"/>
        <v>0</v>
      </c>
      <c r="AB70">
        <f t="shared" si="44"/>
        <v>0</v>
      </c>
      <c r="AC70" t="e">
        <f t="shared" si="45"/>
        <v>#NUM!</v>
      </c>
      <c r="AD70" t="e">
        <f t="shared" si="46"/>
        <v>#NUM!</v>
      </c>
      <c r="AG70">
        <v>0</v>
      </c>
      <c r="AH70">
        <f t="shared" si="47"/>
        <v>0</v>
      </c>
      <c r="AI70" s="15">
        <f t="shared" si="68"/>
        <v>0</v>
      </c>
      <c r="AJ70" t="e">
        <f t="shared" si="48"/>
        <v>#NUM!</v>
      </c>
      <c r="AK70" t="e">
        <f t="shared" si="49"/>
        <v>#NUM!</v>
      </c>
      <c r="AO70">
        <v>0</v>
      </c>
      <c r="AP70">
        <v>0</v>
      </c>
      <c r="AQ70" s="15">
        <f t="shared" si="69"/>
        <v>0</v>
      </c>
      <c r="AR70" s="15">
        <f t="shared" si="70"/>
        <v>0</v>
      </c>
      <c r="AS70" t="e">
        <f t="shared" si="50"/>
        <v>#NUM!</v>
      </c>
      <c r="AT70" t="e">
        <f t="shared" si="51"/>
        <v>#NUM!</v>
      </c>
      <c r="AW70">
        <v>0</v>
      </c>
      <c r="AX70">
        <v>0</v>
      </c>
      <c r="AY70">
        <f t="shared" si="52"/>
        <v>0</v>
      </c>
      <c r="AZ70">
        <f t="shared" si="53"/>
        <v>0</v>
      </c>
      <c r="BA70" t="e">
        <f t="shared" si="54"/>
        <v>#NUM!</v>
      </c>
      <c r="BB70" t="e">
        <f t="shared" si="55"/>
        <v>#NUM!</v>
      </c>
      <c r="BE70">
        <v>1</v>
      </c>
      <c r="BF70">
        <v>0</v>
      </c>
      <c r="BG70">
        <f t="shared" si="56"/>
        <v>0.5</v>
      </c>
      <c r="BH70" s="15">
        <f t="shared" si="71"/>
        <v>0.02</v>
      </c>
      <c r="BI70">
        <f t="shared" si="57"/>
        <v>-3.912023005428146</v>
      </c>
      <c r="BJ70">
        <f t="shared" si="58"/>
        <v>-7.824046010856292E-2</v>
      </c>
      <c r="BM70">
        <v>0</v>
      </c>
      <c r="BN70">
        <f t="shared" si="59"/>
        <v>0</v>
      </c>
      <c r="BO70">
        <f t="shared" si="66"/>
        <v>0</v>
      </c>
      <c r="BP70" t="e">
        <f t="shared" si="60"/>
        <v>#NUM!</v>
      </c>
      <c r="BQ70" t="e">
        <f t="shared" si="61"/>
        <v>#NUM!</v>
      </c>
      <c r="BT70">
        <v>0</v>
      </c>
      <c r="BU70">
        <v>0</v>
      </c>
      <c r="BV70">
        <f t="shared" si="62"/>
        <v>0</v>
      </c>
      <c r="BW70">
        <f t="shared" si="63"/>
        <v>0</v>
      </c>
      <c r="BX70" t="e">
        <f t="shared" si="64"/>
        <v>#NUM!</v>
      </c>
      <c r="BY70" t="e">
        <f t="shared" si="65"/>
        <v>#NUM!</v>
      </c>
    </row>
    <row r="71" spans="1:77" x14ac:dyDescent="0.35">
      <c r="A71" t="s">
        <v>79</v>
      </c>
      <c r="B71" t="s">
        <v>220</v>
      </c>
      <c r="C71" t="s">
        <v>362</v>
      </c>
      <c r="D71" t="s">
        <v>382</v>
      </c>
      <c r="E71" t="s">
        <v>383</v>
      </c>
      <c r="G71" s="9" t="s">
        <v>384</v>
      </c>
      <c r="H71" s="9" t="s">
        <v>385</v>
      </c>
      <c r="I71" t="s">
        <v>386</v>
      </c>
      <c r="L71">
        <v>0</v>
      </c>
      <c r="M71">
        <f t="shared" si="36"/>
        <v>0</v>
      </c>
      <c r="N71">
        <f t="shared" si="37"/>
        <v>0</v>
      </c>
      <c r="O71" t="e">
        <f t="shared" si="38"/>
        <v>#NUM!</v>
      </c>
      <c r="P71" t="e">
        <f t="shared" si="39"/>
        <v>#NUM!</v>
      </c>
      <c r="S71">
        <v>0</v>
      </c>
      <c r="T71">
        <f t="shared" si="40"/>
        <v>0</v>
      </c>
      <c r="U71" s="15">
        <f t="shared" si="67"/>
        <v>0</v>
      </c>
      <c r="V71" t="e">
        <f t="shared" si="41"/>
        <v>#NUM!</v>
      </c>
      <c r="W71" t="e">
        <f t="shared" si="42"/>
        <v>#NUM!</v>
      </c>
      <c r="Z71">
        <v>0</v>
      </c>
      <c r="AA71">
        <f t="shared" si="43"/>
        <v>0</v>
      </c>
      <c r="AB71">
        <f t="shared" si="44"/>
        <v>0</v>
      </c>
      <c r="AC71" t="e">
        <f t="shared" si="45"/>
        <v>#NUM!</v>
      </c>
      <c r="AD71" t="e">
        <f t="shared" si="46"/>
        <v>#NUM!</v>
      </c>
      <c r="AG71">
        <v>0</v>
      </c>
      <c r="AH71">
        <f t="shared" si="47"/>
        <v>0</v>
      </c>
      <c r="AI71" s="15">
        <f t="shared" si="68"/>
        <v>0</v>
      </c>
      <c r="AJ71" t="e">
        <f t="shared" si="48"/>
        <v>#NUM!</v>
      </c>
      <c r="AK71" t="e">
        <f t="shared" si="49"/>
        <v>#NUM!</v>
      </c>
      <c r="AO71">
        <v>0</v>
      </c>
      <c r="AP71">
        <v>0</v>
      </c>
      <c r="AQ71" s="15">
        <f t="shared" si="69"/>
        <v>0</v>
      </c>
      <c r="AR71" s="15">
        <f t="shared" si="70"/>
        <v>0</v>
      </c>
      <c r="AS71" t="e">
        <f t="shared" si="50"/>
        <v>#NUM!</v>
      </c>
      <c r="AT71" t="e">
        <f t="shared" si="51"/>
        <v>#NUM!</v>
      </c>
      <c r="AW71">
        <v>0</v>
      </c>
      <c r="AX71">
        <v>0</v>
      </c>
      <c r="AY71">
        <f t="shared" si="52"/>
        <v>0</v>
      </c>
      <c r="AZ71">
        <f t="shared" si="53"/>
        <v>0</v>
      </c>
      <c r="BA71" t="e">
        <f t="shared" si="54"/>
        <v>#NUM!</v>
      </c>
      <c r="BB71" t="e">
        <f t="shared" si="55"/>
        <v>#NUM!</v>
      </c>
      <c r="BE71">
        <v>0</v>
      </c>
      <c r="BF71">
        <v>0</v>
      </c>
      <c r="BG71">
        <f t="shared" si="56"/>
        <v>0</v>
      </c>
      <c r="BH71" s="15">
        <f t="shared" si="71"/>
        <v>0</v>
      </c>
      <c r="BI71" t="e">
        <f t="shared" si="57"/>
        <v>#NUM!</v>
      </c>
      <c r="BJ71" t="e">
        <f t="shared" si="58"/>
        <v>#NUM!</v>
      </c>
      <c r="BM71">
        <v>0</v>
      </c>
      <c r="BN71">
        <f t="shared" si="59"/>
        <v>0</v>
      </c>
      <c r="BO71">
        <f t="shared" si="66"/>
        <v>0</v>
      </c>
      <c r="BP71" t="e">
        <f t="shared" si="60"/>
        <v>#NUM!</v>
      </c>
      <c r="BQ71" t="e">
        <f t="shared" si="61"/>
        <v>#NUM!</v>
      </c>
      <c r="BT71">
        <v>1</v>
      </c>
      <c r="BU71">
        <v>0</v>
      </c>
      <c r="BV71">
        <f t="shared" si="62"/>
        <v>0.5</v>
      </c>
      <c r="BW71">
        <f t="shared" si="63"/>
        <v>9.0909090909090912E-2</v>
      </c>
      <c r="BX71">
        <f t="shared" si="64"/>
        <v>-2.3978952727983707</v>
      </c>
      <c r="BY71">
        <f t="shared" si="65"/>
        <v>-0.21799047934530644</v>
      </c>
    </row>
    <row r="72" spans="1:77" x14ac:dyDescent="0.35">
      <c r="A72" t="s">
        <v>79</v>
      </c>
      <c r="B72" t="s">
        <v>220</v>
      </c>
      <c r="C72" t="s">
        <v>362</v>
      </c>
      <c r="D72" t="s">
        <v>382</v>
      </c>
      <c r="E72" t="s">
        <v>387</v>
      </c>
      <c r="G72" s="9" t="s">
        <v>388</v>
      </c>
      <c r="H72" s="9" t="s">
        <v>389</v>
      </c>
      <c r="I72" t="s">
        <v>390</v>
      </c>
      <c r="L72">
        <v>0</v>
      </c>
      <c r="M72">
        <f t="shared" si="36"/>
        <v>0</v>
      </c>
      <c r="N72">
        <f t="shared" si="37"/>
        <v>0</v>
      </c>
      <c r="O72" t="e">
        <f t="shared" si="38"/>
        <v>#NUM!</v>
      </c>
      <c r="P72" t="e">
        <f t="shared" si="39"/>
        <v>#NUM!</v>
      </c>
      <c r="S72">
        <v>1</v>
      </c>
      <c r="T72">
        <f t="shared" si="40"/>
        <v>1</v>
      </c>
      <c r="U72" s="15">
        <f t="shared" si="67"/>
        <v>7.6923076923076927E-2</v>
      </c>
      <c r="V72">
        <f t="shared" si="41"/>
        <v>-2.5649493574615367</v>
      </c>
      <c r="W72">
        <f t="shared" si="42"/>
        <v>-0.19730379672781054</v>
      </c>
      <c r="Z72">
        <v>0</v>
      </c>
      <c r="AA72">
        <f t="shared" si="43"/>
        <v>0</v>
      </c>
      <c r="AB72">
        <f t="shared" si="44"/>
        <v>0</v>
      </c>
      <c r="AC72" t="e">
        <f t="shared" si="45"/>
        <v>#NUM!</v>
      </c>
      <c r="AD72" t="e">
        <f t="shared" si="46"/>
        <v>#NUM!</v>
      </c>
      <c r="AG72">
        <v>0</v>
      </c>
      <c r="AH72">
        <f t="shared" si="47"/>
        <v>0</v>
      </c>
      <c r="AI72" s="15">
        <f t="shared" si="68"/>
        <v>0</v>
      </c>
      <c r="AJ72" t="e">
        <f t="shared" si="48"/>
        <v>#NUM!</v>
      </c>
      <c r="AK72" t="e">
        <f t="shared" si="49"/>
        <v>#NUM!</v>
      </c>
      <c r="AO72">
        <v>0</v>
      </c>
      <c r="AP72">
        <v>0</v>
      </c>
      <c r="AQ72" s="15">
        <f t="shared" si="69"/>
        <v>0</v>
      </c>
      <c r="AR72" s="15">
        <f t="shared" si="70"/>
        <v>0</v>
      </c>
      <c r="AS72" t="e">
        <f t="shared" si="50"/>
        <v>#NUM!</v>
      </c>
      <c r="AT72" t="e">
        <f t="shared" si="51"/>
        <v>#NUM!</v>
      </c>
      <c r="AW72">
        <v>0</v>
      </c>
      <c r="AX72">
        <v>0</v>
      </c>
      <c r="AY72">
        <f t="shared" si="52"/>
        <v>0</v>
      </c>
      <c r="AZ72">
        <f t="shared" si="53"/>
        <v>0</v>
      </c>
      <c r="BA72" t="e">
        <f t="shared" si="54"/>
        <v>#NUM!</v>
      </c>
      <c r="BB72" t="e">
        <f t="shared" si="55"/>
        <v>#NUM!</v>
      </c>
      <c r="BE72">
        <v>0</v>
      </c>
      <c r="BF72">
        <v>0</v>
      </c>
      <c r="BG72">
        <f t="shared" si="56"/>
        <v>0</v>
      </c>
      <c r="BH72" s="15">
        <f t="shared" si="71"/>
        <v>0</v>
      </c>
      <c r="BI72" t="e">
        <f t="shared" si="57"/>
        <v>#NUM!</v>
      </c>
      <c r="BJ72" t="e">
        <f t="shared" si="58"/>
        <v>#NUM!</v>
      </c>
      <c r="BM72">
        <v>0</v>
      </c>
      <c r="BN72">
        <f t="shared" si="59"/>
        <v>0</v>
      </c>
      <c r="BO72">
        <f t="shared" si="66"/>
        <v>0</v>
      </c>
      <c r="BP72" t="e">
        <f t="shared" si="60"/>
        <v>#NUM!</v>
      </c>
      <c r="BQ72" t="e">
        <f t="shared" si="61"/>
        <v>#NUM!</v>
      </c>
      <c r="BT72">
        <v>0</v>
      </c>
      <c r="BU72">
        <v>0</v>
      </c>
      <c r="BV72">
        <f t="shared" si="62"/>
        <v>0</v>
      </c>
      <c r="BW72">
        <f t="shared" si="63"/>
        <v>0</v>
      </c>
      <c r="BX72" t="e">
        <f t="shared" si="64"/>
        <v>#NUM!</v>
      </c>
      <c r="BY72" t="e">
        <f t="shared" si="65"/>
        <v>#NUM!</v>
      </c>
    </row>
    <row r="73" spans="1:77" x14ac:dyDescent="0.35">
      <c r="A73" t="s">
        <v>79</v>
      </c>
      <c r="B73" t="s">
        <v>220</v>
      </c>
      <c r="C73" t="s">
        <v>362</v>
      </c>
      <c r="D73" t="s">
        <v>382</v>
      </c>
      <c r="E73" t="s">
        <v>387</v>
      </c>
      <c r="F73" t="s">
        <v>391</v>
      </c>
      <c r="G73" s="9" t="s">
        <v>392</v>
      </c>
      <c r="H73" s="9" t="s">
        <v>393</v>
      </c>
      <c r="I73" t="s">
        <v>394</v>
      </c>
      <c r="L73">
        <v>0</v>
      </c>
      <c r="M73">
        <f t="shared" si="36"/>
        <v>0</v>
      </c>
      <c r="N73">
        <f t="shared" si="37"/>
        <v>0</v>
      </c>
      <c r="O73" t="e">
        <f t="shared" si="38"/>
        <v>#NUM!</v>
      </c>
      <c r="P73" t="e">
        <f t="shared" si="39"/>
        <v>#NUM!</v>
      </c>
      <c r="S73">
        <v>1</v>
      </c>
      <c r="T73">
        <f t="shared" si="40"/>
        <v>1</v>
      </c>
      <c r="U73" s="15">
        <f t="shared" si="67"/>
        <v>7.6923076923076927E-2</v>
      </c>
      <c r="V73">
        <f t="shared" si="41"/>
        <v>-2.5649493574615367</v>
      </c>
      <c r="W73">
        <f t="shared" si="42"/>
        <v>-0.19730379672781054</v>
      </c>
      <c r="Z73">
        <v>0</v>
      </c>
      <c r="AA73">
        <f t="shared" si="43"/>
        <v>0</v>
      </c>
      <c r="AB73">
        <f t="shared" si="44"/>
        <v>0</v>
      </c>
      <c r="AC73" t="e">
        <f t="shared" si="45"/>
        <v>#NUM!</v>
      </c>
      <c r="AD73" t="e">
        <f t="shared" si="46"/>
        <v>#NUM!</v>
      </c>
      <c r="AG73">
        <v>0</v>
      </c>
      <c r="AH73">
        <f t="shared" si="47"/>
        <v>0</v>
      </c>
      <c r="AI73" s="15">
        <f t="shared" si="68"/>
        <v>0</v>
      </c>
      <c r="AJ73" t="e">
        <f t="shared" si="48"/>
        <v>#NUM!</v>
      </c>
      <c r="AK73" t="e">
        <f t="shared" si="49"/>
        <v>#NUM!</v>
      </c>
      <c r="AO73">
        <v>0</v>
      </c>
      <c r="AP73">
        <v>0</v>
      </c>
      <c r="AQ73" s="15">
        <f t="shared" si="69"/>
        <v>0</v>
      </c>
      <c r="AR73" s="15">
        <f t="shared" si="70"/>
        <v>0</v>
      </c>
      <c r="AS73" t="e">
        <f t="shared" si="50"/>
        <v>#NUM!</v>
      </c>
      <c r="AT73" t="e">
        <f t="shared" si="51"/>
        <v>#NUM!</v>
      </c>
      <c r="AW73">
        <v>0</v>
      </c>
      <c r="AX73">
        <v>0</v>
      </c>
      <c r="AY73">
        <f t="shared" si="52"/>
        <v>0</v>
      </c>
      <c r="AZ73">
        <f t="shared" si="53"/>
        <v>0</v>
      </c>
      <c r="BA73" t="e">
        <f t="shared" si="54"/>
        <v>#NUM!</v>
      </c>
      <c r="BB73" t="e">
        <f t="shared" si="55"/>
        <v>#NUM!</v>
      </c>
      <c r="BE73">
        <v>0</v>
      </c>
      <c r="BF73">
        <v>0</v>
      </c>
      <c r="BG73">
        <f t="shared" si="56"/>
        <v>0</v>
      </c>
      <c r="BH73" s="15">
        <f t="shared" si="71"/>
        <v>0</v>
      </c>
      <c r="BI73" t="e">
        <f t="shared" si="57"/>
        <v>#NUM!</v>
      </c>
      <c r="BJ73" t="e">
        <f t="shared" si="58"/>
        <v>#NUM!</v>
      </c>
      <c r="BM73">
        <v>0</v>
      </c>
      <c r="BN73">
        <f t="shared" si="59"/>
        <v>0</v>
      </c>
      <c r="BO73">
        <f t="shared" si="66"/>
        <v>0</v>
      </c>
      <c r="BP73" t="e">
        <f t="shared" si="60"/>
        <v>#NUM!</v>
      </c>
      <c r="BQ73" t="e">
        <f t="shared" si="61"/>
        <v>#NUM!</v>
      </c>
      <c r="BT73">
        <v>0</v>
      </c>
      <c r="BU73">
        <v>0</v>
      </c>
      <c r="BV73">
        <f t="shared" si="62"/>
        <v>0</v>
      </c>
      <c r="BW73">
        <f t="shared" si="63"/>
        <v>0</v>
      </c>
      <c r="BX73" t="e">
        <f t="shared" si="64"/>
        <v>#NUM!</v>
      </c>
      <c r="BY73" t="e">
        <f t="shared" si="65"/>
        <v>#NUM!</v>
      </c>
    </row>
    <row r="74" spans="1:77" x14ac:dyDescent="0.35">
      <c r="A74" t="s">
        <v>79</v>
      </c>
      <c r="B74" t="s">
        <v>220</v>
      </c>
      <c r="C74" t="s">
        <v>362</v>
      </c>
      <c r="D74" t="s">
        <v>382</v>
      </c>
      <c r="E74" t="s">
        <v>387</v>
      </c>
      <c r="F74" t="s">
        <v>395</v>
      </c>
      <c r="G74" s="9" t="s">
        <v>396</v>
      </c>
      <c r="H74" s="9" t="s">
        <v>397</v>
      </c>
      <c r="I74" t="s">
        <v>398</v>
      </c>
      <c r="L74">
        <v>0</v>
      </c>
      <c r="M74">
        <f t="shared" si="36"/>
        <v>0</v>
      </c>
      <c r="N74">
        <f t="shared" si="37"/>
        <v>0</v>
      </c>
      <c r="O74" t="e">
        <f t="shared" si="38"/>
        <v>#NUM!</v>
      </c>
      <c r="P74" t="e">
        <f t="shared" si="39"/>
        <v>#NUM!</v>
      </c>
      <c r="S74">
        <v>1</v>
      </c>
      <c r="T74">
        <f t="shared" si="40"/>
        <v>1</v>
      </c>
      <c r="U74" s="15">
        <f t="shared" si="67"/>
        <v>7.6923076923076927E-2</v>
      </c>
      <c r="V74">
        <f t="shared" si="41"/>
        <v>-2.5649493574615367</v>
      </c>
      <c r="W74">
        <f t="shared" si="42"/>
        <v>-0.19730379672781054</v>
      </c>
      <c r="Z74">
        <v>0</v>
      </c>
      <c r="AA74">
        <f t="shared" si="43"/>
        <v>0</v>
      </c>
      <c r="AB74">
        <f t="shared" si="44"/>
        <v>0</v>
      </c>
      <c r="AC74" t="e">
        <f t="shared" si="45"/>
        <v>#NUM!</v>
      </c>
      <c r="AD74" t="e">
        <f t="shared" si="46"/>
        <v>#NUM!</v>
      </c>
      <c r="AG74">
        <v>0</v>
      </c>
      <c r="AH74">
        <f t="shared" si="47"/>
        <v>0</v>
      </c>
      <c r="AI74" s="15">
        <f t="shared" si="68"/>
        <v>0</v>
      </c>
      <c r="AJ74" t="e">
        <f t="shared" si="48"/>
        <v>#NUM!</v>
      </c>
      <c r="AK74" t="e">
        <f t="shared" si="49"/>
        <v>#NUM!</v>
      </c>
      <c r="AO74">
        <v>0</v>
      </c>
      <c r="AP74">
        <v>0</v>
      </c>
      <c r="AQ74" s="15">
        <f t="shared" si="69"/>
        <v>0</v>
      </c>
      <c r="AR74" s="15">
        <f t="shared" si="70"/>
        <v>0</v>
      </c>
      <c r="AS74" t="e">
        <f t="shared" si="50"/>
        <v>#NUM!</v>
      </c>
      <c r="AT74" t="e">
        <f t="shared" si="51"/>
        <v>#NUM!</v>
      </c>
      <c r="AW74">
        <v>0</v>
      </c>
      <c r="AX74">
        <v>0</v>
      </c>
      <c r="AY74">
        <f t="shared" si="52"/>
        <v>0</v>
      </c>
      <c r="AZ74">
        <f t="shared" si="53"/>
        <v>0</v>
      </c>
      <c r="BA74" t="e">
        <f t="shared" si="54"/>
        <v>#NUM!</v>
      </c>
      <c r="BB74" t="e">
        <f t="shared" si="55"/>
        <v>#NUM!</v>
      </c>
      <c r="BE74">
        <v>0</v>
      </c>
      <c r="BF74">
        <v>0</v>
      </c>
      <c r="BG74">
        <f t="shared" si="56"/>
        <v>0</v>
      </c>
      <c r="BH74" s="15">
        <f t="shared" si="71"/>
        <v>0</v>
      </c>
      <c r="BI74" t="e">
        <f t="shared" si="57"/>
        <v>#NUM!</v>
      </c>
      <c r="BJ74" t="e">
        <f t="shared" si="58"/>
        <v>#NUM!</v>
      </c>
      <c r="BM74">
        <v>0</v>
      </c>
      <c r="BN74">
        <f t="shared" si="59"/>
        <v>0</v>
      </c>
      <c r="BO74">
        <f t="shared" si="66"/>
        <v>0</v>
      </c>
      <c r="BP74" t="e">
        <f t="shared" si="60"/>
        <v>#NUM!</v>
      </c>
      <c r="BQ74" t="e">
        <f t="shared" si="61"/>
        <v>#NUM!</v>
      </c>
      <c r="BT74">
        <v>0</v>
      </c>
      <c r="BU74">
        <v>0</v>
      </c>
      <c r="BV74">
        <f t="shared" si="62"/>
        <v>0</v>
      </c>
      <c r="BW74">
        <f t="shared" si="63"/>
        <v>0</v>
      </c>
      <c r="BX74" t="e">
        <f t="shared" si="64"/>
        <v>#NUM!</v>
      </c>
      <c r="BY74" t="e">
        <f t="shared" si="65"/>
        <v>#NUM!</v>
      </c>
    </row>
    <row r="75" spans="1:77" x14ac:dyDescent="0.35">
      <c r="A75" t="s">
        <v>79</v>
      </c>
      <c r="B75" t="s">
        <v>220</v>
      </c>
      <c r="G75" s="9" t="s">
        <v>399</v>
      </c>
      <c r="H75" s="9" t="s">
        <v>400</v>
      </c>
      <c r="I75" t="s">
        <v>401</v>
      </c>
      <c r="L75">
        <v>0</v>
      </c>
      <c r="M75">
        <f t="shared" si="36"/>
        <v>0</v>
      </c>
      <c r="N75">
        <f t="shared" si="37"/>
        <v>0</v>
      </c>
      <c r="O75" t="e">
        <f t="shared" si="38"/>
        <v>#NUM!</v>
      </c>
      <c r="P75" t="e">
        <f t="shared" si="39"/>
        <v>#NUM!</v>
      </c>
      <c r="S75">
        <v>0</v>
      </c>
      <c r="T75">
        <f t="shared" si="40"/>
        <v>0</v>
      </c>
      <c r="U75" s="15">
        <f t="shared" si="67"/>
        <v>0</v>
      </c>
      <c r="V75" t="e">
        <f t="shared" si="41"/>
        <v>#NUM!</v>
      </c>
      <c r="W75" t="e">
        <f t="shared" si="42"/>
        <v>#NUM!</v>
      </c>
      <c r="Z75">
        <v>0</v>
      </c>
      <c r="AA75">
        <f t="shared" si="43"/>
        <v>0</v>
      </c>
      <c r="AB75">
        <f t="shared" si="44"/>
        <v>0</v>
      </c>
      <c r="AC75" t="e">
        <f t="shared" si="45"/>
        <v>#NUM!</v>
      </c>
      <c r="AD75" t="e">
        <f t="shared" si="46"/>
        <v>#NUM!</v>
      </c>
      <c r="AG75">
        <v>0</v>
      </c>
      <c r="AH75">
        <f t="shared" si="47"/>
        <v>0</v>
      </c>
      <c r="AI75" s="15">
        <f t="shared" si="68"/>
        <v>0</v>
      </c>
      <c r="AJ75" t="e">
        <f t="shared" si="48"/>
        <v>#NUM!</v>
      </c>
      <c r="AK75" t="e">
        <f t="shared" si="49"/>
        <v>#NUM!</v>
      </c>
      <c r="AO75">
        <v>0</v>
      </c>
      <c r="AP75">
        <v>0</v>
      </c>
      <c r="AQ75" s="15">
        <f t="shared" si="69"/>
        <v>0</v>
      </c>
      <c r="AR75" s="15">
        <f t="shared" si="70"/>
        <v>0</v>
      </c>
      <c r="AS75" t="e">
        <f t="shared" si="50"/>
        <v>#NUM!</v>
      </c>
      <c r="AT75" t="e">
        <f t="shared" si="51"/>
        <v>#NUM!</v>
      </c>
      <c r="AW75">
        <v>0</v>
      </c>
      <c r="AX75">
        <v>4</v>
      </c>
      <c r="AY75">
        <f t="shared" si="52"/>
        <v>2</v>
      </c>
      <c r="AZ75">
        <f t="shared" si="53"/>
        <v>0.2</v>
      </c>
      <c r="BA75">
        <f t="shared" si="54"/>
        <v>-1.6094379124341003</v>
      </c>
      <c r="BB75">
        <f t="shared" si="55"/>
        <v>-0.32188758248682009</v>
      </c>
      <c r="BE75">
        <v>0</v>
      </c>
      <c r="BF75">
        <v>0</v>
      </c>
      <c r="BG75">
        <f t="shared" si="56"/>
        <v>0</v>
      </c>
      <c r="BH75" s="15">
        <f t="shared" si="71"/>
        <v>0</v>
      </c>
      <c r="BI75" t="e">
        <f t="shared" si="57"/>
        <v>#NUM!</v>
      </c>
      <c r="BJ75" t="e">
        <f t="shared" si="58"/>
        <v>#NUM!</v>
      </c>
      <c r="BM75">
        <v>0</v>
      </c>
      <c r="BN75">
        <f t="shared" si="59"/>
        <v>0</v>
      </c>
      <c r="BO75">
        <f t="shared" si="66"/>
        <v>0</v>
      </c>
      <c r="BP75" t="e">
        <f t="shared" si="60"/>
        <v>#NUM!</v>
      </c>
      <c r="BQ75" t="e">
        <f t="shared" si="61"/>
        <v>#NUM!</v>
      </c>
      <c r="BT75">
        <v>0</v>
      </c>
      <c r="BU75">
        <v>0</v>
      </c>
      <c r="BV75">
        <f t="shared" si="62"/>
        <v>0</v>
      </c>
      <c r="BW75">
        <f t="shared" si="63"/>
        <v>0</v>
      </c>
      <c r="BX75" t="e">
        <f t="shared" si="64"/>
        <v>#NUM!</v>
      </c>
      <c r="BY75" t="e">
        <f t="shared" si="65"/>
        <v>#NUM!</v>
      </c>
    </row>
    <row r="76" spans="1:77" x14ac:dyDescent="0.35">
      <c r="A76" t="s">
        <v>79</v>
      </c>
      <c r="B76" t="s">
        <v>220</v>
      </c>
      <c r="G76" s="9" t="s">
        <v>402</v>
      </c>
      <c r="H76" s="9" t="s">
        <v>403</v>
      </c>
      <c r="I76" t="s">
        <v>404</v>
      </c>
      <c r="L76">
        <v>0</v>
      </c>
      <c r="M76">
        <f t="shared" si="36"/>
        <v>0</v>
      </c>
      <c r="N76">
        <f t="shared" si="37"/>
        <v>0</v>
      </c>
      <c r="O76" t="e">
        <f t="shared" si="38"/>
        <v>#NUM!</v>
      </c>
      <c r="P76" t="e">
        <f t="shared" si="39"/>
        <v>#NUM!</v>
      </c>
      <c r="S76">
        <v>0</v>
      </c>
      <c r="T76">
        <f t="shared" si="40"/>
        <v>0</v>
      </c>
      <c r="U76" s="15">
        <f t="shared" si="67"/>
        <v>0</v>
      </c>
      <c r="V76" t="e">
        <f t="shared" si="41"/>
        <v>#NUM!</v>
      </c>
      <c r="W76" t="e">
        <f t="shared" si="42"/>
        <v>#NUM!</v>
      </c>
      <c r="Z76">
        <v>0</v>
      </c>
      <c r="AA76">
        <f t="shared" si="43"/>
        <v>0</v>
      </c>
      <c r="AB76">
        <f t="shared" si="44"/>
        <v>0</v>
      </c>
      <c r="AC76" t="e">
        <f t="shared" si="45"/>
        <v>#NUM!</v>
      </c>
      <c r="AD76" t="e">
        <f t="shared" si="46"/>
        <v>#NUM!</v>
      </c>
      <c r="AG76">
        <v>0</v>
      </c>
      <c r="AH76">
        <f t="shared" si="47"/>
        <v>0</v>
      </c>
      <c r="AI76" s="15">
        <f t="shared" si="68"/>
        <v>0</v>
      </c>
      <c r="AJ76" t="e">
        <f t="shared" si="48"/>
        <v>#NUM!</v>
      </c>
      <c r="AK76" t="e">
        <f t="shared" si="49"/>
        <v>#NUM!</v>
      </c>
      <c r="AO76">
        <v>1</v>
      </c>
      <c r="AP76">
        <v>0</v>
      </c>
      <c r="AQ76" s="15">
        <f t="shared" si="69"/>
        <v>0.5</v>
      </c>
      <c r="AR76" s="15">
        <f t="shared" si="70"/>
        <v>3.5714285714285712E-2</v>
      </c>
      <c r="AS76">
        <f t="shared" si="50"/>
        <v>-3.3322045101752038</v>
      </c>
      <c r="AT76">
        <f t="shared" si="51"/>
        <v>-0.1190073039348287</v>
      </c>
      <c r="AW76">
        <v>0</v>
      </c>
      <c r="AX76">
        <v>0</v>
      </c>
      <c r="AY76">
        <f t="shared" si="52"/>
        <v>0</v>
      </c>
      <c r="AZ76">
        <f t="shared" si="53"/>
        <v>0</v>
      </c>
      <c r="BA76" t="e">
        <f t="shared" si="54"/>
        <v>#NUM!</v>
      </c>
      <c r="BB76" t="e">
        <f t="shared" si="55"/>
        <v>#NUM!</v>
      </c>
      <c r="BE76">
        <v>0</v>
      </c>
      <c r="BF76">
        <v>0</v>
      </c>
      <c r="BG76">
        <f t="shared" si="56"/>
        <v>0</v>
      </c>
      <c r="BH76" s="15">
        <f t="shared" si="71"/>
        <v>0</v>
      </c>
      <c r="BI76" t="e">
        <f t="shared" si="57"/>
        <v>#NUM!</v>
      </c>
      <c r="BJ76" t="e">
        <f t="shared" si="58"/>
        <v>#NUM!</v>
      </c>
      <c r="BM76">
        <v>0</v>
      </c>
      <c r="BN76">
        <f t="shared" si="59"/>
        <v>0</v>
      </c>
      <c r="BO76">
        <f t="shared" si="66"/>
        <v>0</v>
      </c>
      <c r="BP76" t="e">
        <f t="shared" si="60"/>
        <v>#NUM!</v>
      </c>
      <c r="BQ76" t="e">
        <f t="shared" si="61"/>
        <v>#NUM!</v>
      </c>
      <c r="BT76">
        <v>0</v>
      </c>
      <c r="BU76">
        <v>0</v>
      </c>
      <c r="BV76">
        <f t="shared" si="62"/>
        <v>0</v>
      </c>
      <c r="BW76">
        <f t="shared" si="63"/>
        <v>0</v>
      </c>
      <c r="BX76" t="e">
        <f t="shared" si="64"/>
        <v>#NUM!</v>
      </c>
      <c r="BY76" t="e">
        <f t="shared" si="65"/>
        <v>#NUM!</v>
      </c>
    </row>
    <row r="77" spans="1:77" x14ac:dyDescent="0.35">
      <c r="A77" t="s">
        <v>79</v>
      </c>
      <c r="B77" t="s">
        <v>220</v>
      </c>
      <c r="G77" s="9" t="s">
        <v>405</v>
      </c>
      <c r="H77" s="9" t="s">
        <v>406</v>
      </c>
      <c r="I77" t="s">
        <v>407</v>
      </c>
      <c r="L77">
        <v>0</v>
      </c>
      <c r="M77">
        <f t="shared" si="36"/>
        <v>0</v>
      </c>
      <c r="N77">
        <f t="shared" si="37"/>
        <v>0</v>
      </c>
      <c r="O77" t="e">
        <f t="shared" si="38"/>
        <v>#NUM!</v>
      </c>
      <c r="P77" t="e">
        <f t="shared" si="39"/>
        <v>#NUM!</v>
      </c>
      <c r="S77">
        <v>0</v>
      </c>
      <c r="T77">
        <f t="shared" si="40"/>
        <v>0</v>
      </c>
      <c r="U77" s="15">
        <f t="shared" si="67"/>
        <v>0</v>
      </c>
      <c r="V77" t="e">
        <f t="shared" si="41"/>
        <v>#NUM!</v>
      </c>
      <c r="W77" t="e">
        <f t="shared" si="42"/>
        <v>#NUM!</v>
      </c>
      <c r="Z77">
        <v>0</v>
      </c>
      <c r="AA77">
        <f t="shared" si="43"/>
        <v>0</v>
      </c>
      <c r="AB77">
        <f t="shared" si="44"/>
        <v>0</v>
      </c>
      <c r="AC77" t="e">
        <f t="shared" si="45"/>
        <v>#NUM!</v>
      </c>
      <c r="AD77" t="e">
        <f t="shared" si="46"/>
        <v>#NUM!</v>
      </c>
      <c r="AG77">
        <v>0</v>
      </c>
      <c r="AH77">
        <f t="shared" si="47"/>
        <v>0</v>
      </c>
      <c r="AI77" s="15">
        <f t="shared" si="68"/>
        <v>0</v>
      </c>
      <c r="AJ77" t="e">
        <f t="shared" si="48"/>
        <v>#NUM!</v>
      </c>
      <c r="AK77" t="e">
        <f t="shared" si="49"/>
        <v>#NUM!</v>
      </c>
      <c r="AO77">
        <v>0</v>
      </c>
      <c r="AP77">
        <v>0</v>
      </c>
      <c r="AQ77" s="15">
        <f t="shared" si="69"/>
        <v>0</v>
      </c>
      <c r="AR77" s="15">
        <f t="shared" si="70"/>
        <v>0</v>
      </c>
      <c r="AS77" t="e">
        <f t="shared" si="50"/>
        <v>#NUM!</v>
      </c>
      <c r="AT77" t="e">
        <f t="shared" si="51"/>
        <v>#NUM!</v>
      </c>
      <c r="AW77">
        <v>0</v>
      </c>
      <c r="AX77">
        <v>0</v>
      </c>
      <c r="AY77">
        <f t="shared" si="52"/>
        <v>0</v>
      </c>
      <c r="AZ77">
        <f t="shared" si="53"/>
        <v>0</v>
      </c>
      <c r="BA77" t="e">
        <f t="shared" si="54"/>
        <v>#NUM!</v>
      </c>
      <c r="BB77" t="e">
        <f t="shared" si="55"/>
        <v>#NUM!</v>
      </c>
      <c r="BE77">
        <v>1</v>
      </c>
      <c r="BF77">
        <v>0</v>
      </c>
      <c r="BG77">
        <f t="shared" si="56"/>
        <v>0.5</v>
      </c>
      <c r="BH77" s="15">
        <f t="shared" si="71"/>
        <v>0.02</v>
      </c>
      <c r="BI77">
        <f t="shared" si="57"/>
        <v>-3.912023005428146</v>
      </c>
      <c r="BJ77">
        <f t="shared" si="58"/>
        <v>-7.824046010856292E-2</v>
      </c>
      <c r="BM77">
        <v>0</v>
      </c>
      <c r="BN77">
        <f t="shared" si="59"/>
        <v>0</v>
      </c>
      <c r="BO77">
        <f t="shared" si="66"/>
        <v>0</v>
      </c>
      <c r="BP77" t="e">
        <f t="shared" si="60"/>
        <v>#NUM!</v>
      </c>
      <c r="BQ77" t="e">
        <f t="shared" si="61"/>
        <v>#NUM!</v>
      </c>
      <c r="BT77">
        <v>0</v>
      </c>
      <c r="BU77">
        <v>0</v>
      </c>
      <c r="BV77">
        <f t="shared" si="62"/>
        <v>0</v>
      </c>
      <c r="BW77">
        <f t="shared" si="63"/>
        <v>0</v>
      </c>
      <c r="BX77" t="e">
        <f t="shared" si="64"/>
        <v>#NUM!</v>
      </c>
      <c r="BY77" t="e">
        <f t="shared" si="65"/>
        <v>#NUM!</v>
      </c>
    </row>
    <row r="78" spans="1:77" x14ac:dyDescent="0.35">
      <c r="A78" t="s">
        <v>79</v>
      </c>
      <c r="G78" s="9" t="s">
        <v>408</v>
      </c>
      <c r="H78" s="9" t="s">
        <v>409</v>
      </c>
      <c r="I78" t="s">
        <v>410</v>
      </c>
      <c r="L78">
        <v>0</v>
      </c>
      <c r="M78">
        <f t="shared" si="36"/>
        <v>0</v>
      </c>
      <c r="N78">
        <f t="shared" si="37"/>
        <v>0</v>
      </c>
      <c r="O78" t="e">
        <f t="shared" si="38"/>
        <v>#NUM!</v>
      </c>
      <c r="P78" t="e">
        <f t="shared" si="39"/>
        <v>#NUM!</v>
      </c>
      <c r="S78">
        <v>1</v>
      </c>
      <c r="T78">
        <f t="shared" si="40"/>
        <v>1</v>
      </c>
      <c r="U78" s="15">
        <f t="shared" si="67"/>
        <v>7.6923076923076927E-2</v>
      </c>
      <c r="V78">
        <f t="shared" si="41"/>
        <v>-2.5649493574615367</v>
      </c>
      <c r="W78">
        <f t="shared" si="42"/>
        <v>-0.19730379672781054</v>
      </c>
      <c r="Z78">
        <v>0</v>
      </c>
      <c r="AA78">
        <f t="shared" si="43"/>
        <v>0</v>
      </c>
      <c r="AB78">
        <f t="shared" si="44"/>
        <v>0</v>
      </c>
      <c r="AC78" t="e">
        <f t="shared" si="45"/>
        <v>#NUM!</v>
      </c>
      <c r="AD78" t="e">
        <f t="shared" si="46"/>
        <v>#NUM!</v>
      </c>
      <c r="AG78">
        <v>0</v>
      </c>
      <c r="AH78">
        <f t="shared" si="47"/>
        <v>0</v>
      </c>
      <c r="AI78" s="15">
        <f t="shared" si="68"/>
        <v>0</v>
      </c>
      <c r="AJ78" t="e">
        <f t="shared" si="48"/>
        <v>#NUM!</v>
      </c>
      <c r="AK78" t="e">
        <f t="shared" si="49"/>
        <v>#NUM!</v>
      </c>
      <c r="AO78">
        <v>1</v>
      </c>
      <c r="AP78">
        <v>1</v>
      </c>
      <c r="AQ78" s="15">
        <f t="shared" si="69"/>
        <v>1</v>
      </c>
      <c r="AR78" s="15">
        <f t="shared" si="70"/>
        <v>7.1428571428571425E-2</v>
      </c>
      <c r="AS78">
        <f t="shared" si="50"/>
        <v>-2.6390573296152589</v>
      </c>
      <c r="AT78">
        <f t="shared" si="51"/>
        <v>-0.18850409497251847</v>
      </c>
      <c r="AW78">
        <v>0</v>
      </c>
      <c r="AX78">
        <v>0</v>
      </c>
      <c r="AY78">
        <f t="shared" si="52"/>
        <v>0</v>
      </c>
      <c r="AZ78">
        <f t="shared" si="53"/>
        <v>0</v>
      </c>
      <c r="BA78" t="e">
        <f t="shared" si="54"/>
        <v>#NUM!</v>
      </c>
      <c r="BB78" t="e">
        <f t="shared" si="55"/>
        <v>#NUM!</v>
      </c>
      <c r="BE78">
        <v>0</v>
      </c>
      <c r="BF78">
        <v>0</v>
      </c>
      <c r="BG78">
        <f t="shared" si="56"/>
        <v>0</v>
      </c>
      <c r="BH78" s="15">
        <f t="shared" si="71"/>
        <v>0</v>
      </c>
      <c r="BI78" t="e">
        <f t="shared" si="57"/>
        <v>#NUM!</v>
      </c>
      <c r="BJ78" t="e">
        <f t="shared" si="58"/>
        <v>#NUM!</v>
      </c>
      <c r="BM78">
        <v>0</v>
      </c>
      <c r="BN78">
        <f t="shared" si="59"/>
        <v>0</v>
      </c>
      <c r="BO78">
        <f t="shared" si="66"/>
        <v>0</v>
      </c>
      <c r="BP78" t="e">
        <f t="shared" si="60"/>
        <v>#NUM!</v>
      </c>
      <c r="BQ78" t="e">
        <f t="shared" si="61"/>
        <v>#NUM!</v>
      </c>
      <c r="BT78">
        <v>0</v>
      </c>
      <c r="BU78">
        <v>0</v>
      </c>
      <c r="BV78">
        <f t="shared" si="62"/>
        <v>0</v>
      </c>
      <c r="BW78">
        <f t="shared" si="63"/>
        <v>0</v>
      </c>
      <c r="BX78" t="e">
        <f t="shared" si="64"/>
        <v>#NUM!</v>
      </c>
      <c r="BY78" t="e">
        <f t="shared" si="65"/>
        <v>#NUM!</v>
      </c>
    </row>
    <row r="79" spans="1:77" x14ac:dyDescent="0.35">
      <c r="A79" t="s">
        <v>79</v>
      </c>
      <c r="G79" s="9" t="s">
        <v>411</v>
      </c>
      <c r="H79" s="9" t="s">
        <v>412</v>
      </c>
      <c r="I79" t="s">
        <v>413</v>
      </c>
      <c r="L79">
        <v>0</v>
      </c>
      <c r="M79">
        <f t="shared" si="36"/>
        <v>0</v>
      </c>
      <c r="N79">
        <f t="shared" si="37"/>
        <v>0</v>
      </c>
      <c r="O79" t="e">
        <f t="shared" si="38"/>
        <v>#NUM!</v>
      </c>
      <c r="P79" t="e">
        <f t="shared" si="39"/>
        <v>#NUM!</v>
      </c>
      <c r="S79">
        <v>0</v>
      </c>
      <c r="T79">
        <f t="shared" si="40"/>
        <v>0</v>
      </c>
      <c r="U79" s="15">
        <f t="shared" si="67"/>
        <v>0</v>
      </c>
      <c r="V79" t="e">
        <f t="shared" si="41"/>
        <v>#NUM!</v>
      </c>
      <c r="W79" t="e">
        <f t="shared" si="42"/>
        <v>#NUM!</v>
      </c>
      <c r="Z79">
        <v>0</v>
      </c>
      <c r="AA79">
        <f t="shared" si="43"/>
        <v>0</v>
      </c>
      <c r="AB79">
        <f t="shared" si="44"/>
        <v>0</v>
      </c>
      <c r="AC79" t="e">
        <f t="shared" si="45"/>
        <v>#NUM!</v>
      </c>
      <c r="AD79" t="e">
        <f t="shared" si="46"/>
        <v>#NUM!</v>
      </c>
      <c r="AG79">
        <v>0</v>
      </c>
      <c r="AH79">
        <f t="shared" si="47"/>
        <v>0</v>
      </c>
      <c r="AI79" s="15">
        <f t="shared" si="68"/>
        <v>0</v>
      </c>
      <c r="AJ79" t="e">
        <f t="shared" si="48"/>
        <v>#NUM!</v>
      </c>
      <c r="AK79" t="e">
        <f t="shared" si="49"/>
        <v>#NUM!</v>
      </c>
      <c r="AO79">
        <v>0</v>
      </c>
      <c r="AP79">
        <v>0</v>
      </c>
      <c r="AQ79" s="15">
        <f t="shared" si="69"/>
        <v>0</v>
      </c>
      <c r="AR79" s="15">
        <f t="shared" si="70"/>
        <v>0</v>
      </c>
      <c r="AS79" t="e">
        <f t="shared" si="50"/>
        <v>#NUM!</v>
      </c>
      <c r="AT79" t="e">
        <f t="shared" si="51"/>
        <v>#NUM!</v>
      </c>
      <c r="AW79">
        <v>0</v>
      </c>
      <c r="AX79">
        <v>0</v>
      </c>
      <c r="AY79">
        <f t="shared" si="52"/>
        <v>0</v>
      </c>
      <c r="AZ79">
        <f t="shared" si="53"/>
        <v>0</v>
      </c>
      <c r="BA79" t="e">
        <f t="shared" si="54"/>
        <v>#NUM!</v>
      </c>
      <c r="BB79" t="e">
        <f t="shared" si="55"/>
        <v>#NUM!</v>
      </c>
      <c r="BE79">
        <v>0</v>
      </c>
      <c r="BF79">
        <v>0</v>
      </c>
      <c r="BG79">
        <f t="shared" si="56"/>
        <v>0</v>
      </c>
      <c r="BH79" s="15">
        <f t="shared" si="71"/>
        <v>0</v>
      </c>
      <c r="BI79" t="e">
        <f t="shared" si="57"/>
        <v>#NUM!</v>
      </c>
      <c r="BJ79" t="e">
        <f t="shared" si="58"/>
        <v>#NUM!</v>
      </c>
      <c r="BM79">
        <v>1</v>
      </c>
      <c r="BN79">
        <f t="shared" si="59"/>
        <v>1</v>
      </c>
      <c r="BO79">
        <f t="shared" si="66"/>
        <v>3.7037037037037035E-2</v>
      </c>
      <c r="BP79">
        <f t="shared" si="60"/>
        <v>-3.2958368660043291</v>
      </c>
      <c r="BQ79">
        <f t="shared" si="61"/>
        <v>-0.1220680320742344</v>
      </c>
      <c r="BT79">
        <v>0</v>
      </c>
      <c r="BU79">
        <v>0</v>
      </c>
      <c r="BV79">
        <f t="shared" si="62"/>
        <v>0</v>
      </c>
      <c r="BW79">
        <f t="shared" si="63"/>
        <v>0</v>
      </c>
      <c r="BX79" t="e">
        <f t="shared" si="64"/>
        <v>#NUM!</v>
      </c>
      <c r="BY79" t="e">
        <f t="shared" si="65"/>
        <v>#NUM!</v>
      </c>
    </row>
    <row r="80" spans="1:77" x14ac:dyDescent="0.35">
      <c r="A80" t="s">
        <v>79</v>
      </c>
      <c r="G80" s="9" t="s">
        <v>408</v>
      </c>
      <c r="H80" s="9" t="s">
        <v>414</v>
      </c>
      <c r="I80" t="s">
        <v>410</v>
      </c>
      <c r="L80">
        <v>0</v>
      </c>
      <c r="M80">
        <f t="shared" si="36"/>
        <v>0</v>
      </c>
      <c r="N80">
        <f t="shared" si="37"/>
        <v>0</v>
      </c>
      <c r="O80" t="e">
        <f t="shared" si="38"/>
        <v>#NUM!</v>
      </c>
      <c r="P80" t="e">
        <f t="shared" si="39"/>
        <v>#NUM!</v>
      </c>
      <c r="S80">
        <v>0</v>
      </c>
      <c r="T80">
        <f t="shared" si="40"/>
        <v>0</v>
      </c>
      <c r="U80" s="15">
        <f t="shared" si="67"/>
        <v>0</v>
      </c>
      <c r="V80" t="e">
        <f t="shared" si="41"/>
        <v>#NUM!</v>
      </c>
      <c r="W80" t="e">
        <f t="shared" si="42"/>
        <v>#NUM!</v>
      </c>
      <c r="Z80">
        <v>0</v>
      </c>
      <c r="AA80">
        <f t="shared" si="43"/>
        <v>0</v>
      </c>
      <c r="AB80">
        <f t="shared" si="44"/>
        <v>0</v>
      </c>
      <c r="AC80" t="e">
        <f t="shared" si="45"/>
        <v>#NUM!</v>
      </c>
      <c r="AD80" t="e">
        <f t="shared" si="46"/>
        <v>#NUM!</v>
      </c>
      <c r="AG80">
        <v>0</v>
      </c>
      <c r="AH80">
        <f t="shared" si="47"/>
        <v>0</v>
      </c>
      <c r="AI80" s="15">
        <f t="shared" si="68"/>
        <v>0</v>
      </c>
      <c r="AJ80" t="e">
        <f t="shared" si="48"/>
        <v>#NUM!</v>
      </c>
      <c r="AK80" t="e">
        <f t="shared" si="49"/>
        <v>#NUM!</v>
      </c>
      <c r="AO80">
        <v>0</v>
      </c>
      <c r="AP80">
        <v>0</v>
      </c>
      <c r="AQ80" s="15">
        <f t="shared" si="69"/>
        <v>0</v>
      </c>
      <c r="AR80" s="15">
        <f t="shared" si="70"/>
        <v>0</v>
      </c>
      <c r="AS80" t="e">
        <f t="shared" si="50"/>
        <v>#NUM!</v>
      </c>
      <c r="AT80" t="e">
        <f t="shared" si="51"/>
        <v>#NUM!</v>
      </c>
      <c r="AW80">
        <v>0</v>
      </c>
      <c r="AX80">
        <v>0</v>
      </c>
      <c r="AY80">
        <f t="shared" si="52"/>
        <v>0</v>
      </c>
      <c r="AZ80">
        <f t="shared" si="53"/>
        <v>0</v>
      </c>
      <c r="BA80" t="e">
        <f t="shared" si="54"/>
        <v>#NUM!</v>
      </c>
      <c r="BB80" t="e">
        <f t="shared" si="55"/>
        <v>#NUM!</v>
      </c>
      <c r="BE80">
        <v>1</v>
      </c>
      <c r="BF80">
        <v>0</v>
      </c>
      <c r="BG80">
        <f t="shared" si="56"/>
        <v>0.5</v>
      </c>
      <c r="BH80" s="15">
        <f t="shared" si="71"/>
        <v>0.02</v>
      </c>
      <c r="BI80">
        <f t="shared" si="57"/>
        <v>-3.912023005428146</v>
      </c>
      <c r="BJ80">
        <f t="shared" si="58"/>
        <v>-7.824046010856292E-2</v>
      </c>
      <c r="BM80">
        <v>0</v>
      </c>
      <c r="BN80">
        <f t="shared" si="59"/>
        <v>0</v>
      </c>
      <c r="BO80">
        <f t="shared" si="66"/>
        <v>0</v>
      </c>
      <c r="BP80" t="e">
        <f t="shared" si="60"/>
        <v>#NUM!</v>
      </c>
      <c r="BQ80" t="e">
        <f t="shared" si="61"/>
        <v>#NUM!</v>
      </c>
      <c r="BT80">
        <v>0</v>
      </c>
      <c r="BU80">
        <v>0</v>
      </c>
      <c r="BV80">
        <f t="shared" si="62"/>
        <v>0</v>
      </c>
      <c r="BW80">
        <f t="shared" si="63"/>
        <v>0</v>
      </c>
      <c r="BX80" t="e">
        <f t="shared" si="64"/>
        <v>#NUM!</v>
      </c>
      <c r="BY80" t="e">
        <f t="shared" si="65"/>
        <v>#NUM!</v>
      </c>
    </row>
    <row r="81" spans="1:77" x14ac:dyDescent="0.35">
      <c r="A81" t="s">
        <v>79</v>
      </c>
      <c r="G81" s="9" t="s">
        <v>408</v>
      </c>
      <c r="H81" s="9" t="s">
        <v>415</v>
      </c>
      <c r="I81" t="s">
        <v>410</v>
      </c>
      <c r="L81">
        <v>0</v>
      </c>
      <c r="M81">
        <f t="shared" si="36"/>
        <v>0</v>
      </c>
      <c r="N81">
        <f t="shared" si="37"/>
        <v>0</v>
      </c>
      <c r="O81" t="e">
        <f t="shared" si="38"/>
        <v>#NUM!</v>
      </c>
      <c r="P81" t="e">
        <f t="shared" si="39"/>
        <v>#NUM!</v>
      </c>
      <c r="S81">
        <v>0</v>
      </c>
      <c r="T81">
        <f t="shared" si="40"/>
        <v>0</v>
      </c>
      <c r="U81" s="15">
        <f t="shared" si="67"/>
        <v>0</v>
      </c>
      <c r="V81" t="e">
        <f t="shared" si="41"/>
        <v>#NUM!</v>
      </c>
      <c r="W81" t="e">
        <f t="shared" si="42"/>
        <v>#NUM!</v>
      </c>
      <c r="Z81">
        <v>0</v>
      </c>
      <c r="AA81">
        <f t="shared" si="43"/>
        <v>0</v>
      </c>
      <c r="AB81">
        <f t="shared" si="44"/>
        <v>0</v>
      </c>
      <c r="AC81" t="e">
        <f t="shared" si="45"/>
        <v>#NUM!</v>
      </c>
      <c r="AD81" t="e">
        <f t="shared" si="46"/>
        <v>#NUM!</v>
      </c>
      <c r="AG81">
        <v>0</v>
      </c>
      <c r="AH81">
        <f t="shared" si="47"/>
        <v>0</v>
      </c>
      <c r="AI81" s="15">
        <f t="shared" si="68"/>
        <v>0</v>
      </c>
      <c r="AJ81" t="e">
        <f t="shared" si="48"/>
        <v>#NUM!</v>
      </c>
      <c r="AK81" t="e">
        <f t="shared" si="49"/>
        <v>#NUM!</v>
      </c>
      <c r="AO81">
        <v>0</v>
      </c>
      <c r="AP81">
        <v>0</v>
      </c>
      <c r="AQ81" s="15">
        <f t="shared" si="69"/>
        <v>0</v>
      </c>
      <c r="AR81" s="15">
        <f t="shared" si="70"/>
        <v>0</v>
      </c>
      <c r="AS81" t="e">
        <f t="shared" si="50"/>
        <v>#NUM!</v>
      </c>
      <c r="AT81" t="e">
        <f t="shared" si="51"/>
        <v>#NUM!</v>
      </c>
      <c r="AW81">
        <v>0</v>
      </c>
      <c r="AX81">
        <v>0</v>
      </c>
      <c r="AY81">
        <f t="shared" si="52"/>
        <v>0</v>
      </c>
      <c r="AZ81">
        <f t="shared" si="53"/>
        <v>0</v>
      </c>
      <c r="BA81" t="e">
        <f t="shared" si="54"/>
        <v>#NUM!</v>
      </c>
      <c r="BB81" t="e">
        <f t="shared" si="55"/>
        <v>#NUM!</v>
      </c>
      <c r="BE81">
        <v>1</v>
      </c>
      <c r="BF81">
        <v>0</v>
      </c>
      <c r="BG81">
        <f t="shared" si="56"/>
        <v>0.5</v>
      </c>
      <c r="BH81" s="15">
        <f t="shared" si="71"/>
        <v>0.02</v>
      </c>
      <c r="BI81">
        <f t="shared" si="57"/>
        <v>-3.912023005428146</v>
      </c>
      <c r="BJ81">
        <f t="shared" si="58"/>
        <v>-7.824046010856292E-2</v>
      </c>
      <c r="BM81">
        <v>0</v>
      </c>
      <c r="BN81">
        <f t="shared" si="59"/>
        <v>0</v>
      </c>
      <c r="BO81">
        <f t="shared" si="66"/>
        <v>0</v>
      </c>
      <c r="BP81" t="e">
        <f t="shared" si="60"/>
        <v>#NUM!</v>
      </c>
      <c r="BQ81" t="e">
        <f t="shared" si="61"/>
        <v>#NUM!</v>
      </c>
      <c r="BT81">
        <v>0</v>
      </c>
      <c r="BU81">
        <v>0</v>
      </c>
      <c r="BV81">
        <f t="shared" si="62"/>
        <v>0</v>
      </c>
      <c r="BW81">
        <f t="shared" si="63"/>
        <v>0</v>
      </c>
      <c r="BX81" t="e">
        <f t="shared" si="64"/>
        <v>#NUM!</v>
      </c>
      <c r="BY81" t="e">
        <f t="shared" si="65"/>
        <v>#NUM!</v>
      </c>
    </row>
    <row r="82" spans="1:77" x14ac:dyDescent="0.35">
      <c r="A82" t="s">
        <v>79</v>
      </c>
      <c r="G82" s="9" t="s">
        <v>408</v>
      </c>
      <c r="H82" s="9" t="s">
        <v>416</v>
      </c>
      <c r="I82" t="s">
        <v>410</v>
      </c>
      <c r="L82">
        <v>0</v>
      </c>
      <c r="M82">
        <f t="shared" si="36"/>
        <v>0</v>
      </c>
      <c r="N82">
        <f t="shared" si="37"/>
        <v>0</v>
      </c>
      <c r="O82" t="e">
        <f t="shared" si="38"/>
        <v>#NUM!</v>
      </c>
      <c r="P82" t="e">
        <f t="shared" si="39"/>
        <v>#NUM!</v>
      </c>
      <c r="S82">
        <v>0</v>
      </c>
      <c r="T82">
        <f t="shared" si="40"/>
        <v>0</v>
      </c>
      <c r="U82" s="15">
        <f t="shared" si="67"/>
        <v>0</v>
      </c>
      <c r="V82" t="e">
        <f t="shared" si="41"/>
        <v>#NUM!</v>
      </c>
      <c r="W82" t="e">
        <f t="shared" si="42"/>
        <v>#NUM!</v>
      </c>
      <c r="Z82">
        <v>0</v>
      </c>
      <c r="AA82">
        <f t="shared" si="43"/>
        <v>0</v>
      </c>
      <c r="AB82">
        <f t="shared" si="44"/>
        <v>0</v>
      </c>
      <c r="AC82" t="e">
        <f t="shared" si="45"/>
        <v>#NUM!</v>
      </c>
      <c r="AD82" t="e">
        <f t="shared" si="46"/>
        <v>#NUM!</v>
      </c>
      <c r="AG82">
        <v>0</v>
      </c>
      <c r="AH82">
        <f t="shared" si="47"/>
        <v>0</v>
      </c>
      <c r="AI82" s="15">
        <f t="shared" si="68"/>
        <v>0</v>
      </c>
      <c r="AJ82" t="e">
        <f t="shared" si="48"/>
        <v>#NUM!</v>
      </c>
      <c r="AK82" t="e">
        <f t="shared" si="49"/>
        <v>#NUM!</v>
      </c>
      <c r="AO82">
        <v>0</v>
      </c>
      <c r="AP82">
        <v>0</v>
      </c>
      <c r="AQ82" s="15">
        <f t="shared" si="69"/>
        <v>0</v>
      </c>
      <c r="AR82" s="15">
        <f t="shared" si="70"/>
        <v>0</v>
      </c>
      <c r="AS82" t="e">
        <f t="shared" si="50"/>
        <v>#NUM!</v>
      </c>
      <c r="AT82" t="e">
        <f t="shared" si="51"/>
        <v>#NUM!</v>
      </c>
      <c r="AW82">
        <v>0</v>
      </c>
      <c r="AX82">
        <v>0</v>
      </c>
      <c r="AY82">
        <f t="shared" si="52"/>
        <v>0</v>
      </c>
      <c r="AZ82">
        <f t="shared" si="53"/>
        <v>0</v>
      </c>
      <c r="BA82" t="e">
        <f t="shared" si="54"/>
        <v>#NUM!</v>
      </c>
      <c r="BB82" t="e">
        <f t="shared" si="55"/>
        <v>#NUM!</v>
      </c>
      <c r="BE82">
        <v>3</v>
      </c>
      <c r="BF82">
        <v>0</v>
      </c>
      <c r="BG82">
        <f t="shared" si="56"/>
        <v>1.5</v>
      </c>
      <c r="BH82" s="15">
        <f t="shared" si="71"/>
        <v>0.06</v>
      </c>
      <c r="BI82">
        <f t="shared" si="57"/>
        <v>-2.8134107167600364</v>
      </c>
      <c r="BJ82">
        <f t="shared" si="58"/>
        <v>-0.16880464300560219</v>
      </c>
      <c r="BM82">
        <v>0</v>
      </c>
      <c r="BN82">
        <f t="shared" si="59"/>
        <v>0</v>
      </c>
      <c r="BO82">
        <f t="shared" si="66"/>
        <v>0</v>
      </c>
      <c r="BP82" t="e">
        <f t="shared" si="60"/>
        <v>#NUM!</v>
      </c>
      <c r="BQ82" t="e">
        <f t="shared" si="61"/>
        <v>#NUM!</v>
      </c>
      <c r="BT82">
        <v>0</v>
      </c>
      <c r="BU82">
        <v>0</v>
      </c>
      <c r="BV82">
        <f t="shared" si="62"/>
        <v>0</v>
      </c>
      <c r="BW82">
        <f t="shared" si="63"/>
        <v>0</v>
      </c>
      <c r="BX82" t="e">
        <f t="shared" si="64"/>
        <v>#NUM!</v>
      </c>
      <c r="BY82" t="e">
        <f t="shared" si="65"/>
        <v>#NUM!</v>
      </c>
    </row>
    <row r="83" spans="1:77" x14ac:dyDescent="0.35">
      <c r="A83" t="s">
        <v>79</v>
      </c>
      <c r="G83" s="9" t="s">
        <v>411</v>
      </c>
      <c r="H83" s="9" t="s">
        <v>417</v>
      </c>
      <c r="I83" t="s">
        <v>413</v>
      </c>
      <c r="L83">
        <v>0</v>
      </c>
      <c r="M83">
        <f t="shared" si="36"/>
        <v>0</v>
      </c>
      <c r="N83">
        <f t="shared" si="37"/>
        <v>0</v>
      </c>
      <c r="O83" t="e">
        <f t="shared" si="38"/>
        <v>#NUM!</v>
      </c>
      <c r="P83" t="e">
        <f t="shared" si="39"/>
        <v>#NUM!</v>
      </c>
      <c r="S83">
        <v>0</v>
      </c>
      <c r="T83">
        <f t="shared" si="40"/>
        <v>0</v>
      </c>
      <c r="U83" s="15">
        <f t="shared" si="67"/>
        <v>0</v>
      </c>
      <c r="V83" t="e">
        <f t="shared" si="41"/>
        <v>#NUM!</v>
      </c>
      <c r="W83" t="e">
        <f t="shared" si="42"/>
        <v>#NUM!</v>
      </c>
      <c r="Z83">
        <v>0</v>
      </c>
      <c r="AA83">
        <f t="shared" si="43"/>
        <v>0</v>
      </c>
      <c r="AB83">
        <f t="shared" si="44"/>
        <v>0</v>
      </c>
      <c r="AC83" t="e">
        <f t="shared" si="45"/>
        <v>#NUM!</v>
      </c>
      <c r="AD83" t="e">
        <f t="shared" si="46"/>
        <v>#NUM!</v>
      </c>
      <c r="AG83">
        <v>0</v>
      </c>
      <c r="AH83">
        <f t="shared" si="47"/>
        <v>0</v>
      </c>
      <c r="AI83" s="15">
        <f t="shared" si="68"/>
        <v>0</v>
      </c>
      <c r="AJ83" t="e">
        <f t="shared" si="48"/>
        <v>#NUM!</v>
      </c>
      <c r="AK83" t="e">
        <f t="shared" si="49"/>
        <v>#NUM!</v>
      </c>
      <c r="AO83">
        <v>0</v>
      </c>
      <c r="AP83">
        <v>0</v>
      </c>
      <c r="AQ83" s="15">
        <f t="shared" si="69"/>
        <v>0</v>
      </c>
      <c r="AR83" s="15">
        <f t="shared" si="70"/>
        <v>0</v>
      </c>
      <c r="AS83" t="e">
        <f t="shared" si="50"/>
        <v>#NUM!</v>
      </c>
      <c r="AT83" t="e">
        <f t="shared" si="51"/>
        <v>#NUM!</v>
      </c>
      <c r="AW83">
        <v>0</v>
      </c>
      <c r="AX83">
        <v>0</v>
      </c>
      <c r="AY83">
        <f t="shared" si="52"/>
        <v>0</v>
      </c>
      <c r="AZ83">
        <f t="shared" si="53"/>
        <v>0</v>
      </c>
      <c r="BA83" t="e">
        <f t="shared" si="54"/>
        <v>#NUM!</v>
      </c>
      <c r="BB83" t="e">
        <f t="shared" si="55"/>
        <v>#NUM!</v>
      </c>
      <c r="BE83">
        <v>1</v>
      </c>
      <c r="BF83">
        <v>0</v>
      </c>
      <c r="BG83">
        <f t="shared" si="56"/>
        <v>0.5</v>
      </c>
      <c r="BH83" s="15">
        <f t="shared" si="71"/>
        <v>0.02</v>
      </c>
      <c r="BI83">
        <f t="shared" si="57"/>
        <v>-3.912023005428146</v>
      </c>
      <c r="BJ83">
        <f t="shared" si="58"/>
        <v>-7.824046010856292E-2</v>
      </c>
      <c r="BM83">
        <v>0</v>
      </c>
      <c r="BN83">
        <f t="shared" si="59"/>
        <v>0</v>
      </c>
      <c r="BO83">
        <f t="shared" si="66"/>
        <v>0</v>
      </c>
      <c r="BP83" t="e">
        <f t="shared" si="60"/>
        <v>#NUM!</v>
      </c>
      <c r="BQ83" t="e">
        <f t="shared" si="61"/>
        <v>#NUM!</v>
      </c>
      <c r="BT83">
        <v>0</v>
      </c>
      <c r="BU83">
        <v>0</v>
      </c>
      <c r="BV83">
        <f t="shared" si="62"/>
        <v>0</v>
      </c>
      <c r="BW83">
        <f t="shared" si="63"/>
        <v>0</v>
      </c>
      <c r="BX83" t="e">
        <f t="shared" si="64"/>
        <v>#NUM!</v>
      </c>
      <c r="BY83" t="e">
        <f t="shared" si="65"/>
        <v>#NUM!</v>
      </c>
    </row>
    <row r="84" spans="1:77" x14ac:dyDescent="0.35">
      <c r="A84" t="s">
        <v>79</v>
      </c>
      <c r="G84" s="9" t="s">
        <v>418</v>
      </c>
      <c r="H84" s="9" t="s">
        <v>419</v>
      </c>
      <c r="I84" t="s">
        <v>420</v>
      </c>
      <c r="L84">
        <v>0</v>
      </c>
      <c r="M84">
        <f t="shared" si="36"/>
        <v>0</v>
      </c>
      <c r="N84">
        <f t="shared" si="37"/>
        <v>0</v>
      </c>
      <c r="O84" t="e">
        <f t="shared" si="38"/>
        <v>#NUM!</v>
      </c>
      <c r="P84" t="e">
        <f t="shared" si="39"/>
        <v>#NUM!</v>
      </c>
      <c r="S84">
        <v>0</v>
      </c>
      <c r="T84">
        <f t="shared" si="40"/>
        <v>0</v>
      </c>
      <c r="U84" s="15">
        <f t="shared" si="67"/>
        <v>0</v>
      </c>
      <c r="V84" t="e">
        <f t="shared" si="41"/>
        <v>#NUM!</v>
      </c>
      <c r="W84" t="e">
        <f t="shared" si="42"/>
        <v>#NUM!</v>
      </c>
      <c r="Z84">
        <v>0</v>
      </c>
      <c r="AA84">
        <f t="shared" si="43"/>
        <v>0</v>
      </c>
      <c r="AB84">
        <f t="shared" si="44"/>
        <v>0</v>
      </c>
      <c r="AC84" t="e">
        <f t="shared" si="45"/>
        <v>#NUM!</v>
      </c>
      <c r="AD84" t="e">
        <f t="shared" si="46"/>
        <v>#NUM!</v>
      </c>
      <c r="AG84">
        <v>0</v>
      </c>
      <c r="AH84">
        <f t="shared" si="47"/>
        <v>0</v>
      </c>
      <c r="AI84" s="15">
        <f t="shared" si="68"/>
        <v>0</v>
      </c>
      <c r="AJ84" t="e">
        <f t="shared" si="48"/>
        <v>#NUM!</v>
      </c>
      <c r="AK84" t="e">
        <f t="shared" si="49"/>
        <v>#NUM!</v>
      </c>
      <c r="AO84">
        <v>0</v>
      </c>
      <c r="AP84">
        <v>0</v>
      </c>
      <c r="AQ84" s="15">
        <f t="shared" si="69"/>
        <v>0</v>
      </c>
      <c r="AR84" s="15">
        <f t="shared" si="70"/>
        <v>0</v>
      </c>
      <c r="AS84" t="e">
        <f t="shared" si="50"/>
        <v>#NUM!</v>
      </c>
      <c r="AT84" t="e">
        <f t="shared" si="51"/>
        <v>#NUM!</v>
      </c>
      <c r="AW84">
        <v>0</v>
      </c>
      <c r="AX84">
        <v>0</v>
      </c>
      <c r="AY84">
        <f t="shared" si="52"/>
        <v>0</v>
      </c>
      <c r="AZ84">
        <f t="shared" si="53"/>
        <v>0</v>
      </c>
      <c r="BA84" t="e">
        <f t="shared" si="54"/>
        <v>#NUM!</v>
      </c>
      <c r="BB84" t="e">
        <f t="shared" si="55"/>
        <v>#NUM!</v>
      </c>
      <c r="BE84">
        <v>1</v>
      </c>
      <c r="BF84">
        <v>0</v>
      </c>
      <c r="BG84">
        <f t="shared" si="56"/>
        <v>0.5</v>
      </c>
      <c r="BH84" s="15">
        <f t="shared" si="71"/>
        <v>0.02</v>
      </c>
      <c r="BI84">
        <f t="shared" si="57"/>
        <v>-3.912023005428146</v>
      </c>
      <c r="BJ84">
        <f t="shared" si="58"/>
        <v>-7.824046010856292E-2</v>
      </c>
      <c r="BM84">
        <v>0</v>
      </c>
      <c r="BN84">
        <f t="shared" si="59"/>
        <v>0</v>
      </c>
      <c r="BO84">
        <f t="shared" si="66"/>
        <v>0</v>
      </c>
      <c r="BP84" t="e">
        <f t="shared" si="60"/>
        <v>#NUM!</v>
      </c>
      <c r="BQ84" t="e">
        <f t="shared" si="61"/>
        <v>#NUM!</v>
      </c>
      <c r="BT84">
        <v>0</v>
      </c>
      <c r="BU84">
        <v>0</v>
      </c>
      <c r="BV84">
        <f t="shared" si="62"/>
        <v>0</v>
      </c>
      <c r="BW84">
        <f t="shared" si="63"/>
        <v>0</v>
      </c>
      <c r="BX84" t="e">
        <f t="shared" si="64"/>
        <v>#NUM!</v>
      </c>
      <c r="BY84" t="e">
        <f t="shared" si="65"/>
        <v>#NUM!</v>
      </c>
    </row>
    <row r="85" spans="1:77" x14ac:dyDescent="0.35">
      <c r="A85" t="s">
        <v>421</v>
      </c>
      <c r="B85" t="s">
        <v>422</v>
      </c>
      <c r="C85" t="s">
        <v>423</v>
      </c>
      <c r="D85" t="s">
        <v>424</v>
      </c>
      <c r="E85" t="s">
        <v>425</v>
      </c>
      <c r="G85" s="9" t="s">
        <v>426</v>
      </c>
      <c r="H85" s="9" t="s">
        <v>427</v>
      </c>
      <c r="I85" t="s">
        <v>428</v>
      </c>
      <c r="L85">
        <v>0</v>
      </c>
      <c r="M85">
        <f t="shared" si="36"/>
        <v>0</v>
      </c>
      <c r="N85">
        <f t="shared" si="37"/>
        <v>0</v>
      </c>
      <c r="O85" t="e">
        <f t="shared" si="38"/>
        <v>#NUM!</v>
      </c>
      <c r="P85" t="e">
        <f t="shared" si="39"/>
        <v>#NUM!</v>
      </c>
      <c r="S85">
        <v>0</v>
      </c>
      <c r="T85">
        <f t="shared" si="40"/>
        <v>0</v>
      </c>
      <c r="U85" s="15">
        <f t="shared" si="67"/>
        <v>0</v>
      </c>
      <c r="V85" t="e">
        <f t="shared" si="41"/>
        <v>#NUM!</v>
      </c>
      <c r="W85" t="e">
        <f t="shared" si="42"/>
        <v>#NUM!</v>
      </c>
      <c r="Z85">
        <v>0</v>
      </c>
      <c r="AA85">
        <f t="shared" si="43"/>
        <v>0</v>
      </c>
      <c r="AB85">
        <f t="shared" si="44"/>
        <v>0</v>
      </c>
      <c r="AC85" t="e">
        <f t="shared" si="45"/>
        <v>#NUM!</v>
      </c>
      <c r="AD85" t="e">
        <f t="shared" si="46"/>
        <v>#NUM!</v>
      </c>
      <c r="AG85">
        <v>2</v>
      </c>
      <c r="AH85">
        <f t="shared" si="47"/>
        <v>2</v>
      </c>
      <c r="AI85" s="15">
        <f t="shared" si="68"/>
        <v>9.0909090909090912E-2</v>
      </c>
      <c r="AJ85">
        <f t="shared" si="48"/>
        <v>-2.3978952727983707</v>
      </c>
      <c r="AK85">
        <f t="shared" si="49"/>
        <v>-0.21799047934530644</v>
      </c>
      <c r="AO85">
        <v>0</v>
      </c>
      <c r="AP85">
        <v>0</v>
      </c>
      <c r="AQ85" s="15">
        <f t="shared" si="69"/>
        <v>0</v>
      </c>
      <c r="AR85" s="15">
        <f t="shared" si="70"/>
        <v>0</v>
      </c>
      <c r="AS85" t="e">
        <f t="shared" si="50"/>
        <v>#NUM!</v>
      </c>
      <c r="AT85" t="e">
        <f t="shared" si="51"/>
        <v>#NUM!</v>
      </c>
      <c r="AW85">
        <v>0</v>
      </c>
      <c r="AX85">
        <v>0</v>
      </c>
      <c r="AY85">
        <f t="shared" si="52"/>
        <v>0</v>
      </c>
      <c r="AZ85">
        <f t="shared" si="53"/>
        <v>0</v>
      </c>
      <c r="BA85" t="e">
        <f t="shared" si="54"/>
        <v>#NUM!</v>
      </c>
      <c r="BB85" t="e">
        <f t="shared" si="55"/>
        <v>#NUM!</v>
      </c>
      <c r="BE85">
        <v>0</v>
      </c>
      <c r="BF85">
        <v>0</v>
      </c>
      <c r="BG85">
        <f t="shared" si="56"/>
        <v>0</v>
      </c>
      <c r="BH85" s="15">
        <f t="shared" si="71"/>
        <v>0</v>
      </c>
      <c r="BI85" t="e">
        <f t="shared" si="57"/>
        <v>#NUM!</v>
      </c>
      <c r="BJ85" t="e">
        <f t="shared" si="58"/>
        <v>#NUM!</v>
      </c>
      <c r="BM85">
        <v>0</v>
      </c>
      <c r="BN85">
        <f t="shared" si="59"/>
        <v>0</v>
      </c>
      <c r="BO85">
        <f t="shared" si="66"/>
        <v>0</v>
      </c>
      <c r="BP85" t="e">
        <f t="shared" si="60"/>
        <v>#NUM!</v>
      </c>
      <c r="BQ85" t="e">
        <f t="shared" si="61"/>
        <v>#NUM!</v>
      </c>
      <c r="BT85">
        <v>0</v>
      </c>
      <c r="BU85">
        <v>0</v>
      </c>
      <c r="BV85">
        <f t="shared" si="62"/>
        <v>0</v>
      </c>
      <c r="BW85">
        <f t="shared" si="63"/>
        <v>0</v>
      </c>
      <c r="BX85" t="e">
        <f t="shared" si="64"/>
        <v>#NUM!</v>
      </c>
      <c r="BY85" t="e">
        <f t="shared" si="65"/>
        <v>#NUM!</v>
      </c>
    </row>
    <row r="86" spans="1:77" x14ac:dyDescent="0.35">
      <c r="A86" t="s">
        <v>421</v>
      </c>
      <c r="B86" t="s">
        <v>422</v>
      </c>
      <c r="C86" t="s">
        <v>423</v>
      </c>
      <c r="D86" t="s">
        <v>429</v>
      </c>
      <c r="E86" t="s">
        <v>430</v>
      </c>
      <c r="G86" s="9" t="s">
        <v>431</v>
      </c>
      <c r="H86" s="9" t="s">
        <v>432</v>
      </c>
      <c r="I86" t="s">
        <v>433</v>
      </c>
      <c r="L86">
        <v>0</v>
      </c>
      <c r="M86">
        <f t="shared" si="36"/>
        <v>0</v>
      </c>
      <c r="N86">
        <f t="shared" si="37"/>
        <v>0</v>
      </c>
      <c r="O86" t="e">
        <f t="shared" si="38"/>
        <v>#NUM!</v>
      </c>
      <c r="P86" t="e">
        <f t="shared" si="39"/>
        <v>#NUM!</v>
      </c>
      <c r="S86">
        <v>0</v>
      </c>
      <c r="T86">
        <f t="shared" si="40"/>
        <v>0</v>
      </c>
      <c r="U86" s="15">
        <f t="shared" si="67"/>
        <v>0</v>
      </c>
      <c r="V86" t="e">
        <f t="shared" si="41"/>
        <v>#NUM!</v>
      </c>
      <c r="W86" t="e">
        <f t="shared" si="42"/>
        <v>#NUM!</v>
      </c>
      <c r="Z86">
        <v>0</v>
      </c>
      <c r="AA86">
        <f t="shared" si="43"/>
        <v>0</v>
      </c>
      <c r="AB86">
        <f t="shared" si="44"/>
        <v>0</v>
      </c>
      <c r="AC86" t="e">
        <f t="shared" si="45"/>
        <v>#NUM!</v>
      </c>
      <c r="AD86" t="e">
        <f t="shared" si="46"/>
        <v>#NUM!</v>
      </c>
      <c r="AG86">
        <v>0</v>
      </c>
      <c r="AH86">
        <f t="shared" si="47"/>
        <v>0</v>
      </c>
      <c r="AI86" s="15">
        <f t="shared" si="68"/>
        <v>0</v>
      </c>
      <c r="AJ86" t="e">
        <f t="shared" si="48"/>
        <v>#NUM!</v>
      </c>
      <c r="AK86" t="e">
        <f t="shared" si="49"/>
        <v>#NUM!</v>
      </c>
      <c r="AO86">
        <v>0</v>
      </c>
      <c r="AP86">
        <v>0</v>
      </c>
      <c r="AQ86" s="15">
        <f t="shared" si="69"/>
        <v>0</v>
      </c>
      <c r="AR86" s="15">
        <f t="shared" si="70"/>
        <v>0</v>
      </c>
      <c r="AS86" t="e">
        <f t="shared" si="50"/>
        <v>#NUM!</v>
      </c>
      <c r="AT86" t="e">
        <f t="shared" si="51"/>
        <v>#NUM!</v>
      </c>
      <c r="AW86">
        <v>0</v>
      </c>
      <c r="AX86">
        <v>0</v>
      </c>
      <c r="AY86">
        <f t="shared" si="52"/>
        <v>0</v>
      </c>
      <c r="AZ86">
        <f t="shared" si="53"/>
        <v>0</v>
      </c>
      <c r="BA86" t="e">
        <f t="shared" si="54"/>
        <v>#NUM!</v>
      </c>
      <c r="BB86" t="e">
        <f t="shared" si="55"/>
        <v>#NUM!</v>
      </c>
      <c r="BE86">
        <v>0</v>
      </c>
      <c r="BF86">
        <v>1</v>
      </c>
      <c r="BG86">
        <f t="shared" si="56"/>
        <v>0.5</v>
      </c>
      <c r="BH86" s="15">
        <f t="shared" si="71"/>
        <v>0.02</v>
      </c>
      <c r="BI86">
        <f t="shared" si="57"/>
        <v>-3.912023005428146</v>
      </c>
      <c r="BJ86">
        <f t="shared" si="58"/>
        <v>-7.824046010856292E-2</v>
      </c>
      <c r="BM86">
        <v>0</v>
      </c>
      <c r="BN86">
        <f t="shared" si="59"/>
        <v>0</v>
      </c>
      <c r="BO86">
        <f t="shared" si="66"/>
        <v>0</v>
      </c>
      <c r="BP86" t="e">
        <f t="shared" si="60"/>
        <v>#NUM!</v>
      </c>
      <c r="BQ86" t="e">
        <f t="shared" si="61"/>
        <v>#NUM!</v>
      </c>
      <c r="BT86">
        <v>0</v>
      </c>
      <c r="BU86">
        <v>0</v>
      </c>
      <c r="BV86">
        <f t="shared" si="62"/>
        <v>0</v>
      </c>
      <c r="BW86">
        <f t="shared" si="63"/>
        <v>0</v>
      </c>
      <c r="BX86" t="e">
        <f t="shared" si="64"/>
        <v>#NUM!</v>
      </c>
      <c r="BY86" t="e">
        <f t="shared" si="65"/>
        <v>#NUM!</v>
      </c>
    </row>
    <row r="87" spans="1:77" x14ac:dyDescent="0.35">
      <c r="A87" t="s">
        <v>421</v>
      </c>
      <c r="B87" t="s">
        <v>422</v>
      </c>
      <c r="C87" t="s">
        <v>423</v>
      </c>
      <c r="D87" t="s">
        <v>434</v>
      </c>
      <c r="E87" t="s">
        <v>439</v>
      </c>
      <c r="G87" s="9" t="s">
        <v>440</v>
      </c>
      <c r="H87" s="9" t="s">
        <v>441</v>
      </c>
      <c r="I87" t="s">
        <v>442</v>
      </c>
      <c r="L87">
        <v>0</v>
      </c>
      <c r="M87">
        <f t="shared" si="36"/>
        <v>0</v>
      </c>
      <c r="N87">
        <f t="shared" si="37"/>
        <v>0</v>
      </c>
      <c r="O87" t="e">
        <f t="shared" si="38"/>
        <v>#NUM!</v>
      </c>
      <c r="P87" t="e">
        <f t="shared" si="39"/>
        <v>#NUM!</v>
      </c>
      <c r="S87">
        <v>0</v>
      </c>
      <c r="T87">
        <f t="shared" si="40"/>
        <v>0</v>
      </c>
      <c r="U87" s="15">
        <f t="shared" si="67"/>
        <v>0</v>
      </c>
      <c r="V87" t="e">
        <f t="shared" si="41"/>
        <v>#NUM!</v>
      </c>
      <c r="W87" t="e">
        <f t="shared" si="42"/>
        <v>#NUM!</v>
      </c>
      <c r="Z87">
        <v>0</v>
      </c>
      <c r="AA87">
        <f t="shared" si="43"/>
        <v>0</v>
      </c>
      <c r="AB87">
        <f t="shared" si="44"/>
        <v>0</v>
      </c>
      <c r="AC87" t="e">
        <f t="shared" si="45"/>
        <v>#NUM!</v>
      </c>
      <c r="AD87" t="e">
        <f t="shared" si="46"/>
        <v>#NUM!</v>
      </c>
      <c r="AG87">
        <v>0</v>
      </c>
      <c r="AH87">
        <f t="shared" si="47"/>
        <v>0</v>
      </c>
      <c r="AI87" s="15">
        <f t="shared" si="68"/>
        <v>0</v>
      </c>
      <c r="AJ87" t="e">
        <f t="shared" si="48"/>
        <v>#NUM!</v>
      </c>
      <c r="AK87" t="e">
        <f t="shared" si="49"/>
        <v>#NUM!</v>
      </c>
      <c r="AO87">
        <v>0</v>
      </c>
      <c r="AP87">
        <v>0</v>
      </c>
      <c r="AQ87" s="15">
        <f t="shared" si="69"/>
        <v>0</v>
      </c>
      <c r="AR87" s="15">
        <f t="shared" si="70"/>
        <v>0</v>
      </c>
      <c r="AS87" t="e">
        <f t="shared" si="50"/>
        <v>#NUM!</v>
      </c>
      <c r="AT87" t="e">
        <f t="shared" si="51"/>
        <v>#NUM!</v>
      </c>
      <c r="AW87">
        <v>0</v>
      </c>
      <c r="AX87">
        <v>0</v>
      </c>
      <c r="AY87">
        <f t="shared" si="52"/>
        <v>0</v>
      </c>
      <c r="AZ87">
        <f t="shared" si="53"/>
        <v>0</v>
      </c>
      <c r="BA87" t="e">
        <f t="shared" si="54"/>
        <v>#NUM!</v>
      </c>
      <c r="BB87" t="e">
        <f t="shared" si="55"/>
        <v>#NUM!</v>
      </c>
      <c r="BE87">
        <v>0</v>
      </c>
      <c r="BF87">
        <v>0</v>
      </c>
      <c r="BG87">
        <f t="shared" si="56"/>
        <v>0</v>
      </c>
      <c r="BH87" s="15">
        <f t="shared" si="71"/>
        <v>0</v>
      </c>
      <c r="BI87" t="e">
        <f t="shared" si="57"/>
        <v>#NUM!</v>
      </c>
      <c r="BJ87" t="e">
        <f t="shared" si="58"/>
        <v>#NUM!</v>
      </c>
      <c r="BM87">
        <v>1</v>
      </c>
      <c r="BN87">
        <f t="shared" si="59"/>
        <v>1</v>
      </c>
      <c r="BO87">
        <f t="shared" si="66"/>
        <v>3.7037037037037035E-2</v>
      </c>
      <c r="BP87">
        <f t="shared" si="60"/>
        <v>-3.2958368660043291</v>
      </c>
      <c r="BQ87">
        <f t="shared" si="61"/>
        <v>-0.1220680320742344</v>
      </c>
      <c r="BT87">
        <v>0</v>
      </c>
      <c r="BU87">
        <v>0</v>
      </c>
      <c r="BV87">
        <f t="shared" si="62"/>
        <v>0</v>
      </c>
      <c r="BW87">
        <f t="shared" si="63"/>
        <v>0</v>
      </c>
      <c r="BX87" t="e">
        <f t="shared" si="64"/>
        <v>#NUM!</v>
      </c>
      <c r="BY87" t="e">
        <f t="shared" si="65"/>
        <v>#NUM!</v>
      </c>
    </row>
    <row r="88" spans="1:77" x14ac:dyDescent="0.35">
      <c r="A88" t="s">
        <v>421</v>
      </c>
      <c r="B88" t="s">
        <v>422</v>
      </c>
      <c r="C88" t="s">
        <v>423</v>
      </c>
      <c r="D88" t="s">
        <v>443</v>
      </c>
      <c r="E88" t="s">
        <v>444</v>
      </c>
      <c r="G88" s="9" t="s">
        <v>445</v>
      </c>
      <c r="H88" s="9" t="s">
        <v>446</v>
      </c>
      <c r="I88" t="s">
        <v>447</v>
      </c>
      <c r="L88">
        <v>0</v>
      </c>
      <c r="M88">
        <f t="shared" si="36"/>
        <v>0</v>
      </c>
      <c r="N88">
        <f t="shared" si="37"/>
        <v>0</v>
      </c>
      <c r="O88" t="e">
        <f t="shared" si="38"/>
        <v>#NUM!</v>
      </c>
      <c r="P88" t="e">
        <f t="shared" si="39"/>
        <v>#NUM!</v>
      </c>
      <c r="S88">
        <v>0</v>
      </c>
      <c r="T88">
        <f t="shared" si="40"/>
        <v>0</v>
      </c>
      <c r="U88" s="15">
        <f t="shared" si="67"/>
        <v>0</v>
      </c>
      <c r="V88" t="e">
        <f t="shared" si="41"/>
        <v>#NUM!</v>
      </c>
      <c r="W88" t="e">
        <f t="shared" si="42"/>
        <v>#NUM!</v>
      </c>
      <c r="Z88">
        <v>0</v>
      </c>
      <c r="AA88">
        <f t="shared" si="43"/>
        <v>0</v>
      </c>
      <c r="AB88">
        <f t="shared" si="44"/>
        <v>0</v>
      </c>
      <c r="AC88" t="e">
        <f t="shared" si="45"/>
        <v>#NUM!</v>
      </c>
      <c r="AD88" t="e">
        <f t="shared" si="46"/>
        <v>#NUM!</v>
      </c>
      <c r="AG88">
        <v>0</v>
      </c>
      <c r="AH88">
        <f t="shared" si="47"/>
        <v>0</v>
      </c>
      <c r="AI88" s="15">
        <f t="shared" si="68"/>
        <v>0</v>
      </c>
      <c r="AJ88" t="e">
        <f t="shared" si="48"/>
        <v>#NUM!</v>
      </c>
      <c r="AK88" t="e">
        <f t="shared" si="49"/>
        <v>#NUM!</v>
      </c>
      <c r="AO88">
        <v>0</v>
      </c>
      <c r="AP88">
        <v>0</v>
      </c>
      <c r="AQ88" s="15">
        <f t="shared" si="69"/>
        <v>0</v>
      </c>
      <c r="AR88" s="15">
        <f t="shared" si="70"/>
        <v>0</v>
      </c>
      <c r="AS88" t="e">
        <f t="shared" si="50"/>
        <v>#NUM!</v>
      </c>
      <c r="AT88" t="e">
        <f t="shared" si="51"/>
        <v>#NUM!</v>
      </c>
      <c r="AW88">
        <v>0</v>
      </c>
      <c r="AX88">
        <v>0</v>
      </c>
      <c r="AY88">
        <f t="shared" si="52"/>
        <v>0</v>
      </c>
      <c r="AZ88">
        <f t="shared" si="53"/>
        <v>0</v>
      </c>
      <c r="BA88" t="e">
        <f t="shared" si="54"/>
        <v>#NUM!</v>
      </c>
      <c r="BB88" t="e">
        <f t="shared" si="55"/>
        <v>#NUM!</v>
      </c>
      <c r="BE88">
        <v>2</v>
      </c>
      <c r="BF88">
        <v>0</v>
      </c>
      <c r="BG88">
        <f t="shared" si="56"/>
        <v>1</v>
      </c>
      <c r="BH88" s="15">
        <f t="shared" si="71"/>
        <v>0.04</v>
      </c>
      <c r="BI88">
        <f t="shared" si="57"/>
        <v>-3.2188758248682006</v>
      </c>
      <c r="BJ88">
        <f t="shared" si="58"/>
        <v>-0.12875503299472801</v>
      </c>
      <c r="BM88">
        <v>0</v>
      </c>
      <c r="BN88">
        <f t="shared" si="59"/>
        <v>0</v>
      </c>
      <c r="BO88">
        <f t="shared" si="66"/>
        <v>0</v>
      </c>
      <c r="BP88" t="e">
        <f t="shared" si="60"/>
        <v>#NUM!</v>
      </c>
      <c r="BQ88" t="e">
        <f t="shared" si="61"/>
        <v>#NUM!</v>
      </c>
      <c r="BT88">
        <v>0</v>
      </c>
      <c r="BU88">
        <v>0</v>
      </c>
      <c r="BV88">
        <f t="shared" si="62"/>
        <v>0</v>
      </c>
      <c r="BW88">
        <f t="shared" si="63"/>
        <v>0</v>
      </c>
      <c r="BX88" t="e">
        <f t="shared" si="64"/>
        <v>#NUM!</v>
      </c>
      <c r="BY88" t="e">
        <f t="shared" si="65"/>
        <v>#NUM!</v>
      </c>
    </row>
    <row r="89" spans="1:77" x14ac:dyDescent="0.35">
      <c r="A89" t="s">
        <v>421</v>
      </c>
      <c r="B89" t="s">
        <v>448</v>
      </c>
      <c r="C89" t="s">
        <v>449</v>
      </c>
      <c r="D89" t="s">
        <v>450</v>
      </c>
      <c r="E89" t="s">
        <v>451</v>
      </c>
      <c r="G89" s="9" t="s">
        <v>452</v>
      </c>
      <c r="H89" s="9" t="s">
        <v>453</v>
      </c>
      <c r="I89" t="s">
        <v>454</v>
      </c>
      <c r="L89">
        <v>0</v>
      </c>
      <c r="M89">
        <f t="shared" si="36"/>
        <v>0</v>
      </c>
      <c r="N89">
        <f t="shared" si="37"/>
        <v>0</v>
      </c>
      <c r="O89" t="e">
        <f t="shared" si="38"/>
        <v>#NUM!</v>
      </c>
      <c r="P89" t="e">
        <f t="shared" si="39"/>
        <v>#NUM!</v>
      </c>
      <c r="S89">
        <v>0</v>
      </c>
      <c r="T89">
        <f t="shared" si="40"/>
        <v>0</v>
      </c>
      <c r="U89" s="15">
        <f t="shared" si="67"/>
        <v>0</v>
      </c>
      <c r="V89" t="e">
        <f t="shared" si="41"/>
        <v>#NUM!</v>
      </c>
      <c r="W89" t="e">
        <f t="shared" si="42"/>
        <v>#NUM!</v>
      </c>
      <c r="Z89">
        <v>0</v>
      </c>
      <c r="AA89">
        <f t="shared" si="43"/>
        <v>0</v>
      </c>
      <c r="AB89">
        <f t="shared" si="44"/>
        <v>0</v>
      </c>
      <c r="AC89" t="e">
        <f t="shared" si="45"/>
        <v>#NUM!</v>
      </c>
      <c r="AD89" t="e">
        <f t="shared" si="46"/>
        <v>#NUM!</v>
      </c>
      <c r="AG89">
        <v>0</v>
      </c>
      <c r="AH89">
        <f t="shared" si="47"/>
        <v>0</v>
      </c>
      <c r="AI89" s="15">
        <f t="shared" si="68"/>
        <v>0</v>
      </c>
      <c r="AJ89" t="e">
        <f t="shared" si="48"/>
        <v>#NUM!</v>
      </c>
      <c r="AK89" t="e">
        <f t="shared" si="49"/>
        <v>#NUM!</v>
      </c>
      <c r="AO89">
        <v>0</v>
      </c>
      <c r="AP89">
        <v>0</v>
      </c>
      <c r="AQ89" s="15">
        <f t="shared" si="69"/>
        <v>0</v>
      </c>
      <c r="AR89" s="15">
        <f t="shared" si="70"/>
        <v>0</v>
      </c>
      <c r="AS89" t="e">
        <f t="shared" si="50"/>
        <v>#NUM!</v>
      </c>
      <c r="AT89" t="e">
        <f t="shared" si="51"/>
        <v>#NUM!</v>
      </c>
      <c r="AW89">
        <v>0</v>
      </c>
      <c r="AX89">
        <v>0</v>
      </c>
      <c r="AY89">
        <f t="shared" si="52"/>
        <v>0</v>
      </c>
      <c r="AZ89">
        <f t="shared" si="53"/>
        <v>0</v>
      </c>
      <c r="BA89" t="e">
        <f t="shared" si="54"/>
        <v>#NUM!</v>
      </c>
      <c r="BB89" t="e">
        <f t="shared" si="55"/>
        <v>#NUM!</v>
      </c>
      <c r="BE89">
        <v>0</v>
      </c>
      <c r="BF89">
        <v>0</v>
      </c>
      <c r="BG89">
        <f t="shared" si="56"/>
        <v>0</v>
      </c>
      <c r="BH89" s="15">
        <f t="shared" si="71"/>
        <v>0</v>
      </c>
      <c r="BI89" t="e">
        <f t="shared" si="57"/>
        <v>#NUM!</v>
      </c>
      <c r="BJ89" t="e">
        <f t="shared" si="58"/>
        <v>#NUM!</v>
      </c>
      <c r="BM89">
        <v>0</v>
      </c>
      <c r="BN89">
        <f t="shared" si="59"/>
        <v>0</v>
      </c>
      <c r="BO89">
        <f t="shared" si="66"/>
        <v>0</v>
      </c>
      <c r="BP89" t="e">
        <f t="shared" si="60"/>
        <v>#NUM!</v>
      </c>
      <c r="BQ89" t="e">
        <f t="shared" si="61"/>
        <v>#NUM!</v>
      </c>
      <c r="BT89">
        <v>0</v>
      </c>
      <c r="BU89">
        <v>1</v>
      </c>
      <c r="BV89">
        <f t="shared" si="62"/>
        <v>0.5</v>
      </c>
      <c r="BW89">
        <f t="shared" si="63"/>
        <v>9.0909090909090912E-2</v>
      </c>
      <c r="BX89">
        <f t="shared" si="64"/>
        <v>-2.3978952727983707</v>
      </c>
      <c r="BY89">
        <f t="shared" si="65"/>
        <v>-0.21799047934530644</v>
      </c>
    </row>
    <row r="90" spans="1:77" x14ac:dyDescent="0.35">
      <c r="G90" s="9" t="s">
        <v>455</v>
      </c>
      <c r="H90" s="9" t="s">
        <v>456</v>
      </c>
      <c r="I90" t="s">
        <v>457</v>
      </c>
      <c r="L90">
        <v>0</v>
      </c>
      <c r="M90">
        <f t="shared" si="36"/>
        <v>0</v>
      </c>
      <c r="N90">
        <f t="shared" si="37"/>
        <v>0</v>
      </c>
      <c r="O90" t="e">
        <f t="shared" si="38"/>
        <v>#NUM!</v>
      </c>
      <c r="P90" t="e">
        <f t="shared" si="39"/>
        <v>#NUM!</v>
      </c>
      <c r="S90">
        <v>0</v>
      </c>
      <c r="T90">
        <f t="shared" si="40"/>
        <v>0</v>
      </c>
      <c r="U90" s="15">
        <f t="shared" si="67"/>
        <v>0</v>
      </c>
      <c r="V90" t="e">
        <f t="shared" si="41"/>
        <v>#NUM!</v>
      </c>
      <c r="W90" t="e">
        <f t="shared" si="42"/>
        <v>#NUM!</v>
      </c>
      <c r="Z90">
        <v>0</v>
      </c>
      <c r="AA90">
        <f t="shared" si="43"/>
        <v>0</v>
      </c>
      <c r="AB90">
        <f t="shared" si="44"/>
        <v>0</v>
      </c>
      <c r="AC90" t="e">
        <f t="shared" si="45"/>
        <v>#NUM!</v>
      </c>
      <c r="AD90" t="e">
        <f t="shared" si="46"/>
        <v>#NUM!</v>
      </c>
      <c r="AG90">
        <v>0</v>
      </c>
      <c r="AH90">
        <f t="shared" si="47"/>
        <v>0</v>
      </c>
      <c r="AI90" s="15">
        <f t="shared" si="68"/>
        <v>0</v>
      </c>
      <c r="AJ90" t="e">
        <f t="shared" si="48"/>
        <v>#NUM!</v>
      </c>
      <c r="AK90" t="e">
        <f t="shared" si="49"/>
        <v>#NUM!</v>
      </c>
      <c r="AO90">
        <v>1</v>
      </c>
      <c r="AP90">
        <v>0</v>
      </c>
      <c r="AQ90" s="15">
        <f t="shared" si="69"/>
        <v>0.5</v>
      </c>
      <c r="AR90" s="15">
        <f t="shared" si="70"/>
        <v>3.5714285714285712E-2</v>
      </c>
      <c r="AS90">
        <f t="shared" si="50"/>
        <v>-3.3322045101752038</v>
      </c>
      <c r="AT90">
        <f t="shared" si="51"/>
        <v>-0.1190073039348287</v>
      </c>
      <c r="AW90">
        <v>0</v>
      </c>
      <c r="AX90">
        <v>0</v>
      </c>
      <c r="AY90">
        <f t="shared" si="52"/>
        <v>0</v>
      </c>
      <c r="AZ90">
        <f t="shared" si="53"/>
        <v>0</v>
      </c>
      <c r="BA90" t="e">
        <f t="shared" si="54"/>
        <v>#NUM!</v>
      </c>
      <c r="BB90" t="e">
        <f t="shared" si="55"/>
        <v>#NUM!</v>
      </c>
      <c r="BE90">
        <v>0</v>
      </c>
      <c r="BF90">
        <v>0</v>
      </c>
      <c r="BG90">
        <f t="shared" si="56"/>
        <v>0</v>
      </c>
      <c r="BH90" s="15">
        <f t="shared" si="71"/>
        <v>0</v>
      </c>
      <c r="BI90" t="e">
        <f t="shared" si="57"/>
        <v>#NUM!</v>
      </c>
      <c r="BJ90" t="e">
        <f t="shared" si="58"/>
        <v>#NUM!</v>
      </c>
      <c r="BM90">
        <v>0</v>
      </c>
      <c r="BN90">
        <f t="shared" si="59"/>
        <v>0</v>
      </c>
      <c r="BO90">
        <f t="shared" si="66"/>
        <v>0</v>
      </c>
      <c r="BP90" t="e">
        <f t="shared" si="60"/>
        <v>#NUM!</v>
      </c>
      <c r="BQ90" t="e">
        <f t="shared" si="61"/>
        <v>#NUM!</v>
      </c>
      <c r="BT90">
        <v>0</v>
      </c>
      <c r="BU90">
        <v>0</v>
      </c>
      <c r="BV90">
        <f t="shared" si="62"/>
        <v>0</v>
      </c>
      <c r="BW90">
        <f t="shared" si="63"/>
        <v>0</v>
      </c>
      <c r="BX90" t="e">
        <f t="shared" si="64"/>
        <v>#NUM!</v>
      </c>
      <c r="BY90" t="e">
        <f t="shared" si="65"/>
        <v>#NUM!</v>
      </c>
    </row>
    <row r="91" spans="1:77" x14ac:dyDescent="0.35">
      <c r="G91" s="9" t="s">
        <v>458</v>
      </c>
      <c r="H91" s="9" t="s">
        <v>459</v>
      </c>
      <c r="I91" t="s">
        <v>460</v>
      </c>
      <c r="L91">
        <v>0</v>
      </c>
      <c r="M91">
        <f t="shared" si="36"/>
        <v>0</v>
      </c>
      <c r="N91">
        <f t="shared" si="37"/>
        <v>0</v>
      </c>
      <c r="O91" t="e">
        <f t="shared" si="38"/>
        <v>#NUM!</v>
      </c>
      <c r="P91" t="e">
        <f t="shared" si="39"/>
        <v>#NUM!</v>
      </c>
      <c r="S91">
        <v>0</v>
      </c>
      <c r="T91">
        <f t="shared" si="40"/>
        <v>0</v>
      </c>
      <c r="U91" s="15">
        <f t="shared" si="67"/>
        <v>0</v>
      </c>
      <c r="V91" t="e">
        <f t="shared" si="41"/>
        <v>#NUM!</v>
      </c>
      <c r="W91" t="e">
        <f t="shared" si="42"/>
        <v>#NUM!</v>
      </c>
      <c r="Z91">
        <v>0</v>
      </c>
      <c r="AA91">
        <f t="shared" si="43"/>
        <v>0</v>
      </c>
      <c r="AB91">
        <f t="shared" si="44"/>
        <v>0</v>
      </c>
      <c r="AC91" t="e">
        <f t="shared" si="45"/>
        <v>#NUM!</v>
      </c>
      <c r="AD91" t="e">
        <f t="shared" si="46"/>
        <v>#NUM!</v>
      </c>
      <c r="AG91">
        <v>0</v>
      </c>
      <c r="AH91">
        <f t="shared" si="47"/>
        <v>0</v>
      </c>
      <c r="AI91" s="15">
        <f t="shared" si="68"/>
        <v>0</v>
      </c>
      <c r="AJ91" t="e">
        <f t="shared" si="48"/>
        <v>#NUM!</v>
      </c>
      <c r="AK91" t="e">
        <f t="shared" si="49"/>
        <v>#NUM!</v>
      </c>
      <c r="AO91">
        <v>0</v>
      </c>
      <c r="AP91">
        <v>0</v>
      </c>
      <c r="AQ91" s="15">
        <f t="shared" si="69"/>
        <v>0</v>
      </c>
      <c r="AR91" s="15">
        <f t="shared" si="70"/>
        <v>0</v>
      </c>
      <c r="AS91" t="e">
        <f t="shared" si="50"/>
        <v>#NUM!</v>
      </c>
      <c r="AT91" t="e">
        <f t="shared" si="51"/>
        <v>#NUM!</v>
      </c>
      <c r="AW91">
        <v>1</v>
      </c>
      <c r="AX91">
        <v>0</v>
      </c>
      <c r="AY91">
        <f t="shared" si="52"/>
        <v>0.5</v>
      </c>
      <c r="AZ91">
        <f t="shared" si="53"/>
        <v>0.05</v>
      </c>
      <c r="BA91">
        <f t="shared" si="54"/>
        <v>-2.9957322735539909</v>
      </c>
      <c r="BB91">
        <f t="shared" si="55"/>
        <v>-0.14978661367769955</v>
      </c>
      <c r="BE91">
        <v>0</v>
      </c>
      <c r="BF91">
        <v>0</v>
      </c>
      <c r="BG91">
        <f t="shared" si="56"/>
        <v>0</v>
      </c>
      <c r="BH91" s="15">
        <f t="shared" si="71"/>
        <v>0</v>
      </c>
      <c r="BI91" t="e">
        <f t="shared" si="57"/>
        <v>#NUM!</v>
      </c>
      <c r="BJ91" t="e">
        <f t="shared" si="58"/>
        <v>#NUM!</v>
      </c>
      <c r="BM91">
        <v>0</v>
      </c>
      <c r="BN91">
        <f t="shared" si="59"/>
        <v>0</v>
      </c>
      <c r="BO91">
        <f t="shared" si="66"/>
        <v>0</v>
      </c>
      <c r="BP91" t="e">
        <f t="shared" si="60"/>
        <v>#NUM!</v>
      </c>
      <c r="BQ91" t="e">
        <f t="shared" si="61"/>
        <v>#NUM!</v>
      </c>
      <c r="BT91">
        <v>0</v>
      </c>
      <c r="BU91">
        <v>0</v>
      </c>
      <c r="BV91">
        <f t="shared" si="62"/>
        <v>0</v>
      </c>
      <c r="BW91">
        <f t="shared" si="63"/>
        <v>0</v>
      </c>
      <c r="BX91" t="e">
        <f t="shared" si="64"/>
        <v>#NUM!</v>
      </c>
      <c r="BY91" t="e">
        <f t="shared" si="65"/>
        <v>#NUM!</v>
      </c>
    </row>
    <row r="92" spans="1:77" x14ac:dyDescent="0.35">
      <c r="G92" s="9" t="s">
        <v>461</v>
      </c>
      <c r="H92" s="9" t="s">
        <v>462</v>
      </c>
      <c r="I92" t="s">
        <v>463</v>
      </c>
      <c r="L92">
        <v>0</v>
      </c>
      <c r="M92">
        <f t="shared" si="36"/>
        <v>0</v>
      </c>
      <c r="N92">
        <f t="shared" si="37"/>
        <v>0</v>
      </c>
      <c r="O92" t="e">
        <f t="shared" si="38"/>
        <v>#NUM!</v>
      </c>
      <c r="P92" t="e">
        <f t="shared" si="39"/>
        <v>#NUM!</v>
      </c>
      <c r="S92">
        <v>0</v>
      </c>
      <c r="T92">
        <f t="shared" si="40"/>
        <v>0</v>
      </c>
      <c r="U92" s="15">
        <f t="shared" si="67"/>
        <v>0</v>
      </c>
      <c r="V92" t="e">
        <f t="shared" si="41"/>
        <v>#NUM!</v>
      </c>
      <c r="W92" t="e">
        <f t="shared" si="42"/>
        <v>#NUM!</v>
      </c>
      <c r="Z92">
        <v>0</v>
      </c>
      <c r="AA92">
        <f t="shared" si="43"/>
        <v>0</v>
      </c>
      <c r="AB92">
        <f t="shared" si="44"/>
        <v>0</v>
      </c>
      <c r="AC92" t="e">
        <f t="shared" si="45"/>
        <v>#NUM!</v>
      </c>
      <c r="AD92" t="e">
        <f t="shared" si="46"/>
        <v>#NUM!</v>
      </c>
      <c r="AG92">
        <v>0</v>
      </c>
      <c r="AH92">
        <f t="shared" si="47"/>
        <v>0</v>
      </c>
      <c r="AI92" s="15">
        <f t="shared" si="68"/>
        <v>0</v>
      </c>
      <c r="AJ92" t="e">
        <f t="shared" si="48"/>
        <v>#NUM!</v>
      </c>
      <c r="AK92" t="e">
        <f t="shared" si="49"/>
        <v>#NUM!</v>
      </c>
      <c r="AO92">
        <v>2</v>
      </c>
      <c r="AP92">
        <v>0</v>
      </c>
      <c r="AQ92" s="15">
        <f t="shared" si="69"/>
        <v>1</v>
      </c>
      <c r="AR92" s="15">
        <f t="shared" si="70"/>
        <v>7.1428571428571425E-2</v>
      </c>
      <c r="AS92">
        <f t="shared" si="50"/>
        <v>-2.6390573296152589</v>
      </c>
      <c r="AT92">
        <f t="shared" si="51"/>
        <v>-0.18850409497251847</v>
      </c>
      <c r="AW92">
        <v>0</v>
      </c>
      <c r="AX92">
        <v>0</v>
      </c>
      <c r="AY92">
        <f t="shared" si="52"/>
        <v>0</v>
      </c>
      <c r="AZ92">
        <f t="shared" si="53"/>
        <v>0</v>
      </c>
      <c r="BA92" t="e">
        <f t="shared" si="54"/>
        <v>#NUM!</v>
      </c>
      <c r="BB92" t="e">
        <f t="shared" si="55"/>
        <v>#NUM!</v>
      </c>
      <c r="BE92">
        <v>0</v>
      </c>
      <c r="BF92">
        <v>0</v>
      </c>
      <c r="BG92">
        <f t="shared" si="56"/>
        <v>0</v>
      </c>
      <c r="BH92" s="15">
        <f t="shared" si="71"/>
        <v>0</v>
      </c>
      <c r="BI92" t="e">
        <f t="shared" si="57"/>
        <v>#NUM!</v>
      </c>
      <c r="BJ92" t="e">
        <f t="shared" si="58"/>
        <v>#NUM!</v>
      </c>
      <c r="BM92">
        <v>0</v>
      </c>
      <c r="BN92">
        <f t="shared" si="59"/>
        <v>0</v>
      </c>
      <c r="BO92">
        <f t="shared" si="66"/>
        <v>0</v>
      </c>
      <c r="BP92" t="e">
        <f t="shared" si="60"/>
        <v>#NUM!</v>
      </c>
      <c r="BQ92" t="e">
        <f t="shared" si="61"/>
        <v>#NUM!</v>
      </c>
      <c r="BT92">
        <v>0</v>
      </c>
      <c r="BU92">
        <v>0</v>
      </c>
      <c r="BV92">
        <f t="shared" si="62"/>
        <v>0</v>
      </c>
      <c r="BW92">
        <f t="shared" si="63"/>
        <v>0</v>
      </c>
      <c r="BX92" t="e">
        <f t="shared" si="64"/>
        <v>#NUM!</v>
      </c>
      <c r="BY92" t="e">
        <f t="shared" si="65"/>
        <v>#NUM!</v>
      </c>
    </row>
    <row r="93" spans="1:77" x14ac:dyDescent="0.35">
      <c r="G93" s="9" t="s">
        <v>464</v>
      </c>
      <c r="H93" s="9" t="s">
        <v>465</v>
      </c>
      <c r="I93" t="s">
        <v>466</v>
      </c>
      <c r="L93">
        <v>0</v>
      </c>
      <c r="M93">
        <f t="shared" si="36"/>
        <v>0</v>
      </c>
      <c r="N93">
        <f t="shared" si="37"/>
        <v>0</v>
      </c>
      <c r="O93" t="e">
        <f t="shared" si="38"/>
        <v>#NUM!</v>
      </c>
      <c r="P93" t="e">
        <f t="shared" si="39"/>
        <v>#NUM!</v>
      </c>
      <c r="S93">
        <v>1</v>
      </c>
      <c r="T93">
        <f t="shared" si="40"/>
        <v>1</v>
      </c>
      <c r="U93" s="15">
        <f t="shared" si="67"/>
        <v>7.6923076923076927E-2</v>
      </c>
      <c r="V93">
        <f t="shared" si="41"/>
        <v>-2.5649493574615367</v>
      </c>
      <c r="W93">
        <f t="shared" si="42"/>
        <v>-0.19730379672781054</v>
      </c>
      <c r="Z93">
        <v>0</v>
      </c>
      <c r="AA93">
        <f t="shared" si="43"/>
        <v>0</v>
      </c>
      <c r="AB93">
        <f t="shared" si="44"/>
        <v>0</v>
      </c>
      <c r="AC93" t="e">
        <f t="shared" si="45"/>
        <v>#NUM!</v>
      </c>
      <c r="AD93" t="e">
        <f t="shared" si="46"/>
        <v>#NUM!</v>
      </c>
      <c r="AG93">
        <v>0</v>
      </c>
      <c r="AH93">
        <f t="shared" si="47"/>
        <v>0</v>
      </c>
      <c r="AI93" s="15">
        <f t="shared" si="68"/>
        <v>0</v>
      </c>
      <c r="AJ93" t="e">
        <f t="shared" si="48"/>
        <v>#NUM!</v>
      </c>
      <c r="AK93" t="e">
        <f t="shared" si="49"/>
        <v>#NUM!</v>
      </c>
      <c r="AO93">
        <v>0</v>
      </c>
      <c r="AP93">
        <v>0</v>
      </c>
      <c r="AQ93" s="15">
        <f t="shared" si="69"/>
        <v>0</v>
      </c>
      <c r="AR93" s="15">
        <f t="shared" si="70"/>
        <v>0</v>
      </c>
      <c r="AS93" t="e">
        <f t="shared" si="50"/>
        <v>#NUM!</v>
      </c>
      <c r="AT93" t="e">
        <f t="shared" si="51"/>
        <v>#NUM!</v>
      </c>
      <c r="AW93">
        <v>0</v>
      </c>
      <c r="AX93">
        <v>0</v>
      </c>
      <c r="AY93">
        <f t="shared" si="52"/>
        <v>0</v>
      </c>
      <c r="AZ93">
        <f t="shared" si="53"/>
        <v>0</v>
      </c>
      <c r="BA93" t="e">
        <f t="shared" si="54"/>
        <v>#NUM!</v>
      </c>
      <c r="BB93" t="e">
        <f t="shared" si="55"/>
        <v>#NUM!</v>
      </c>
      <c r="BE93">
        <v>0</v>
      </c>
      <c r="BF93">
        <v>0</v>
      </c>
      <c r="BG93">
        <f t="shared" si="56"/>
        <v>0</v>
      </c>
      <c r="BH93" s="15">
        <f t="shared" si="71"/>
        <v>0</v>
      </c>
      <c r="BI93" t="e">
        <f t="shared" si="57"/>
        <v>#NUM!</v>
      </c>
      <c r="BJ93" t="e">
        <f t="shared" si="58"/>
        <v>#NUM!</v>
      </c>
      <c r="BM93">
        <v>0</v>
      </c>
      <c r="BN93">
        <f t="shared" si="59"/>
        <v>0</v>
      </c>
      <c r="BO93">
        <f t="shared" si="66"/>
        <v>0</v>
      </c>
      <c r="BP93" t="e">
        <f t="shared" si="60"/>
        <v>#NUM!</v>
      </c>
      <c r="BQ93" t="e">
        <f t="shared" si="61"/>
        <v>#NUM!</v>
      </c>
      <c r="BT93">
        <v>0</v>
      </c>
      <c r="BU93">
        <v>0</v>
      </c>
      <c r="BV93">
        <f t="shared" si="62"/>
        <v>0</v>
      </c>
      <c r="BW93">
        <f t="shared" si="63"/>
        <v>0</v>
      </c>
      <c r="BX93" t="e">
        <f t="shared" si="64"/>
        <v>#NUM!</v>
      </c>
      <c r="BY93" t="e">
        <f t="shared" si="65"/>
        <v>#NUM!</v>
      </c>
    </row>
    <row r="94" spans="1:77" x14ac:dyDescent="0.35">
      <c r="G94" s="9" t="s">
        <v>467</v>
      </c>
      <c r="H94" s="9" t="s">
        <v>468</v>
      </c>
      <c r="I94" t="s">
        <v>469</v>
      </c>
      <c r="L94">
        <v>0</v>
      </c>
      <c r="M94">
        <f t="shared" si="36"/>
        <v>0</v>
      </c>
      <c r="N94">
        <f t="shared" si="37"/>
        <v>0</v>
      </c>
      <c r="O94" t="e">
        <f t="shared" si="38"/>
        <v>#NUM!</v>
      </c>
      <c r="P94" t="e">
        <f t="shared" si="39"/>
        <v>#NUM!</v>
      </c>
      <c r="S94">
        <v>1</v>
      </c>
      <c r="T94">
        <f t="shared" si="40"/>
        <v>1</v>
      </c>
      <c r="U94" s="15">
        <f t="shared" si="67"/>
        <v>7.6923076923076927E-2</v>
      </c>
      <c r="V94">
        <f t="shared" si="41"/>
        <v>-2.5649493574615367</v>
      </c>
      <c r="W94">
        <f t="shared" si="42"/>
        <v>-0.19730379672781054</v>
      </c>
      <c r="Z94">
        <v>0</v>
      </c>
      <c r="AA94">
        <f t="shared" si="43"/>
        <v>0</v>
      </c>
      <c r="AB94">
        <f t="shared" si="44"/>
        <v>0</v>
      </c>
      <c r="AC94" t="e">
        <f t="shared" si="45"/>
        <v>#NUM!</v>
      </c>
      <c r="AD94" t="e">
        <f t="shared" si="46"/>
        <v>#NUM!</v>
      </c>
      <c r="AG94">
        <v>0</v>
      </c>
      <c r="AH94">
        <f t="shared" si="47"/>
        <v>0</v>
      </c>
      <c r="AI94" s="15">
        <f t="shared" si="68"/>
        <v>0</v>
      </c>
      <c r="AJ94" t="e">
        <f t="shared" si="48"/>
        <v>#NUM!</v>
      </c>
      <c r="AK94" t="e">
        <f t="shared" si="49"/>
        <v>#NUM!</v>
      </c>
      <c r="AO94">
        <v>0</v>
      </c>
      <c r="AP94">
        <v>0</v>
      </c>
      <c r="AQ94" s="15">
        <f t="shared" si="69"/>
        <v>0</v>
      </c>
      <c r="AR94" s="15">
        <f t="shared" si="70"/>
        <v>0</v>
      </c>
      <c r="AS94" t="e">
        <f t="shared" si="50"/>
        <v>#NUM!</v>
      </c>
      <c r="AT94" t="e">
        <f t="shared" si="51"/>
        <v>#NUM!</v>
      </c>
      <c r="AW94">
        <v>0</v>
      </c>
      <c r="AX94">
        <v>0</v>
      </c>
      <c r="AY94">
        <f t="shared" si="52"/>
        <v>0</v>
      </c>
      <c r="AZ94">
        <f t="shared" si="53"/>
        <v>0</v>
      </c>
      <c r="BA94" t="e">
        <f t="shared" si="54"/>
        <v>#NUM!</v>
      </c>
      <c r="BB94" t="e">
        <f t="shared" si="55"/>
        <v>#NUM!</v>
      </c>
      <c r="BE94">
        <v>0</v>
      </c>
      <c r="BF94">
        <v>0</v>
      </c>
      <c r="BG94">
        <f t="shared" si="56"/>
        <v>0</v>
      </c>
      <c r="BH94" s="15">
        <f t="shared" si="71"/>
        <v>0</v>
      </c>
      <c r="BI94" t="e">
        <f t="shared" si="57"/>
        <v>#NUM!</v>
      </c>
      <c r="BJ94" t="e">
        <f t="shared" si="58"/>
        <v>#NUM!</v>
      </c>
      <c r="BM94">
        <v>0</v>
      </c>
      <c r="BN94">
        <f t="shared" si="59"/>
        <v>0</v>
      </c>
      <c r="BO94">
        <f t="shared" si="66"/>
        <v>0</v>
      </c>
      <c r="BP94" t="e">
        <f t="shared" si="60"/>
        <v>#NUM!</v>
      </c>
      <c r="BQ94" t="e">
        <f t="shared" si="61"/>
        <v>#NUM!</v>
      </c>
      <c r="BT94">
        <v>0</v>
      </c>
      <c r="BU94">
        <v>0</v>
      </c>
      <c r="BV94">
        <f t="shared" si="62"/>
        <v>0</v>
      </c>
      <c r="BW94">
        <f t="shared" si="63"/>
        <v>0</v>
      </c>
      <c r="BX94" t="e">
        <f t="shared" si="64"/>
        <v>#NUM!</v>
      </c>
      <c r="BY94" t="e">
        <f t="shared" si="65"/>
        <v>#NUM!</v>
      </c>
    </row>
    <row r="95" spans="1:77" x14ac:dyDescent="0.35">
      <c r="G95" s="9" t="s">
        <v>470</v>
      </c>
      <c r="H95" s="9" t="s">
        <v>471</v>
      </c>
      <c r="I95" t="s">
        <v>472</v>
      </c>
      <c r="L95">
        <v>0</v>
      </c>
      <c r="M95">
        <f t="shared" si="36"/>
        <v>0</v>
      </c>
      <c r="N95">
        <f t="shared" si="37"/>
        <v>0</v>
      </c>
      <c r="O95" t="e">
        <f t="shared" si="38"/>
        <v>#NUM!</v>
      </c>
      <c r="P95" t="e">
        <f t="shared" si="39"/>
        <v>#NUM!</v>
      </c>
      <c r="S95">
        <v>0</v>
      </c>
      <c r="T95">
        <f t="shared" si="40"/>
        <v>0</v>
      </c>
      <c r="U95" s="15">
        <f t="shared" si="67"/>
        <v>0</v>
      </c>
      <c r="V95" t="e">
        <f t="shared" si="41"/>
        <v>#NUM!</v>
      </c>
      <c r="W95" t="e">
        <f t="shared" si="42"/>
        <v>#NUM!</v>
      </c>
      <c r="Z95">
        <v>0</v>
      </c>
      <c r="AA95">
        <f t="shared" si="43"/>
        <v>0</v>
      </c>
      <c r="AB95">
        <f t="shared" si="44"/>
        <v>0</v>
      </c>
      <c r="AC95" t="e">
        <f t="shared" si="45"/>
        <v>#NUM!</v>
      </c>
      <c r="AD95" t="e">
        <f t="shared" si="46"/>
        <v>#NUM!</v>
      </c>
      <c r="AG95">
        <v>1</v>
      </c>
      <c r="AH95">
        <f t="shared" si="47"/>
        <v>1</v>
      </c>
      <c r="AI95" s="15">
        <f t="shared" si="68"/>
        <v>4.5454545454545456E-2</v>
      </c>
      <c r="AJ95">
        <f t="shared" si="48"/>
        <v>-3.0910424533583156</v>
      </c>
      <c r="AK95">
        <f t="shared" si="49"/>
        <v>-0.14050192969810527</v>
      </c>
      <c r="AO95">
        <v>0</v>
      </c>
      <c r="AP95">
        <v>0</v>
      </c>
      <c r="AQ95" s="15">
        <f t="shared" si="69"/>
        <v>0</v>
      </c>
      <c r="AR95" s="15">
        <f t="shared" si="70"/>
        <v>0</v>
      </c>
      <c r="AS95" t="e">
        <f t="shared" si="50"/>
        <v>#NUM!</v>
      </c>
      <c r="AT95" t="e">
        <f t="shared" si="51"/>
        <v>#NUM!</v>
      </c>
      <c r="AW95">
        <v>0</v>
      </c>
      <c r="AX95">
        <v>0</v>
      </c>
      <c r="AY95">
        <f t="shared" si="52"/>
        <v>0</v>
      </c>
      <c r="AZ95">
        <f t="shared" si="53"/>
        <v>0</v>
      </c>
      <c r="BA95" t="e">
        <f t="shared" si="54"/>
        <v>#NUM!</v>
      </c>
      <c r="BB95" t="e">
        <f t="shared" si="55"/>
        <v>#NUM!</v>
      </c>
      <c r="BE95">
        <v>0</v>
      </c>
      <c r="BF95">
        <v>0</v>
      </c>
      <c r="BG95">
        <f t="shared" si="56"/>
        <v>0</v>
      </c>
      <c r="BH95" s="15">
        <f t="shared" si="71"/>
        <v>0</v>
      </c>
      <c r="BI95" t="e">
        <f t="shared" si="57"/>
        <v>#NUM!</v>
      </c>
      <c r="BJ95" t="e">
        <f t="shared" si="58"/>
        <v>#NUM!</v>
      </c>
      <c r="BM95">
        <v>0</v>
      </c>
      <c r="BN95">
        <f t="shared" si="59"/>
        <v>0</v>
      </c>
      <c r="BO95">
        <f t="shared" si="66"/>
        <v>0</v>
      </c>
      <c r="BP95" t="e">
        <f t="shared" si="60"/>
        <v>#NUM!</v>
      </c>
      <c r="BQ95" t="e">
        <f t="shared" si="61"/>
        <v>#NUM!</v>
      </c>
      <c r="BT95">
        <v>0</v>
      </c>
      <c r="BU95">
        <v>0</v>
      </c>
      <c r="BV95">
        <f t="shared" si="62"/>
        <v>0</v>
      </c>
      <c r="BW95">
        <f t="shared" si="63"/>
        <v>0</v>
      </c>
      <c r="BX95" t="e">
        <f t="shared" si="64"/>
        <v>#NUM!</v>
      </c>
      <c r="BY95" t="e">
        <f t="shared" si="65"/>
        <v>#NUM!</v>
      </c>
    </row>
    <row r="96" spans="1:77" x14ac:dyDescent="0.35">
      <c r="G96" s="9" t="s">
        <v>473</v>
      </c>
      <c r="H96" s="9" t="s">
        <v>474</v>
      </c>
      <c r="I96" t="s">
        <v>475</v>
      </c>
      <c r="L96">
        <v>0</v>
      </c>
      <c r="M96">
        <f t="shared" si="36"/>
        <v>0</v>
      </c>
      <c r="N96">
        <f t="shared" si="37"/>
        <v>0</v>
      </c>
      <c r="O96" t="e">
        <f t="shared" si="38"/>
        <v>#NUM!</v>
      </c>
      <c r="P96" t="e">
        <f t="shared" si="39"/>
        <v>#NUM!</v>
      </c>
      <c r="S96">
        <v>1</v>
      </c>
      <c r="T96">
        <f t="shared" si="40"/>
        <v>1</v>
      </c>
      <c r="U96" s="15">
        <f t="shared" si="67"/>
        <v>7.6923076923076927E-2</v>
      </c>
      <c r="V96">
        <f t="shared" si="41"/>
        <v>-2.5649493574615367</v>
      </c>
      <c r="W96">
        <f t="shared" si="42"/>
        <v>-0.19730379672781054</v>
      </c>
      <c r="Z96">
        <v>0</v>
      </c>
      <c r="AA96">
        <f t="shared" si="43"/>
        <v>0</v>
      </c>
      <c r="AB96">
        <f t="shared" si="44"/>
        <v>0</v>
      </c>
      <c r="AC96" t="e">
        <f t="shared" si="45"/>
        <v>#NUM!</v>
      </c>
      <c r="AD96" t="e">
        <f t="shared" si="46"/>
        <v>#NUM!</v>
      </c>
      <c r="AG96">
        <v>0</v>
      </c>
      <c r="AH96">
        <f t="shared" si="47"/>
        <v>0</v>
      </c>
      <c r="AI96" s="15">
        <f t="shared" si="68"/>
        <v>0</v>
      </c>
      <c r="AJ96" t="e">
        <f t="shared" si="48"/>
        <v>#NUM!</v>
      </c>
      <c r="AK96" t="e">
        <f t="shared" si="49"/>
        <v>#NUM!</v>
      </c>
      <c r="AO96">
        <v>0</v>
      </c>
      <c r="AP96">
        <v>0</v>
      </c>
      <c r="AQ96" s="15">
        <f t="shared" si="69"/>
        <v>0</v>
      </c>
      <c r="AR96" s="15">
        <f t="shared" si="70"/>
        <v>0</v>
      </c>
      <c r="AS96" t="e">
        <f t="shared" si="50"/>
        <v>#NUM!</v>
      </c>
      <c r="AT96" t="e">
        <f t="shared" si="51"/>
        <v>#NUM!</v>
      </c>
      <c r="AW96">
        <v>0</v>
      </c>
      <c r="AX96">
        <v>0</v>
      </c>
      <c r="AY96">
        <f t="shared" si="52"/>
        <v>0</v>
      </c>
      <c r="AZ96">
        <f t="shared" si="53"/>
        <v>0</v>
      </c>
      <c r="BA96" t="e">
        <f t="shared" si="54"/>
        <v>#NUM!</v>
      </c>
      <c r="BB96" t="e">
        <f t="shared" si="55"/>
        <v>#NUM!</v>
      </c>
      <c r="BE96">
        <v>0</v>
      </c>
      <c r="BF96">
        <v>0</v>
      </c>
      <c r="BG96">
        <f t="shared" si="56"/>
        <v>0</v>
      </c>
      <c r="BH96" s="15">
        <f t="shared" si="71"/>
        <v>0</v>
      </c>
      <c r="BI96" t="e">
        <f t="shared" si="57"/>
        <v>#NUM!</v>
      </c>
      <c r="BJ96" t="e">
        <f t="shared" si="58"/>
        <v>#NUM!</v>
      </c>
      <c r="BM96">
        <v>0</v>
      </c>
      <c r="BN96">
        <f t="shared" si="59"/>
        <v>0</v>
      </c>
      <c r="BO96">
        <f t="shared" si="66"/>
        <v>0</v>
      </c>
      <c r="BP96" t="e">
        <f t="shared" si="60"/>
        <v>#NUM!</v>
      </c>
      <c r="BQ96" t="e">
        <f t="shared" si="61"/>
        <v>#NUM!</v>
      </c>
      <c r="BT96">
        <v>0</v>
      </c>
      <c r="BU96">
        <v>0</v>
      </c>
      <c r="BV96">
        <f t="shared" si="62"/>
        <v>0</v>
      </c>
      <c r="BW96">
        <f t="shared" si="63"/>
        <v>0</v>
      </c>
      <c r="BX96" t="e">
        <f t="shared" si="64"/>
        <v>#NUM!</v>
      </c>
      <c r="BY96" t="e">
        <f t="shared" si="65"/>
        <v>#NUM!</v>
      </c>
    </row>
    <row r="97" spans="7:77" x14ac:dyDescent="0.35">
      <c r="G97" s="9" t="s">
        <v>476</v>
      </c>
      <c r="H97" s="9" t="s">
        <v>477</v>
      </c>
      <c r="I97" t="s">
        <v>478</v>
      </c>
      <c r="L97">
        <v>0</v>
      </c>
      <c r="M97">
        <f t="shared" si="36"/>
        <v>0</v>
      </c>
      <c r="N97">
        <f t="shared" si="37"/>
        <v>0</v>
      </c>
      <c r="O97" t="e">
        <f t="shared" si="38"/>
        <v>#NUM!</v>
      </c>
      <c r="P97" t="e">
        <f t="shared" si="39"/>
        <v>#NUM!</v>
      </c>
      <c r="S97">
        <v>0</v>
      </c>
      <c r="T97">
        <f t="shared" si="40"/>
        <v>0</v>
      </c>
      <c r="U97" s="15">
        <f t="shared" si="67"/>
        <v>0</v>
      </c>
      <c r="V97" t="e">
        <f t="shared" si="41"/>
        <v>#NUM!</v>
      </c>
      <c r="W97" t="e">
        <f t="shared" si="42"/>
        <v>#NUM!</v>
      </c>
      <c r="Z97">
        <v>0</v>
      </c>
      <c r="AA97">
        <f t="shared" si="43"/>
        <v>0</v>
      </c>
      <c r="AB97">
        <f t="shared" si="44"/>
        <v>0</v>
      </c>
      <c r="AC97" t="e">
        <f t="shared" si="45"/>
        <v>#NUM!</v>
      </c>
      <c r="AD97" t="e">
        <f t="shared" si="46"/>
        <v>#NUM!</v>
      </c>
      <c r="AG97">
        <v>0</v>
      </c>
      <c r="AH97">
        <f t="shared" si="47"/>
        <v>0</v>
      </c>
      <c r="AI97" s="15">
        <f t="shared" si="68"/>
        <v>0</v>
      </c>
      <c r="AJ97" t="e">
        <f t="shared" si="48"/>
        <v>#NUM!</v>
      </c>
      <c r="AK97" t="e">
        <f t="shared" si="49"/>
        <v>#NUM!</v>
      </c>
      <c r="AO97">
        <v>0</v>
      </c>
      <c r="AP97">
        <v>0</v>
      </c>
      <c r="AQ97" s="15">
        <f t="shared" si="69"/>
        <v>0</v>
      </c>
      <c r="AR97" s="15">
        <f t="shared" si="70"/>
        <v>0</v>
      </c>
      <c r="AS97" t="e">
        <f t="shared" si="50"/>
        <v>#NUM!</v>
      </c>
      <c r="AT97" t="e">
        <f t="shared" si="51"/>
        <v>#NUM!</v>
      </c>
      <c r="AW97">
        <v>0</v>
      </c>
      <c r="AX97">
        <v>0</v>
      </c>
      <c r="AY97">
        <f t="shared" si="52"/>
        <v>0</v>
      </c>
      <c r="AZ97">
        <f t="shared" si="53"/>
        <v>0</v>
      </c>
      <c r="BA97" t="e">
        <f t="shared" si="54"/>
        <v>#NUM!</v>
      </c>
      <c r="BB97" t="e">
        <f t="shared" si="55"/>
        <v>#NUM!</v>
      </c>
      <c r="BE97">
        <v>0</v>
      </c>
      <c r="BF97">
        <v>0</v>
      </c>
      <c r="BG97">
        <f t="shared" si="56"/>
        <v>0</v>
      </c>
      <c r="BH97" s="15">
        <f t="shared" si="71"/>
        <v>0</v>
      </c>
      <c r="BI97" t="e">
        <f t="shared" si="57"/>
        <v>#NUM!</v>
      </c>
      <c r="BJ97" t="e">
        <f t="shared" si="58"/>
        <v>#NUM!</v>
      </c>
      <c r="BM97">
        <v>0</v>
      </c>
      <c r="BN97">
        <f t="shared" si="59"/>
        <v>0</v>
      </c>
      <c r="BO97">
        <f t="shared" si="66"/>
        <v>0</v>
      </c>
      <c r="BP97" t="e">
        <f t="shared" si="60"/>
        <v>#NUM!</v>
      </c>
      <c r="BQ97" t="e">
        <f t="shared" si="61"/>
        <v>#NUM!</v>
      </c>
      <c r="BT97">
        <v>0</v>
      </c>
      <c r="BU97">
        <v>0</v>
      </c>
      <c r="BV97">
        <f t="shared" si="62"/>
        <v>0</v>
      </c>
      <c r="BW97">
        <f t="shared" si="63"/>
        <v>0</v>
      </c>
      <c r="BX97" t="e">
        <f t="shared" si="64"/>
        <v>#NUM!</v>
      </c>
      <c r="BY97" t="e">
        <f t="shared" si="65"/>
        <v>#NUM!</v>
      </c>
    </row>
    <row r="98" spans="7:77" x14ac:dyDescent="0.35">
      <c r="G98" s="9" t="s">
        <v>479</v>
      </c>
      <c r="H98" s="9" t="s">
        <v>480</v>
      </c>
      <c r="I98" t="s">
        <v>481</v>
      </c>
      <c r="L98">
        <v>0</v>
      </c>
      <c r="M98">
        <f t="shared" si="36"/>
        <v>0</v>
      </c>
      <c r="N98">
        <f t="shared" si="37"/>
        <v>0</v>
      </c>
      <c r="O98" t="e">
        <f t="shared" si="38"/>
        <v>#NUM!</v>
      </c>
      <c r="P98" t="e">
        <f t="shared" si="39"/>
        <v>#NUM!</v>
      </c>
      <c r="S98">
        <v>0</v>
      </c>
      <c r="T98">
        <f t="shared" si="40"/>
        <v>0</v>
      </c>
      <c r="U98" s="15">
        <f t="shared" si="67"/>
        <v>0</v>
      </c>
      <c r="V98" t="e">
        <f t="shared" si="41"/>
        <v>#NUM!</v>
      </c>
      <c r="W98" t="e">
        <f t="shared" si="42"/>
        <v>#NUM!</v>
      </c>
      <c r="Z98">
        <v>0</v>
      </c>
      <c r="AA98">
        <f t="shared" si="43"/>
        <v>0</v>
      </c>
      <c r="AB98">
        <f t="shared" si="44"/>
        <v>0</v>
      </c>
      <c r="AC98" t="e">
        <f t="shared" si="45"/>
        <v>#NUM!</v>
      </c>
      <c r="AD98" t="e">
        <f t="shared" si="46"/>
        <v>#NUM!</v>
      </c>
      <c r="AG98">
        <v>0</v>
      </c>
      <c r="AH98">
        <f t="shared" si="47"/>
        <v>0</v>
      </c>
      <c r="AI98" s="15">
        <f t="shared" si="68"/>
        <v>0</v>
      </c>
      <c r="AJ98" t="e">
        <f t="shared" si="48"/>
        <v>#NUM!</v>
      </c>
      <c r="AK98" t="e">
        <f t="shared" si="49"/>
        <v>#NUM!</v>
      </c>
      <c r="AO98">
        <v>0</v>
      </c>
      <c r="AP98">
        <v>0</v>
      </c>
      <c r="AQ98" s="15">
        <f t="shared" si="69"/>
        <v>0</v>
      </c>
      <c r="AR98" s="15">
        <f t="shared" si="70"/>
        <v>0</v>
      </c>
      <c r="AS98" t="e">
        <f t="shared" si="50"/>
        <v>#NUM!</v>
      </c>
      <c r="AT98" t="e">
        <f t="shared" si="51"/>
        <v>#NUM!</v>
      </c>
      <c r="AW98">
        <v>0</v>
      </c>
      <c r="AX98">
        <v>0</v>
      </c>
      <c r="AY98">
        <f t="shared" si="52"/>
        <v>0</v>
      </c>
      <c r="AZ98">
        <f t="shared" si="53"/>
        <v>0</v>
      </c>
      <c r="BA98" t="e">
        <f t="shared" si="54"/>
        <v>#NUM!</v>
      </c>
      <c r="BB98" t="e">
        <f t="shared" si="55"/>
        <v>#NUM!</v>
      </c>
      <c r="BE98">
        <v>0</v>
      </c>
      <c r="BF98">
        <v>0</v>
      </c>
      <c r="BG98">
        <f t="shared" si="56"/>
        <v>0</v>
      </c>
      <c r="BH98" s="15">
        <f t="shared" si="71"/>
        <v>0</v>
      </c>
      <c r="BI98" t="e">
        <f t="shared" si="57"/>
        <v>#NUM!</v>
      </c>
      <c r="BJ98" t="e">
        <f t="shared" si="58"/>
        <v>#NUM!</v>
      </c>
      <c r="BM98">
        <v>0</v>
      </c>
      <c r="BN98">
        <f t="shared" si="59"/>
        <v>0</v>
      </c>
      <c r="BO98">
        <f t="shared" si="66"/>
        <v>0</v>
      </c>
      <c r="BP98" t="e">
        <f t="shared" si="60"/>
        <v>#NUM!</v>
      </c>
      <c r="BQ98" t="e">
        <f t="shared" si="61"/>
        <v>#NUM!</v>
      </c>
      <c r="BT98">
        <v>0</v>
      </c>
      <c r="BU98">
        <v>0</v>
      </c>
      <c r="BV98">
        <f t="shared" si="62"/>
        <v>0</v>
      </c>
      <c r="BW98">
        <f t="shared" si="63"/>
        <v>0</v>
      </c>
      <c r="BX98" t="e">
        <f t="shared" si="64"/>
        <v>#NUM!</v>
      </c>
      <c r="BY98" t="e">
        <f t="shared" si="65"/>
        <v>#NUM!</v>
      </c>
    </row>
    <row r="99" spans="7:77" x14ac:dyDescent="0.35">
      <c r="G99" s="9" t="s">
        <v>476</v>
      </c>
      <c r="H99" s="9" t="s">
        <v>482</v>
      </c>
      <c r="I99" t="s">
        <v>478</v>
      </c>
      <c r="L99">
        <v>0</v>
      </c>
      <c r="M99">
        <f t="shared" si="36"/>
        <v>0</v>
      </c>
      <c r="N99">
        <f t="shared" si="37"/>
        <v>0</v>
      </c>
      <c r="O99" t="e">
        <f t="shared" si="38"/>
        <v>#NUM!</v>
      </c>
      <c r="P99" t="e">
        <f t="shared" si="39"/>
        <v>#NUM!</v>
      </c>
      <c r="S99">
        <v>0</v>
      </c>
      <c r="T99">
        <f t="shared" si="40"/>
        <v>0</v>
      </c>
      <c r="U99" s="15">
        <f t="shared" si="67"/>
        <v>0</v>
      </c>
      <c r="V99" t="e">
        <f t="shared" si="41"/>
        <v>#NUM!</v>
      </c>
      <c r="W99" t="e">
        <f t="shared" si="42"/>
        <v>#NUM!</v>
      </c>
      <c r="Z99">
        <v>0</v>
      </c>
      <c r="AA99">
        <f t="shared" si="43"/>
        <v>0</v>
      </c>
      <c r="AB99">
        <f t="shared" si="44"/>
        <v>0</v>
      </c>
      <c r="AC99" t="e">
        <f t="shared" si="45"/>
        <v>#NUM!</v>
      </c>
      <c r="AD99" t="e">
        <f t="shared" si="46"/>
        <v>#NUM!</v>
      </c>
      <c r="AG99">
        <v>0</v>
      </c>
      <c r="AH99">
        <f t="shared" si="47"/>
        <v>0</v>
      </c>
      <c r="AI99" s="15">
        <f t="shared" si="68"/>
        <v>0</v>
      </c>
      <c r="AJ99" t="e">
        <f t="shared" si="48"/>
        <v>#NUM!</v>
      </c>
      <c r="AK99" t="e">
        <f t="shared" si="49"/>
        <v>#NUM!</v>
      </c>
      <c r="AO99">
        <v>0</v>
      </c>
      <c r="AP99">
        <v>0</v>
      </c>
      <c r="AQ99" s="15">
        <f t="shared" si="69"/>
        <v>0</v>
      </c>
      <c r="AR99" s="15">
        <f t="shared" si="70"/>
        <v>0</v>
      </c>
      <c r="AS99" t="e">
        <f t="shared" si="50"/>
        <v>#NUM!</v>
      </c>
      <c r="AT99" t="e">
        <f t="shared" si="51"/>
        <v>#NUM!</v>
      </c>
      <c r="AW99">
        <v>0</v>
      </c>
      <c r="AX99">
        <v>0</v>
      </c>
      <c r="AY99">
        <f t="shared" si="52"/>
        <v>0</v>
      </c>
      <c r="AZ99">
        <f t="shared" si="53"/>
        <v>0</v>
      </c>
      <c r="BA99" t="e">
        <f t="shared" si="54"/>
        <v>#NUM!</v>
      </c>
      <c r="BB99" t="e">
        <f t="shared" si="55"/>
        <v>#NUM!</v>
      </c>
      <c r="BE99">
        <v>1</v>
      </c>
      <c r="BF99">
        <v>0</v>
      </c>
      <c r="BG99">
        <f t="shared" si="56"/>
        <v>0.5</v>
      </c>
      <c r="BH99" s="15">
        <f t="shared" si="71"/>
        <v>0.02</v>
      </c>
      <c r="BI99">
        <f t="shared" si="57"/>
        <v>-3.912023005428146</v>
      </c>
      <c r="BJ99">
        <f t="shared" si="58"/>
        <v>-7.824046010856292E-2</v>
      </c>
      <c r="BM99">
        <v>0</v>
      </c>
      <c r="BN99">
        <f t="shared" si="59"/>
        <v>0</v>
      </c>
      <c r="BO99">
        <f t="shared" si="66"/>
        <v>0</v>
      </c>
      <c r="BP99" t="e">
        <f t="shared" si="60"/>
        <v>#NUM!</v>
      </c>
      <c r="BQ99" t="e">
        <f t="shared" si="61"/>
        <v>#NUM!</v>
      </c>
      <c r="BT99">
        <v>0</v>
      </c>
      <c r="BU99">
        <v>0</v>
      </c>
      <c r="BV99">
        <f t="shared" si="62"/>
        <v>0</v>
      </c>
      <c r="BW99">
        <f t="shared" si="63"/>
        <v>0</v>
      </c>
      <c r="BX99" t="e">
        <f t="shared" si="64"/>
        <v>#NUM!</v>
      </c>
      <c r="BY99" t="e">
        <f t="shared" si="65"/>
        <v>#NUM!</v>
      </c>
    </row>
    <row r="100" spans="7:77" x14ac:dyDescent="0.35">
      <c r="G100" s="9" t="s">
        <v>476</v>
      </c>
      <c r="H100" s="9" t="s">
        <v>483</v>
      </c>
      <c r="I100" t="s">
        <v>478</v>
      </c>
      <c r="L100">
        <v>0</v>
      </c>
      <c r="M100">
        <f t="shared" si="36"/>
        <v>0</v>
      </c>
      <c r="N100">
        <f t="shared" si="37"/>
        <v>0</v>
      </c>
      <c r="O100" t="e">
        <f t="shared" si="38"/>
        <v>#NUM!</v>
      </c>
      <c r="P100" t="e">
        <f t="shared" si="39"/>
        <v>#NUM!</v>
      </c>
      <c r="S100">
        <v>0</v>
      </c>
      <c r="T100">
        <f t="shared" si="40"/>
        <v>0</v>
      </c>
      <c r="U100" s="15">
        <f t="shared" si="67"/>
        <v>0</v>
      </c>
      <c r="V100" t="e">
        <f t="shared" si="41"/>
        <v>#NUM!</v>
      </c>
      <c r="W100" t="e">
        <f t="shared" si="42"/>
        <v>#NUM!</v>
      </c>
      <c r="Z100">
        <v>0</v>
      </c>
      <c r="AA100">
        <f t="shared" si="43"/>
        <v>0</v>
      </c>
      <c r="AB100">
        <f t="shared" si="44"/>
        <v>0</v>
      </c>
      <c r="AC100" t="e">
        <f t="shared" si="45"/>
        <v>#NUM!</v>
      </c>
      <c r="AD100" t="e">
        <f t="shared" si="46"/>
        <v>#NUM!</v>
      </c>
      <c r="AG100">
        <v>0</v>
      </c>
      <c r="AH100">
        <f t="shared" si="47"/>
        <v>0</v>
      </c>
      <c r="AI100" s="15">
        <f t="shared" si="68"/>
        <v>0</v>
      </c>
      <c r="AJ100" t="e">
        <f t="shared" si="48"/>
        <v>#NUM!</v>
      </c>
      <c r="AK100" t="e">
        <f t="shared" si="49"/>
        <v>#NUM!</v>
      </c>
      <c r="AO100">
        <v>0</v>
      </c>
      <c r="AP100">
        <v>0</v>
      </c>
      <c r="AQ100" s="15">
        <f t="shared" si="69"/>
        <v>0</v>
      </c>
      <c r="AR100" s="15">
        <f t="shared" si="70"/>
        <v>0</v>
      </c>
      <c r="AS100" t="e">
        <f t="shared" si="50"/>
        <v>#NUM!</v>
      </c>
      <c r="AT100" t="e">
        <f t="shared" si="51"/>
        <v>#NUM!</v>
      </c>
      <c r="AW100">
        <v>0</v>
      </c>
      <c r="AX100">
        <v>0</v>
      </c>
      <c r="AY100">
        <f t="shared" si="52"/>
        <v>0</v>
      </c>
      <c r="AZ100">
        <f t="shared" si="53"/>
        <v>0</v>
      </c>
      <c r="BA100" t="e">
        <f t="shared" si="54"/>
        <v>#NUM!</v>
      </c>
      <c r="BB100" t="e">
        <f t="shared" si="55"/>
        <v>#NUM!</v>
      </c>
      <c r="BE100">
        <v>1</v>
      </c>
      <c r="BF100">
        <v>0</v>
      </c>
      <c r="BG100">
        <f t="shared" si="56"/>
        <v>0.5</v>
      </c>
      <c r="BH100" s="15">
        <f t="shared" si="71"/>
        <v>0.02</v>
      </c>
      <c r="BI100">
        <f t="shared" si="57"/>
        <v>-3.912023005428146</v>
      </c>
      <c r="BJ100">
        <f t="shared" si="58"/>
        <v>-7.824046010856292E-2</v>
      </c>
      <c r="BM100">
        <v>1</v>
      </c>
      <c r="BN100">
        <f t="shared" si="59"/>
        <v>1</v>
      </c>
      <c r="BO100">
        <f t="shared" si="66"/>
        <v>3.7037037037037035E-2</v>
      </c>
      <c r="BP100">
        <f t="shared" si="60"/>
        <v>-3.2958368660043291</v>
      </c>
      <c r="BQ100">
        <f t="shared" si="61"/>
        <v>-0.1220680320742344</v>
      </c>
      <c r="BT100">
        <v>0</v>
      </c>
      <c r="BU100">
        <v>0</v>
      </c>
      <c r="BV100">
        <f t="shared" si="62"/>
        <v>0</v>
      </c>
      <c r="BW100">
        <f t="shared" si="63"/>
        <v>0</v>
      </c>
      <c r="BX100" t="e">
        <f t="shared" si="64"/>
        <v>#NUM!</v>
      </c>
      <c r="BY100" t="e">
        <f t="shared" si="65"/>
        <v>#NUM!</v>
      </c>
    </row>
    <row r="101" spans="7:77" x14ac:dyDescent="0.35">
      <c r="G101" s="9" t="s">
        <v>479</v>
      </c>
      <c r="H101" s="9" t="s">
        <v>484</v>
      </c>
      <c r="I101" t="s">
        <v>481</v>
      </c>
      <c r="L101">
        <v>0</v>
      </c>
      <c r="M101">
        <f t="shared" si="36"/>
        <v>0</v>
      </c>
      <c r="N101">
        <f t="shared" si="37"/>
        <v>0</v>
      </c>
      <c r="O101" t="e">
        <f t="shared" si="38"/>
        <v>#NUM!</v>
      </c>
      <c r="P101" t="e">
        <f t="shared" si="39"/>
        <v>#NUM!</v>
      </c>
      <c r="S101">
        <v>0</v>
      </c>
      <c r="T101">
        <f t="shared" si="40"/>
        <v>0</v>
      </c>
      <c r="U101" s="15">
        <f t="shared" si="67"/>
        <v>0</v>
      </c>
      <c r="V101" t="e">
        <f t="shared" si="41"/>
        <v>#NUM!</v>
      </c>
      <c r="W101" t="e">
        <f t="shared" si="42"/>
        <v>#NUM!</v>
      </c>
      <c r="Z101">
        <v>0</v>
      </c>
      <c r="AA101">
        <f t="shared" si="43"/>
        <v>0</v>
      </c>
      <c r="AB101">
        <f t="shared" si="44"/>
        <v>0</v>
      </c>
      <c r="AC101" t="e">
        <f t="shared" si="45"/>
        <v>#NUM!</v>
      </c>
      <c r="AD101" t="e">
        <f t="shared" si="46"/>
        <v>#NUM!</v>
      </c>
      <c r="AG101">
        <v>0</v>
      </c>
      <c r="AH101">
        <f t="shared" si="47"/>
        <v>0</v>
      </c>
      <c r="AI101" s="15">
        <f t="shared" si="68"/>
        <v>0</v>
      </c>
      <c r="AJ101" t="e">
        <f t="shared" si="48"/>
        <v>#NUM!</v>
      </c>
      <c r="AK101" t="e">
        <f t="shared" si="49"/>
        <v>#NUM!</v>
      </c>
      <c r="AO101">
        <v>0</v>
      </c>
      <c r="AP101">
        <v>0</v>
      </c>
      <c r="AQ101" s="15">
        <f t="shared" si="69"/>
        <v>0</v>
      </c>
      <c r="AR101" s="15">
        <f t="shared" si="70"/>
        <v>0</v>
      </c>
      <c r="AS101" t="e">
        <f t="shared" si="50"/>
        <v>#NUM!</v>
      </c>
      <c r="AT101" t="e">
        <f t="shared" si="51"/>
        <v>#NUM!</v>
      </c>
      <c r="AW101">
        <v>0</v>
      </c>
      <c r="AX101">
        <v>0</v>
      </c>
      <c r="AY101">
        <f t="shared" si="52"/>
        <v>0</v>
      </c>
      <c r="AZ101">
        <f t="shared" si="53"/>
        <v>0</v>
      </c>
      <c r="BA101" t="e">
        <f t="shared" si="54"/>
        <v>#NUM!</v>
      </c>
      <c r="BB101" t="e">
        <f t="shared" si="55"/>
        <v>#NUM!</v>
      </c>
      <c r="BE101">
        <v>1</v>
      </c>
      <c r="BF101">
        <v>0</v>
      </c>
      <c r="BG101">
        <f t="shared" si="56"/>
        <v>0.5</v>
      </c>
      <c r="BH101" s="15">
        <f t="shared" si="71"/>
        <v>0.02</v>
      </c>
      <c r="BI101">
        <f t="shared" si="57"/>
        <v>-3.912023005428146</v>
      </c>
      <c r="BJ101">
        <f t="shared" si="58"/>
        <v>-7.824046010856292E-2</v>
      </c>
      <c r="BM101">
        <v>1</v>
      </c>
      <c r="BN101">
        <f t="shared" si="59"/>
        <v>1</v>
      </c>
      <c r="BO101">
        <f t="shared" si="66"/>
        <v>3.7037037037037035E-2</v>
      </c>
      <c r="BP101">
        <f t="shared" si="60"/>
        <v>-3.2958368660043291</v>
      </c>
      <c r="BQ101">
        <f t="shared" si="61"/>
        <v>-0.1220680320742344</v>
      </c>
      <c r="BT101">
        <v>0</v>
      </c>
      <c r="BU101">
        <v>0</v>
      </c>
      <c r="BV101">
        <f t="shared" si="62"/>
        <v>0</v>
      </c>
      <c r="BW101">
        <f t="shared" si="63"/>
        <v>0</v>
      </c>
      <c r="BX101" t="e">
        <f t="shared" si="64"/>
        <v>#NUM!</v>
      </c>
      <c r="BY101" t="e">
        <f t="shared" si="65"/>
        <v>#NUM!</v>
      </c>
    </row>
    <row r="102" spans="7:77" x14ac:dyDescent="0.35">
      <c r="G102" s="9" t="s">
        <v>485</v>
      </c>
      <c r="H102" s="9" t="s">
        <v>486</v>
      </c>
      <c r="I102" t="s">
        <v>481</v>
      </c>
      <c r="L102">
        <v>0</v>
      </c>
      <c r="M102">
        <f t="shared" si="36"/>
        <v>0</v>
      </c>
      <c r="N102">
        <f t="shared" si="37"/>
        <v>0</v>
      </c>
      <c r="O102" t="e">
        <f t="shared" si="38"/>
        <v>#NUM!</v>
      </c>
      <c r="P102" t="e">
        <f t="shared" si="39"/>
        <v>#NUM!</v>
      </c>
      <c r="S102">
        <v>0</v>
      </c>
      <c r="T102">
        <f t="shared" si="40"/>
        <v>0</v>
      </c>
      <c r="U102" s="15">
        <f t="shared" si="67"/>
        <v>0</v>
      </c>
      <c r="V102" t="e">
        <f t="shared" si="41"/>
        <v>#NUM!</v>
      </c>
      <c r="W102" t="e">
        <f t="shared" si="42"/>
        <v>#NUM!</v>
      </c>
      <c r="Z102">
        <v>0</v>
      </c>
      <c r="AA102">
        <f t="shared" si="43"/>
        <v>0</v>
      </c>
      <c r="AB102">
        <f t="shared" si="44"/>
        <v>0</v>
      </c>
      <c r="AC102" t="e">
        <f t="shared" si="45"/>
        <v>#NUM!</v>
      </c>
      <c r="AD102" t="e">
        <f t="shared" si="46"/>
        <v>#NUM!</v>
      </c>
      <c r="AG102">
        <v>0</v>
      </c>
      <c r="AH102">
        <f t="shared" si="47"/>
        <v>0</v>
      </c>
      <c r="AI102" s="15">
        <f t="shared" si="68"/>
        <v>0</v>
      </c>
      <c r="AJ102" t="e">
        <f t="shared" si="48"/>
        <v>#NUM!</v>
      </c>
      <c r="AK102" t="e">
        <f t="shared" si="49"/>
        <v>#NUM!</v>
      </c>
      <c r="AO102">
        <v>0</v>
      </c>
      <c r="AP102">
        <v>0</v>
      </c>
      <c r="AQ102" s="15">
        <f t="shared" si="69"/>
        <v>0</v>
      </c>
      <c r="AR102" s="15">
        <f t="shared" si="70"/>
        <v>0</v>
      </c>
      <c r="AS102" t="e">
        <f t="shared" si="50"/>
        <v>#NUM!</v>
      </c>
      <c r="AT102" t="e">
        <f t="shared" si="51"/>
        <v>#NUM!</v>
      </c>
      <c r="AW102">
        <v>0</v>
      </c>
      <c r="AX102">
        <v>0</v>
      </c>
      <c r="AY102">
        <f t="shared" si="52"/>
        <v>0</v>
      </c>
      <c r="AZ102">
        <f t="shared" si="53"/>
        <v>0</v>
      </c>
      <c r="BA102" t="e">
        <f t="shared" si="54"/>
        <v>#NUM!</v>
      </c>
      <c r="BB102" t="e">
        <f t="shared" si="55"/>
        <v>#NUM!</v>
      </c>
      <c r="BE102">
        <v>1</v>
      </c>
      <c r="BF102">
        <v>0</v>
      </c>
      <c r="BG102">
        <f t="shared" si="56"/>
        <v>0.5</v>
      </c>
      <c r="BH102" s="15">
        <f t="shared" si="71"/>
        <v>0.02</v>
      </c>
      <c r="BI102">
        <f t="shared" si="57"/>
        <v>-3.912023005428146</v>
      </c>
      <c r="BJ102">
        <f t="shared" si="58"/>
        <v>-7.824046010856292E-2</v>
      </c>
      <c r="BM102">
        <v>0</v>
      </c>
      <c r="BN102">
        <f t="shared" si="59"/>
        <v>0</v>
      </c>
      <c r="BO102">
        <f t="shared" si="66"/>
        <v>0</v>
      </c>
      <c r="BP102" t="e">
        <f t="shared" si="60"/>
        <v>#NUM!</v>
      </c>
      <c r="BQ102" t="e">
        <f t="shared" si="61"/>
        <v>#NUM!</v>
      </c>
      <c r="BT102">
        <v>0</v>
      </c>
      <c r="BU102">
        <v>0</v>
      </c>
      <c r="BV102">
        <f t="shared" si="62"/>
        <v>0</v>
      </c>
      <c r="BW102">
        <f t="shared" si="63"/>
        <v>0</v>
      </c>
      <c r="BX102" t="e">
        <f t="shared" si="64"/>
        <v>#NUM!</v>
      </c>
      <c r="BY102" t="e">
        <f t="shared" si="65"/>
        <v>#NUM!</v>
      </c>
    </row>
    <row r="103" spans="7:77" x14ac:dyDescent="0.35">
      <c r="G103" s="9" t="s">
        <v>479</v>
      </c>
      <c r="H103" s="9" t="s">
        <v>487</v>
      </c>
      <c r="I103" t="s">
        <v>481</v>
      </c>
      <c r="L103">
        <v>0</v>
      </c>
      <c r="M103">
        <f t="shared" si="36"/>
        <v>0</v>
      </c>
      <c r="N103">
        <f t="shared" si="37"/>
        <v>0</v>
      </c>
      <c r="O103" t="e">
        <f t="shared" si="38"/>
        <v>#NUM!</v>
      </c>
      <c r="P103" t="e">
        <f t="shared" si="39"/>
        <v>#NUM!</v>
      </c>
      <c r="S103">
        <v>0</v>
      </c>
      <c r="T103">
        <f t="shared" si="40"/>
        <v>0</v>
      </c>
      <c r="U103" s="15">
        <f t="shared" si="67"/>
        <v>0</v>
      </c>
      <c r="V103" t="e">
        <f t="shared" si="41"/>
        <v>#NUM!</v>
      </c>
      <c r="W103" t="e">
        <f t="shared" si="42"/>
        <v>#NUM!</v>
      </c>
      <c r="Z103">
        <v>0</v>
      </c>
      <c r="AA103">
        <f t="shared" si="43"/>
        <v>0</v>
      </c>
      <c r="AB103">
        <f t="shared" si="44"/>
        <v>0</v>
      </c>
      <c r="AC103" t="e">
        <f t="shared" si="45"/>
        <v>#NUM!</v>
      </c>
      <c r="AD103" t="e">
        <f t="shared" si="46"/>
        <v>#NUM!</v>
      </c>
      <c r="AG103">
        <v>0</v>
      </c>
      <c r="AH103">
        <f t="shared" si="47"/>
        <v>0</v>
      </c>
      <c r="AI103" s="15">
        <f t="shared" si="68"/>
        <v>0</v>
      </c>
      <c r="AJ103" t="e">
        <f t="shared" si="48"/>
        <v>#NUM!</v>
      </c>
      <c r="AK103" t="e">
        <f t="shared" si="49"/>
        <v>#NUM!</v>
      </c>
      <c r="AO103">
        <v>0</v>
      </c>
      <c r="AP103">
        <v>0</v>
      </c>
      <c r="AQ103" s="15">
        <f t="shared" si="69"/>
        <v>0</v>
      </c>
      <c r="AR103" s="15">
        <f t="shared" si="70"/>
        <v>0</v>
      </c>
      <c r="AS103" t="e">
        <f t="shared" si="50"/>
        <v>#NUM!</v>
      </c>
      <c r="AT103" t="e">
        <f t="shared" si="51"/>
        <v>#NUM!</v>
      </c>
      <c r="AW103">
        <v>0</v>
      </c>
      <c r="AX103">
        <v>0</v>
      </c>
      <c r="AY103">
        <f t="shared" si="52"/>
        <v>0</v>
      </c>
      <c r="AZ103">
        <f t="shared" si="53"/>
        <v>0</v>
      </c>
      <c r="BA103" t="e">
        <f t="shared" si="54"/>
        <v>#NUM!</v>
      </c>
      <c r="BB103" t="e">
        <f t="shared" si="55"/>
        <v>#NUM!</v>
      </c>
      <c r="BE103">
        <v>1</v>
      </c>
      <c r="BF103">
        <v>0</v>
      </c>
      <c r="BG103">
        <f t="shared" si="56"/>
        <v>0.5</v>
      </c>
      <c r="BH103" s="15">
        <f t="shared" si="71"/>
        <v>0.02</v>
      </c>
      <c r="BI103">
        <f t="shared" si="57"/>
        <v>-3.912023005428146</v>
      </c>
      <c r="BJ103">
        <f t="shared" si="58"/>
        <v>-7.824046010856292E-2</v>
      </c>
      <c r="BM103">
        <v>0</v>
      </c>
      <c r="BN103">
        <f t="shared" si="59"/>
        <v>0</v>
      </c>
      <c r="BO103">
        <f t="shared" si="66"/>
        <v>0</v>
      </c>
      <c r="BP103" t="e">
        <f t="shared" si="60"/>
        <v>#NUM!</v>
      </c>
      <c r="BQ103" t="e">
        <f t="shared" si="61"/>
        <v>#NUM!</v>
      </c>
      <c r="BT103">
        <v>0</v>
      </c>
      <c r="BU103">
        <v>0</v>
      </c>
      <c r="BV103">
        <f t="shared" si="62"/>
        <v>0</v>
      </c>
      <c r="BW103">
        <f t="shared" si="63"/>
        <v>0</v>
      </c>
      <c r="BX103" t="e">
        <f t="shared" si="64"/>
        <v>#NUM!</v>
      </c>
      <c r="BY103" t="e">
        <f t="shared" si="65"/>
        <v>#NUM!</v>
      </c>
    </row>
    <row r="104" spans="7:77" x14ac:dyDescent="0.35">
      <c r="G104" s="9" t="s">
        <v>479</v>
      </c>
      <c r="H104" s="9" t="s">
        <v>488</v>
      </c>
      <c r="I104" t="s">
        <v>481</v>
      </c>
      <c r="L104">
        <v>0</v>
      </c>
      <c r="M104">
        <f t="shared" si="36"/>
        <v>0</v>
      </c>
      <c r="N104">
        <f t="shared" si="37"/>
        <v>0</v>
      </c>
      <c r="O104" t="e">
        <f t="shared" si="38"/>
        <v>#NUM!</v>
      </c>
      <c r="P104" t="e">
        <f t="shared" si="39"/>
        <v>#NUM!</v>
      </c>
      <c r="S104">
        <v>0</v>
      </c>
      <c r="T104">
        <f t="shared" si="40"/>
        <v>0</v>
      </c>
      <c r="U104" s="15">
        <f t="shared" si="67"/>
        <v>0</v>
      </c>
      <c r="V104" t="e">
        <f t="shared" si="41"/>
        <v>#NUM!</v>
      </c>
      <c r="W104" t="e">
        <f t="shared" si="42"/>
        <v>#NUM!</v>
      </c>
      <c r="Z104">
        <v>0</v>
      </c>
      <c r="AA104">
        <f t="shared" si="43"/>
        <v>0</v>
      </c>
      <c r="AB104">
        <f t="shared" si="44"/>
        <v>0</v>
      </c>
      <c r="AC104" t="e">
        <f t="shared" si="45"/>
        <v>#NUM!</v>
      </c>
      <c r="AD104" t="e">
        <f t="shared" si="46"/>
        <v>#NUM!</v>
      </c>
      <c r="AG104">
        <v>0</v>
      </c>
      <c r="AH104">
        <f t="shared" si="47"/>
        <v>0</v>
      </c>
      <c r="AI104" s="15">
        <f t="shared" si="68"/>
        <v>0</v>
      </c>
      <c r="AJ104" t="e">
        <f t="shared" si="48"/>
        <v>#NUM!</v>
      </c>
      <c r="AK104" t="e">
        <f t="shared" si="49"/>
        <v>#NUM!</v>
      </c>
      <c r="AO104">
        <v>0</v>
      </c>
      <c r="AP104">
        <v>0</v>
      </c>
      <c r="AQ104" s="15">
        <f t="shared" si="69"/>
        <v>0</v>
      </c>
      <c r="AR104" s="15">
        <f t="shared" si="70"/>
        <v>0</v>
      </c>
      <c r="AS104" t="e">
        <f t="shared" si="50"/>
        <v>#NUM!</v>
      </c>
      <c r="AT104" t="e">
        <f t="shared" si="51"/>
        <v>#NUM!</v>
      </c>
      <c r="AW104">
        <v>0</v>
      </c>
      <c r="AX104">
        <v>0</v>
      </c>
      <c r="AY104">
        <f t="shared" si="52"/>
        <v>0</v>
      </c>
      <c r="AZ104">
        <f t="shared" si="53"/>
        <v>0</v>
      </c>
      <c r="BA104" t="e">
        <f t="shared" si="54"/>
        <v>#NUM!</v>
      </c>
      <c r="BB104" t="e">
        <f t="shared" si="55"/>
        <v>#NUM!</v>
      </c>
      <c r="BE104">
        <v>1</v>
      </c>
      <c r="BF104">
        <v>0</v>
      </c>
      <c r="BG104">
        <f t="shared" si="56"/>
        <v>0.5</v>
      </c>
      <c r="BH104" s="15">
        <f t="shared" si="71"/>
        <v>0.02</v>
      </c>
      <c r="BI104">
        <f t="shared" si="57"/>
        <v>-3.912023005428146</v>
      </c>
      <c r="BJ104">
        <f t="shared" si="58"/>
        <v>-7.824046010856292E-2</v>
      </c>
      <c r="BM104">
        <v>0</v>
      </c>
      <c r="BN104">
        <f t="shared" si="59"/>
        <v>0</v>
      </c>
      <c r="BO104">
        <f t="shared" si="66"/>
        <v>0</v>
      </c>
      <c r="BP104" t="e">
        <f t="shared" si="60"/>
        <v>#NUM!</v>
      </c>
      <c r="BQ104" t="e">
        <f t="shared" si="61"/>
        <v>#NUM!</v>
      </c>
      <c r="BT104">
        <v>0</v>
      </c>
      <c r="BU104">
        <v>0</v>
      </c>
      <c r="BV104">
        <f t="shared" si="62"/>
        <v>0</v>
      </c>
      <c r="BW104">
        <f t="shared" si="63"/>
        <v>0</v>
      </c>
      <c r="BX104" t="e">
        <f t="shared" si="64"/>
        <v>#NUM!</v>
      </c>
      <c r="BY104" t="e">
        <f t="shared" si="65"/>
        <v>#NUM!</v>
      </c>
    </row>
    <row r="106" spans="7:77" x14ac:dyDescent="0.35">
      <c r="G106" s="12" t="s">
        <v>74</v>
      </c>
    </row>
    <row r="107" spans="7:77" x14ac:dyDescent="0.35">
      <c r="J107" s="11"/>
      <c r="L107" s="3">
        <f>SUM(L4:L104)</f>
        <v>3</v>
      </c>
      <c r="O107" s="3" t="s">
        <v>76</v>
      </c>
      <c r="P107">
        <f>SUM(P27,P31,P40)/-1</f>
        <v>1.0986122886681096</v>
      </c>
      <c r="S107" s="3">
        <f>SUM(S4:S104)</f>
        <v>13</v>
      </c>
      <c r="V107" s="3" t="s">
        <v>76</v>
      </c>
      <c r="W107">
        <f>SUM(W26,W43,W67,W72,W73,W74,W78,W93,W94,W96)/-1</f>
        <v>2.2047854169135204</v>
      </c>
      <c r="Z107" s="3">
        <f>SUM(Z4:Z105)</f>
        <v>5</v>
      </c>
      <c r="AC107" s="3" t="s">
        <v>76</v>
      </c>
      <c r="AD107">
        <f>SUM(AD11,AD42,AD57)/-1</f>
        <v>0.95027053923323468</v>
      </c>
      <c r="AG107" s="3">
        <f>SUM(AG4:AG104)</f>
        <v>22</v>
      </c>
      <c r="AJ107" s="3" t="s">
        <v>76</v>
      </c>
      <c r="AK107">
        <f>SUM(AK17,AK22:AK23,AK45,AK49,AK51,AK59:AK61,AK85,AK95)/-1</f>
        <v>2.1973700626813075</v>
      </c>
      <c r="AO107">
        <f>SUM(AO4:AO104)</f>
        <v>18</v>
      </c>
      <c r="AP107">
        <f>SUM(AP4:AP104)</f>
        <v>10</v>
      </c>
      <c r="AQ107" s="3">
        <f>SUM(AQ4:AQ104)</f>
        <v>14</v>
      </c>
      <c r="AS107" s="3" t="s">
        <v>76</v>
      </c>
      <c r="AT107">
        <f>SUM(AT12,AT18,AT29:AT30,AT33,AT37:AT39,AT49:AT50,AT52:AT53,AT55,AT63:AT64,AT69,AT76,AT78,AT90,AT92)/-1</f>
        <v>2.8679224603950764</v>
      </c>
      <c r="AW107">
        <f>SUM(AW4:AW104)</f>
        <v>11</v>
      </c>
      <c r="AX107">
        <f>SUM(AX4:AX104)</f>
        <v>9</v>
      </c>
      <c r="AY107" s="3">
        <f>SUM(AY4:AY104)</f>
        <v>10</v>
      </c>
      <c r="BA107" s="3" t="s">
        <v>76</v>
      </c>
      <c r="BB107">
        <f>SUM(BB9,BB18,BB19,BB21,BB28,BB41,BB53,BB56,BB62,BB65,BB69,BB75,BB91)/-1</f>
        <v>2.4412145291060345</v>
      </c>
      <c r="BE107">
        <f>SUM(BE4:BE104)</f>
        <v>47</v>
      </c>
      <c r="BF107">
        <f>SUM(BF4:BF104)</f>
        <v>3</v>
      </c>
      <c r="BG107" s="3">
        <f>SUM(BG4:BG104)</f>
        <v>25</v>
      </c>
      <c r="BI107" s="3" t="s">
        <v>76</v>
      </c>
      <c r="BJ107">
        <f>SUM(BJ6,BJ8,BJ13,BJ15,BJ16,BJ20,BJ24,BJ26,BJ32,BJ34,BJ36,BJ46,BJ47,BJ58,BJ66,BJ68,BJ70,BJ77,BJ80,BJ81,BJ82,BJ83,BJ84,BJ86,BJ88,BJ99:BJ104)/-1</f>
        <v>3.2372991991680662</v>
      </c>
      <c r="BM107" s="3">
        <f>SUM(BM4:BM104)</f>
        <v>27</v>
      </c>
      <c r="BP107" s="3" t="s">
        <v>76</v>
      </c>
      <c r="BQ107">
        <f>SUM(BQ5,BQ8,BQ23,BQ25,BQ26,BQ45,BQ54,BQ79,BQ87,BQ100,BQ101)/-1</f>
        <v>1.7734040623756888</v>
      </c>
      <c r="BT107">
        <f>SUM(BT4:BT104)</f>
        <v>7</v>
      </c>
      <c r="BU107">
        <f>SUM(BU4:BU104)</f>
        <v>4</v>
      </c>
      <c r="BV107" s="3">
        <f>SUM(BV4,BV10,BV14,BV35,BV44,BV71,BV89)</f>
        <v>5.5</v>
      </c>
      <c r="BX107" s="3" t="s">
        <v>76</v>
      </c>
      <c r="BY107">
        <f>SUM(BY4,BY10,BY14,BY35,BY44,BY71,BY89)/-1</f>
        <v>1.8462202193216333</v>
      </c>
    </row>
    <row r="109" spans="7:77" x14ac:dyDescent="0.35">
      <c r="AP109">
        <f>SUM(AO107:AP107)</f>
        <v>28</v>
      </c>
      <c r="AW109">
        <f>SUM(AW107:AX107)</f>
        <v>20</v>
      </c>
      <c r="BE109">
        <f>SUM(BE107:BF107)</f>
        <v>50</v>
      </c>
      <c r="BT109">
        <f>SUM(BT107:BU107)</f>
        <v>11</v>
      </c>
    </row>
  </sheetData>
  <mergeCells count="4">
    <mergeCell ref="AO2:AP2"/>
    <mergeCell ref="AW2:AX2"/>
    <mergeCell ref="BE2:BF2"/>
    <mergeCell ref="BT2:BU2"/>
  </mergeCells>
  <conditionalFormatting sqref="L4:N104 Z4:AC104 AO5:AP104 AW4:BA104 BM4:BO104 BT4:BW104 S4:V104 AG4:AI104 AS5:AU104 BE4:BI104">
    <cfRule type="cellIs" dxfId="43" priority="18" operator="greaterThan">
      <formula>0</formula>
    </cfRule>
  </conditionalFormatting>
  <conditionalFormatting sqref="AO4:AT4 AQ5:AR104">
    <cfRule type="cellIs" dxfId="42" priority="16" operator="greaterThan">
      <formula>0</formula>
    </cfRule>
  </conditionalFormatting>
  <conditionalFormatting sqref="O4:P104 V4:W104 AC4:AD104 AJ4:AK104 AS4:AT104 BA4:BB104 BI4:BJ104 BP4:BQ104 BX4:BY104">
    <cfRule type="cellIs" dxfId="41" priority="1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Z30"/>
  <sheetViews>
    <sheetView tabSelected="1" topLeftCell="A2" zoomScale="75" workbookViewId="0">
      <selection activeCell="K18" sqref="K18"/>
    </sheetView>
  </sheetViews>
  <sheetFormatPr defaultRowHeight="14.5" x14ac:dyDescent="0.35"/>
  <cols>
    <col min="1" max="1" width="8.90625" style="15"/>
    <col min="3" max="3" width="12.54296875" bestFit="1" customWidth="1"/>
    <col min="4" max="4" width="16.6328125" bestFit="1" customWidth="1"/>
    <col min="5" max="5" width="9.54296875" bestFit="1" customWidth="1"/>
    <col min="6" max="6" width="9.1796875" bestFit="1" customWidth="1"/>
    <col min="7" max="7" width="11.54296875" bestFit="1" customWidth="1"/>
    <col min="8" max="8" width="12.453125" bestFit="1" customWidth="1"/>
    <col min="11" max="11" width="8.1796875" bestFit="1" customWidth="1"/>
    <col min="12" max="12" width="10.6328125" bestFit="1" customWidth="1"/>
    <col min="13" max="13" width="19.08984375" bestFit="1" customWidth="1"/>
    <col min="14" max="14" width="10.453125" customWidth="1"/>
    <col min="15" max="16" width="13" bestFit="1" customWidth="1"/>
    <col min="17" max="17" width="11.08984375" bestFit="1" customWidth="1"/>
    <col min="19" max="19" width="10.6328125" bestFit="1" customWidth="1"/>
    <col min="20" max="24" width="10.6328125" customWidth="1"/>
    <col min="30" max="31" width="13" bestFit="1" customWidth="1"/>
    <col min="32" max="32" width="11.08984375" bestFit="1" customWidth="1"/>
    <col min="34" max="34" width="13.08984375" bestFit="1" customWidth="1"/>
    <col min="35" max="36" width="13.08984375" customWidth="1"/>
    <col min="37" max="38" width="13" bestFit="1" customWidth="1"/>
    <col min="39" max="39" width="13.08984375" customWidth="1"/>
    <col min="41" max="41" width="10.08984375" bestFit="1" customWidth="1"/>
    <col min="42" max="47" width="10.08984375" customWidth="1"/>
    <col min="50" max="50" width="19.08984375" bestFit="1" customWidth="1"/>
    <col min="51" max="51" width="6.81640625" customWidth="1"/>
    <col min="73" max="73" width="9.81640625" bestFit="1" customWidth="1"/>
    <col min="74" max="74" width="19.08984375" bestFit="1" customWidth="1"/>
    <col min="75" max="75" width="12.453125" bestFit="1" customWidth="1"/>
    <col min="76" max="77" width="13" bestFit="1" customWidth="1"/>
    <col min="78" max="78" width="12.453125" bestFit="1" customWidth="1"/>
  </cols>
  <sheetData>
    <row r="2" spans="3:78" x14ac:dyDescent="0.35">
      <c r="L2" s="17" t="s">
        <v>0</v>
      </c>
      <c r="M2" s="1"/>
      <c r="N2" s="1"/>
      <c r="O2" s="1"/>
      <c r="P2" s="1"/>
      <c r="S2" s="3" t="s">
        <v>1</v>
      </c>
      <c r="Z2" s="21" t="s">
        <v>2</v>
      </c>
      <c r="AA2" s="21"/>
      <c r="AB2" s="2"/>
      <c r="AC2" s="2"/>
      <c r="AD2" s="2"/>
      <c r="AE2" s="2"/>
      <c r="AF2" s="2"/>
      <c r="AH2" s="3" t="s">
        <v>3</v>
      </c>
      <c r="AO2" s="3" t="s">
        <v>4</v>
      </c>
      <c r="AW2" t="s">
        <v>5</v>
      </c>
      <c r="BD2" s="21" t="s">
        <v>6</v>
      </c>
      <c r="BE2" s="21"/>
      <c r="BF2" s="2"/>
      <c r="BG2" s="2"/>
      <c r="BH2" s="2"/>
      <c r="BI2" s="2"/>
      <c r="BJ2" s="2"/>
      <c r="BL2" s="21" t="s">
        <v>7</v>
      </c>
      <c r="BM2" s="21"/>
      <c r="BN2" s="21"/>
      <c r="BO2" s="2"/>
      <c r="BP2" s="2"/>
      <c r="BQ2" s="2"/>
      <c r="BR2" s="2"/>
      <c r="BS2" s="2"/>
      <c r="BU2" t="s">
        <v>8</v>
      </c>
    </row>
    <row r="3" spans="3:78" x14ac:dyDescent="0.35">
      <c r="C3" t="s">
        <v>9</v>
      </c>
      <c r="D3" t="s">
        <v>10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L3" s="1" t="s">
        <v>16</v>
      </c>
      <c r="M3" t="s">
        <v>17</v>
      </c>
      <c r="N3" t="s">
        <v>18</v>
      </c>
      <c r="O3" t="s">
        <v>19</v>
      </c>
      <c r="P3" t="s">
        <v>20</v>
      </c>
      <c r="Q3" s="3" t="s">
        <v>21</v>
      </c>
      <c r="S3" t="s">
        <v>22</v>
      </c>
      <c r="T3" t="s">
        <v>17</v>
      </c>
      <c r="U3" t="s">
        <v>18</v>
      </c>
      <c r="V3" t="s">
        <v>19</v>
      </c>
      <c r="W3" t="s">
        <v>20</v>
      </c>
      <c r="X3" s="3" t="s">
        <v>21</v>
      </c>
      <c r="Z3" t="s">
        <v>23</v>
      </c>
      <c r="AA3" t="s">
        <v>22</v>
      </c>
      <c r="AB3" t="s">
        <v>17</v>
      </c>
      <c r="AC3" t="s">
        <v>18</v>
      </c>
      <c r="AD3" t="s">
        <v>19</v>
      </c>
      <c r="AE3" t="s">
        <v>20</v>
      </c>
      <c r="AF3" s="3" t="s">
        <v>21</v>
      </c>
      <c r="AH3" t="s">
        <v>23</v>
      </c>
      <c r="AI3" t="s">
        <v>17</v>
      </c>
      <c r="AJ3" t="s">
        <v>18</v>
      </c>
      <c r="AK3" t="s">
        <v>19</v>
      </c>
      <c r="AL3" t="s">
        <v>20</v>
      </c>
      <c r="AM3" s="3" t="s">
        <v>21</v>
      </c>
      <c r="AO3" t="s">
        <v>23</v>
      </c>
      <c r="AP3" t="s">
        <v>24</v>
      </c>
      <c r="AQ3" t="s">
        <v>17</v>
      </c>
      <c r="AR3" t="s">
        <v>18</v>
      </c>
      <c r="AS3" t="s">
        <v>19</v>
      </c>
      <c r="AT3" t="s">
        <v>20</v>
      </c>
      <c r="AU3" s="3" t="s">
        <v>21</v>
      </c>
      <c r="AW3" t="s">
        <v>25</v>
      </c>
      <c r="AX3" t="s">
        <v>17</v>
      </c>
      <c r="AY3" t="s">
        <v>18</v>
      </c>
      <c r="AZ3" t="s">
        <v>19</v>
      </c>
      <c r="BA3" t="s">
        <v>20</v>
      </c>
      <c r="BB3" s="3" t="s">
        <v>21</v>
      </c>
      <c r="BD3" t="s">
        <v>22</v>
      </c>
      <c r="BE3" t="s">
        <v>26</v>
      </c>
      <c r="BF3" t="s">
        <v>17</v>
      </c>
      <c r="BG3" t="s">
        <v>18</v>
      </c>
      <c r="BH3" t="s">
        <v>19</v>
      </c>
      <c r="BI3" t="s">
        <v>20</v>
      </c>
      <c r="BJ3" s="3" t="s">
        <v>21</v>
      </c>
      <c r="BL3" t="s">
        <v>27</v>
      </c>
      <c r="BM3" t="s">
        <v>22</v>
      </c>
      <c r="BN3" t="s">
        <v>28</v>
      </c>
      <c r="BO3" t="s">
        <v>17</v>
      </c>
      <c r="BP3" t="s">
        <v>18</v>
      </c>
      <c r="BQ3" t="s">
        <v>19</v>
      </c>
      <c r="BR3" t="s">
        <v>20</v>
      </c>
      <c r="BS3" s="3" t="s">
        <v>21</v>
      </c>
      <c r="BU3" t="s">
        <v>27</v>
      </c>
      <c r="BV3" t="s">
        <v>17</v>
      </c>
      <c r="BW3" t="s">
        <v>18</v>
      </c>
      <c r="BX3" t="s">
        <v>19</v>
      </c>
      <c r="BY3" t="s">
        <v>20</v>
      </c>
      <c r="BZ3" s="3" t="s">
        <v>21</v>
      </c>
    </row>
    <row r="4" spans="3:78" x14ac:dyDescent="0.35">
      <c r="C4" s="4" t="s">
        <v>502</v>
      </c>
      <c r="D4" s="5" t="s">
        <v>504</v>
      </c>
      <c r="E4" s="5" t="s">
        <v>503</v>
      </c>
      <c r="F4" s="5" t="s">
        <v>29</v>
      </c>
      <c r="G4" s="4" t="s">
        <v>30</v>
      </c>
      <c r="H4" s="4" t="s">
        <v>505</v>
      </c>
      <c r="I4" s="4" t="s">
        <v>506</v>
      </c>
      <c r="L4">
        <v>1</v>
      </c>
      <c r="M4">
        <f>L4</f>
        <v>1</v>
      </c>
      <c r="N4">
        <f>M4/4</f>
        <v>0.25</v>
      </c>
      <c r="O4">
        <f>LN(N4)</f>
        <v>-1.3862943611198906</v>
      </c>
      <c r="P4">
        <f>N4*O4</f>
        <v>-0.34657359027997264</v>
      </c>
      <c r="Q4" s="6">
        <f>1/(N4^2+N10^2+N11^2+N12^2)</f>
        <v>4</v>
      </c>
      <c r="S4">
        <v>0</v>
      </c>
      <c r="T4">
        <f>S4</f>
        <v>0</v>
      </c>
      <c r="U4">
        <f>T4/1</f>
        <v>0</v>
      </c>
      <c r="V4" t="e">
        <f>LN(U4)</f>
        <v>#NUM!</v>
      </c>
      <c r="W4" t="e">
        <f>U4*V4</f>
        <v>#NUM!</v>
      </c>
      <c r="X4">
        <f>1/(1^2)</f>
        <v>1</v>
      </c>
      <c r="Z4">
        <v>0</v>
      </c>
      <c r="AA4">
        <v>0</v>
      </c>
      <c r="AB4">
        <f>AVERAGE(Z4:AA4)</f>
        <v>0</v>
      </c>
      <c r="AC4">
        <f>AB4/4.5</f>
        <v>0</v>
      </c>
      <c r="AD4" t="e">
        <f>LN(AC4)</f>
        <v>#NUM!</v>
      </c>
      <c r="AE4" t="e">
        <f>AC4*AD4</f>
        <v>#NUM!</v>
      </c>
      <c r="AF4">
        <f>1/(AC6^2+AC21^2+AC22^2)</f>
        <v>1.975609756097561</v>
      </c>
      <c r="AH4">
        <v>0</v>
      </c>
      <c r="AI4">
        <f>AH4</f>
        <v>0</v>
      </c>
      <c r="AJ4">
        <f>AI4/43</f>
        <v>0</v>
      </c>
      <c r="AK4" t="e">
        <f>LN(AJ4)</f>
        <v>#NUM!</v>
      </c>
      <c r="AL4" t="e">
        <f>AJ4*AK4</f>
        <v>#NUM!</v>
      </c>
      <c r="AM4">
        <f>1/(AJ7^2+AJ15^2+AJ18^2+AJ24)</f>
        <v>1.8925281473899696</v>
      </c>
      <c r="AO4">
        <v>0</v>
      </c>
      <c r="AP4">
        <v>0</v>
      </c>
      <c r="AQ4">
        <f>AVERAGE(AO4:AP4)</f>
        <v>0</v>
      </c>
      <c r="AR4">
        <f>AQ4/22.5</f>
        <v>0</v>
      </c>
      <c r="AS4" t="e">
        <f>LN(AR4)</f>
        <v>#NUM!</v>
      </c>
      <c r="AT4" t="e">
        <f>AR4*AS4</f>
        <v>#NUM!</v>
      </c>
      <c r="AU4">
        <f>1/(AR8^2+AR13^2+AR16^2+AR25^2)</f>
        <v>1.8907563025210086</v>
      </c>
      <c r="AW4">
        <v>0</v>
      </c>
      <c r="AX4">
        <f>AW4</f>
        <v>0</v>
      </c>
      <c r="AY4">
        <f>AX4/1</f>
        <v>0</v>
      </c>
      <c r="AZ4" t="e">
        <f>LN(AY4)</f>
        <v>#NUM!</v>
      </c>
      <c r="BA4" t="e">
        <f>AY4*AZ4</f>
        <v>#NUM!</v>
      </c>
      <c r="BB4">
        <f>1/(1^2)</f>
        <v>1</v>
      </c>
      <c r="BD4">
        <v>0</v>
      </c>
      <c r="BE4">
        <v>0</v>
      </c>
      <c r="BF4">
        <f>AVERAGE(BD4:BE4)</f>
        <v>0</v>
      </c>
      <c r="BG4">
        <f>BF4/16.5</f>
        <v>0</v>
      </c>
      <c r="BH4" t="e">
        <f>LN(BG4)</f>
        <v>#NUM!</v>
      </c>
      <c r="BI4" t="e">
        <f>BG4*BH4</f>
        <v>#NUM!</v>
      </c>
      <c r="BJ4">
        <f>1/(1^2)</f>
        <v>1</v>
      </c>
      <c r="BL4">
        <v>0</v>
      </c>
      <c r="BM4">
        <v>0</v>
      </c>
      <c r="BN4">
        <v>0</v>
      </c>
      <c r="BO4">
        <f>AVERAGE(BL4:BN4)</f>
        <v>0</v>
      </c>
      <c r="BP4">
        <f>BO4/7.33</f>
        <v>0</v>
      </c>
      <c r="BQ4" t="e">
        <f>LN(BP4)</f>
        <v>#NUM!</v>
      </c>
      <c r="BR4" t="e">
        <f>BP4*BQ4</f>
        <v>#NUM!</v>
      </c>
      <c r="BS4">
        <f>1/(BP17^2+BP19^2+BP23^2)</f>
        <v>1.7648178832116788</v>
      </c>
      <c r="BU4">
        <v>0</v>
      </c>
      <c r="BV4">
        <f>BU4</f>
        <v>0</v>
      </c>
      <c r="BW4">
        <f>BV4/11</f>
        <v>0</v>
      </c>
      <c r="BX4" t="e">
        <f>LN(BW4)</f>
        <v>#NUM!</v>
      </c>
      <c r="BY4" t="e">
        <f>BW4*BX4</f>
        <v>#NUM!</v>
      </c>
      <c r="BZ4">
        <f>1/(BW19^2+BW20^2)</f>
        <v>1.1980198019801982</v>
      </c>
    </row>
    <row r="5" spans="3:78" x14ac:dyDescent="0.35">
      <c r="C5" s="4" t="s">
        <v>502</v>
      </c>
      <c r="D5" s="5" t="s">
        <v>504</v>
      </c>
      <c r="E5" s="5" t="s">
        <v>503</v>
      </c>
      <c r="F5" s="5" t="s">
        <v>29</v>
      </c>
      <c r="G5" s="4" t="s">
        <v>31</v>
      </c>
      <c r="H5" s="4" t="s">
        <v>507</v>
      </c>
      <c r="I5" s="4" t="s">
        <v>508</v>
      </c>
      <c r="L5">
        <v>0</v>
      </c>
      <c r="M5" s="15">
        <f t="shared" ref="M5:M25" si="0">L5</f>
        <v>0</v>
      </c>
      <c r="N5" s="15">
        <f t="shared" ref="N5:N25" si="1">M5/4</f>
        <v>0</v>
      </c>
      <c r="O5" t="e">
        <f t="shared" ref="O5:O25" si="2">LN(N5)</f>
        <v>#NUM!</v>
      </c>
      <c r="P5" t="e">
        <f t="shared" ref="P5:P25" si="3">N5*O5</f>
        <v>#NUM!</v>
      </c>
      <c r="S5">
        <v>1</v>
      </c>
      <c r="T5" s="15">
        <f t="shared" ref="T5:T25" si="4">S5</f>
        <v>1</v>
      </c>
      <c r="U5" s="15">
        <f t="shared" ref="U5:U25" si="5">T5/1</f>
        <v>1</v>
      </c>
      <c r="V5" s="15">
        <f t="shared" ref="V5:V25" si="6">LN(U5)</f>
        <v>0</v>
      </c>
      <c r="W5" s="15">
        <f t="shared" ref="W5:W25" si="7">U5*V5</f>
        <v>0</v>
      </c>
      <c r="Z5">
        <v>0</v>
      </c>
      <c r="AA5">
        <v>0</v>
      </c>
      <c r="AB5" s="15">
        <f t="shared" ref="AB5:AB24" si="8">AVERAGE(Z5:AA5)</f>
        <v>0</v>
      </c>
      <c r="AC5" s="15">
        <f t="shared" ref="AC5:AC25" si="9">AB5/4.5</f>
        <v>0</v>
      </c>
      <c r="AD5" s="15" t="e">
        <f t="shared" ref="AD5:AD25" si="10">LN(AC5)</f>
        <v>#NUM!</v>
      </c>
      <c r="AE5" s="15" t="e">
        <f t="shared" ref="AE5:AE25" si="11">AC5*AD5</f>
        <v>#NUM!</v>
      </c>
      <c r="AH5">
        <v>0</v>
      </c>
      <c r="AI5" s="15">
        <f t="shared" ref="AI5:AI25" si="12">AH5</f>
        <v>0</v>
      </c>
      <c r="AJ5" s="15">
        <f t="shared" ref="AJ5:AJ25" si="13">AI5/43</f>
        <v>0</v>
      </c>
      <c r="AK5" t="e">
        <f t="shared" ref="AK5:AK25" si="14">LN(AJ5)</f>
        <v>#NUM!</v>
      </c>
      <c r="AL5" t="e">
        <f t="shared" ref="AL5:AL25" si="15">AJ5*AK5</f>
        <v>#NUM!</v>
      </c>
      <c r="AO5">
        <v>0</v>
      </c>
      <c r="AP5">
        <v>0</v>
      </c>
      <c r="AQ5" s="15">
        <f t="shared" ref="AQ5:AQ25" si="16">AVERAGE(AO5:AP5)</f>
        <v>0</v>
      </c>
      <c r="AR5" s="15">
        <f t="shared" ref="AR5:AR25" si="17">AQ5/22.5</f>
        <v>0</v>
      </c>
      <c r="AS5" t="e">
        <f t="shared" ref="AS5:AS25" si="18">LN(AR5)</f>
        <v>#NUM!</v>
      </c>
      <c r="AT5" t="e">
        <f t="shared" ref="AT5:AT25" si="19">AR5*AS5</f>
        <v>#NUM!</v>
      </c>
      <c r="AW5">
        <v>0</v>
      </c>
      <c r="AX5">
        <f t="shared" ref="AX5:AX25" si="20">AW5</f>
        <v>0</v>
      </c>
      <c r="AY5">
        <f t="shared" ref="AY5:AY25" si="21">AX5/1</f>
        <v>0</v>
      </c>
      <c r="AZ5" t="e">
        <f t="shared" ref="AZ5:AZ25" si="22">LN(AY5)</f>
        <v>#NUM!</v>
      </c>
      <c r="BA5" t="e">
        <f t="shared" ref="BA5:BA25" si="23">AY5*AZ5</f>
        <v>#NUM!</v>
      </c>
      <c r="BD5">
        <v>0</v>
      </c>
      <c r="BE5">
        <v>0</v>
      </c>
      <c r="BF5">
        <f t="shared" ref="BF5:BF25" si="24">AVERAGE(BD5:BE5)</f>
        <v>0</v>
      </c>
      <c r="BG5">
        <f t="shared" ref="BG5:BG25" si="25">BF5/16.5</f>
        <v>0</v>
      </c>
      <c r="BH5" t="e">
        <f t="shared" ref="BH5:BH25" si="26">LN(BG5)</f>
        <v>#NUM!</v>
      </c>
      <c r="BI5" t="e">
        <f t="shared" ref="BI5:BI25" si="27">BG5*BH5</f>
        <v>#NUM!</v>
      </c>
      <c r="BL5">
        <v>0</v>
      </c>
      <c r="BM5">
        <v>0</v>
      </c>
      <c r="BN5">
        <v>0</v>
      </c>
      <c r="BO5">
        <f t="shared" ref="BO5:BO25" si="28">AVERAGE(BL5:BN5)</f>
        <v>0</v>
      </c>
      <c r="BP5" s="15">
        <f t="shared" ref="BP5:BP25" si="29">BO5/7.33</f>
        <v>0</v>
      </c>
      <c r="BQ5" t="e">
        <f t="shared" ref="BQ5:BQ25" si="30">LN(BP5)</f>
        <v>#NUM!</v>
      </c>
      <c r="BR5" t="e">
        <f t="shared" ref="BR5:BR25" si="31">BP5*BQ5</f>
        <v>#NUM!</v>
      </c>
      <c r="BU5">
        <v>0</v>
      </c>
      <c r="BV5">
        <f t="shared" ref="BV5:BV25" si="32">BU5</f>
        <v>0</v>
      </c>
      <c r="BW5">
        <f t="shared" ref="BW5:BW25" si="33">BV5/11</f>
        <v>0</v>
      </c>
      <c r="BX5" t="e">
        <f t="shared" ref="BX5:BX25" si="34">LN(BW5)</f>
        <v>#NUM!</v>
      </c>
      <c r="BY5" t="e">
        <f t="shared" ref="BY5:BY25" si="35">BW5*BX5</f>
        <v>#NUM!</v>
      </c>
    </row>
    <row r="6" spans="3:78" x14ac:dyDescent="0.35">
      <c r="C6" s="4" t="s">
        <v>502</v>
      </c>
      <c r="D6" s="5" t="s">
        <v>504</v>
      </c>
      <c r="E6" s="5" t="s">
        <v>503</v>
      </c>
      <c r="F6" s="5" t="s">
        <v>29</v>
      </c>
      <c r="G6" s="4" t="s">
        <v>31</v>
      </c>
      <c r="H6" s="4" t="s">
        <v>509</v>
      </c>
      <c r="I6" s="4" t="s">
        <v>508</v>
      </c>
      <c r="L6">
        <v>0</v>
      </c>
      <c r="M6" s="15">
        <f t="shared" si="0"/>
        <v>0</v>
      </c>
      <c r="N6" s="15">
        <f t="shared" si="1"/>
        <v>0</v>
      </c>
      <c r="O6" t="e">
        <f t="shared" si="2"/>
        <v>#NUM!</v>
      </c>
      <c r="P6" t="e">
        <f t="shared" si="3"/>
        <v>#NUM!</v>
      </c>
      <c r="S6">
        <v>0</v>
      </c>
      <c r="T6" s="15">
        <f t="shared" si="4"/>
        <v>0</v>
      </c>
      <c r="U6" s="15">
        <f t="shared" si="5"/>
        <v>0</v>
      </c>
      <c r="V6" s="15" t="e">
        <f t="shared" si="6"/>
        <v>#NUM!</v>
      </c>
      <c r="W6" s="15" t="e">
        <f t="shared" si="7"/>
        <v>#NUM!</v>
      </c>
      <c r="Z6">
        <v>5</v>
      </c>
      <c r="AA6">
        <v>1</v>
      </c>
      <c r="AB6" s="15">
        <f t="shared" si="8"/>
        <v>3</v>
      </c>
      <c r="AC6" s="15">
        <f t="shared" si="9"/>
        <v>0.66666666666666663</v>
      </c>
      <c r="AD6" s="15">
        <f t="shared" si="10"/>
        <v>-0.40546510810816444</v>
      </c>
      <c r="AE6" s="15">
        <f t="shared" si="11"/>
        <v>-0.27031007207210961</v>
      </c>
      <c r="AH6">
        <v>0</v>
      </c>
      <c r="AI6" s="15">
        <f t="shared" si="12"/>
        <v>0</v>
      </c>
      <c r="AJ6" s="15">
        <f t="shared" si="13"/>
        <v>0</v>
      </c>
      <c r="AK6" t="e">
        <f t="shared" si="14"/>
        <v>#NUM!</v>
      </c>
      <c r="AL6" t="e">
        <f t="shared" si="15"/>
        <v>#NUM!</v>
      </c>
      <c r="AO6">
        <v>0</v>
      </c>
      <c r="AP6">
        <v>0</v>
      </c>
      <c r="AQ6" s="15">
        <f t="shared" si="16"/>
        <v>0</v>
      </c>
      <c r="AR6" s="15">
        <f t="shared" si="17"/>
        <v>0</v>
      </c>
      <c r="AS6" t="e">
        <f t="shared" si="18"/>
        <v>#NUM!</v>
      </c>
      <c r="AT6" t="e">
        <f t="shared" si="19"/>
        <v>#NUM!</v>
      </c>
      <c r="AW6">
        <v>0</v>
      </c>
      <c r="AX6">
        <f t="shared" si="20"/>
        <v>0</v>
      </c>
      <c r="AY6">
        <f t="shared" si="21"/>
        <v>0</v>
      </c>
      <c r="AZ6" t="e">
        <f t="shared" si="22"/>
        <v>#NUM!</v>
      </c>
      <c r="BA6" t="e">
        <f t="shared" si="23"/>
        <v>#NUM!</v>
      </c>
      <c r="BD6">
        <v>0</v>
      </c>
      <c r="BE6">
        <v>0</v>
      </c>
      <c r="BF6">
        <f t="shared" si="24"/>
        <v>0</v>
      </c>
      <c r="BG6">
        <f t="shared" si="25"/>
        <v>0</v>
      </c>
      <c r="BH6" t="e">
        <f t="shared" si="26"/>
        <v>#NUM!</v>
      </c>
      <c r="BI6" t="e">
        <f t="shared" si="27"/>
        <v>#NUM!</v>
      </c>
      <c r="BL6">
        <v>0</v>
      </c>
      <c r="BM6">
        <v>0</v>
      </c>
      <c r="BN6">
        <v>0</v>
      </c>
      <c r="BO6">
        <f t="shared" si="28"/>
        <v>0</v>
      </c>
      <c r="BP6" s="15">
        <f t="shared" si="29"/>
        <v>0</v>
      </c>
      <c r="BQ6" t="e">
        <f t="shared" si="30"/>
        <v>#NUM!</v>
      </c>
      <c r="BR6" t="e">
        <f t="shared" si="31"/>
        <v>#NUM!</v>
      </c>
      <c r="BU6">
        <v>0</v>
      </c>
      <c r="BV6">
        <f t="shared" si="32"/>
        <v>0</v>
      </c>
      <c r="BW6">
        <f t="shared" si="33"/>
        <v>0</v>
      </c>
      <c r="BX6" t="e">
        <f t="shared" si="34"/>
        <v>#NUM!</v>
      </c>
      <c r="BY6" t="e">
        <f t="shared" si="35"/>
        <v>#NUM!</v>
      </c>
    </row>
    <row r="7" spans="3:78" x14ac:dyDescent="0.35">
      <c r="C7" s="4" t="s">
        <v>502</v>
      </c>
      <c r="D7" s="5" t="s">
        <v>504</v>
      </c>
      <c r="E7" s="5" t="s">
        <v>29</v>
      </c>
      <c r="F7" s="5" t="s">
        <v>29</v>
      </c>
      <c r="G7" s="4" t="s">
        <v>32</v>
      </c>
      <c r="H7" s="4" t="s">
        <v>510</v>
      </c>
      <c r="I7" s="4" t="s">
        <v>511</v>
      </c>
      <c r="L7">
        <v>0</v>
      </c>
      <c r="M7" s="15">
        <f t="shared" si="0"/>
        <v>0</v>
      </c>
      <c r="N7" s="15">
        <f t="shared" si="1"/>
        <v>0</v>
      </c>
      <c r="O7" t="e">
        <f t="shared" si="2"/>
        <v>#NUM!</v>
      </c>
      <c r="P7" t="e">
        <f t="shared" si="3"/>
        <v>#NUM!</v>
      </c>
      <c r="S7">
        <v>0</v>
      </c>
      <c r="T7" s="15">
        <f t="shared" si="4"/>
        <v>0</v>
      </c>
      <c r="U7" s="15">
        <f t="shared" si="5"/>
        <v>0</v>
      </c>
      <c r="V7" s="15" t="e">
        <f t="shared" si="6"/>
        <v>#NUM!</v>
      </c>
      <c r="W7" s="15" t="e">
        <f t="shared" si="7"/>
        <v>#NUM!</v>
      </c>
      <c r="Z7">
        <v>0</v>
      </c>
      <c r="AA7">
        <v>0</v>
      </c>
      <c r="AB7" s="15">
        <f t="shared" si="8"/>
        <v>0</v>
      </c>
      <c r="AC7" s="15">
        <f t="shared" si="9"/>
        <v>0</v>
      </c>
      <c r="AD7" s="15" t="e">
        <f t="shared" si="10"/>
        <v>#NUM!</v>
      </c>
      <c r="AE7" s="15" t="e">
        <f t="shared" si="11"/>
        <v>#NUM!</v>
      </c>
      <c r="AH7">
        <v>23</v>
      </c>
      <c r="AI7" s="15">
        <f t="shared" si="12"/>
        <v>23</v>
      </c>
      <c r="AJ7" s="15">
        <f t="shared" si="13"/>
        <v>0.53488372093023251</v>
      </c>
      <c r="AK7">
        <f t="shared" si="14"/>
        <v>-0.62570589976441282</v>
      </c>
      <c r="AL7">
        <f t="shared" si="15"/>
        <v>-0.33467989987398822</v>
      </c>
      <c r="AO7">
        <v>0</v>
      </c>
      <c r="AP7">
        <v>0</v>
      </c>
      <c r="AQ7" s="15">
        <f t="shared" si="16"/>
        <v>0</v>
      </c>
      <c r="AR7" s="15">
        <f t="shared" si="17"/>
        <v>0</v>
      </c>
      <c r="AS7" t="e">
        <f t="shared" si="18"/>
        <v>#NUM!</v>
      </c>
      <c r="AT7" t="e">
        <f t="shared" si="19"/>
        <v>#NUM!</v>
      </c>
      <c r="AW7">
        <v>0</v>
      </c>
      <c r="AX7">
        <f t="shared" si="20"/>
        <v>0</v>
      </c>
      <c r="AY7">
        <f t="shared" si="21"/>
        <v>0</v>
      </c>
      <c r="AZ7" t="e">
        <f t="shared" si="22"/>
        <v>#NUM!</v>
      </c>
      <c r="BA7" t="e">
        <f t="shared" si="23"/>
        <v>#NUM!</v>
      </c>
      <c r="BD7">
        <v>0</v>
      </c>
      <c r="BE7">
        <v>0</v>
      </c>
      <c r="BF7">
        <f t="shared" si="24"/>
        <v>0</v>
      </c>
      <c r="BG7">
        <f t="shared" si="25"/>
        <v>0</v>
      </c>
      <c r="BH7" t="e">
        <f t="shared" si="26"/>
        <v>#NUM!</v>
      </c>
      <c r="BI7" t="e">
        <f t="shared" si="27"/>
        <v>#NUM!</v>
      </c>
      <c r="BL7">
        <v>0</v>
      </c>
      <c r="BM7">
        <v>0</v>
      </c>
      <c r="BN7">
        <v>0</v>
      </c>
      <c r="BO7">
        <f t="shared" si="28"/>
        <v>0</v>
      </c>
      <c r="BP7" s="15">
        <f t="shared" si="29"/>
        <v>0</v>
      </c>
      <c r="BQ7" t="e">
        <f t="shared" si="30"/>
        <v>#NUM!</v>
      </c>
      <c r="BR7" t="e">
        <f t="shared" si="31"/>
        <v>#NUM!</v>
      </c>
      <c r="BU7">
        <v>0</v>
      </c>
      <c r="BV7">
        <f t="shared" si="32"/>
        <v>0</v>
      </c>
      <c r="BW7">
        <f t="shared" si="33"/>
        <v>0</v>
      </c>
      <c r="BX7" t="e">
        <f t="shared" si="34"/>
        <v>#NUM!</v>
      </c>
      <c r="BY7" t="e">
        <f t="shared" si="35"/>
        <v>#NUM!</v>
      </c>
    </row>
    <row r="8" spans="3:78" x14ac:dyDescent="0.35">
      <c r="C8" s="7" t="s">
        <v>33</v>
      </c>
      <c r="D8" t="s">
        <v>34</v>
      </c>
      <c r="E8" t="s">
        <v>29</v>
      </c>
      <c r="F8" t="s">
        <v>29</v>
      </c>
      <c r="G8" s="7" t="s">
        <v>35</v>
      </c>
      <c r="H8" s="7" t="s">
        <v>36</v>
      </c>
      <c r="I8" s="7" t="s">
        <v>37</v>
      </c>
      <c r="L8">
        <v>0</v>
      </c>
      <c r="M8" s="15">
        <f t="shared" si="0"/>
        <v>0</v>
      </c>
      <c r="N8" s="15">
        <f t="shared" si="1"/>
        <v>0</v>
      </c>
      <c r="O8" t="e">
        <f t="shared" si="2"/>
        <v>#NUM!</v>
      </c>
      <c r="P8" t="e">
        <f t="shared" si="3"/>
        <v>#NUM!</v>
      </c>
      <c r="S8">
        <v>0</v>
      </c>
      <c r="T8" s="15">
        <f t="shared" si="4"/>
        <v>0</v>
      </c>
      <c r="U8" s="15">
        <f t="shared" si="5"/>
        <v>0</v>
      </c>
      <c r="V8" s="15" t="e">
        <f t="shared" si="6"/>
        <v>#NUM!</v>
      </c>
      <c r="W8" s="15" t="e">
        <f t="shared" si="7"/>
        <v>#NUM!</v>
      </c>
      <c r="Z8">
        <v>0</v>
      </c>
      <c r="AA8">
        <v>0</v>
      </c>
      <c r="AB8" s="15">
        <f t="shared" si="8"/>
        <v>0</v>
      </c>
      <c r="AC8" s="15">
        <f t="shared" si="9"/>
        <v>0</v>
      </c>
      <c r="AD8" s="15" t="e">
        <f t="shared" si="10"/>
        <v>#NUM!</v>
      </c>
      <c r="AE8" s="15" t="e">
        <f t="shared" si="11"/>
        <v>#NUM!</v>
      </c>
      <c r="AH8">
        <v>0</v>
      </c>
      <c r="AI8" s="15">
        <f t="shared" si="12"/>
        <v>0</v>
      </c>
      <c r="AJ8" s="15">
        <f t="shared" si="13"/>
        <v>0</v>
      </c>
      <c r="AK8" t="e">
        <f t="shared" si="14"/>
        <v>#NUM!</v>
      </c>
      <c r="AL8" t="e">
        <f t="shared" si="15"/>
        <v>#NUM!</v>
      </c>
      <c r="AO8">
        <v>1</v>
      </c>
      <c r="AP8">
        <v>0</v>
      </c>
      <c r="AQ8" s="15">
        <f t="shared" si="16"/>
        <v>0.5</v>
      </c>
      <c r="AR8" s="15">
        <f t="shared" si="17"/>
        <v>2.2222222222222223E-2</v>
      </c>
      <c r="AS8">
        <f t="shared" si="18"/>
        <v>-3.8066624897703196</v>
      </c>
      <c r="AT8">
        <f t="shared" si="19"/>
        <v>-8.4592499772673774E-2</v>
      </c>
      <c r="AW8">
        <v>0</v>
      </c>
      <c r="AX8">
        <f t="shared" si="20"/>
        <v>0</v>
      </c>
      <c r="AY8">
        <f t="shared" si="21"/>
        <v>0</v>
      </c>
      <c r="AZ8" t="e">
        <f t="shared" si="22"/>
        <v>#NUM!</v>
      </c>
      <c r="BA8" t="e">
        <f t="shared" si="23"/>
        <v>#NUM!</v>
      </c>
      <c r="BD8">
        <v>0</v>
      </c>
      <c r="BE8">
        <v>0</v>
      </c>
      <c r="BF8">
        <f t="shared" si="24"/>
        <v>0</v>
      </c>
      <c r="BG8">
        <f t="shared" si="25"/>
        <v>0</v>
      </c>
      <c r="BH8" t="e">
        <f t="shared" si="26"/>
        <v>#NUM!</v>
      </c>
      <c r="BI8" t="e">
        <f t="shared" si="27"/>
        <v>#NUM!</v>
      </c>
      <c r="BL8">
        <v>0</v>
      </c>
      <c r="BM8">
        <v>0</v>
      </c>
      <c r="BN8">
        <v>0</v>
      </c>
      <c r="BO8">
        <f t="shared" si="28"/>
        <v>0</v>
      </c>
      <c r="BP8" s="15">
        <f t="shared" si="29"/>
        <v>0</v>
      </c>
      <c r="BQ8" t="e">
        <f t="shared" si="30"/>
        <v>#NUM!</v>
      </c>
      <c r="BR8" t="e">
        <f t="shared" si="31"/>
        <v>#NUM!</v>
      </c>
      <c r="BU8">
        <v>0</v>
      </c>
      <c r="BV8">
        <f t="shared" si="32"/>
        <v>0</v>
      </c>
      <c r="BW8">
        <f t="shared" si="33"/>
        <v>0</v>
      </c>
      <c r="BX8" t="e">
        <f t="shared" si="34"/>
        <v>#NUM!</v>
      </c>
      <c r="BY8" t="e">
        <f t="shared" si="35"/>
        <v>#NUM!</v>
      </c>
    </row>
    <row r="9" spans="3:78" x14ac:dyDescent="0.35">
      <c r="C9" s="7" t="s">
        <v>33</v>
      </c>
      <c r="D9" t="s">
        <v>34</v>
      </c>
      <c r="E9" t="s">
        <v>29</v>
      </c>
      <c r="F9" t="s">
        <v>29</v>
      </c>
      <c r="G9" s="7" t="s">
        <v>35</v>
      </c>
      <c r="H9" s="7" t="s">
        <v>38</v>
      </c>
      <c r="I9" s="7" t="s">
        <v>37</v>
      </c>
      <c r="L9">
        <v>0</v>
      </c>
      <c r="M9" s="15">
        <f t="shared" si="0"/>
        <v>0</v>
      </c>
      <c r="N9" s="15">
        <f t="shared" si="1"/>
        <v>0</v>
      </c>
      <c r="O9" t="e">
        <f t="shared" si="2"/>
        <v>#NUM!</v>
      </c>
      <c r="P9" t="e">
        <f t="shared" si="3"/>
        <v>#NUM!</v>
      </c>
      <c r="S9">
        <v>0</v>
      </c>
      <c r="T9" s="15">
        <f t="shared" si="4"/>
        <v>0</v>
      </c>
      <c r="U9" s="15">
        <f t="shared" si="5"/>
        <v>0</v>
      </c>
      <c r="V9" s="15" t="e">
        <f t="shared" si="6"/>
        <v>#NUM!</v>
      </c>
      <c r="W9" s="15" t="e">
        <f t="shared" si="7"/>
        <v>#NUM!</v>
      </c>
      <c r="Z9">
        <v>0</v>
      </c>
      <c r="AA9">
        <v>0</v>
      </c>
      <c r="AB9" s="15">
        <f t="shared" si="8"/>
        <v>0</v>
      </c>
      <c r="AC9" s="15">
        <f t="shared" si="9"/>
        <v>0</v>
      </c>
      <c r="AD9" s="15" t="e">
        <f t="shared" si="10"/>
        <v>#NUM!</v>
      </c>
      <c r="AE9" s="15" t="e">
        <f t="shared" si="11"/>
        <v>#NUM!</v>
      </c>
      <c r="AH9">
        <v>0</v>
      </c>
      <c r="AI9" s="15">
        <f t="shared" si="12"/>
        <v>0</v>
      </c>
      <c r="AJ9" s="15">
        <f t="shared" si="13"/>
        <v>0</v>
      </c>
      <c r="AK9" t="e">
        <f t="shared" si="14"/>
        <v>#NUM!</v>
      </c>
      <c r="AL9" t="e">
        <f t="shared" si="15"/>
        <v>#NUM!</v>
      </c>
      <c r="AO9">
        <v>0</v>
      </c>
      <c r="AP9">
        <v>0</v>
      </c>
      <c r="AQ9" s="15">
        <f t="shared" si="16"/>
        <v>0</v>
      </c>
      <c r="AR9" s="15">
        <f t="shared" si="17"/>
        <v>0</v>
      </c>
      <c r="AS9" t="e">
        <f t="shared" si="18"/>
        <v>#NUM!</v>
      </c>
      <c r="AT9" t="e">
        <f t="shared" si="19"/>
        <v>#NUM!</v>
      </c>
      <c r="AW9">
        <v>1</v>
      </c>
      <c r="AX9">
        <f t="shared" si="20"/>
        <v>1</v>
      </c>
      <c r="AY9">
        <f t="shared" si="21"/>
        <v>1</v>
      </c>
      <c r="AZ9">
        <f t="shared" si="22"/>
        <v>0</v>
      </c>
      <c r="BA9">
        <f t="shared" si="23"/>
        <v>0</v>
      </c>
      <c r="BD9">
        <v>0</v>
      </c>
      <c r="BE9">
        <v>0</v>
      </c>
      <c r="BF9">
        <f t="shared" si="24"/>
        <v>0</v>
      </c>
      <c r="BG9">
        <f t="shared" si="25"/>
        <v>0</v>
      </c>
      <c r="BH9" t="e">
        <f t="shared" si="26"/>
        <v>#NUM!</v>
      </c>
      <c r="BI9" t="e">
        <f t="shared" si="27"/>
        <v>#NUM!</v>
      </c>
      <c r="BL9">
        <v>0</v>
      </c>
      <c r="BM9">
        <v>0</v>
      </c>
      <c r="BN9">
        <v>0</v>
      </c>
      <c r="BO9">
        <f t="shared" si="28"/>
        <v>0</v>
      </c>
      <c r="BP9" s="15">
        <f t="shared" si="29"/>
        <v>0</v>
      </c>
      <c r="BQ9" t="e">
        <f t="shared" si="30"/>
        <v>#NUM!</v>
      </c>
      <c r="BR9" t="e">
        <f t="shared" si="31"/>
        <v>#NUM!</v>
      </c>
      <c r="BU9">
        <v>0</v>
      </c>
      <c r="BV9">
        <f t="shared" si="32"/>
        <v>0</v>
      </c>
      <c r="BW9">
        <f t="shared" si="33"/>
        <v>0</v>
      </c>
      <c r="BX9" t="e">
        <f t="shared" si="34"/>
        <v>#NUM!</v>
      </c>
      <c r="BY9" t="e">
        <f t="shared" si="35"/>
        <v>#NUM!</v>
      </c>
    </row>
    <row r="10" spans="3:78" x14ac:dyDescent="0.35">
      <c r="C10" s="7" t="s">
        <v>33</v>
      </c>
      <c r="D10" t="s">
        <v>34</v>
      </c>
      <c r="E10" t="s">
        <v>29</v>
      </c>
      <c r="F10" t="s">
        <v>29</v>
      </c>
      <c r="G10" s="7" t="s">
        <v>39</v>
      </c>
      <c r="H10" s="7" t="s">
        <v>40</v>
      </c>
      <c r="I10" s="7" t="s">
        <v>41</v>
      </c>
      <c r="L10">
        <v>1</v>
      </c>
      <c r="M10" s="15">
        <f t="shared" si="0"/>
        <v>1</v>
      </c>
      <c r="N10" s="15">
        <f t="shared" si="1"/>
        <v>0.25</v>
      </c>
      <c r="O10">
        <f t="shared" si="2"/>
        <v>-1.3862943611198906</v>
      </c>
      <c r="P10">
        <f t="shared" si="3"/>
        <v>-0.34657359027997264</v>
      </c>
      <c r="S10">
        <v>0</v>
      </c>
      <c r="T10" s="15">
        <f t="shared" si="4"/>
        <v>0</v>
      </c>
      <c r="U10" s="15">
        <f t="shared" si="5"/>
        <v>0</v>
      </c>
      <c r="V10" s="15" t="e">
        <f t="shared" si="6"/>
        <v>#NUM!</v>
      </c>
      <c r="W10" s="15" t="e">
        <f t="shared" si="7"/>
        <v>#NUM!</v>
      </c>
      <c r="Z10">
        <v>0</v>
      </c>
      <c r="AA10">
        <v>0</v>
      </c>
      <c r="AB10" s="15">
        <f t="shared" si="8"/>
        <v>0</v>
      </c>
      <c r="AC10" s="15">
        <f t="shared" si="9"/>
        <v>0</v>
      </c>
      <c r="AD10" s="15" t="e">
        <f t="shared" si="10"/>
        <v>#NUM!</v>
      </c>
      <c r="AE10" s="15" t="e">
        <f t="shared" si="11"/>
        <v>#NUM!</v>
      </c>
      <c r="AH10">
        <v>0</v>
      </c>
      <c r="AI10" s="15">
        <f t="shared" si="12"/>
        <v>0</v>
      </c>
      <c r="AJ10" s="15">
        <f t="shared" si="13"/>
        <v>0</v>
      </c>
      <c r="AK10" t="e">
        <f t="shared" si="14"/>
        <v>#NUM!</v>
      </c>
      <c r="AL10" t="e">
        <f t="shared" si="15"/>
        <v>#NUM!</v>
      </c>
      <c r="AO10">
        <v>0</v>
      </c>
      <c r="AP10">
        <v>0</v>
      </c>
      <c r="AQ10" s="15">
        <f t="shared" si="16"/>
        <v>0</v>
      </c>
      <c r="AR10" s="15">
        <f t="shared" si="17"/>
        <v>0</v>
      </c>
      <c r="AS10" t="e">
        <f t="shared" si="18"/>
        <v>#NUM!</v>
      </c>
      <c r="AT10" t="e">
        <f t="shared" si="19"/>
        <v>#NUM!</v>
      </c>
      <c r="AW10">
        <v>0</v>
      </c>
      <c r="AX10">
        <f t="shared" si="20"/>
        <v>0</v>
      </c>
      <c r="AY10">
        <f t="shared" si="21"/>
        <v>0</v>
      </c>
      <c r="AZ10" t="e">
        <f t="shared" si="22"/>
        <v>#NUM!</v>
      </c>
      <c r="BA10" t="e">
        <f t="shared" si="23"/>
        <v>#NUM!</v>
      </c>
      <c r="BD10">
        <v>0</v>
      </c>
      <c r="BE10">
        <v>0</v>
      </c>
      <c r="BF10">
        <f t="shared" si="24"/>
        <v>0</v>
      </c>
      <c r="BG10">
        <f t="shared" si="25"/>
        <v>0</v>
      </c>
      <c r="BH10" t="e">
        <f t="shared" si="26"/>
        <v>#NUM!</v>
      </c>
      <c r="BI10" t="e">
        <f t="shared" si="27"/>
        <v>#NUM!</v>
      </c>
      <c r="BL10">
        <v>0</v>
      </c>
      <c r="BM10">
        <v>0</v>
      </c>
      <c r="BN10">
        <v>0</v>
      </c>
      <c r="BO10">
        <f t="shared" si="28"/>
        <v>0</v>
      </c>
      <c r="BP10" s="15">
        <f t="shared" si="29"/>
        <v>0</v>
      </c>
      <c r="BQ10" t="e">
        <f t="shared" si="30"/>
        <v>#NUM!</v>
      </c>
      <c r="BR10" t="e">
        <f t="shared" si="31"/>
        <v>#NUM!</v>
      </c>
      <c r="BU10">
        <v>0</v>
      </c>
      <c r="BV10">
        <f t="shared" si="32"/>
        <v>0</v>
      </c>
      <c r="BW10">
        <f t="shared" si="33"/>
        <v>0</v>
      </c>
      <c r="BX10" t="e">
        <f t="shared" si="34"/>
        <v>#NUM!</v>
      </c>
      <c r="BY10" t="e">
        <f t="shared" si="35"/>
        <v>#NUM!</v>
      </c>
    </row>
    <row r="11" spans="3:78" x14ac:dyDescent="0.35">
      <c r="C11" s="4" t="s">
        <v>33</v>
      </c>
      <c r="D11" s="5" t="s">
        <v>42</v>
      </c>
      <c r="E11" s="5" t="s">
        <v>29</v>
      </c>
      <c r="F11" s="5" t="s">
        <v>29</v>
      </c>
      <c r="G11" s="4" t="s">
        <v>43</v>
      </c>
      <c r="H11" s="4" t="s">
        <v>44</v>
      </c>
      <c r="I11" s="4" t="s">
        <v>45</v>
      </c>
      <c r="L11">
        <v>1</v>
      </c>
      <c r="M11" s="15">
        <f t="shared" si="0"/>
        <v>1</v>
      </c>
      <c r="N11" s="15">
        <f t="shared" si="1"/>
        <v>0.25</v>
      </c>
      <c r="O11">
        <f t="shared" si="2"/>
        <v>-1.3862943611198906</v>
      </c>
      <c r="P11">
        <f t="shared" si="3"/>
        <v>-0.34657359027997264</v>
      </c>
      <c r="S11">
        <v>0</v>
      </c>
      <c r="T11" s="15">
        <f t="shared" si="4"/>
        <v>0</v>
      </c>
      <c r="U11" s="15">
        <f t="shared" si="5"/>
        <v>0</v>
      </c>
      <c r="V11" s="15" t="e">
        <f t="shared" si="6"/>
        <v>#NUM!</v>
      </c>
      <c r="W11" s="15" t="e">
        <f t="shared" si="7"/>
        <v>#NUM!</v>
      </c>
      <c r="Z11">
        <v>0</v>
      </c>
      <c r="AA11">
        <v>0</v>
      </c>
      <c r="AB11" s="15">
        <f t="shared" si="8"/>
        <v>0</v>
      </c>
      <c r="AC11" s="15">
        <f t="shared" si="9"/>
        <v>0</v>
      </c>
      <c r="AD11" s="15" t="e">
        <f t="shared" si="10"/>
        <v>#NUM!</v>
      </c>
      <c r="AE11" s="15" t="e">
        <f t="shared" si="11"/>
        <v>#NUM!</v>
      </c>
      <c r="AH11">
        <v>0</v>
      </c>
      <c r="AI11" s="15">
        <f t="shared" si="12"/>
        <v>0</v>
      </c>
      <c r="AJ11" s="15">
        <f t="shared" si="13"/>
        <v>0</v>
      </c>
      <c r="AK11" t="e">
        <f t="shared" si="14"/>
        <v>#NUM!</v>
      </c>
      <c r="AL11" t="e">
        <f t="shared" si="15"/>
        <v>#NUM!</v>
      </c>
      <c r="AO11">
        <v>0</v>
      </c>
      <c r="AP11">
        <v>0</v>
      </c>
      <c r="AQ11" s="15">
        <f t="shared" si="16"/>
        <v>0</v>
      </c>
      <c r="AR11" s="15">
        <f t="shared" si="17"/>
        <v>0</v>
      </c>
      <c r="AS11" t="e">
        <f t="shared" si="18"/>
        <v>#NUM!</v>
      </c>
      <c r="AT11" t="e">
        <f t="shared" si="19"/>
        <v>#NUM!</v>
      </c>
      <c r="AW11">
        <v>0</v>
      </c>
      <c r="AX11">
        <f t="shared" si="20"/>
        <v>0</v>
      </c>
      <c r="AY11">
        <f t="shared" si="21"/>
        <v>0</v>
      </c>
      <c r="AZ11" t="e">
        <f t="shared" si="22"/>
        <v>#NUM!</v>
      </c>
      <c r="BA11" t="e">
        <f t="shared" si="23"/>
        <v>#NUM!</v>
      </c>
      <c r="BD11">
        <v>0</v>
      </c>
      <c r="BE11">
        <v>0</v>
      </c>
      <c r="BF11">
        <f t="shared" si="24"/>
        <v>0</v>
      </c>
      <c r="BG11">
        <f t="shared" si="25"/>
        <v>0</v>
      </c>
      <c r="BH11" t="e">
        <f t="shared" si="26"/>
        <v>#NUM!</v>
      </c>
      <c r="BI11" t="e">
        <f t="shared" si="27"/>
        <v>#NUM!</v>
      </c>
      <c r="BL11">
        <v>0</v>
      </c>
      <c r="BM11">
        <v>0</v>
      </c>
      <c r="BN11">
        <v>0</v>
      </c>
      <c r="BO11">
        <f t="shared" si="28"/>
        <v>0</v>
      </c>
      <c r="BP11" s="15">
        <f t="shared" si="29"/>
        <v>0</v>
      </c>
      <c r="BQ11" t="e">
        <f t="shared" si="30"/>
        <v>#NUM!</v>
      </c>
      <c r="BR11" t="e">
        <f t="shared" si="31"/>
        <v>#NUM!</v>
      </c>
      <c r="BU11">
        <v>0</v>
      </c>
      <c r="BV11">
        <f t="shared" si="32"/>
        <v>0</v>
      </c>
      <c r="BW11">
        <f t="shared" si="33"/>
        <v>0</v>
      </c>
      <c r="BX11" t="e">
        <f t="shared" si="34"/>
        <v>#NUM!</v>
      </c>
      <c r="BY11" t="e">
        <f t="shared" si="35"/>
        <v>#NUM!</v>
      </c>
    </row>
    <row r="12" spans="3:78" x14ac:dyDescent="0.35">
      <c r="C12" s="4" t="s">
        <v>33</v>
      </c>
      <c r="D12" s="5" t="s">
        <v>42</v>
      </c>
      <c r="E12" s="5" t="s">
        <v>46</v>
      </c>
      <c r="F12" s="5" t="s">
        <v>29</v>
      </c>
      <c r="G12" s="4" t="s">
        <v>47</v>
      </c>
      <c r="H12" s="4" t="s">
        <v>48</v>
      </c>
      <c r="I12" s="4" t="s">
        <v>49</v>
      </c>
      <c r="L12">
        <v>1</v>
      </c>
      <c r="M12" s="15">
        <f t="shared" si="0"/>
        <v>1</v>
      </c>
      <c r="N12" s="15">
        <f t="shared" si="1"/>
        <v>0.25</v>
      </c>
      <c r="O12">
        <f t="shared" si="2"/>
        <v>-1.3862943611198906</v>
      </c>
      <c r="P12">
        <f t="shared" si="3"/>
        <v>-0.34657359027997264</v>
      </c>
      <c r="S12">
        <v>0</v>
      </c>
      <c r="T12" s="15">
        <f t="shared" si="4"/>
        <v>0</v>
      </c>
      <c r="U12" s="15">
        <f t="shared" si="5"/>
        <v>0</v>
      </c>
      <c r="V12" s="15" t="e">
        <f t="shared" si="6"/>
        <v>#NUM!</v>
      </c>
      <c r="W12" s="15" t="e">
        <f t="shared" si="7"/>
        <v>#NUM!</v>
      </c>
      <c r="Z12">
        <v>0</v>
      </c>
      <c r="AA12">
        <v>0</v>
      </c>
      <c r="AB12" s="15">
        <f t="shared" si="8"/>
        <v>0</v>
      </c>
      <c r="AC12" s="15">
        <f t="shared" si="9"/>
        <v>0</v>
      </c>
      <c r="AD12" s="15" t="e">
        <f t="shared" si="10"/>
        <v>#NUM!</v>
      </c>
      <c r="AE12" s="15" t="e">
        <f t="shared" si="11"/>
        <v>#NUM!</v>
      </c>
      <c r="AH12">
        <v>0</v>
      </c>
      <c r="AI12" s="15">
        <f t="shared" si="12"/>
        <v>0</v>
      </c>
      <c r="AJ12" s="15">
        <f t="shared" si="13"/>
        <v>0</v>
      </c>
      <c r="AK12" t="e">
        <f t="shared" si="14"/>
        <v>#NUM!</v>
      </c>
      <c r="AL12" t="e">
        <f t="shared" si="15"/>
        <v>#NUM!</v>
      </c>
      <c r="AO12">
        <v>0</v>
      </c>
      <c r="AP12">
        <v>0</v>
      </c>
      <c r="AQ12" s="15">
        <f t="shared" si="16"/>
        <v>0</v>
      </c>
      <c r="AR12" s="15">
        <f t="shared" si="17"/>
        <v>0</v>
      </c>
      <c r="AS12" t="e">
        <f t="shared" si="18"/>
        <v>#NUM!</v>
      </c>
      <c r="AT12" t="e">
        <f t="shared" si="19"/>
        <v>#NUM!</v>
      </c>
      <c r="AW12">
        <v>0</v>
      </c>
      <c r="AX12">
        <f t="shared" si="20"/>
        <v>0</v>
      </c>
      <c r="AY12">
        <f t="shared" si="21"/>
        <v>0</v>
      </c>
      <c r="AZ12" t="e">
        <f t="shared" si="22"/>
        <v>#NUM!</v>
      </c>
      <c r="BA12" t="e">
        <f t="shared" si="23"/>
        <v>#NUM!</v>
      </c>
      <c r="BD12">
        <v>0</v>
      </c>
      <c r="BE12">
        <v>0</v>
      </c>
      <c r="BF12">
        <f t="shared" si="24"/>
        <v>0</v>
      </c>
      <c r="BG12">
        <f t="shared" si="25"/>
        <v>0</v>
      </c>
      <c r="BH12" t="e">
        <f t="shared" si="26"/>
        <v>#NUM!</v>
      </c>
      <c r="BI12" t="e">
        <f t="shared" si="27"/>
        <v>#NUM!</v>
      </c>
      <c r="BL12">
        <v>0</v>
      </c>
      <c r="BM12">
        <v>0</v>
      </c>
      <c r="BN12">
        <v>0</v>
      </c>
      <c r="BO12">
        <f t="shared" si="28"/>
        <v>0</v>
      </c>
      <c r="BP12" s="15">
        <f t="shared" si="29"/>
        <v>0</v>
      </c>
      <c r="BQ12" t="e">
        <f t="shared" si="30"/>
        <v>#NUM!</v>
      </c>
      <c r="BR12" t="e">
        <f t="shared" si="31"/>
        <v>#NUM!</v>
      </c>
      <c r="BU12">
        <v>0</v>
      </c>
      <c r="BV12">
        <f t="shared" si="32"/>
        <v>0</v>
      </c>
      <c r="BW12">
        <f t="shared" si="33"/>
        <v>0</v>
      </c>
      <c r="BX12" t="e">
        <f t="shared" si="34"/>
        <v>#NUM!</v>
      </c>
      <c r="BY12" t="e">
        <f t="shared" si="35"/>
        <v>#NUM!</v>
      </c>
    </row>
    <row r="13" spans="3:78" x14ac:dyDescent="0.35">
      <c r="C13" s="4" t="s">
        <v>33</v>
      </c>
      <c r="D13" s="5" t="s">
        <v>42</v>
      </c>
      <c r="E13" s="5" t="s">
        <v>46</v>
      </c>
      <c r="F13" s="5" t="s">
        <v>50</v>
      </c>
      <c r="G13" s="4" t="s">
        <v>51</v>
      </c>
      <c r="H13" s="4" t="s">
        <v>52</v>
      </c>
      <c r="I13" s="4" t="s">
        <v>53</v>
      </c>
      <c r="L13">
        <v>0</v>
      </c>
      <c r="M13" s="15">
        <f t="shared" si="0"/>
        <v>0</v>
      </c>
      <c r="N13" s="15">
        <f t="shared" si="1"/>
        <v>0</v>
      </c>
      <c r="O13" t="e">
        <f t="shared" si="2"/>
        <v>#NUM!</v>
      </c>
      <c r="P13" t="e">
        <f t="shared" si="3"/>
        <v>#NUM!</v>
      </c>
      <c r="S13">
        <v>0</v>
      </c>
      <c r="T13" s="15">
        <f t="shared" si="4"/>
        <v>0</v>
      </c>
      <c r="U13" s="15">
        <f t="shared" si="5"/>
        <v>0</v>
      </c>
      <c r="V13" s="15" t="e">
        <f t="shared" si="6"/>
        <v>#NUM!</v>
      </c>
      <c r="W13" s="15" t="e">
        <f t="shared" si="7"/>
        <v>#NUM!</v>
      </c>
      <c r="Z13">
        <v>0</v>
      </c>
      <c r="AA13">
        <v>0</v>
      </c>
      <c r="AB13" s="15">
        <f t="shared" si="8"/>
        <v>0</v>
      </c>
      <c r="AC13" s="15">
        <f t="shared" si="9"/>
        <v>0</v>
      </c>
      <c r="AD13" s="15" t="e">
        <f t="shared" si="10"/>
        <v>#NUM!</v>
      </c>
      <c r="AE13" s="15" t="e">
        <f t="shared" si="11"/>
        <v>#NUM!</v>
      </c>
      <c r="AH13">
        <v>0</v>
      </c>
      <c r="AI13" s="15">
        <f t="shared" si="12"/>
        <v>0</v>
      </c>
      <c r="AJ13" s="15">
        <f t="shared" si="13"/>
        <v>0</v>
      </c>
      <c r="AK13" t="e">
        <f t="shared" si="14"/>
        <v>#NUM!</v>
      </c>
      <c r="AL13" t="e">
        <f t="shared" si="15"/>
        <v>#NUM!</v>
      </c>
      <c r="AO13">
        <v>0</v>
      </c>
      <c r="AP13">
        <v>13</v>
      </c>
      <c r="AQ13" s="15">
        <f t="shared" si="16"/>
        <v>6.5</v>
      </c>
      <c r="AR13" s="15">
        <f t="shared" si="17"/>
        <v>0.28888888888888886</v>
      </c>
      <c r="AS13">
        <f t="shared" si="18"/>
        <v>-1.2417131323087831</v>
      </c>
      <c r="AT13">
        <f t="shared" si="19"/>
        <v>-0.35871712711142617</v>
      </c>
      <c r="AW13">
        <v>0</v>
      </c>
      <c r="AX13">
        <f t="shared" si="20"/>
        <v>0</v>
      </c>
      <c r="AY13">
        <f t="shared" si="21"/>
        <v>0</v>
      </c>
      <c r="AZ13" t="e">
        <f t="shared" si="22"/>
        <v>#NUM!</v>
      </c>
      <c r="BA13" t="e">
        <f t="shared" si="23"/>
        <v>#NUM!</v>
      </c>
      <c r="BD13">
        <v>0</v>
      </c>
      <c r="BE13">
        <v>0</v>
      </c>
      <c r="BF13">
        <f t="shared" si="24"/>
        <v>0</v>
      </c>
      <c r="BG13">
        <f t="shared" si="25"/>
        <v>0</v>
      </c>
      <c r="BH13" t="e">
        <f t="shared" si="26"/>
        <v>#NUM!</v>
      </c>
      <c r="BI13" t="e">
        <f t="shared" si="27"/>
        <v>#NUM!</v>
      </c>
      <c r="BL13">
        <v>0</v>
      </c>
      <c r="BM13">
        <v>0</v>
      </c>
      <c r="BN13">
        <v>0</v>
      </c>
      <c r="BO13">
        <f t="shared" si="28"/>
        <v>0</v>
      </c>
      <c r="BP13" s="15">
        <f t="shared" si="29"/>
        <v>0</v>
      </c>
      <c r="BQ13" t="e">
        <f t="shared" si="30"/>
        <v>#NUM!</v>
      </c>
      <c r="BR13" t="e">
        <f t="shared" si="31"/>
        <v>#NUM!</v>
      </c>
      <c r="BU13">
        <v>0</v>
      </c>
      <c r="BV13">
        <f t="shared" si="32"/>
        <v>0</v>
      </c>
      <c r="BW13">
        <f t="shared" si="33"/>
        <v>0</v>
      </c>
      <c r="BX13" t="e">
        <f t="shared" si="34"/>
        <v>#NUM!</v>
      </c>
      <c r="BY13" t="e">
        <f t="shared" si="35"/>
        <v>#NUM!</v>
      </c>
    </row>
    <row r="14" spans="3:78" x14ac:dyDescent="0.35">
      <c r="C14" s="4" t="s">
        <v>33</v>
      </c>
      <c r="D14" s="5" t="s">
        <v>42</v>
      </c>
      <c r="E14" s="5" t="s">
        <v>29</v>
      </c>
      <c r="F14" s="5" t="s">
        <v>29</v>
      </c>
      <c r="G14" s="4" t="s">
        <v>54</v>
      </c>
      <c r="H14" s="4" t="s">
        <v>55</v>
      </c>
      <c r="I14" s="4" t="s">
        <v>53</v>
      </c>
      <c r="L14">
        <v>0</v>
      </c>
      <c r="M14" s="15">
        <f t="shared" si="0"/>
        <v>0</v>
      </c>
      <c r="N14" s="15">
        <f t="shared" si="1"/>
        <v>0</v>
      </c>
      <c r="O14" t="e">
        <f t="shared" si="2"/>
        <v>#NUM!</v>
      </c>
      <c r="P14" t="e">
        <f t="shared" si="3"/>
        <v>#NUM!</v>
      </c>
      <c r="S14">
        <v>0</v>
      </c>
      <c r="T14" s="15">
        <f t="shared" si="4"/>
        <v>0</v>
      </c>
      <c r="U14" s="15">
        <f t="shared" si="5"/>
        <v>0</v>
      </c>
      <c r="V14" s="15" t="e">
        <f t="shared" si="6"/>
        <v>#NUM!</v>
      </c>
      <c r="W14" s="15" t="e">
        <f t="shared" si="7"/>
        <v>#NUM!</v>
      </c>
      <c r="Z14">
        <v>0</v>
      </c>
      <c r="AA14">
        <v>0</v>
      </c>
      <c r="AB14" s="15">
        <f t="shared" si="8"/>
        <v>0</v>
      </c>
      <c r="AC14" s="15">
        <f t="shared" si="9"/>
        <v>0</v>
      </c>
      <c r="AD14" s="15" t="e">
        <f t="shared" si="10"/>
        <v>#NUM!</v>
      </c>
      <c r="AE14" s="15" t="e">
        <f t="shared" si="11"/>
        <v>#NUM!</v>
      </c>
      <c r="AH14">
        <v>0</v>
      </c>
      <c r="AI14" s="15">
        <f t="shared" si="12"/>
        <v>0</v>
      </c>
      <c r="AJ14" s="15">
        <f t="shared" si="13"/>
        <v>0</v>
      </c>
      <c r="AK14" t="e">
        <f t="shared" si="14"/>
        <v>#NUM!</v>
      </c>
      <c r="AL14" t="e">
        <f t="shared" si="15"/>
        <v>#NUM!</v>
      </c>
      <c r="AO14">
        <v>0</v>
      </c>
      <c r="AP14">
        <v>0</v>
      </c>
      <c r="AQ14" s="15">
        <f t="shared" si="16"/>
        <v>0</v>
      </c>
      <c r="AR14" s="15">
        <f t="shared" si="17"/>
        <v>0</v>
      </c>
      <c r="AS14" t="e">
        <f t="shared" si="18"/>
        <v>#NUM!</v>
      </c>
      <c r="AT14" t="e">
        <f t="shared" si="19"/>
        <v>#NUM!</v>
      </c>
      <c r="AW14">
        <v>0</v>
      </c>
      <c r="AX14">
        <f t="shared" si="20"/>
        <v>0</v>
      </c>
      <c r="AY14">
        <f t="shared" si="21"/>
        <v>0</v>
      </c>
      <c r="AZ14" t="e">
        <f t="shared" si="22"/>
        <v>#NUM!</v>
      </c>
      <c r="BA14" t="e">
        <f t="shared" si="23"/>
        <v>#NUM!</v>
      </c>
      <c r="BD14">
        <v>1</v>
      </c>
      <c r="BE14">
        <v>32</v>
      </c>
      <c r="BF14">
        <f t="shared" si="24"/>
        <v>16.5</v>
      </c>
      <c r="BG14">
        <f t="shared" si="25"/>
        <v>1</v>
      </c>
      <c r="BH14">
        <f t="shared" si="26"/>
        <v>0</v>
      </c>
      <c r="BI14">
        <f t="shared" si="27"/>
        <v>0</v>
      </c>
      <c r="BL14">
        <v>0</v>
      </c>
      <c r="BM14">
        <v>0</v>
      </c>
      <c r="BN14">
        <v>0</v>
      </c>
      <c r="BO14">
        <f t="shared" si="28"/>
        <v>0</v>
      </c>
      <c r="BP14" s="15">
        <f t="shared" si="29"/>
        <v>0</v>
      </c>
      <c r="BQ14" t="e">
        <f t="shared" si="30"/>
        <v>#NUM!</v>
      </c>
      <c r="BR14" t="e">
        <f t="shared" si="31"/>
        <v>#NUM!</v>
      </c>
      <c r="BU14">
        <v>0</v>
      </c>
      <c r="BV14">
        <f t="shared" si="32"/>
        <v>0</v>
      </c>
      <c r="BW14">
        <f t="shared" si="33"/>
        <v>0</v>
      </c>
      <c r="BX14" t="e">
        <f t="shared" si="34"/>
        <v>#NUM!</v>
      </c>
      <c r="BY14" t="e">
        <f t="shared" si="35"/>
        <v>#NUM!</v>
      </c>
    </row>
    <row r="15" spans="3:78" x14ac:dyDescent="0.35">
      <c r="C15" s="4" t="s">
        <v>33</v>
      </c>
      <c r="D15" s="5" t="s">
        <v>42</v>
      </c>
      <c r="E15" s="5" t="s">
        <v>29</v>
      </c>
      <c r="F15" s="5" t="s">
        <v>29</v>
      </c>
      <c r="G15" s="4" t="s">
        <v>56</v>
      </c>
      <c r="H15" s="4" t="s">
        <v>57</v>
      </c>
      <c r="I15" s="4" t="s">
        <v>58</v>
      </c>
      <c r="L15">
        <v>0</v>
      </c>
      <c r="M15" s="15">
        <f t="shared" si="0"/>
        <v>0</v>
      </c>
      <c r="N15" s="15">
        <f t="shared" si="1"/>
        <v>0</v>
      </c>
      <c r="O15" t="e">
        <f t="shared" si="2"/>
        <v>#NUM!</v>
      </c>
      <c r="P15" t="e">
        <f t="shared" si="3"/>
        <v>#NUM!</v>
      </c>
      <c r="S15">
        <v>0</v>
      </c>
      <c r="T15" s="15">
        <f t="shared" si="4"/>
        <v>0</v>
      </c>
      <c r="U15" s="15">
        <f t="shared" si="5"/>
        <v>0</v>
      </c>
      <c r="V15" s="15" t="e">
        <f t="shared" si="6"/>
        <v>#NUM!</v>
      </c>
      <c r="W15" s="15" t="e">
        <f t="shared" si="7"/>
        <v>#NUM!</v>
      </c>
      <c r="Z15">
        <v>0</v>
      </c>
      <c r="AA15">
        <v>0</v>
      </c>
      <c r="AB15" s="15">
        <f t="shared" si="8"/>
        <v>0</v>
      </c>
      <c r="AC15" s="15">
        <f t="shared" si="9"/>
        <v>0</v>
      </c>
      <c r="AD15" s="15" t="e">
        <f t="shared" si="10"/>
        <v>#NUM!</v>
      </c>
      <c r="AE15" s="15" t="e">
        <f t="shared" si="11"/>
        <v>#NUM!</v>
      </c>
      <c r="AH15">
        <v>1</v>
      </c>
      <c r="AI15" s="15">
        <f t="shared" si="12"/>
        <v>1</v>
      </c>
      <c r="AJ15" s="15">
        <f t="shared" si="13"/>
        <v>2.3255813953488372E-2</v>
      </c>
      <c r="AK15">
        <f t="shared" si="14"/>
        <v>-3.7612001156935624</v>
      </c>
      <c r="AL15">
        <f t="shared" si="15"/>
        <v>-8.746977013240842E-2</v>
      </c>
      <c r="AO15">
        <v>0</v>
      </c>
      <c r="AP15">
        <v>0</v>
      </c>
      <c r="AQ15" s="15">
        <f t="shared" si="16"/>
        <v>0</v>
      </c>
      <c r="AR15" s="15">
        <f t="shared" si="17"/>
        <v>0</v>
      </c>
      <c r="AS15" t="e">
        <f t="shared" si="18"/>
        <v>#NUM!</v>
      </c>
      <c r="AT15" t="e">
        <f t="shared" si="19"/>
        <v>#NUM!</v>
      </c>
      <c r="AW15">
        <v>0</v>
      </c>
      <c r="AX15">
        <f t="shared" si="20"/>
        <v>0</v>
      </c>
      <c r="AY15">
        <f t="shared" si="21"/>
        <v>0</v>
      </c>
      <c r="AZ15" t="e">
        <f t="shared" si="22"/>
        <v>#NUM!</v>
      </c>
      <c r="BA15" t="e">
        <f t="shared" si="23"/>
        <v>#NUM!</v>
      </c>
      <c r="BD15">
        <v>0</v>
      </c>
      <c r="BE15">
        <v>0</v>
      </c>
      <c r="BF15">
        <f t="shared" si="24"/>
        <v>0</v>
      </c>
      <c r="BG15">
        <f t="shared" si="25"/>
        <v>0</v>
      </c>
      <c r="BH15" t="e">
        <f t="shared" si="26"/>
        <v>#NUM!</v>
      </c>
      <c r="BI15" t="e">
        <f t="shared" si="27"/>
        <v>#NUM!</v>
      </c>
      <c r="BL15">
        <v>0</v>
      </c>
      <c r="BM15">
        <v>0</v>
      </c>
      <c r="BN15">
        <v>0</v>
      </c>
      <c r="BO15">
        <f t="shared" si="28"/>
        <v>0</v>
      </c>
      <c r="BP15" s="15">
        <f t="shared" si="29"/>
        <v>0</v>
      </c>
      <c r="BQ15" t="e">
        <f t="shared" si="30"/>
        <v>#NUM!</v>
      </c>
      <c r="BR15" t="e">
        <f t="shared" si="31"/>
        <v>#NUM!</v>
      </c>
      <c r="BU15">
        <v>0</v>
      </c>
      <c r="BV15">
        <f t="shared" si="32"/>
        <v>0</v>
      </c>
      <c r="BW15">
        <f t="shared" si="33"/>
        <v>0</v>
      </c>
      <c r="BX15" t="e">
        <f t="shared" si="34"/>
        <v>#NUM!</v>
      </c>
      <c r="BY15" t="e">
        <f t="shared" si="35"/>
        <v>#NUM!</v>
      </c>
    </row>
    <row r="16" spans="3:78" x14ac:dyDescent="0.35">
      <c r="C16" s="4" t="s">
        <v>33</v>
      </c>
      <c r="D16" s="5" t="s">
        <v>42</v>
      </c>
      <c r="E16" s="5" t="s">
        <v>46</v>
      </c>
      <c r="F16" s="5" t="s">
        <v>29</v>
      </c>
      <c r="G16" s="4" t="s">
        <v>59</v>
      </c>
      <c r="H16" s="4" t="s">
        <v>60</v>
      </c>
      <c r="I16" s="4" t="s">
        <v>61</v>
      </c>
      <c r="L16">
        <v>0</v>
      </c>
      <c r="M16" s="15">
        <f t="shared" si="0"/>
        <v>0</v>
      </c>
      <c r="N16" s="15">
        <f t="shared" si="1"/>
        <v>0</v>
      </c>
      <c r="O16" t="e">
        <f t="shared" si="2"/>
        <v>#NUM!</v>
      </c>
      <c r="P16" t="e">
        <f t="shared" si="3"/>
        <v>#NUM!</v>
      </c>
      <c r="S16">
        <v>0</v>
      </c>
      <c r="T16" s="15">
        <f t="shared" si="4"/>
        <v>0</v>
      </c>
      <c r="U16" s="15">
        <f t="shared" si="5"/>
        <v>0</v>
      </c>
      <c r="V16" s="15" t="e">
        <f t="shared" si="6"/>
        <v>#NUM!</v>
      </c>
      <c r="W16" s="15" t="e">
        <f t="shared" si="7"/>
        <v>#NUM!</v>
      </c>
      <c r="Z16">
        <v>0</v>
      </c>
      <c r="AA16">
        <v>0</v>
      </c>
      <c r="AB16" s="15">
        <f t="shared" si="8"/>
        <v>0</v>
      </c>
      <c r="AC16" s="15">
        <f t="shared" si="9"/>
        <v>0</v>
      </c>
      <c r="AD16" s="15" t="e">
        <f t="shared" si="10"/>
        <v>#NUM!</v>
      </c>
      <c r="AE16" s="15" t="e">
        <f t="shared" si="11"/>
        <v>#NUM!</v>
      </c>
      <c r="AH16">
        <v>0</v>
      </c>
      <c r="AI16" s="15">
        <f t="shared" si="12"/>
        <v>0</v>
      </c>
      <c r="AJ16" s="15">
        <f t="shared" si="13"/>
        <v>0</v>
      </c>
      <c r="AK16" t="e">
        <f t="shared" si="14"/>
        <v>#NUM!</v>
      </c>
      <c r="AL16" t="e">
        <f t="shared" si="15"/>
        <v>#NUM!</v>
      </c>
      <c r="AO16">
        <v>30</v>
      </c>
      <c r="AP16">
        <v>0</v>
      </c>
      <c r="AQ16" s="15">
        <f t="shared" si="16"/>
        <v>15</v>
      </c>
      <c r="AR16" s="15">
        <f t="shared" si="17"/>
        <v>0.66666666666666663</v>
      </c>
      <c r="AS16">
        <f t="shared" si="18"/>
        <v>-0.40546510810816444</v>
      </c>
      <c r="AT16">
        <f t="shared" si="19"/>
        <v>-0.27031007207210961</v>
      </c>
      <c r="AW16">
        <v>0</v>
      </c>
      <c r="AX16">
        <f t="shared" si="20"/>
        <v>0</v>
      </c>
      <c r="AY16">
        <f t="shared" si="21"/>
        <v>0</v>
      </c>
      <c r="AZ16" t="e">
        <f t="shared" si="22"/>
        <v>#NUM!</v>
      </c>
      <c r="BA16" t="e">
        <f t="shared" si="23"/>
        <v>#NUM!</v>
      </c>
      <c r="BD16">
        <v>0</v>
      </c>
      <c r="BE16">
        <v>0</v>
      </c>
      <c r="BF16">
        <f t="shared" si="24"/>
        <v>0</v>
      </c>
      <c r="BG16">
        <f t="shared" si="25"/>
        <v>0</v>
      </c>
      <c r="BH16" t="e">
        <f t="shared" si="26"/>
        <v>#NUM!</v>
      </c>
      <c r="BI16" t="e">
        <f t="shared" si="27"/>
        <v>#NUM!</v>
      </c>
      <c r="BL16">
        <v>0</v>
      </c>
      <c r="BM16">
        <v>0</v>
      </c>
      <c r="BN16">
        <v>0</v>
      </c>
      <c r="BO16">
        <f t="shared" si="28"/>
        <v>0</v>
      </c>
      <c r="BP16" s="15">
        <f t="shared" si="29"/>
        <v>0</v>
      </c>
      <c r="BQ16" t="e">
        <f t="shared" si="30"/>
        <v>#NUM!</v>
      </c>
      <c r="BR16" t="e">
        <f t="shared" si="31"/>
        <v>#NUM!</v>
      </c>
      <c r="BU16">
        <v>0</v>
      </c>
      <c r="BV16">
        <f t="shared" si="32"/>
        <v>0</v>
      </c>
      <c r="BW16">
        <f t="shared" si="33"/>
        <v>0</v>
      </c>
      <c r="BX16" t="e">
        <f t="shared" si="34"/>
        <v>#NUM!</v>
      </c>
      <c r="BY16" t="e">
        <f t="shared" si="35"/>
        <v>#NUM!</v>
      </c>
    </row>
    <row r="17" spans="1:77" x14ac:dyDescent="0.35">
      <c r="C17" s="4" t="s">
        <v>33</v>
      </c>
      <c r="D17" s="5" t="s">
        <v>42</v>
      </c>
      <c r="E17" s="5" t="s">
        <v>46</v>
      </c>
      <c r="F17" s="5" t="s">
        <v>29</v>
      </c>
      <c r="G17" s="4" t="s">
        <v>62</v>
      </c>
      <c r="H17" s="4" t="s">
        <v>63</v>
      </c>
      <c r="I17" s="4" t="s">
        <v>61</v>
      </c>
      <c r="L17">
        <v>0</v>
      </c>
      <c r="M17" s="15">
        <f t="shared" si="0"/>
        <v>0</v>
      </c>
      <c r="N17" s="15">
        <f t="shared" si="1"/>
        <v>0</v>
      </c>
      <c r="O17" t="e">
        <f t="shared" si="2"/>
        <v>#NUM!</v>
      </c>
      <c r="P17" t="e">
        <f t="shared" si="3"/>
        <v>#NUM!</v>
      </c>
      <c r="S17">
        <v>0</v>
      </c>
      <c r="T17" s="15">
        <f t="shared" si="4"/>
        <v>0</v>
      </c>
      <c r="U17" s="15">
        <f t="shared" si="5"/>
        <v>0</v>
      </c>
      <c r="V17" s="15" t="e">
        <f t="shared" si="6"/>
        <v>#NUM!</v>
      </c>
      <c r="W17" s="15" t="e">
        <f t="shared" si="7"/>
        <v>#NUM!</v>
      </c>
      <c r="Z17">
        <v>0</v>
      </c>
      <c r="AA17">
        <v>0</v>
      </c>
      <c r="AB17" s="15">
        <f t="shared" si="8"/>
        <v>0</v>
      </c>
      <c r="AC17" s="15">
        <f t="shared" si="9"/>
        <v>0</v>
      </c>
      <c r="AD17" s="15" t="e">
        <f t="shared" si="10"/>
        <v>#NUM!</v>
      </c>
      <c r="AE17" s="15" t="e">
        <f t="shared" si="11"/>
        <v>#NUM!</v>
      </c>
      <c r="AH17">
        <v>0</v>
      </c>
      <c r="AI17" s="15">
        <f t="shared" si="12"/>
        <v>0</v>
      </c>
      <c r="AJ17" s="15">
        <f t="shared" si="13"/>
        <v>0</v>
      </c>
      <c r="AK17" t="e">
        <f t="shared" si="14"/>
        <v>#NUM!</v>
      </c>
      <c r="AL17" t="e">
        <f t="shared" si="15"/>
        <v>#NUM!</v>
      </c>
      <c r="AO17">
        <v>0</v>
      </c>
      <c r="AP17">
        <v>0</v>
      </c>
      <c r="AQ17" s="15">
        <f t="shared" si="16"/>
        <v>0</v>
      </c>
      <c r="AR17" s="15">
        <f t="shared" si="17"/>
        <v>0</v>
      </c>
      <c r="AS17" t="e">
        <f t="shared" si="18"/>
        <v>#NUM!</v>
      </c>
      <c r="AT17" t="e">
        <f t="shared" si="19"/>
        <v>#NUM!</v>
      </c>
      <c r="AW17">
        <v>0</v>
      </c>
      <c r="AX17">
        <f t="shared" si="20"/>
        <v>0</v>
      </c>
      <c r="AY17">
        <f t="shared" si="21"/>
        <v>0</v>
      </c>
      <c r="AZ17" t="e">
        <f t="shared" si="22"/>
        <v>#NUM!</v>
      </c>
      <c r="BA17" t="e">
        <f t="shared" si="23"/>
        <v>#NUM!</v>
      </c>
      <c r="BD17">
        <v>0</v>
      </c>
      <c r="BE17">
        <v>0</v>
      </c>
      <c r="BF17">
        <f t="shared" si="24"/>
        <v>0</v>
      </c>
      <c r="BG17">
        <f t="shared" si="25"/>
        <v>0</v>
      </c>
      <c r="BH17" t="e">
        <f t="shared" si="26"/>
        <v>#NUM!</v>
      </c>
      <c r="BI17" t="e">
        <f t="shared" si="27"/>
        <v>#NUM!</v>
      </c>
      <c r="BL17">
        <v>16</v>
      </c>
      <c r="BM17">
        <v>0</v>
      </c>
      <c r="BN17">
        <v>0</v>
      </c>
      <c r="BO17">
        <f t="shared" si="28"/>
        <v>5.333333333333333</v>
      </c>
      <c r="BP17" s="15">
        <f t="shared" si="29"/>
        <v>0.72760345611641652</v>
      </c>
      <c r="BQ17">
        <f t="shared" si="30"/>
        <v>-0.31799908232688862</v>
      </c>
      <c r="BR17">
        <f t="shared" si="31"/>
        <v>-0.23137723134289304</v>
      </c>
      <c r="BU17">
        <v>0</v>
      </c>
      <c r="BV17">
        <f t="shared" si="32"/>
        <v>0</v>
      </c>
      <c r="BW17">
        <f t="shared" si="33"/>
        <v>0</v>
      </c>
      <c r="BX17" t="e">
        <f t="shared" si="34"/>
        <v>#NUM!</v>
      </c>
      <c r="BY17" t="e">
        <f t="shared" si="35"/>
        <v>#NUM!</v>
      </c>
    </row>
    <row r="18" spans="1:77" x14ac:dyDescent="0.35">
      <c r="C18" s="4" t="s">
        <v>33</v>
      </c>
      <c r="D18" s="5" t="s">
        <v>42</v>
      </c>
      <c r="E18" s="5" t="s">
        <v>46</v>
      </c>
      <c r="F18" s="5" t="s">
        <v>29</v>
      </c>
      <c r="G18" s="4" t="s">
        <v>59</v>
      </c>
      <c r="H18" s="4" t="s">
        <v>64</v>
      </c>
      <c r="I18" s="4" t="s">
        <v>61</v>
      </c>
      <c r="L18">
        <v>0</v>
      </c>
      <c r="M18" s="15">
        <f t="shared" si="0"/>
        <v>0</v>
      </c>
      <c r="N18" s="15">
        <f t="shared" si="1"/>
        <v>0</v>
      </c>
      <c r="O18" t="e">
        <f t="shared" si="2"/>
        <v>#NUM!</v>
      </c>
      <c r="P18" t="e">
        <f t="shared" si="3"/>
        <v>#NUM!</v>
      </c>
      <c r="S18">
        <v>0</v>
      </c>
      <c r="T18" s="15">
        <f t="shared" si="4"/>
        <v>0</v>
      </c>
      <c r="U18" s="15">
        <f t="shared" si="5"/>
        <v>0</v>
      </c>
      <c r="V18" s="15" t="e">
        <f t="shared" si="6"/>
        <v>#NUM!</v>
      </c>
      <c r="W18" s="15" t="e">
        <f t="shared" si="7"/>
        <v>#NUM!</v>
      </c>
      <c r="Z18">
        <v>0</v>
      </c>
      <c r="AA18">
        <v>0</v>
      </c>
      <c r="AB18" s="15">
        <f t="shared" si="8"/>
        <v>0</v>
      </c>
      <c r="AC18" s="15">
        <f t="shared" si="9"/>
        <v>0</v>
      </c>
      <c r="AD18" s="15" t="e">
        <f t="shared" si="10"/>
        <v>#NUM!</v>
      </c>
      <c r="AE18" s="15" t="e">
        <f t="shared" si="11"/>
        <v>#NUM!</v>
      </c>
      <c r="AH18">
        <v>19</v>
      </c>
      <c r="AI18" s="15">
        <f t="shared" si="12"/>
        <v>19</v>
      </c>
      <c r="AJ18" s="15">
        <f t="shared" si="13"/>
        <v>0.44186046511627908</v>
      </c>
      <c r="AK18">
        <f t="shared" si="14"/>
        <v>-0.8167611365271219</v>
      </c>
      <c r="AL18">
        <f t="shared" si="15"/>
        <v>-0.36089445567477479</v>
      </c>
      <c r="AO18">
        <v>0</v>
      </c>
      <c r="AP18">
        <v>0</v>
      </c>
      <c r="AQ18" s="15">
        <f t="shared" si="16"/>
        <v>0</v>
      </c>
      <c r="AR18" s="15">
        <f t="shared" si="17"/>
        <v>0</v>
      </c>
      <c r="AS18" t="e">
        <f t="shared" si="18"/>
        <v>#NUM!</v>
      </c>
      <c r="AT18" t="e">
        <f t="shared" si="19"/>
        <v>#NUM!</v>
      </c>
      <c r="AW18">
        <v>0</v>
      </c>
      <c r="AX18">
        <f t="shared" si="20"/>
        <v>0</v>
      </c>
      <c r="AY18">
        <f t="shared" si="21"/>
        <v>0</v>
      </c>
      <c r="AZ18" t="e">
        <f t="shared" si="22"/>
        <v>#NUM!</v>
      </c>
      <c r="BA18" t="e">
        <f t="shared" si="23"/>
        <v>#NUM!</v>
      </c>
      <c r="BD18">
        <v>0</v>
      </c>
      <c r="BE18">
        <v>0</v>
      </c>
      <c r="BF18">
        <f t="shared" si="24"/>
        <v>0</v>
      </c>
      <c r="BG18">
        <f t="shared" si="25"/>
        <v>0</v>
      </c>
      <c r="BH18" t="e">
        <f t="shared" si="26"/>
        <v>#NUM!</v>
      </c>
      <c r="BI18" t="e">
        <f t="shared" si="27"/>
        <v>#NUM!</v>
      </c>
      <c r="BL18">
        <v>0</v>
      </c>
      <c r="BM18">
        <v>0</v>
      </c>
      <c r="BN18">
        <v>0</v>
      </c>
      <c r="BO18">
        <f t="shared" si="28"/>
        <v>0</v>
      </c>
      <c r="BP18" s="15">
        <f t="shared" si="29"/>
        <v>0</v>
      </c>
      <c r="BQ18" t="e">
        <f t="shared" si="30"/>
        <v>#NUM!</v>
      </c>
      <c r="BR18" t="e">
        <f t="shared" si="31"/>
        <v>#NUM!</v>
      </c>
      <c r="BU18">
        <v>0</v>
      </c>
      <c r="BV18">
        <f t="shared" si="32"/>
        <v>0</v>
      </c>
      <c r="BW18">
        <f t="shared" si="33"/>
        <v>0</v>
      </c>
      <c r="BX18" t="e">
        <f t="shared" si="34"/>
        <v>#NUM!</v>
      </c>
      <c r="BY18" t="e">
        <f t="shared" si="35"/>
        <v>#NUM!</v>
      </c>
    </row>
    <row r="19" spans="1:77" x14ac:dyDescent="0.35">
      <c r="C19" s="4" t="s">
        <v>33</v>
      </c>
      <c r="D19" s="5" t="s">
        <v>42</v>
      </c>
      <c r="E19" s="5" t="s">
        <v>46</v>
      </c>
      <c r="F19" s="5" t="s">
        <v>29</v>
      </c>
      <c r="G19" s="4" t="s">
        <v>65</v>
      </c>
      <c r="H19" s="4" t="s">
        <v>66</v>
      </c>
      <c r="I19" s="4" t="s">
        <v>67</v>
      </c>
      <c r="L19">
        <v>0</v>
      </c>
      <c r="M19" s="15">
        <f t="shared" si="0"/>
        <v>0</v>
      </c>
      <c r="N19" s="15">
        <f t="shared" si="1"/>
        <v>0</v>
      </c>
      <c r="O19" t="e">
        <f t="shared" si="2"/>
        <v>#NUM!</v>
      </c>
      <c r="P19" t="e">
        <f t="shared" si="3"/>
        <v>#NUM!</v>
      </c>
      <c r="S19">
        <v>0</v>
      </c>
      <c r="T19" s="15">
        <f t="shared" si="4"/>
        <v>0</v>
      </c>
      <c r="U19" s="15">
        <f t="shared" si="5"/>
        <v>0</v>
      </c>
      <c r="V19" s="15" t="e">
        <f t="shared" si="6"/>
        <v>#NUM!</v>
      </c>
      <c r="W19" s="15" t="e">
        <f t="shared" si="7"/>
        <v>#NUM!</v>
      </c>
      <c r="Z19">
        <v>0</v>
      </c>
      <c r="AA19">
        <v>0</v>
      </c>
      <c r="AB19" s="15">
        <f t="shared" si="8"/>
        <v>0</v>
      </c>
      <c r="AC19" s="15">
        <f t="shared" si="9"/>
        <v>0</v>
      </c>
      <c r="AD19" s="15" t="e">
        <f t="shared" si="10"/>
        <v>#NUM!</v>
      </c>
      <c r="AE19" s="15" t="e">
        <f t="shared" si="11"/>
        <v>#NUM!</v>
      </c>
      <c r="AH19">
        <v>0</v>
      </c>
      <c r="AI19" s="15">
        <f t="shared" si="12"/>
        <v>0</v>
      </c>
      <c r="AJ19" s="15">
        <f t="shared" si="13"/>
        <v>0</v>
      </c>
      <c r="AK19" t="e">
        <f t="shared" si="14"/>
        <v>#NUM!</v>
      </c>
      <c r="AL19" t="e">
        <f t="shared" si="15"/>
        <v>#NUM!</v>
      </c>
      <c r="AO19">
        <v>0</v>
      </c>
      <c r="AP19">
        <v>0</v>
      </c>
      <c r="AQ19" s="15">
        <f t="shared" si="16"/>
        <v>0</v>
      </c>
      <c r="AR19" s="15">
        <f t="shared" si="17"/>
        <v>0</v>
      </c>
      <c r="AS19" t="e">
        <f t="shared" si="18"/>
        <v>#NUM!</v>
      </c>
      <c r="AT19" t="e">
        <f t="shared" si="19"/>
        <v>#NUM!</v>
      </c>
      <c r="AW19">
        <v>0</v>
      </c>
      <c r="AX19">
        <f t="shared" si="20"/>
        <v>0</v>
      </c>
      <c r="AY19">
        <f t="shared" si="21"/>
        <v>0</v>
      </c>
      <c r="AZ19" t="e">
        <f t="shared" si="22"/>
        <v>#NUM!</v>
      </c>
      <c r="BA19" t="e">
        <f t="shared" si="23"/>
        <v>#NUM!</v>
      </c>
      <c r="BD19">
        <v>0</v>
      </c>
      <c r="BE19">
        <v>0</v>
      </c>
      <c r="BF19">
        <f t="shared" si="24"/>
        <v>0</v>
      </c>
      <c r="BG19">
        <f t="shared" si="25"/>
        <v>0</v>
      </c>
      <c r="BH19" t="e">
        <f t="shared" si="26"/>
        <v>#NUM!</v>
      </c>
      <c r="BI19" t="e">
        <f t="shared" si="27"/>
        <v>#NUM!</v>
      </c>
      <c r="BL19">
        <v>0</v>
      </c>
      <c r="BM19">
        <v>1</v>
      </c>
      <c r="BN19">
        <v>2</v>
      </c>
      <c r="BO19">
        <f t="shared" si="28"/>
        <v>1</v>
      </c>
      <c r="BP19" s="15">
        <f t="shared" si="29"/>
        <v>0.13642564802182811</v>
      </c>
      <c r="BQ19">
        <f t="shared" si="30"/>
        <v>-1.9919755158985601</v>
      </c>
      <c r="BR19">
        <f t="shared" si="31"/>
        <v>-0.27175655060007642</v>
      </c>
      <c r="BU19">
        <v>10</v>
      </c>
      <c r="BV19">
        <f t="shared" si="32"/>
        <v>10</v>
      </c>
      <c r="BW19">
        <f t="shared" si="33"/>
        <v>0.90909090909090906</v>
      </c>
      <c r="BX19">
        <f t="shared" si="34"/>
        <v>-9.5310179804324893E-2</v>
      </c>
      <c r="BY19">
        <f t="shared" si="35"/>
        <v>-8.6645618003931724E-2</v>
      </c>
    </row>
    <row r="20" spans="1:77" x14ac:dyDescent="0.35">
      <c r="C20" s="4" t="s">
        <v>33</v>
      </c>
      <c r="D20" s="5" t="s">
        <v>42</v>
      </c>
      <c r="E20" s="5" t="s">
        <v>46</v>
      </c>
      <c r="F20" s="5" t="s">
        <v>29</v>
      </c>
      <c r="G20" s="4" t="s">
        <v>68</v>
      </c>
      <c r="H20" s="4" t="s">
        <v>69</v>
      </c>
      <c r="I20" s="4" t="s">
        <v>70</v>
      </c>
      <c r="L20">
        <v>0</v>
      </c>
      <c r="M20" s="15">
        <f t="shared" si="0"/>
        <v>0</v>
      </c>
      <c r="N20" s="15">
        <f t="shared" si="1"/>
        <v>0</v>
      </c>
      <c r="O20" t="e">
        <f t="shared" si="2"/>
        <v>#NUM!</v>
      </c>
      <c r="P20" t="e">
        <f t="shared" si="3"/>
        <v>#NUM!</v>
      </c>
      <c r="S20">
        <v>0</v>
      </c>
      <c r="T20" s="15">
        <f t="shared" si="4"/>
        <v>0</v>
      </c>
      <c r="U20" s="15">
        <f t="shared" si="5"/>
        <v>0</v>
      </c>
      <c r="V20" s="15" t="e">
        <f t="shared" si="6"/>
        <v>#NUM!</v>
      </c>
      <c r="W20" s="15" t="e">
        <f t="shared" si="7"/>
        <v>#NUM!</v>
      </c>
      <c r="Z20">
        <v>0</v>
      </c>
      <c r="AA20">
        <v>0</v>
      </c>
      <c r="AB20" s="15">
        <f t="shared" si="8"/>
        <v>0</v>
      </c>
      <c r="AC20" s="15">
        <f t="shared" si="9"/>
        <v>0</v>
      </c>
      <c r="AD20" s="15" t="e">
        <f t="shared" si="10"/>
        <v>#NUM!</v>
      </c>
      <c r="AE20" s="15" t="e">
        <f t="shared" si="11"/>
        <v>#NUM!</v>
      </c>
      <c r="AH20">
        <v>0</v>
      </c>
      <c r="AI20" s="15">
        <f t="shared" si="12"/>
        <v>0</v>
      </c>
      <c r="AJ20" s="15">
        <f t="shared" si="13"/>
        <v>0</v>
      </c>
      <c r="AK20" t="e">
        <f t="shared" si="14"/>
        <v>#NUM!</v>
      </c>
      <c r="AL20" t="e">
        <f t="shared" si="15"/>
        <v>#NUM!</v>
      </c>
      <c r="AO20">
        <v>0</v>
      </c>
      <c r="AP20">
        <v>0</v>
      </c>
      <c r="AQ20" s="15">
        <f t="shared" si="16"/>
        <v>0</v>
      </c>
      <c r="AR20" s="15">
        <f t="shared" si="17"/>
        <v>0</v>
      </c>
      <c r="AS20" t="e">
        <f t="shared" si="18"/>
        <v>#NUM!</v>
      </c>
      <c r="AT20" t="e">
        <f t="shared" si="19"/>
        <v>#NUM!</v>
      </c>
      <c r="AW20">
        <v>0</v>
      </c>
      <c r="AX20">
        <f t="shared" si="20"/>
        <v>0</v>
      </c>
      <c r="AY20">
        <f t="shared" si="21"/>
        <v>0</v>
      </c>
      <c r="AZ20" t="e">
        <f t="shared" si="22"/>
        <v>#NUM!</v>
      </c>
      <c r="BA20" t="e">
        <f t="shared" si="23"/>
        <v>#NUM!</v>
      </c>
      <c r="BD20">
        <v>0</v>
      </c>
      <c r="BE20">
        <v>0</v>
      </c>
      <c r="BF20">
        <f t="shared" si="24"/>
        <v>0</v>
      </c>
      <c r="BG20">
        <f t="shared" si="25"/>
        <v>0</v>
      </c>
      <c r="BH20" t="e">
        <f t="shared" si="26"/>
        <v>#NUM!</v>
      </c>
      <c r="BI20" t="e">
        <f t="shared" si="27"/>
        <v>#NUM!</v>
      </c>
      <c r="BL20">
        <v>0</v>
      </c>
      <c r="BM20">
        <v>0</v>
      </c>
      <c r="BN20">
        <v>0</v>
      </c>
      <c r="BO20">
        <f t="shared" si="28"/>
        <v>0</v>
      </c>
      <c r="BP20" s="15">
        <f t="shared" si="29"/>
        <v>0</v>
      </c>
      <c r="BQ20" t="e">
        <f t="shared" si="30"/>
        <v>#NUM!</v>
      </c>
      <c r="BR20" t="e">
        <f t="shared" si="31"/>
        <v>#NUM!</v>
      </c>
      <c r="BU20">
        <v>1</v>
      </c>
      <c r="BV20">
        <f t="shared" si="32"/>
        <v>1</v>
      </c>
      <c r="BW20">
        <f t="shared" si="33"/>
        <v>9.0909090909090912E-2</v>
      </c>
      <c r="BX20">
        <f t="shared" si="34"/>
        <v>-2.3978952727983707</v>
      </c>
      <c r="BY20">
        <f t="shared" si="35"/>
        <v>-0.21799047934530644</v>
      </c>
    </row>
    <row r="21" spans="1:77" x14ac:dyDescent="0.35">
      <c r="C21" s="4" t="s">
        <v>33</v>
      </c>
      <c r="D21" s="5" t="s">
        <v>42</v>
      </c>
      <c r="E21" s="5" t="s">
        <v>46</v>
      </c>
      <c r="F21" s="5" t="s">
        <v>29</v>
      </c>
      <c r="G21" s="4" t="s">
        <v>71</v>
      </c>
      <c r="H21" s="4" t="s">
        <v>72</v>
      </c>
      <c r="I21" s="4" t="s">
        <v>73</v>
      </c>
      <c r="L21">
        <v>0</v>
      </c>
      <c r="M21" s="15">
        <f t="shared" si="0"/>
        <v>0</v>
      </c>
      <c r="N21" s="15">
        <f t="shared" si="1"/>
        <v>0</v>
      </c>
      <c r="O21" t="e">
        <f t="shared" si="2"/>
        <v>#NUM!</v>
      </c>
      <c r="P21" t="e">
        <f t="shared" si="3"/>
        <v>#NUM!</v>
      </c>
      <c r="S21">
        <v>0</v>
      </c>
      <c r="T21" s="15">
        <f t="shared" si="4"/>
        <v>0</v>
      </c>
      <c r="U21" s="15">
        <f t="shared" si="5"/>
        <v>0</v>
      </c>
      <c r="V21" s="15" t="e">
        <f t="shared" si="6"/>
        <v>#NUM!</v>
      </c>
      <c r="W21" s="15" t="e">
        <f t="shared" si="7"/>
        <v>#NUM!</v>
      </c>
      <c r="Z21">
        <v>2</v>
      </c>
      <c r="AA21">
        <v>0</v>
      </c>
      <c r="AB21" s="15">
        <f t="shared" si="8"/>
        <v>1</v>
      </c>
      <c r="AC21" s="15">
        <f t="shared" si="9"/>
        <v>0.22222222222222221</v>
      </c>
      <c r="AD21" s="15">
        <f t="shared" si="10"/>
        <v>-1.5040773967762742</v>
      </c>
      <c r="AE21" s="15">
        <f t="shared" si="11"/>
        <v>-0.33423942150583869</v>
      </c>
      <c r="AH21">
        <v>0</v>
      </c>
      <c r="AI21" s="15">
        <f t="shared" si="12"/>
        <v>0</v>
      </c>
      <c r="AJ21" s="15">
        <f t="shared" si="13"/>
        <v>0</v>
      </c>
      <c r="AK21" t="e">
        <f t="shared" si="14"/>
        <v>#NUM!</v>
      </c>
      <c r="AL21" t="e">
        <f t="shared" si="15"/>
        <v>#NUM!</v>
      </c>
      <c r="AO21">
        <v>0</v>
      </c>
      <c r="AP21">
        <v>0</v>
      </c>
      <c r="AQ21" s="15">
        <f t="shared" si="16"/>
        <v>0</v>
      </c>
      <c r="AR21" s="15">
        <f t="shared" si="17"/>
        <v>0</v>
      </c>
      <c r="AS21" t="e">
        <f t="shared" si="18"/>
        <v>#NUM!</v>
      </c>
      <c r="AT21" t="e">
        <f t="shared" si="19"/>
        <v>#NUM!</v>
      </c>
      <c r="AW21">
        <v>0</v>
      </c>
      <c r="AX21">
        <f t="shared" si="20"/>
        <v>0</v>
      </c>
      <c r="AY21">
        <f t="shared" si="21"/>
        <v>0</v>
      </c>
      <c r="AZ21" t="e">
        <f t="shared" si="22"/>
        <v>#NUM!</v>
      </c>
      <c r="BA21" t="e">
        <f t="shared" si="23"/>
        <v>#NUM!</v>
      </c>
      <c r="BD21">
        <v>0</v>
      </c>
      <c r="BE21">
        <v>0</v>
      </c>
      <c r="BF21">
        <f t="shared" si="24"/>
        <v>0</v>
      </c>
      <c r="BG21">
        <f t="shared" si="25"/>
        <v>0</v>
      </c>
      <c r="BH21" t="e">
        <f t="shared" si="26"/>
        <v>#NUM!</v>
      </c>
      <c r="BI21" t="e">
        <f t="shared" si="27"/>
        <v>#NUM!</v>
      </c>
      <c r="BL21">
        <v>0</v>
      </c>
      <c r="BM21">
        <v>0</v>
      </c>
      <c r="BN21">
        <v>0</v>
      </c>
      <c r="BO21">
        <f t="shared" si="28"/>
        <v>0</v>
      </c>
      <c r="BP21" s="15">
        <f t="shared" si="29"/>
        <v>0</v>
      </c>
      <c r="BQ21" t="e">
        <f t="shared" si="30"/>
        <v>#NUM!</v>
      </c>
      <c r="BR21" t="e">
        <f t="shared" si="31"/>
        <v>#NUM!</v>
      </c>
      <c r="BU21">
        <v>0</v>
      </c>
      <c r="BV21">
        <f t="shared" si="32"/>
        <v>0</v>
      </c>
      <c r="BW21">
        <f t="shared" si="33"/>
        <v>0</v>
      </c>
      <c r="BX21" t="e">
        <f t="shared" si="34"/>
        <v>#NUM!</v>
      </c>
      <c r="BY21" t="e">
        <f t="shared" si="35"/>
        <v>#NUM!</v>
      </c>
    </row>
    <row r="22" spans="1:77" s="5" customFormat="1" x14ac:dyDescent="0.35">
      <c r="A22" s="5" t="s">
        <v>79</v>
      </c>
      <c r="B22" s="5" t="s">
        <v>80</v>
      </c>
      <c r="C22" s="5" t="s">
        <v>111</v>
      </c>
      <c r="D22" s="5" t="s">
        <v>117</v>
      </c>
      <c r="E22" s="5" t="s">
        <v>118</v>
      </c>
      <c r="G22" s="16" t="s">
        <v>119</v>
      </c>
      <c r="H22" s="16" t="s">
        <v>120</v>
      </c>
      <c r="I22" s="5" t="s">
        <v>513</v>
      </c>
      <c r="L22" s="5">
        <v>0</v>
      </c>
      <c r="M22" s="5">
        <f t="shared" si="0"/>
        <v>0</v>
      </c>
      <c r="N22" s="5">
        <f t="shared" si="1"/>
        <v>0</v>
      </c>
      <c r="O22" s="5" t="e">
        <f t="shared" si="2"/>
        <v>#NUM!</v>
      </c>
      <c r="P22" s="5" t="e">
        <f t="shared" si="3"/>
        <v>#NUM!</v>
      </c>
      <c r="S22" s="5">
        <v>0</v>
      </c>
      <c r="T22" s="15">
        <f t="shared" si="4"/>
        <v>0</v>
      </c>
      <c r="U22" s="15">
        <f t="shared" si="5"/>
        <v>0</v>
      </c>
      <c r="V22" s="15" t="e">
        <f t="shared" si="6"/>
        <v>#NUM!</v>
      </c>
      <c r="W22" s="15" t="e">
        <f t="shared" si="7"/>
        <v>#NUM!</v>
      </c>
      <c r="Z22" s="5">
        <v>1</v>
      </c>
      <c r="AA22" s="5">
        <v>0</v>
      </c>
      <c r="AB22" s="15">
        <f t="shared" si="8"/>
        <v>0.5</v>
      </c>
      <c r="AC22" s="15">
        <f t="shared" si="9"/>
        <v>0.1111111111111111</v>
      </c>
      <c r="AD22" s="15">
        <f t="shared" si="10"/>
        <v>-2.1972245773362196</v>
      </c>
      <c r="AE22" s="15">
        <f t="shared" si="11"/>
        <v>-0.24413606414846883</v>
      </c>
      <c r="AH22" s="5">
        <v>0</v>
      </c>
      <c r="AI22" s="15">
        <f t="shared" si="12"/>
        <v>0</v>
      </c>
      <c r="AJ22" s="15">
        <f t="shared" si="13"/>
        <v>0</v>
      </c>
      <c r="AK22" s="5" t="e">
        <f t="shared" si="14"/>
        <v>#NUM!</v>
      </c>
      <c r="AL22" s="5" t="e">
        <f t="shared" si="15"/>
        <v>#NUM!</v>
      </c>
      <c r="AO22" s="5">
        <v>0</v>
      </c>
      <c r="AP22" s="5">
        <v>0</v>
      </c>
      <c r="AQ22" s="15">
        <f t="shared" si="16"/>
        <v>0</v>
      </c>
      <c r="AR22" s="15">
        <f t="shared" si="17"/>
        <v>0</v>
      </c>
      <c r="AS22" s="5" t="e">
        <f t="shared" si="18"/>
        <v>#NUM!</v>
      </c>
      <c r="AT22" s="5" t="e">
        <f t="shared" si="19"/>
        <v>#NUM!</v>
      </c>
      <c r="AW22" s="5">
        <v>0</v>
      </c>
      <c r="AX22" s="5">
        <f t="shared" si="20"/>
        <v>0</v>
      </c>
      <c r="AY22" s="5">
        <f t="shared" si="21"/>
        <v>0</v>
      </c>
      <c r="AZ22" s="5" t="e">
        <f t="shared" si="22"/>
        <v>#NUM!</v>
      </c>
      <c r="BA22" s="5" t="e">
        <f t="shared" si="23"/>
        <v>#NUM!</v>
      </c>
      <c r="BD22" s="5">
        <v>0</v>
      </c>
      <c r="BE22" s="5">
        <v>0</v>
      </c>
      <c r="BF22" s="5">
        <f t="shared" si="24"/>
        <v>0</v>
      </c>
      <c r="BG22" s="5">
        <f t="shared" si="25"/>
        <v>0</v>
      </c>
      <c r="BH22" s="5" t="e">
        <f t="shared" si="26"/>
        <v>#NUM!</v>
      </c>
      <c r="BI22" s="5" t="e">
        <f t="shared" si="27"/>
        <v>#NUM!</v>
      </c>
      <c r="BL22" s="5">
        <v>0</v>
      </c>
      <c r="BM22" s="5">
        <v>0</v>
      </c>
      <c r="BN22" s="5">
        <v>0</v>
      </c>
      <c r="BO22" s="5">
        <f t="shared" si="28"/>
        <v>0</v>
      </c>
      <c r="BP22" s="15">
        <f t="shared" si="29"/>
        <v>0</v>
      </c>
      <c r="BQ22" s="5" t="e">
        <f t="shared" si="30"/>
        <v>#NUM!</v>
      </c>
      <c r="BR22" s="5" t="e">
        <f t="shared" si="31"/>
        <v>#NUM!</v>
      </c>
      <c r="BU22" s="5">
        <v>0</v>
      </c>
      <c r="BV22" s="5">
        <f t="shared" si="32"/>
        <v>0</v>
      </c>
      <c r="BW22" s="5">
        <f t="shared" si="33"/>
        <v>0</v>
      </c>
      <c r="BX22" s="5" t="e">
        <f t="shared" si="34"/>
        <v>#NUM!</v>
      </c>
      <c r="BY22" s="5" t="e">
        <f t="shared" si="35"/>
        <v>#NUM!</v>
      </c>
    </row>
    <row r="23" spans="1:77" x14ac:dyDescent="0.35">
      <c r="A23" s="15" t="s">
        <v>79</v>
      </c>
      <c r="B23" s="15" t="s">
        <v>80</v>
      </c>
      <c r="C23" s="15" t="s">
        <v>111</v>
      </c>
      <c r="D23" s="15" t="s">
        <v>117</v>
      </c>
      <c r="E23" s="3" t="s">
        <v>118</v>
      </c>
      <c r="F23" s="15"/>
      <c r="G23" s="9" t="s">
        <v>122</v>
      </c>
      <c r="H23" s="9" t="s">
        <v>123</v>
      </c>
      <c r="I23" s="15" t="s">
        <v>513</v>
      </c>
      <c r="L23">
        <v>0</v>
      </c>
      <c r="M23" s="15">
        <f t="shared" si="0"/>
        <v>0</v>
      </c>
      <c r="N23" s="15">
        <f t="shared" si="1"/>
        <v>0</v>
      </c>
      <c r="O23" t="e">
        <f t="shared" si="2"/>
        <v>#NUM!</v>
      </c>
      <c r="P23" t="e">
        <f t="shared" si="3"/>
        <v>#NUM!</v>
      </c>
      <c r="S23">
        <v>0</v>
      </c>
      <c r="T23" s="15">
        <f t="shared" si="4"/>
        <v>0</v>
      </c>
      <c r="U23" s="15">
        <f t="shared" si="5"/>
        <v>0</v>
      </c>
      <c r="V23" s="15" t="e">
        <f t="shared" si="6"/>
        <v>#NUM!</v>
      </c>
      <c r="W23" s="15" t="e">
        <f t="shared" si="7"/>
        <v>#NUM!</v>
      </c>
      <c r="Z23">
        <v>0</v>
      </c>
      <c r="AA23">
        <v>0</v>
      </c>
      <c r="AB23" s="15">
        <f t="shared" si="8"/>
        <v>0</v>
      </c>
      <c r="AC23" s="15">
        <f t="shared" si="9"/>
        <v>0</v>
      </c>
      <c r="AD23" s="15" t="e">
        <f t="shared" si="10"/>
        <v>#NUM!</v>
      </c>
      <c r="AE23" s="15" t="e">
        <f t="shared" si="11"/>
        <v>#NUM!</v>
      </c>
      <c r="AH23">
        <v>0</v>
      </c>
      <c r="AI23" s="15">
        <f t="shared" si="12"/>
        <v>0</v>
      </c>
      <c r="AJ23" s="15">
        <f t="shared" si="13"/>
        <v>0</v>
      </c>
      <c r="AK23" t="e">
        <f t="shared" si="14"/>
        <v>#NUM!</v>
      </c>
      <c r="AL23" t="e">
        <f t="shared" si="15"/>
        <v>#NUM!</v>
      </c>
      <c r="AO23">
        <v>0</v>
      </c>
      <c r="AP23">
        <v>0</v>
      </c>
      <c r="AQ23" s="15">
        <f>AVERAGE(AO23:AP23)</f>
        <v>0</v>
      </c>
      <c r="AR23" s="15">
        <f t="shared" si="17"/>
        <v>0</v>
      </c>
      <c r="AS23" s="5" t="e">
        <f t="shared" si="18"/>
        <v>#NUM!</v>
      </c>
      <c r="AT23" s="5" t="e">
        <f t="shared" si="19"/>
        <v>#NUM!</v>
      </c>
      <c r="AW23">
        <v>0</v>
      </c>
      <c r="AX23">
        <f t="shared" si="20"/>
        <v>0</v>
      </c>
      <c r="AY23">
        <f t="shared" si="21"/>
        <v>0</v>
      </c>
      <c r="AZ23" t="e">
        <f t="shared" si="22"/>
        <v>#NUM!</v>
      </c>
      <c r="BA23" t="e">
        <f t="shared" si="23"/>
        <v>#NUM!</v>
      </c>
      <c r="BD23">
        <v>0</v>
      </c>
      <c r="BE23">
        <v>0</v>
      </c>
      <c r="BF23">
        <f t="shared" si="24"/>
        <v>0</v>
      </c>
      <c r="BG23">
        <f t="shared" si="25"/>
        <v>0</v>
      </c>
      <c r="BH23" t="e">
        <f t="shared" si="26"/>
        <v>#NUM!</v>
      </c>
      <c r="BI23" t="e">
        <f t="shared" si="27"/>
        <v>#NUM!</v>
      </c>
      <c r="BL23">
        <v>3</v>
      </c>
      <c r="BM23">
        <v>0</v>
      </c>
      <c r="BN23">
        <v>0</v>
      </c>
      <c r="BO23">
        <f t="shared" si="28"/>
        <v>1</v>
      </c>
      <c r="BP23" s="15">
        <f t="shared" si="29"/>
        <v>0.13642564802182811</v>
      </c>
      <c r="BQ23">
        <f t="shared" si="30"/>
        <v>-1.9919755158985601</v>
      </c>
      <c r="BR23">
        <f t="shared" si="31"/>
        <v>-0.27175655060007642</v>
      </c>
      <c r="BU23">
        <v>0</v>
      </c>
      <c r="BV23" s="5">
        <f t="shared" si="32"/>
        <v>0</v>
      </c>
      <c r="BW23" s="5">
        <f t="shared" si="33"/>
        <v>0</v>
      </c>
      <c r="BX23" s="5" t="e">
        <f t="shared" si="34"/>
        <v>#NUM!</v>
      </c>
      <c r="BY23" s="5" t="e">
        <f t="shared" si="35"/>
        <v>#NUM!</v>
      </c>
    </row>
    <row r="24" spans="1:77" x14ac:dyDescent="0.35">
      <c r="A24" s="15" t="s">
        <v>79</v>
      </c>
      <c r="B24" s="15" t="s">
        <v>80</v>
      </c>
      <c r="C24" s="15" t="s">
        <v>111</v>
      </c>
      <c r="D24" s="15" t="s">
        <v>117</v>
      </c>
      <c r="E24" s="3" t="s">
        <v>118</v>
      </c>
      <c r="F24" s="15"/>
      <c r="G24" s="9" t="s">
        <v>124</v>
      </c>
      <c r="H24" s="9" t="s">
        <v>125</v>
      </c>
      <c r="I24" s="15" t="s">
        <v>512</v>
      </c>
      <c r="L24">
        <v>0</v>
      </c>
      <c r="M24" s="15">
        <f t="shared" si="0"/>
        <v>0</v>
      </c>
      <c r="N24" s="15">
        <f t="shared" si="1"/>
        <v>0</v>
      </c>
      <c r="O24" t="e">
        <f t="shared" si="2"/>
        <v>#NUM!</v>
      </c>
      <c r="P24" t="e">
        <f t="shared" si="3"/>
        <v>#NUM!</v>
      </c>
      <c r="S24">
        <v>0</v>
      </c>
      <c r="T24" s="15">
        <f t="shared" si="4"/>
        <v>0</v>
      </c>
      <c r="U24" s="15">
        <f t="shared" si="5"/>
        <v>0</v>
      </c>
      <c r="V24" s="15" t="e">
        <f t="shared" si="6"/>
        <v>#NUM!</v>
      </c>
      <c r="W24" s="15" t="e">
        <f t="shared" si="7"/>
        <v>#NUM!</v>
      </c>
      <c r="Z24">
        <v>0</v>
      </c>
      <c r="AA24">
        <v>0</v>
      </c>
      <c r="AB24" s="15">
        <f t="shared" si="8"/>
        <v>0</v>
      </c>
      <c r="AC24" s="15">
        <f t="shared" si="9"/>
        <v>0</v>
      </c>
      <c r="AD24" s="15" t="e">
        <f t="shared" si="10"/>
        <v>#NUM!</v>
      </c>
      <c r="AE24" s="15" t="e">
        <f t="shared" si="11"/>
        <v>#NUM!</v>
      </c>
      <c r="AH24">
        <v>2</v>
      </c>
      <c r="AI24" s="15">
        <f t="shared" si="12"/>
        <v>2</v>
      </c>
      <c r="AJ24" s="15">
        <f t="shared" si="13"/>
        <v>4.6511627906976744E-2</v>
      </c>
      <c r="AK24">
        <f t="shared" si="14"/>
        <v>-3.068052935133617</v>
      </c>
      <c r="AL24">
        <f t="shared" si="15"/>
        <v>-0.14270013651784264</v>
      </c>
      <c r="AO24">
        <v>0</v>
      </c>
      <c r="AP24">
        <v>0</v>
      </c>
      <c r="AQ24" s="15">
        <f t="shared" si="16"/>
        <v>0</v>
      </c>
      <c r="AR24" s="15">
        <f t="shared" si="17"/>
        <v>0</v>
      </c>
      <c r="AS24" s="5" t="e">
        <f t="shared" si="18"/>
        <v>#NUM!</v>
      </c>
      <c r="AT24" s="5" t="e">
        <f t="shared" si="19"/>
        <v>#NUM!</v>
      </c>
      <c r="AW24">
        <v>0</v>
      </c>
      <c r="AX24">
        <f t="shared" si="20"/>
        <v>0</v>
      </c>
      <c r="AY24">
        <f t="shared" si="21"/>
        <v>0</v>
      </c>
      <c r="AZ24" t="e">
        <f t="shared" si="22"/>
        <v>#NUM!</v>
      </c>
      <c r="BA24" t="e">
        <f t="shared" si="23"/>
        <v>#NUM!</v>
      </c>
      <c r="BD24">
        <v>0</v>
      </c>
      <c r="BE24">
        <v>0</v>
      </c>
      <c r="BF24">
        <f t="shared" si="24"/>
        <v>0</v>
      </c>
      <c r="BG24">
        <f t="shared" si="25"/>
        <v>0</v>
      </c>
      <c r="BH24" t="e">
        <f t="shared" si="26"/>
        <v>#NUM!</v>
      </c>
      <c r="BI24" t="e">
        <f t="shared" si="27"/>
        <v>#NUM!</v>
      </c>
      <c r="BL24">
        <v>0</v>
      </c>
      <c r="BM24">
        <v>0</v>
      </c>
      <c r="BN24">
        <v>0</v>
      </c>
      <c r="BO24">
        <f t="shared" si="28"/>
        <v>0</v>
      </c>
      <c r="BP24" s="15">
        <f t="shared" si="29"/>
        <v>0</v>
      </c>
      <c r="BQ24" t="e">
        <f t="shared" si="30"/>
        <v>#NUM!</v>
      </c>
      <c r="BR24" t="e">
        <f t="shared" si="31"/>
        <v>#NUM!</v>
      </c>
      <c r="BU24">
        <v>0</v>
      </c>
      <c r="BV24" s="5">
        <f t="shared" si="32"/>
        <v>0</v>
      </c>
      <c r="BW24" s="5">
        <f t="shared" si="33"/>
        <v>0</v>
      </c>
      <c r="BX24" s="5" t="e">
        <f t="shared" si="34"/>
        <v>#NUM!</v>
      </c>
      <c r="BY24" s="5" t="e">
        <f t="shared" si="35"/>
        <v>#NUM!</v>
      </c>
    </row>
    <row r="25" spans="1:77" x14ac:dyDescent="0.35">
      <c r="A25" s="3" t="s">
        <v>421</v>
      </c>
      <c r="B25" s="3" t="s">
        <v>422</v>
      </c>
      <c r="C25" s="3" t="s">
        <v>423</v>
      </c>
      <c r="D25" s="3" t="s">
        <v>434</v>
      </c>
      <c r="E25" s="3" t="s">
        <v>435</v>
      </c>
      <c r="F25" s="3"/>
      <c r="G25" s="12" t="s">
        <v>436</v>
      </c>
      <c r="H25" s="12" t="s">
        <v>437</v>
      </c>
      <c r="I25" s="3" t="s">
        <v>438</v>
      </c>
      <c r="L25">
        <v>0</v>
      </c>
      <c r="M25" s="15">
        <f t="shared" si="0"/>
        <v>0</v>
      </c>
      <c r="N25" s="15">
        <f t="shared" si="1"/>
        <v>0</v>
      </c>
      <c r="O25" t="e">
        <f t="shared" si="2"/>
        <v>#NUM!</v>
      </c>
      <c r="P25" t="e">
        <f t="shared" si="3"/>
        <v>#NUM!</v>
      </c>
      <c r="S25">
        <v>0</v>
      </c>
      <c r="T25" s="15">
        <f t="shared" si="4"/>
        <v>0</v>
      </c>
      <c r="U25" s="15">
        <f t="shared" si="5"/>
        <v>0</v>
      </c>
      <c r="V25" s="15" t="e">
        <f t="shared" si="6"/>
        <v>#NUM!</v>
      </c>
      <c r="W25" s="15" t="e">
        <f t="shared" si="7"/>
        <v>#NUM!</v>
      </c>
      <c r="Z25">
        <v>0</v>
      </c>
      <c r="AB25" s="15">
        <f>AVERAGE(Z25:AA25)</f>
        <v>0</v>
      </c>
      <c r="AC25" s="15">
        <f t="shared" si="9"/>
        <v>0</v>
      </c>
      <c r="AD25" s="15" t="e">
        <f t="shared" si="10"/>
        <v>#NUM!</v>
      </c>
      <c r="AE25" s="15" t="e">
        <f t="shared" si="11"/>
        <v>#NUM!</v>
      </c>
      <c r="AH25">
        <v>0</v>
      </c>
      <c r="AI25" s="15">
        <f t="shared" si="12"/>
        <v>0</v>
      </c>
      <c r="AJ25" s="15">
        <f t="shared" si="13"/>
        <v>0</v>
      </c>
      <c r="AK25" t="e">
        <f t="shared" si="14"/>
        <v>#NUM!</v>
      </c>
      <c r="AL25" t="e">
        <f t="shared" si="15"/>
        <v>#NUM!</v>
      </c>
      <c r="AO25">
        <v>1</v>
      </c>
      <c r="AP25">
        <v>0</v>
      </c>
      <c r="AQ25" s="15">
        <f t="shared" si="16"/>
        <v>0.5</v>
      </c>
      <c r="AR25" s="15">
        <f t="shared" si="17"/>
        <v>2.2222222222222223E-2</v>
      </c>
      <c r="AS25" s="5">
        <f t="shared" si="18"/>
        <v>-3.8066624897703196</v>
      </c>
      <c r="AT25" s="5">
        <f t="shared" si="19"/>
        <v>-8.4592499772673774E-2</v>
      </c>
      <c r="AW25">
        <v>0</v>
      </c>
      <c r="AX25">
        <f t="shared" si="20"/>
        <v>0</v>
      </c>
      <c r="AY25">
        <f t="shared" si="21"/>
        <v>0</v>
      </c>
      <c r="AZ25" t="e">
        <f t="shared" si="22"/>
        <v>#NUM!</v>
      </c>
      <c r="BA25" t="e">
        <f t="shared" si="23"/>
        <v>#NUM!</v>
      </c>
      <c r="BD25">
        <v>0</v>
      </c>
      <c r="BE25">
        <v>0</v>
      </c>
      <c r="BF25">
        <f t="shared" si="24"/>
        <v>0</v>
      </c>
      <c r="BG25">
        <f t="shared" si="25"/>
        <v>0</v>
      </c>
      <c r="BH25" t="e">
        <f t="shared" si="26"/>
        <v>#NUM!</v>
      </c>
      <c r="BI25" t="e">
        <f t="shared" si="27"/>
        <v>#NUM!</v>
      </c>
      <c r="BL25">
        <v>0</v>
      </c>
      <c r="BM25">
        <v>0</v>
      </c>
      <c r="BN25">
        <v>0</v>
      </c>
      <c r="BO25">
        <f t="shared" si="28"/>
        <v>0</v>
      </c>
      <c r="BP25" s="15">
        <f t="shared" si="29"/>
        <v>0</v>
      </c>
      <c r="BQ25" s="15" t="e">
        <f t="shared" si="30"/>
        <v>#NUM!</v>
      </c>
      <c r="BR25" s="15" t="e">
        <f t="shared" si="31"/>
        <v>#NUM!</v>
      </c>
      <c r="BU25">
        <v>0</v>
      </c>
      <c r="BV25" s="5">
        <f t="shared" si="32"/>
        <v>0</v>
      </c>
      <c r="BW25" s="5">
        <f t="shared" si="33"/>
        <v>0</v>
      </c>
      <c r="BX25" s="5" t="e">
        <f t="shared" si="34"/>
        <v>#NUM!</v>
      </c>
      <c r="BY25" s="5" t="e">
        <f t="shared" si="35"/>
        <v>#NUM!</v>
      </c>
    </row>
    <row r="30" spans="1:77" x14ac:dyDescent="0.35">
      <c r="H30" s="8" t="s">
        <v>74</v>
      </c>
      <c r="L30" s="3" t="s">
        <v>75</v>
      </c>
      <c r="M30">
        <f>SUM(L4,L10:L12)</f>
        <v>4</v>
      </c>
      <c r="O30" s="3" t="s">
        <v>76</v>
      </c>
      <c r="P30">
        <f>SUM(P4,P10:P12)/-1</f>
        <v>1.3862943611198906</v>
      </c>
      <c r="S30" s="3" t="s">
        <v>75</v>
      </c>
      <c r="T30">
        <v>1</v>
      </c>
      <c r="V30" s="3" t="s">
        <v>76</v>
      </c>
      <c r="W30">
        <v>0</v>
      </c>
      <c r="AA30" s="3" t="s">
        <v>75</v>
      </c>
      <c r="AB30">
        <f>SUM(AB4:AB25)</f>
        <v>4.5</v>
      </c>
      <c r="AD30" s="3" t="s">
        <v>76</v>
      </c>
      <c r="AE30">
        <f>SUM(AE6,AE21,AE22)/-1</f>
        <v>0.84868555772641718</v>
      </c>
      <c r="AH30" s="3" t="s">
        <v>75</v>
      </c>
      <c r="AI30">
        <f>SUM(AI4:AI25)</f>
        <v>45</v>
      </c>
      <c r="AK30" s="3" t="s">
        <v>76</v>
      </c>
      <c r="AL30">
        <f>SUM(AL7,AL15,AL18,AL24)/-1</f>
        <v>0.92574426219901407</v>
      </c>
      <c r="AO30" s="3" t="s">
        <v>75</v>
      </c>
      <c r="AP30">
        <f>SUM(AQ4:AQ25)</f>
        <v>22.5</v>
      </c>
      <c r="AS30" s="3" t="s">
        <v>76</v>
      </c>
      <c r="AT30">
        <f>SUM(AT8,AT13,AT16,AT25)/-1</f>
        <v>0.79821219872888338</v>
      </c>
      <c r="AW30" s="3" t="s">
        <v>75</v>
      </c>
      <c r="AX30">
        <v>1</v>
      </c>
      <c r="AZ30" s="3" t="s">
        <v>76</v>
      </c>
      <c r="BA30">
        <v>0</v>
      </c>
      <c r="BD30" s="3" t="s">
        <v>75</v>
      </c>
      <c r="BE30">
        <v>16.5</v>
      </c>
      <c r="BH30" s="3" t="s">
        <v>76</v>
      </c>
      <c r="BI30">
        <v>0</v>
      </c>
      <c r="BL30" s="3" t="s">
        <v>75</v>
      </c>
      <c r="BM30">
        <f>SUM(BO4:BO25)</f>
        <v>7.333333333333333</v>
      </c>
      <c r="BQ30" s="3" t="s">
        <v>76</v>
      </c>
      <c r="BR30">
        <f>SUM(BR17,BR19,BR23)/-1</f>
        <v>0.77489033254304585</v>
      </c>
      <c r="BU30" s="3" t="s">
        <v>75</v>
      </c>
      <c r="BV30">
        <v>11</v>
      </c>
      <c r="BX30" t="s">
        <v>76</v>
      </c>
      <c r="BY30">
        <f>SUM(BY19:BY20)/-1</f>
        <v>0.30463609734923813</v>
      </c>
    </row>
  </sheetData>
  <mergeCells count="3">
    <mergeCell ref="Z2:AA2"/>
    <mergeCell ref="BD2:BE2"/>
    <mergeCell ref="BL2:BN2"/>
  </mergeCells>
  <conditionalFormatting sqref="AH4:AL4 Z4:AE4 AO4:AT4 AW5:BB21 AW4:BA4 BD5:BJ21 BD4:BI4 BL5:BO21 BL4:BR4 BU4:BU22 Z25 AW22:BA25 BD22:BD25 BL22:BL25 BU24:BU25 L4:P25 V5:X21 S4:W25 Z5:AB24 AB25 AF5:AF21 AK22:AL25 AK5:AM21 AH5:AJ25 AC5:AE25 AS5:AU21 AS22:AT25 AO5:AR25 BE23:BI25 BM23:BO25 BQ5:BS21 BP5:BP25 BQ23:BR25">
    <cfRule type="cellIs" dxfId="40" priority="12" operator="greaterThan">
      <formula>0</formula>
    </cfRule>
  </conditionalFormatting>
  <conditionalFormatting sqref="R3">
    <cfRule type="cellIs" dxfId="39" priority="9" operator="greaterThan">
      <formula>0</formula>
    </cfRule>
    <cfRule type="cellIs" dxfId="38" priority="10" operator="lessThan">
      <formula>0</formula>
    </cfRule>
    <cfRule type="cellIs" dxfId="37" priority="11" operator="greaterThan">
      <formula>1</formula>
    </cfRule>
  </conditionalFormatting>
  <conditionalFormatting sqref="N4:P25">
    <cfRule type="cellIs" dxfId="36" priority="8" operator="lessThan">
      <formula>0</formula>
    </cfRule>
  </conditionalFormatting>
  <conditionalFormatting sqref="V4:W25">
    <cfRule type="cellIs" dxfId="35" priority="7" operator="lessThan">
      <formula>0</formula>
    </cfRule>
  </conditionalFormatting>
  <conditionalFormatting sqref="AD4:AE25">
    <cfRule type="cellIs" dxfId="34" priority="6" operator="lessThan">
      <formula>0</formula>
    </cfRule>
  </conditionalFormatting>
  <conditionalFormatting sqref="AK4:AL25">
    <cfRule type="cellIs" dxfId="33" priority="5" operator="lessThan">
      <formula>0</formula>
    </cfRule>
  </conditionalFormatting>
  <conditionalFormatting sqref="AS4:AT25">
    <cfRule type="cellIs" dxfId="32" priority="4" operator="lessThan">
      <formula>0</formula>
    </cfRule>
  </conditionalFormatting>
  <conditionalFormatting sqref="BQ4:BR21 BQ23:BR25">
    <cfRule type="cellIs" dxfId="31" priority="3" operator="lessThan">
      <formula>0</formula>
    </cfRule>
  </conditionalFormatting>
  <conditionalFormatting sqref="BY30 BX4:BY25">
    <cfRule type="cellIs" dxfId="30" priority="2" operator="lessThan">
      <formula>0</formula>
    </cfRule>
  </conditionalFormatting>
  <conditionalFormatting sqref="BV4:BW25">
    <cfRule type="cellIs" dxfId="29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Combined</vt:lpstr>
      <vt:lpstr>Non-mycorrhizal NEW</vt:lpstr>
      <vt:lpstr>Mycorrhizal NEW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</dc:creator>
  <cp:lastModifiedBy>Viswambharan Sarasan</cp:lastModifiedBy>
  <dcterms:created xsi:type="dcterms:W3CDTF">2020-08-23T08:23:46Z</dcterms:created>
  <dcterms:modified xsi:type="dcterms:W3CDTF">2021-03-16T15:59:37Z</dcterms:modified>
</cp:coreProperties>
</file>