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lbertine.leon\Desktop\ATB 2016-2019\"/>
    </mc:Choice>
  </mc:AlternateContent>
  <bookViews>
    <workbookView xWindow="-90" yWindow="15" windowWidth="12480" windowHeight="11685" tabRatio="884"/>
  </bookViews>
  <sheets>
    <sheet name="Table S1_2016-2019" sheetId="9" r:id="rId1"/>
  </sheets>
  <calcPr calcId="162913"/>
</workbook>
</file>

<file path=xl/calcChain.xml><?xml version="1.0" encoding="utf-8"?>
<calcChain xmlns="http://schemas.openxmlformats.org/spreadsheetml/2006/main">
  <c r="C144" i="9" l="1"/>
  <c r="Z138" i="9"/>
  <c r="Z137" i="9"/>
  <c r="Y48" i="9"/>
  <c r="S48" i="9"/>
  <c r="G48" i="9"/>
  <c r="Z141" i="9"/>
  <c r="Y141" i="9"/>
  <c r="X141" i="9"/>
  <c r="W141" i="9"/>
  <c r="V141" i="9"/>
  <c r="AA141" i="9" s="1"/>
  <c r="D143" i="9"/>
  <c r="D144" i="9" s="1"/>
  <c r="B143" i="9"/>
  <c r="V143" i="9" s="1"/>
  <c r="AA143" i="9" s="1"/>
  <c r="B130" i="9"/>
  <c r="G130" i="9" s="1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1" i="9"/>
  <c r="G113" i="9"/>
  <c r="D112" i="9"/>
  <c r="B115" i="9"/>
  <c r="G115" i="9" s="1"/>
  <c r="B112" i="9"/>
  <c r="B114" i="9"/>
  <c r="G114" i="9" s="1"/>
  <c r="W143" i="9"/>
  <c r="Y143" i="9"/>
  <c r="Z143" i="9"/>
  <c r="X142" i="9"/>
  <c r="Y142" i="9"/>
  <c r="Z142" i="9"/>
  <c r="X140" i="9"/>
  <c r="Y140" i="9"/>
  <c r="Z140" i="9"/>
  <c r="X139" i="9"/>
  <c r="Y139" i="9"/>
  <c r="Z139" i="9"/>
  <c r="X138" i="9"/>
  <c r="Y138" i="9"/>
  <c r="W138" i="9"/>
  <c r="W139" i="9"/>
  <c r="W140" i="9"/>
  <c r="W142" i="9"/>
  <c r="X137" i="9"/>
  <c r="Y137" i="9"/>
  <c r="W137" i="9"/>
  <c r="V139" i="9"/>
  <c r="AA139" i="9" s="1"/>
  <c r="V140" i="9"/>
  <c r="AA140" i="9" s="1"/>
  <c r="V142" i="9"/>
  <c r="AA142" i="9" s="1"/>
  <c r="V138" i="9"/>
  <c r="AA138" i="9" s="1"/>
  <c r="V137" i="9"/>
  <c r="AA137" i="9" s="1"/>
  <c r="K144" i="9"/>
  <c r="J144" i="9"/>
  <c r="I144" i="9"/>
  <c r="H144" i="9"/>
  <c r="G144" i="9"/>
  <c r="E144" i="9"/>
  <c r="S47" i="9"/>
  <c r="U144" i="9"/>
  <c r="T144" i="9"/>
  <c r="S144" i="9"/>
  <c r="R144" i="9"/>
  <c r="Q144" i="9"/>
  <c r="P144" i="9"/>
  <c r="O144" i="9"/>
  <c r="N144" i="9"/>
  <c r="M144" i="9"/>
  <c r="L144" i="9"/>
  <c r="Y131" i="9"/>
  <c r="S131" i="9"/>
  <c r="Y130" i="9"/>
  <c r="S130" i="9"/>
  <c r="Y129" i="9"/>
  <c r="S129" i="9"/>
  <c r="Y128" i="9"/>
  <c r="S128" i="9"/>
  <c r="Y127" i="9"/>
  <c r="S127" i="9"/>
  <c r="Y126" i="9"/>
  <c r="S126" i="9"/>
  <c r="Y125" i="9"/>
  <c r="S125" i="9"/>
  <c r="Y124" i="9"/>
  <c r="S124" i="9"/>
  <c r="Y123" i="9"/>
  <c r="S123" i="9"/>
  <c r="Y122" i="9"/>
  <c r="S122" i="9"/>
  <c r="Y121" i="9"/>
  <c r="S121" i="9"/>
  <c r="Y120" i="9"/>
  <c r="S120" i="9"/>
  <c r="Y119" i="9"/>
  <c r="S119" i="9"/>
  <c r="Y118" i="9"/>
  <c r="S118" i="9"/>
  <c r="Y117" i="9"/>
  <c r="S117" i="9"/>
  <c r="Y116" i="9"/>
  <c r="S116" i="9"/>
  <c r="Y115" i="9"/>
  <c r="S115" i="9"/>
  <c r="Y114" i="9"/>
  <c r="S114" i="9"/>
  <c r="Y113" i="9"/>
  <c r="S113" i="9"/>
  <c r="Y112" i="9"/>
  <c r="S112" i="9"/>
  <c r="Y111" i="9"/>
  <c r="S111" i="9"/>
  <c r="Y90" i="9"/>
  <c r="S90" i="9"/>
  <c r="G90" i="9"/>
  <c r="Y89" i="9"/>
  <c r="S89" i="9"/>
  <c r="G89" i="9"/>
  <c r="Y88" i="9"/>
  <c r="S88" i="9"/>
  <c r="G88" i="9"/>
  <c r="Y87" i="9"/>
  <c r="S87" i="9"/>
  <c r="G87" i="9"/>
  <c r="Y86" i="9"/>
  <c r="S86" i="9"/>
  <c r="Y85" i="9"/>
  <c r="S85" i="9"/>
  <c r="G85" i="9"/>
  <c r="Y84" i="9"/>
  <c r="S84" i="9"/>
  <c r="G84" i="9"/>
  <c r="Y83" i="9"/>
  <c r="S83" i="9"/>
  <c r="G83" i="9"/>
  <c r="Y82" i="9"/>
  <c r="S82" i="9"/>
  <c r="G82" i="9"/>
  <c r="Y81" i="9"/>
  <c r="S81" i="9"/>
  <c r="G81" i="9"/>
  <c r="Y80" i="9"/>
  <c r="S80" i="9"/>
  <c r="G80" i="9"/>
  <c r="Y79" i="9"/>
  <c r="S79" i="9"/>
  <c r="G79" i="9"/>
  <c r="Y78" i="9"/>
  <c r="S78" i="9"/>
  <c r="G78" i="9"/>
  <c r="Y106" i="9"/>
  <c r="S106" i="9"/>
  <c r="G106" i="9"/>
  <c r="Y105" i="9"/>
  <c r="S105" i="9"/>
  <c r="G105" i="9"/>
  <c r="Y104" i="9"/>
  <c r="S104" i="9"/>
  <c r="G104" i="9"/>
  <c r="Y103" i="9"/>
  <c r="S103" i="9"/>
  <c r="G103" i="9"/>
  <c r="Y102" i="9"/>
  <c r="S102" i="9"/>
  <c r="Y101" i="9"/>
  <c r="S101" i="9"/>
  <c r="G101" i="9"/>
  <c r="Y100" i="9"/>
  <c r="S100" i="9"/>
  <c r="G100" i="9"/>
  <c r="Y99" i="9"/>
  <c r="S99" i="9"/>
  <c r="G99" i="9"/>
  <c r="Y98" i="9"/>
  <c r="S98" i="9"/>
  <c r="G98" i="9"/>
  <c r="Y97" i="9"/>
  <c r="S97" i="9"/>
  <c r="G97" i="9"/>
  <c r="Y96" i="9"/>
  <c r="S96" i="9"/>
  <c r="G96" i="9"/>
  <c r="Y95" i="9"/>
  <c r="S95" i="9"/>
  <c r="G95" i="9"/>
  <c r="Y73" i="9"/>
  <c r="S73" i="9"/>
  <c r="G73" i="9"/>
  <c r="Y72" i="9"/>
  <c r="S72" i="9"/>
  <c r="G72" i="9"/>
  <c r="Y71" i="9"/>
  <c r="S71" i="9"/>
  <c r="G71" i="9"/>
  <c r="Y70" i="9"/>
  <c r="S70" i="9"/>
  <c r="G70" i="9"/>
  <c r="Y69" i="9"/>
  <c r="S69" i="9"/>
  <c r="G69" i="9"/>
  <c r="Y68" i="9"/>
  <c r="S68" i="9"/>
  <c r="G68" i="9"/>
  <c r="Y67" i="9"/>
  <c r="S67" i="9"/>
  <c r="G67" i="9"/>
  <c r="Y62" i="9"/>
  <c r="S62" i="9"/>
  <c r="G62" i="9"/>
  <c r="Y61" i="9"/>
  <c r="S61" i="9"/>
  <c r="G61" i="9"/>
  <c r="Y60" i="9"/>
  <c r="S60" i="9"/>
  <c r="G60" i="9"/>
  <c r="Y59" i="9"/>
  <c r="S59" i="9"/>
  <c r="G59" i="9"/>
  <c r="Y58" i="9"/>
  <c r="S58" i="9"/>
  <c r="G58" i="9"/>
  <c r="Y57" i="9"/>
  <c r="S57" i="9"/>
  <c r="G57" i="9"/>
  <c r="Y56" i="9"/>
  <c r="S56" i="9"/>
  <c r="G56" i="9"/>
  <c r="Y55" i="9"/>
  <c r="S55" i="9"/>
  <c r="G55" i="9"/>
  <c r="Y54" i="9"/>
  <c r="S54" i="9"/>
  <c r="G54" i="9"/>
  <c r="Y53" i="9"/>
  <c r="S53" i="9"/>
  <c r="G53" i="9"/>
  <c r="Y52" i="9"/>
  <c r="S52" i="9"/>
  <c r="G52" i="9"/>
  <c r="Y51" i="9"/>
  <c r="S51" i="9"/>
  <c r="G51" i="9"/>
  <c r="Y50" i="9"/>
  <c r="S50" i="9"/>
  <c r="G50" i="9"/>
  <c r="Y49" i="9"/>
  <c r="S49" i="9"/>
  <c r="G49" i="9"/>
  <c r="Y47" i="9"/>
  <c r="G47" i="9"/>
  <c r="Y46" i="9"/>
  <c r="S46" i="9"/>
  <c r="G46" i="9"/>
  <c r="Y41" i="9"/>
  <c r="S41" i="9"/>
  <c r="G41" i="9"/>
  <c r="Y40" i="9"/>
  <c r="S40" i="9"/>
  <c r="G40" i="9"/>
  <c r="Y39" i="9"/>
  <c r="S39" i="9"/>
  <c r="G39" i="9"/>
  <c r="Y38" i="9"/>
  <c r="S38" i="9"/>
  <c r="G38" i="9"/>
  <c r="Y37" i="9"/>
  <c r="S37" i="9"/>
  <c r="G37" i="9"/>
  <c r="Y36" i="9"/>
  <c r="S36" i="9"/>
  <c r="G36" i="9"/>
  <c r="Y35" i="9"/>
  <c r="S35" i="9"/>
  <c r="G35" i="9"/>
  <c r="Y34" i="9"/>
  <c r="S34" i="9"/>
  <c r="G34" i="9"/>
  <c r="Y33" i="9"/>
  <c r="S33" i="9"/>
  <c r="G33" i="9"/>
  <c r="Y32" i="9"/>
  <c r="S32" i="9"/>
  <c r="G32" i="9"/>
  <c r="Y31" i="9"/>
  <c r="S31" i="9"/>
  <c r="G31" i="9"/>
  <c r="Y30" i="9"/>
  <c r="S30" i="9"/>
  <c r="G30" i="9"/>
  <c r="Y29" i="9"/>
  <c r="S29" i="9"/>
  <c r="G29" i="9"/>
  <c r="Y28" i="9"/>
  <c r="S28" i="9"/>
  <c r="G28" i="9"/>
  <c r="Y27" i="9"/>
  <c r="S27" i="9"/>
  <c r="G27" i="9"/>
  <c r="Y22" i="9"/>
  <c r="S22" i="9"/>
  <c r="G22" i="9"/>
  <c r="Y21" i="9"/>
  <c r="S21" i="9"/>
  <c r="G21" i="9"/>
  <c r="Y20" i="9"/>
  <c r="S20" i="9"/>
  <c r="G20" i="9"/>
  <c r="Y19" i="9"/>
  <c r="S19" i="9"/>
  <c r="G19" i="9"/>
  <c r="Y18" i="9"/>
  <c r="S18" i="9"/>
  <c r="G18" i="9"/>
  <c r="Y17" i="9"/>
  <c r="S17" i="9"/>
  <c r="G17" i="9"/>
  <c r="Y16" i="9"/>
  <c r="S16" i="9"/>
  <c r="G16" i="9"/>
  <c r="Y15" i="9"/>
  <c r="S15" i="9"/>
  <c r="G15" i="9"/>
  <c r="Y14" i="9"/>
  <c r="S14" i="9"/>
  <c r="G14" i="9"/>
  <c r="Y13" i="9"/>
  <c r="S13" i="9"/>
  <c r="G13" i="9"/>
  <c r="Y12" i="9"/>
  <c r="S12" i="9"/>
  <c r="G12" i="9"/>
  <c r="Y11" i="9"/>
  <c r="S11" i="9"/>
  <c r="G11" i="9"/>
  <c r="Y10" i="9"/>
  <c r="S10" i="9"/>
  <c r="G10" i="9"/>
  <c r="Y9" i="9"/>
  <c r="S9" i="9"/>
  <c r="G9" i="9"/>
  <c r="Y8" i="9"/>
  <c r="S8" i="9"/>
  <c r="G8" i="9"/>
  <c r="Y7" i="9"/>
  <c r="S7" i="9"/>
  <c r="G7" i="9"/>
  <c r="Y6" i="9"/>
  <c r="S6" i="9"/>
  <c r="G6" i="9"/>
  <c r="F144" i="9" l="1"/>
  <c r="B144" i="9"/>
  <c r="V144" i="9" s="1"/>
  <c r="X143" i="9"/>
  <c r="Z48" i="9"/>
  <c r="Z129" i="9"/>
  <c r="Z97" i="9"/>
  <c r="Z103" i="9"/>
  <c r="Z78" i="9"/>
  <c r="Z82" i="9"/>
  <c r="Z85" i="9"/>
  <c r="Z88" i="9"/>
  <c r="Z68" i="9"/>
  <c r="Z106" i="9"/>
  <c r="Z81" i="9"/>
  <c r="Z87" i="9"/>
  <c r="Z111" i="9"/>
  <c r="X144" i="9"/>
  <c r="Z113" i="9"/>
  <c r="Z119" i="9"/>
  <c r="Z126" i="9"/>
  <c r="Z115" i="9"/>
  <c r="Z102" i="9"/>
  <c r="Z84" i="9"/>
  <c r="Z90" i="9"/>
  <c r="G112" i="9"/>
  <c r="Z112" i="9" s="1"/>
  <c r="Z123" i="9"/>
  <c r="Z95" i="9"/>
  <c r="Z96" i="9"/>
  <c r="Z98" i="9"/>
  <c r="Z99" i="9"/>
  <c r="Z100" i="9"/>
  <c r="Z101" i="9"/>
  <c r="Z104" i="9"/>
  <c r="Z105" i="9"/>
  <c r="Z79" i="9"/>
  <c r="Z80" i="9"/>
  <c r="Z83" i="9"/>
  <c r="Z86" i="9"/>
  <c r="Z89" i="9"/>
  <c r="Z118" i="9"/>
  <c r="Z120" i="9"/>
  <c r="Z125" i="9"/>
  <c r="Z128" i="9"/>
  <c r="Y144" i="9"/>
  <c r="W144" i="9"/>
  <c r="Z114" i="9"/>
  <c r="Z122" i="9"/>
  <c r="G145" i="9"/>
  <c r="Z130" i="9"/>
  <c r="Z124" i="9"/>
  <c r="Z116" i="9"/>
  <c r="Z131" i="9"/>
  <c r="Z127" i="9"/>
  <c r="Z121" i="9"/>
  <c r="Z117" i="9"/>
  <c r="Z27" i="9"/>
  <c r="Z40" i="9"/>
  <c r="Z58" i="9"/>
  <c r="Z60" i="9"/>
  <c r="Z9" i="9"/>
  <c r="Z11" i="9"/>
  <c r="Z15" i="9"/>
  <c r="Z29" i="9"/>
  <c r="Z33" i="9"/>
  <c r="Z69" i="9"/>
  <c r="Z7" i="9"/>
  <c r="Z13" i="9"/>
  <c r="Z17" i="9"/>
  <c r="Z38" i="9"/>
  <c r="Z8" i="9"/>
  <c r="Z10" i="9"/>
  <c r="Z12" i="9"/>
  <c r="Z14" i="9"/>
  <c r="Z16" i="9"/>
  <c r="Z22" i="9"/>
  <c r="Z28" i="9"/>
  <c r="Z32" i="9"/>
  <c r="Z35" i="9"/>
  <c r="Z37" i="9"/>
  <c r="Z39" i="9"/>
  <c r="Z41" i="9"/>
  <c r="Z47" i="9"/>
  <c r="Z49" i="9"/>
  <c r="Z50" i="9"/>
  <c r="Z52" i="9"/>
  <c r="Z53" i="9"/>
  <c r="Z54" i="9"/>
  <c r="Z56" i="9"/>
  <c r="Z57" i="9"/>
  <c r="Z59" i="9"/>
  <c r="Z67" i="9"/>
  <c r="Z71" i="9"/>
  <c r="Z72" i="9"/>
  <c r="Z19" i="9"/>
  <c r="Z21" i="9"/>
  <c r="Z31" i="9"/>
  <c r="Z36" i="9"/>
  <c r="Z46" i="9"/>
  <c r="Z51" i="9"/>
  <c r="Z55" i="9"/>
  <c r="Z62" i="9"/>
  <c r="Z6" i="9"/>
  <c r="Z18" i="9"/>
  <c r="Z20" i="9"/>
  <c r="Z30" i="9"/>
  <c r="Z34" i="9"/>
  <c r="Z61" i="9"/>
  <c r="Z70" i="9"/>
  <c r="Z73" i="9"/>
  <c r="Q145" i="9"/>
  <c r="L145" i="9"/>
  <c r="B145" i="9" l="1"/>
  <c r="Z144" i="9"/>
  <c r="V145" i="9" s="1"/>
  <c r="AA144" i="9"/>
</calcChain>
</file>

<file path=xl/sharedStrings.xml><?xml version="1.0" encoding="utf-8"?>
<sst xmlns="http://schemas.openxmlformats.org/spreadsheetml/2006/main" count="442" uniqueCount="44">
  <si>
    <t>Escherichia coli</t>
  </si>
  <si>
    <t>Amoxicilline</t>
  </si>
  <si>
    <t>Cefquinome</t>
  </si>
  <si>
    <t>Ceftiofur</t>
  </si>
  <si>
    <t>Oxacilline</t>
  </si>
  <si>
    <t>Staphylococcus aureus</t>
  </si>
  <si>
    <t>Klebsiella pneumoniae</t>
  </si>
  <si>
    <t>Other bacteria</t>
  </si>
  <si>
    <t>Antimicrobial drug</t>
  </si>
  <si>
    <t>R</t>
  </si>
  <si>
    <t>D</t>
  </si>
  <si>
    <t>C</t>
  </si>
  <si>
    <t>G</t>
  </si>
  <si>
    <t>O</t>
  </si>
  <si>
    <t>Total</t>
  </si>
  <si>
    <t>Tetracycline</t>
  </si>
  <si>
    <t>Total number of isolates</t>
  </si>
  <si>
    <t>Penicillin</t>
  </si>
  <si>
    <t>Ampicillin</t>
  </si>
  <si>
    <t>Oxacillin</t>
  </si>
  <si>
    <t>Cefoxitin</t>
  </si>
  <si>
    <t>Streptomycin</t>
  </si>
  <si>
    <t>Kanamycin</t>
  </si>
  <si>
    <t>Gentamicin</t>
  </si>
  <si>
    <t>Amikacin</t>
  </si>
  <si>
    <t>Erythromycin</t>
  </si>
  <si>
    <t>Rifampicin</t>
  </si>
  <si>
    <t>Flumequine</t>
  </si>
  <si>
    <t>Enrofloxacin</t>
  </si>
  <si>
    <t>Marbofloxacin</t>
  </si>
  <si>
    <t>Sulfamides-Trimethoprim</t>
  </si>
  <si>
    <t>Amoxicillin-Clavulamate</t>
  </si>
  <si>
    <t>Amoxicillin</t>
  </si>
  <si>
    <t>Tetracyclin</t>
  </si>
  <si>
    <t>Nalidixic acid</t>
  </si>
  <si>
    <t>All combined bacteria</t>
  </si>
  <si>
    <t>Total number of isolates par year</t>
  </si>
  <si>
    <t>Pseudomonas aeruginosa</t>
  </si>
  <si>
    <t>-</t>
  </si>
  <si>
    <t>R: respiratory; D: digestive; C: cutaneous; G: genital; O: other.</t>
  </si>
  <si>
    <t>2016-2019</t>
  </si>
  <si>
    <r>
      <rPr>
        <b/>
        <sz val="10"/>
        <color rgb="FF000000"/>
        <rFont val="Palatino Linotype"/>
        <family val="1"/>
      </rPr>
      <t>Table S1.</t>
    </r>
    <r>
      <rPr>
        <sz val="10"/>
        <color rgb="FF000000"/>
        <rFont val="Palatino Linotype"/>
        <family val="1"/>
      </rPr>
      <t xml:space="preserve"> Number of resistant strain of the major bacterial species isolated over an 4-years period (2016-2019) according to the origin.</t>
    </r>
  </si>
  <si>
    <r>
      <rPr>
        <b/>
        <i/>
        <sz val="10"/>
        <color rgb="FF000000"/>
        <rFont val="Palatino Linotype"/>
        <family val="1"/>
      </rPr>
      <t>Streptococcus</t>
    </r>
    <r>
      <rPr>
        <b/>
        <sz val="10"/>
        <color rgb="FF000000"/>
        <rFont val="Palatino Linotype"/>
        <family val="1"/>
      </rPr>
      <t xml:space="preserve"> du groupe C</t>
    </r>
  </si>
  <si>
    <r>
      <rPr>
        <b/>
        <i/>
        <sz val="10"/>
        <color rgb="FF000000"/>
        <rFont val="Palatino Linotype"/>
        <family val="1"/>
      </rPr>
      <t>Enterobacter</t>
    </r>
    <r>
      <rPr>
        <b/>
        <sz val="10"/>
        <color rgb="FF000000"/>
        <rFont val="Palatino Linotype"/>
        <family val="1"/>
      </rPr>
      <t xml:space="preserve"> spp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</si>
</sst>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10"/>
      <color rgb="FF000000"/>
      <name val="Palatino Linotype"/>
      <family val="1"/>
    </font>
    <font>
      <b/>
      <sz val="10"/>
      <color rgb="FF000000"/>
      <name val="Palatino Linotype"/>
      <family val="1"/>
    </font>
    <font>
      <b/>
      <i/>
      <sz val="10"/>
      <color rgb="FF000000"/>
      <name val="Palatino Linotype"/>
      <family val="1"/>
    </font>
    <font>
      <sz val="10"/>
      <name val="Palatino Linotype"/>
      <family val="1"/>
    </font>
    <font>
      <b/>
      <i/>
      <sz val="10"/>
      <name val="Palatino Linotype"/>
      <family val="1"/>
    </font>
    <font>
      <b/>
      <sz val="10"/>
      <name val="Palatino Linotype"/>
      <family val="1"/>
    </font>
    <font>
      <b/>
      <sz val="10"/>
      <color rgb="FF7030A0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NumberFormat="1" applyFont="1"/>
    <xf numFmtId="0" fontId="1" fillId="3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2" fillId="2" borderId="1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/>
    </xf>
    <xf numFmtId="0" fontId="5" fillId="3" borderId="0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0" xfId="0" applyNumberFormat="1" applyFont="1" applyFill="1" applyBorder="1" applyAlignment="1">
      <alignment horizontal="left" vertical="top"/>
    </xf>
    <xf numFmtId="0" fontId="1" fillId="0" borderId="0" xfId="0" applyNumberFormat="1" applyFont="1" applyFill="1" applyBorder="1" applyAlignment="1">
      <alignment horizontal="left" vertical="top"/>
    </xf>
    <xf numFmtId="0" fontId="2" fillId="2" borderId="0" xfId="0" applyNumberFormat="1" applyFont="1" applyFill="1" applyBorder="1" applyAlignment="1">
      <alignment horizontal="left" vertical="top"/>
    </xf>
    <xf numFmtId="0" fontId="1" fillId="2" borderId="2" xfId="0" applyNumberFormat="1" applyFont="1" applyFill="1" applyBorder="1" applyAlignment="1">
      <alignment horizontal="left" vertical="top"/>
    </xf>
    <xf numFmtId="0" fontId="1" fillId="0" borderId="2" xfId="0" applyNumberFormat="1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/>
    </xf>
    <xf numFmtId="0" fontId="6" fillId="3" borderId="0" xfId="0" applyFont="1" applyFill="1" applyBorder="1" applyAlignment="1">
      <alignment horizontal="left" vertical="top"/>
    </xf>
    <xf numFmtId="0" fontId="1" fillId="3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2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vertical="top"/>
    </xf>
    <xf numFmtId="0" fontId="2" fillId="2" borderId="3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52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AG147"/>
  <sheetViews>
    <sheetView tabSelected="1" topLeftCell="A64" workbookViewId="0">
      <selection activeCell="V50" sqref="V50"/>
    </sheetView>
  </sheetViews>
  <sheetFormatPr baseColWidth="10" defaultColWidth="11.42578125" defaultRowHeight="15" x14ac:dyDescent="0.2"/>
  <cols>
    <col min="1" max="1" width="28.140625" style="2" customWidth="1"/>
    <col min="2" max="6" width="6.85546875" style="3" customWidth="1"/>
    <col min="7" max="7" width="9.42578125" style="3" bestFit="1" customWidth="1"/>
    <col min="8" max="12" width="7.140625" style="3" customWidth="1"/>
    <col min="13" max="13" width="9.5703125" style="3" customWidth="1"/>
    <col min="14" max="18" width="7.140625" style="3" customWidth="1"/>
    <col min="19" max="19" width="9.5703125" style="3" customWidth="1"/>
    <col min="20" max="24" width="7.140625" style="3" customWidth="1"/>
    <col min="25" max="25" width="9.5703125" style="3" customWidth="1"/>
    <col min="26" max="26" width="9.28515625" style="3" bestFit="1" customWidth="1"/>
    <col min="27" max="27" width="5" style="3" bestFit="1" customWidth="1"/>
    <col min="28" max="16384" width="11.42578125" style="3"/>
  </cols>
  <sheetData>
    <row r="1" spans="1:26" x14ac:dyDescent="0.2">
      <c r="A1" s="2" t="s">
        <v>41</v>
      </c>
    </row>
    <row r="2" spans="1:26" x14ac:dyDescent="0.3">
      <c r="N2" s="1"/>
      <c r="O2" s="1"/>
      <c r="P2" s="1"/>
      <c r="Q2" s="1"/>
      <c r="R2" s="1"/>
      <c r="S2" s="1"/>
      <c r="T2" s="1"/>
      <c r="U2" s="1"/>
    </row>
    <row r="3" spans="1:26" x14ac:dyDescent="0.2">
      <c r="A3" s="4" t="s">
        <v>42</v>
      </c>
    </row>
    <row r="4" spans="1:26" s="7" customFormat="1" x14ac:dyDescent="0.2">
      <c r="A4" s="4"/>
      <c r="B4" s="55">
        <v>2016</v>
      </c>
      <c r="C4" s="55"/>
      <c r="D4" s="55"/>
      <c r="E4" s="55"/>
      <c r="F4" s="55"/>
      <c r="G4" s="55"/>
      <c r="H4" s="5">
        <v>2017</v>
      </c>
      <c r="I4" s="5"/>
      <c r="J4" s="5"/>
      <c r="K4" s="5"/>
      <c r="L4" s="5"/>
      <c r="M4" s="5"/>
      <c r="N4" s="6">
        <v>2018</v>
      </c>
      <c r="O4" s="6"/>
      <c r="P4" s="6"/>
      <c r="Q4" s="6"/>
      <c r="R4" s="6"/>
      <c r="S4" s="6"/>
      <c r="T4" s="5">
        <v>2019</v>
      </c>
      <c r="U4" s="5"/>
      <c r="V4" s="5"/>
      <c r="W4" s="5"/>
      <c r="X4" s="5"/>
      <c r="Y4" s="5"/>
      <c r="Z4" s="56" t="s">
        <v>40</v>
      </c>
    </row>
    <row r="5" spans="1:26" s="7" customFormat="1" x14ac:dyDescent="0.2">
      <c r="A5" s="8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10" t="s">
        <v>9</v>
      </c>
      <c r="I5" s="10" t="s">
        <v>10</v>
      </c>
      <c r="J5" s="10" t="s">
        <v>11</v>
      </c>
      <c r="K5" s="10" t="s">
        <v>12</v>
      </c>
      <c r="L5" s="10" t="s">
        <v>13</v>
      </c>
      <c r="M5" s="10" t="s">
        <v>14</v>
      </c>
      <c r="N5" s="9" t="s">
        <v>9</v>
      </c>
      <c r="O5" s="9" t="s">
        <v>10</v>
      </c>
      <c r="P5" s="9" t="s">
        <v>11</v>
      </c>
      <c r="Q5" s="9" t="s">
        <v>12</v>
      </c>
      <c r="R5" s="9" t="s">
        <v>13</v>
      </c>
      <c r="S5" s="9" t="s">
        <v>14</v>
      </c>
      <c r="T5" s="10" t="s">
        <v>9</v>
      </c>
      <c r="U5" s="10" t="s">
        <v>10</v>
      </c>
      <c r="V5" s="10" t="s">
        <v>11</v>
      </c>
      <c r="W5" s="10" t="s">
        <v>12</v>
      </c>
      <c r="X5" s="10" t="s">
        <v>13</v>
      </c>
      <c r="Y5" s="10" t="s">
        <v>14</v>
      </c>
      <c r="Z5" s="57"/>
    </row>
    <row r="6" spans="1:26" s="7" customFormat="1" x14ac:dyDescent="0.2">
      <c r="A6" s="8" t="s">
        <v>16</v>
      </c>
      <c r="B6" s="9">
        <v>116</v>
      </c>
      <c r="C6" s="9">
        <v>1</v>
      </c>
      <c r="D6" s="9">
        <v>70</v>
      </c>
      <c r="E6" s="9">
        <v>412</v>
      </c>
      <c r="F6" s="9">
        <v>93</v>
      </c>
      <c r="G6" s="9">
        <f>SUM(B6:F6)</f>
        <v>692</v>
      </c>
      <c r="H6" s="10">
        <v>100</v>
      </c>
      <c r="I6" s="10">
        <v>0</v>
      </c>
      <c r="J6" s="10">
        <v>78</v>
      </c>
      <c r="K6" s="10">
        <v>322</v>
      </c>
      <c r="L6" s="10">
        <v>98</v>
      </c>
      <c r="M6" s="10">
        <v>598</v>
      </c>
      <c r="N6" s="9">
        <v>112</v>
      </c>
      <c r="O6" s="9">
        <v>0</v>
      </c>
      <c r="P6" s="9">
        <v>49</v>
      </c>
      <c r="Q6" s="9">
        <v>251</v>
      </c>
      <c r="R6" s="9">
        <v>42</v>
      </c>
      <c r="S6" s="9">
        <f>N6+O6+P6+Q6+R6</f>
        <v>454</v>
      </c>
      <c r="T6" s="10">
        <v>66</v>
      </c>
      <c r="U6" s="10">
        <v>0</v>
      </c>
      <c r="V6" s="10">
        <v>59</v>
      </c>
      <c r="W6" s="10">
        <v>210</v>
      </c>
      <c r="X6" s="10">
        <v>39</v>
      </c>
      <c r="Y6" s="10">
        <f>T6+U6+V6+W6+X6</f>
        <v>374</v>
      </c>
      <c r="Z6" s="9">
        <f>G6+M6+S6+Y6</f>
        <v>2118</v>
      </c>
    </row>
    <row r="7" spans="1:26" x14ac:dyDescent="0.2">
      <c r="A7" s="2" t="s">
        <v>17</v>
      </c>
      <c r="B7" s="11">
        <v>0</v>
      </c>
      <c r="C7" s="11">
        <v>0</v>
      </c>
      <c r="D7" s="11">
        <v>0</v>
      </c>
      <c r="E7" s="11">
        <v>1</v>
      </c>
      <c r="F7" s="11">
        <v>0</v>
      </c>
      <c r="G7" s="11">
        <f>SUM(B7,C7,D7,E7,F7)</f>
        <v>1</v>
      </c>
      <c r="H7" s="3">
        <v>0</v>
      </c>
      <c r="I7" s="3">
        <v>0</v>
      </c>
      <c r="J7" s="3">
        <v>0</v>
      </c>
      <c r="K7" s="3">
        <v>1</v>
      </c>
      <c r="L7" s="3">
        <v>1</v>
      </c>
      <c r="M7" s="3">
        <v>2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f>N7+O7+P7+Q7+R7</f>
        <v>0</v>
      </c>
      <c r="T7" s="3">
        <v>0</v>
      </c>
      <c r="U7" s="12">
        <v>0</v>
      </c>
      <c r="V7" s="3">
        <v>0</v>
      </c>
      <c r="W7" s="3">
        <v>0</v>
      </c>
      <c r="X7" s="3">
        <v>0</v>
      </c>
      <c r="Y7" s="3">
        <f>T7+U7+V7+W7+X7</f>
        <v>0</v>
      </c>
      <c r="Z7" s="13">
        <f>G7+M7+S7+Y7</f>
        <v>3</v>
      </c>
    </row>
    <row r="8" spans="1:26" x14ac:dyDescent="0.2">
      <c r="A8" s="2" t="s">
        <v>32</v>
      </c>
      <c r="B8" s="11">
        <v>2</v>
      </c>
      <c r="C8" s="11">
        <v>0</v>
      </c>
      <c r="D8" s="11">
        <v>2</v>
      </c>
      <c r="E8" s="11">
        <v>0</v>
      </c>
      <c r="F8" s="11">
        <v>1</v>
      </c>
      <c r="G8" s="11">
        <f>SUM(B8:F8)</f>
        <v>5</v>
      </c>
      <c r="H8" s="3">
        <v>0</v>
      </c>
      <c r="I8" s="3">
        <v>0</v>
      </c>
      <c r="J8" s="3">
        <v>0</v>
      </c>
      <c r="K8" s="3">
        <v>1</v>
      </c>
      <c r="L8" s="3">
        <v>0</v>
      </c>
      <c r="M8" s="3">
        <v>1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f t="shared" ref="S8:S22" si="0">N8+O8+P8+Q8+R8</f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f t="shared" ref="Y8:Y22" si="1">T8+U8+V8+W8+X8</f>
        <v>0</v>
      </c>
      <c r="Z8" s="13">
        <f t="shared" ref="Z8:Z22" si="2">G8+M8+S8+Y8</f>
        <v>6</v>
      </c>
    </row>
    <row r="9" spans="1:26" x14ac:dyDescent="0.2">
      <c r="A9" s="2" t="s">
        <v>19</v>
      </c>
      <c r="B9" s="11">
        <v>0</v>
      </c>
      <c r="C9" s="11">
        <v>0</v>
      </c>
      <c r="D9" s="11">
        <v>0</v>
      </c>
      <c r="E9" s="11">
        <v>1</v>
      </c>
      <c r="F9" s="11">
        <v>0</v>
      </c>
      <c r="G9" s="11">
        <f t="shared" ref="G9:G22" si="3">SUM(B9,C9,D9,E9,F9)</f>
        <v>1</v>
      </c>
      <c r="H9" s="3">
        <v>0</v>
      </c>
      <c r="I9" s="3">
        <v>0</v>
      </c>
      <c r="J9" s="3">
        <v>0</v>
      </c>
      <c r="K9" s="3">
        <v>1</v>
      </c>
      <c r="L9" s="3">
        <v>1</v>
      </c>
      <c r="M9" s="3">
        <v>2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f t="shared" si="0"/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f t="shared" si="1"/>
        <v>0</v>
      </c>
      <c r="Z9" s="13">
        <f t="shared" si="2"/>
        <v>3</v>
      </c>
    </row>
    <row r="10" spans="1:26" ht="12.75" customHeight="1" x14ac:dyDescent="0.2">
      <c r="A10" s="2" t="s">
        <v>31</v>
      </c>
      <c r="B10" s="11">
        <v>2</v>
      </c>
      <c r="C10" s="11">
        <v>0</v>
      </c>
      <c r="D10" s="11">
        <v>2</v>
      </c>
      <c r="E10" s="11">
        <v>0</v>
      </c>
      <c r="F10" s="11">
        <v>1</v>
      </c>
      <c r="G10" s="11">
        <f t="shared" si="3"/>
        <v>5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f t="shared" si="0"/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f t="shared" si="1"/>
        <v>0</v>
      </c>
      <c r="Z10" s="13">
        <f t="shared" si="2"/>
        <v>5</v>
      </c>
    </row>
    <row r="11" spans="1:26" x14ac:dyDescent="0.2">
      <c r="A11" s="2" t="s">
        <v>20</v>
      </c>
      <c r="B11" s="11">
        <v>25</v>
      </c>
      <c r="C11" s="11">
        <v>0</v>
      </c>
      <c r="D11" s="11">
        <v>11</v>
      </c>
      <c r="E11" s="11">
        <v>142</v>
      </c>
      <c r="F11" s="11">
        <v>17</v>
      </c>
      <c r="G11" s="11">
        <f t="shared" si="3"/>
        <v>195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1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f t="shared" si="0"/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f t="shared" si="1"/>
        <v>0</v>
      </c>
      <c r="Z11" s="13">
        <f t="shared" si="2"/>
        <v>196</v>
      </c>
    </row>
    <row r="12" spans="1:26" x14ac:dyDescent="0.2">
      <c r="A12" s="2" t="s">
        <v>3</v>
      </c>
      <c r="B12" s="11">
        <v>2</v>
      </c>
      <c r="C12" s="11">
        <v>0</v>
      </c>
      <c r="D12" s="11">
        <v>1</v>
      </c>
      <c r="E12" s="11">
        <v>0</v>
      </c>
      <c r="F12" s="11">
        <v>0</v>
      </c>
      <c r="G12" s="11">
        <f t="shared" si="3"/>
        <v>3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f t="shared" si="0"/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f t="shared" si="1"/>
        <v>0</v>
      </c>
      <c r="Z12" s="13">
        <f t="shared" si="2"/>
        <v>3</v>
      </c>
    </row>
    <row r="13" spans="1:26" x14ac:dyDescent="0.2">
      <c r="A13" s="2" t="s">
        <v>2</v>
      </c>
      <c r="B13" s="11">
        <v>0</v>
      </c>
      <c r="C13" s="11">
        <v>0</v>
      </c>
      <c r="D13" s="11">
        <v>1</v>
      </c>
      <c r="E13" s="11">
        <v>0</v>
      </c>
      <c r="F13" s="11">
        <v>0</v>
      </c>
      <c r="G13" s="11">
        <f t="shared" si="3"/>
        <v>1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f t="shared" si="0"/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f t="shared" si="1"/>
        <v>0</v>
      </c>
      <c r="Z13" s="13">
        <f t="shared" si="2"/>
        <v>1</v>
      </c>
    </row>
    <row r="14" spans="1:26" x14ac:dyDescent="0.2">
      <c r="A14" s="2" t="s">
        <v>21</v>
      </c>
      <c r="B14" s="11">
        <v>3</v>
      </c>
      <c r="C14" s="11">
        <v>0</v>
      </c>
      <c r="D14" s="11">
        <v>1</v>
      </c>
      <c r="E14" s="11">
        <v>32</v>
      </c>
      <c r="F14" s="11">
        <v>2</v>
      </c>
      <c r="G14" s="11">
        <f t="shared" si="3"/>
        <v>38</v>
      </c>
      <c r="H14" s="3">
        <v>2</v>
      </c>
      <c r="I14" s="3">
        <v>0</v>
      </c>
      <c r="J14" s="3">
        <v>0</v>
      </c>
      <c r="K14" s="3">
        <v>19</v>
      </c>
      <c r="L14" s="3">
        <v>2</v>
      </c>
      <c r="M14" s="3">
        <v>23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f t="shared" si="0"/>
        <v>0</v>
      </c>
      <c r="T14" s="3">
        <v>1</v>
      </c>
      <c r="U14" s="3">
        <v>0</v>
      </c>
      <c r="V14" s="3">
        <v>0</v>
      </c>
      <c r="W14" s="3">
        <v>1</v>
      </c>
      <c r="X14" s="3">
        <v>0</v>
      </c>
      <c r="Y14" s="3">
        <f t="shared" si="1"/>
        <v>2</v>
      </c>
      <c r="Z14" s="13">
        <f t="shared" si="2"/>
        <v>63</v>
      </c>
    </row>
    <row r="15" spans="1:26" x14ac:dyDescent="0.2">
      <c r="A15" s="2" t="s">
        <v>22</v>
      </c>
      <c r="B15" s="11">
        <v>2</v>
      </c>
      <c r="C15" s="11">
        <v>0</v>
      </c>
      <c r="D15" s="11">
        <v>1</v>
      </c>
      <c r="E15" s="11">
        <v>33</v>
      </c>
      <c r="F15" s="11">
        <v>1</v>
      </c>
      <c r="G15" s="11">
        <f t="shared" si="3"/>
        <v>37</v>
      </c>
      <c r="H15" s="3">
        <v>1</v>
      </c>
      <c r="I15" s="3">
        <v>0</v>
      </c>
      <c r="J15" s="3">
        <v>1</v>
      </c>
      <c r="K15" s="3">
        <v>23</v>
      </c>
      <c r="L15" s="3">
        <v>2</v>
      </c>
      <c r="M15" s="3">
        <v>27</v>
      </c>
      <c r="N15" s="11">
        <v>0</v>
      </c>
      <c r="O15" s="11">
        <v>0</v>
      </c>
      <c r="P15" s="11">
        <v>0</v>
      </c>
      <c r="Q15" s="11">
        <v>0</v>
      </c>
      <c r="R15" s="11">
        <v>1</v>
      </c>
      <c r="S15" s="11">
        <f t="shared" si="0"/>
        <v>1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f t="shared" si="1"/>
        <v>0</v>
      </c>
      <c r="Z15" s="13">
        <f t="shared" si="2"/>
        <v>65</v>
      </c>
    </row>
    <row r="16" spans="1:26" x14ac:dyDescent="0.2">
      <c r="A16" s="2" t="s">
        <v>23</v>
      </c>
      <c r="B16" s="11">
        <v>0</v>
      </c>
      <c r="C16" s="11">
        <v>0</v>
      </c>
      <c r="D16" s="11">
        <v>0</v>
      </c>
      <c r="E16" s="11">
        <v>4</v>
      </c>
      <c r="F16" s="11">
        <v>0</v>
      </c>
      <c r="G16" s="11">
        <f t="shared" si="3"/>
        <v>4</v>
      </c>
      <c r="H16" s="3">
        <v>0</v>
      </c>
      <c r="I16" s="3">
        <v>0</v>
      </c>
      <c r="J16" s="3">
        <v>1</v>
      </c>
      <c r="K16" s="3">
        <v>4</v>
      </c>
      <c r="L16" s="3">
        <v>2</v>
      </c>
      <c r="M16" s="3">
        <v>7</v>
      </c>
      <c r="N16" s="11">
        <v>0</v>
      </c>
      <c r="O16" s="11">
        <v>0</v>
      </c>
      <c r="P16" s="11">
        <v>0</v>
      </c>
      <c r="Q16" s="11">
        <v>0</v>
      </c>
      <c r="R16" s="11">
        <v>1</v>
      </c>
      <c r="S16" s="11">
        <f t="shared" si="0"/>
        <v>1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f t="shared" si="1"/>
        <v>0</v>
      </c>
      <c r="Z16" s="13">
        <f t="shared" si="2"/>
        <v>12</v>
      </c>
    </row>
    <row r="17" spans="1:26" x14ac:dyDescent="0.2">
      <c r="A17" s="2" t="s">
        <v>15</v>
      </c>
      <c r="B17" s="11">
        <v>97</v>
      </c>
      <c r="C17" s="11">
        <v>1</v>
      </c>
      <c r="D17" s="11">
        <v>55</v>
      </c>
      <c r="E17" s="11">
        <v>344</v>
      </c>
      <c r="F17" s="11">
        <v>71</v>
      </c>
      <c r="G17" s="11">
        <f t="shared" si="3"/>
        <v>568</v>
      </c>
      <c r="H17" s="3">
        <v>81</v>
      </c>
      <c r="I17" s="3">
        <v>0</v>
      </c>
      <c r="J17" s="3">
        <v>69</v>
      </c>
      <c r="K17" s="3">
        <v>291</v>
      </c>
      <c r="L17" s="3">
        <v>79</v>
      </c>
      <c r="M17" s="3">
        <v>520</v>
      </c>
      <c r="N17" s="11">
        <v>65</v>
      </c>
      <c r="O17" s="11">
        <v>0</v>
      </c>
      <c r="P17" s="11">
        <v>24</v>
      </c>
      <c r="Q17" s="11">
        <v>206</v>
      </c>
      <c r="R17" s="11">
        <v>30</v>
      </c>
      <c r="S17" s="11">
        <f t="shared" si="0"/>
        <v>325</v>
      </c>
      <c r="T17" s="3">
        <v>28</v>
      </c>
      <c r="U17" s="3">
        <v>0</v>
      </c>
      <c r="V17" s="3">
        <v>33</v>
      </c>
      <c r="W17" s="3">
        <v>136</v>
      </c>
      <c r="X17" s="3">
        <v>22</v>
      </c>
      <c r="Y17" s="3">
        <f t="shared" si="1"/>
        <v>219</v>
      </c>
      <c r="Z17" s="13">
        <f t="shared" si="2"/>
        <v>1632</v>
      </c>
    </row>
    <row r="18" spans="1:26" x14ac:dyDescent="0.2">
      <c r="A18" s="2" t="s">
        <v>25</v>
      </c>
      <c r="B18" s="11">
        <v>10</v>
      </c>
      <c r="C18" s="11">
        <v>0</v>
      </c>
      <c r="D18" s="11">
        <v>5</v>
      </c>
      <c r="E18" s="11">
        <v>58</v>
      </c>
      <c r="F18" s="11">
        <v>4</v>
      </c>
      <c r="G18" s="11">
        <f t="shared" si="3"/>
        <v>77</v>
      </c>
      <c r="H18" s="3">
        <v>23</v>
      </c>
      <c r="I18" s="3">
        <v>0</v>
      </c>
      <c r="J18" s="3">
        <v>20</v>
      </c>
      <c r="K18" s="3">
        <v>70</v>
      </c>
      <c r="L18" s="3">
        <v>19</v>
      </c>
      <c r="M18" s="3">
        <v>132</v>
      </c>
      <c r="N18" s="11">
        <v>11</v>
      </c>
      <c r="O18" s="11">
        <v>0</v>
      </c>
      <c r="P18" s="11">
        <v>3</v>
      </c>
      <c r="Q18" s="11">
        <v>28</v>
      </c>
      <c r="R18" s="11">
        <v>5</v>
      </c>
      <c r="S18" s="11">
        <f>N18+O18+P18+Q18+R18</f>
        <v>47</v>
      </c>
      <c r="T18" s="3">
        <v>2</v>
      </c>
      <c r="U18" s="3">
        <v>0</v>
      </c>
      <c r="V18" s="3">
        <v>1</v>
      </c>
      <c r="W18" s="3">
        <v>4</v>
      </c>
      <c r="X18" s="3">
        <v>1</v>
      </c>
      <c r="Y18" s="3">
        <f t="shared" si="1"/>
        <v>8</v>
      </c>
      <c r="Z18" s="13">
        <f t="shared" si="2"/>
        <v>264</v>
      </c>
    </row>
    <row r="19" spans="1:26" x14ac:dyDescent="0.2">
      <c r="A19" s="2" t="s">
        <v>26</v>
      </c>
      <c r="B19" s="11">
        <v>20</v>
      </c>
      <c r="C19" s="11">
        <v>0</v>
      </c>
      <c r="D19" s="11">
        <v>16</v>
      </c>
      <c r="E19" s="11">
        <v>54</v>
      </c>
      <c r="F19" s="11">
        <v>17</v>
      </c>
      <c r="G19" s="11">
        <f t="shared" si="3"/>
        <v>107</v>
      </c>
      <c r="H19" s="3">
        <v>39</v>
      </c>
      <c r="I19" s="3">
        <v>0</v>
      </c>
      <c r="J19" s="3">
        <v>42</v>
      </c>
      <c r="K19" s="3">
        <v>161</v>
      </c>
      <c r="L19" s="3">
        <v>44</v>
      </c>
      <c r="M19" s="3">
        <v>286</v>
      </c>
      <c r="N19" s="11">
        <v>28</v>
      </c>
      <c r="O19" s="11">
        <v>0</v>
      </c>
      <c r="P19" s="11">
        <v>8</v>
      </c>
      <c r="Q19" s="11">
        <v>56</v>
      </c>
      <c r="R19" s="11">
        <v>8</v>
      </c>
      <c r="S19" s="11">
        <f t="shared" si="0"/>
        <v>100</v>
      </c>
      <c r="T19" s="3">
        <v>15</v>
      </c>
      <c r="U19" s="3">
        <v>0</v>
      </c>
      <c r="V19" s="3">
        <v>6</v>
      </c>
      <c r="W19" s="3">
        <v>33</v>
      </c>
      <c r="X19" s="3">
        <v>8</v>
      </c>
      <c r="Y19" s="3">
        <f t="shared" si="1"/>
        <v>62</v>
      </c>
      <c r="Z19" s="13">
        <f t="shared" si="2"/>
        <v>555</v>
      </c>
    </row>
    <row r="20" spans="1:26" x14ac:dyDescent="0.2">
      <c r="A20" s="2" t="s">
        <v>30</v>
      </c>
      <c r="B20" s="11">
        <v>12</v>
      </c>
      <c r="C20" s="11">
        <v>0</v>
      </c>
      <c r="D20" s="11">
        <v>6</v>
      </c>
      <c r="E20" s="11">
        <v>6</v>
      </c>
      <c r="F20" s="11">
        <v>9</v>
      </c>
      <c r="G20" s="11">
        <f t="shared" si="3"/>
        <v>33</v>
      </c>
      <c r="H20" s="3">
        <v>16</v>
      </c>
      <c r="I20" s="3">
        <v>0</v>
      </c>
      <c r="J20" s="3">
        <v>11</v>
      </c>
      <c r="K20" s="3">
        <v>47</v>
      </c>
      <c r="L20" s="3">
        <v>19</v>
      </c>
      <c r="M20" s="3">
        <v>93</v>
      </c>
      <c r="N20" s="11">
        <v>1</v>
      </c>
      <c r="O20" s="11">
        <v>0</v>
      </c>
      <c r="P20" s="11">
        <v>0</v>
      </c>
      <c r="Q20" s="11">
        <v>2</v>
      </c>
      <c r="R20" s="11">
        <v>0</v>
      </c>
      <c r="S20" s="11">
        <f t="shared" si="0"/>
        <v>3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f t="shared" si="1"/>
        <v>0</v>
      </c>
      <c r="Z20" s="13">
        <f t="shared" si="2"/>
        <v>129</v>
      </c>
    </row>
    <row r="21" spans="1:26" x14ac:dyDescent="0.2">
      <c r="A21" s="2" t="s">
        <v>28</v>
      </c>
      <c r="B21" s="11">
        <v>93</v>
      </c>
      <c r="C21" s="11">
        <v>1</v>
      </c>
      <c r="D21" s="11">
        <v>53</v>
      </c>
      <c r="E21" s="11">
        <v>340</v>
      </c>
      <c r="F21" s="11">
        <v>68</v>
      </c>
      <c r="G21" s="11">
        <f t="shared" si="3"/>
        <v>555</v>
      </c>
      <c r="H21" s="3">
        <v>95</v>
      </c>
      <c r="I21" s="3">
        <v>0</v>
      </c>
      <c r="J21" s="3">
        <v>75</v>
      </c>
      <c r="K21" s="3">
        <v>286</v>
      </c>
      <c r="L21" s="3">
        <v>88</v>
      </c>
      <c r="M21" s="3">
        <v>544</v>
      </c>
      <c r="N21" s="11">
        <v>105</v>
      </c>
      <c r="O21" s="11">
        <v>0</v>
      </c>
      <c r="P21" s="11">
        <v>48</v>
      </c>
      <c r="Q21" s="11">
        <v>231</v>
      </c>
      <c r="R21" s="11">
        <v>39</v>
      </c>
      <c r="S21" s="11">
        <f t="shared" si="0"/>
        <v>423</v>
      </c>
      <c r="T21" s="3">
        <v>59</v>
      </c>
      <c r="U21" s="3">
        <v>0</v>
      </c>
      <c r="V21" s="3">
        <v>54</v>
      </c>
      <c r="W21" s="3">
        <v>201</v>
      </c>
      <c r="X21" s="3">
        <v>38</v>
      </c>
      <c r="Y21" s="3">
        <f t="shared" si="1"/>
        <v>352</v>
      </c>
      <c r="Z21" s="13">
        <f t="shared" si="2"/>
        <v>1874</v>
      </c>
    </row>
    <row r="22" spans="1:26" x14ac:dyDescent="0.2">
      <c r="A22" s="14" t="s">
        <v>29</v>
      </c>
      <c r="B22" s="15">
        <v>75</v>
      </c>
      <c r="C22" s="15">
        <v>0</v>
      </c>
      <c r="D22" s="15">
        <v>38</v>
      </c>
      <c r="E22" s="15">
        <v>161</v>
      </c>
      <c r="F22" s="15">
        <v>55</v>
      </c>
      <c r="G22" s="15">
        <f t="shared" si="3"/>
        <v>329</v>
      </c>
      <c r="H22" s="16">
        <v>95</v>
      </c>
      <c r="I22" s="16">
        <v>0</v>
      </c>
      <c r="J22" s="16">
        <v>75</v>
      </c>
      <c r="K22" s="16">
        <v>286</v>
      </c>
      <c r="L22" s="16">
        <v>88</v>
      </c>
      <c r="M22" s="16">
        <v>544</v>
      </c>
      <c r="N22" s="15">
        <v>105</v>
      </c>
      <c r="O22" s="15">
        <v>0</v>
      </c>
      <c r="P22" s="15">
        <v>48</v>
      </c>
      <c r="Q22" s="15">
        <v>231</v>
      </c>
      <c r="R22" s="15">
        <v>39</v>
      </c>
      <c r="S22" s="15">
        <f t="shared" si="0"/>
        <v>423</v>
      </c>
      <c r="T22" s="16">
        <v>59</v>
      </c>
      <c r="U22" s="16">
        <v>0</v>
      </c>
      <c r="V22" s="16">
        <v>54</v>
      </c>
      <c r="W22" s="16">
        <v>201</v>
      </c>
      <c r="X22" s="16">
        <v>38</v>
      </c>
      <c r="Y22" s="16">
        <f t="shared" si="1"/>
        <v>352</v>
      </c>
      <c r="Z22" s="17">
        <f t="shared" si="2"/>
        <v>1648</v>
      </c>
    </row>
    <row r="23" spans="1:26" s="7" customFormat="1" x14ac:dyDescent="0.2">
      <c r="A23" s="4"/>
      <c r="N23" s="18"/>
    </row>
    <row r="24" spans="1:26" x14ac:dyDescent="0.2">
      <c r="A24" s="19" t="s">
        <v>0</v>
      </c>
      <c r="N24" s="7"/>
    </row>
    <row r="25" spans="1:26" s="7" customFormat="1" ht="12.75" customHeight="1" x14ac:dyDescent="0.2">
      <c r="A25" s="4"/>
      <c r="B25" s="55">
        <v>2016</v>
      </c>
      <c r="C25" s="55"/>
      <c r="D25" s="55"/>
      <c r="E25" s="55"/>
      <c r="F25" s="55"/>
      <c r="G25" s="55"/>
      <c r="H25" s="5">
        <v>2017</v>
      </c>
      <c r="I25" s="5"/>
      <c r="J25" s="5"/>
      <c r="K25" s="5"/>
      <c r="L25" s="5"/>
      <c r="M25" s="5"/>
      <c r="N25" s="6">
        <v>2018</v>
      </c>
      <c r="O25" s="6"/>
      <c r="P25" s="6"/>
      <c r="Q25" s="6"/>
      <c r="R25" s="6"/>
      <c r="S25" s="6"/>
      <c r="T25" s="5">
        <v>2019</v>
      </c>
      <c r="U25" s="5"/>
      <c r="V25" s="5"/>
      <c r="W25" s="5"/>
      <c r="X25" s="5"/>
      <c r="Y25" s="5"/>
      <c r="Z25" s="56" t="s">
        <v>40</v>
      </c>
    </row>
    <row r="26" spans="1:26" s="7" customFormat="1" x14ac:dyDescent="0.2">
      <c r="A26" s="8" t="s">
        <v>8</v>
      </c>
      <c r="B26" s="9" t="s">
        <v>9</v>
      </c>
      <c r="C26" s="9" t="s">
        <v>10</v>
      </c>
      <c r="D26" s="9" t="s">
        <v>11</v>
      </c>
      <c r="E26" s="9" t="s">
        <v>12</v>
      </c>
      <c r="F26" s="9" t="s">
        <v>13</v>
      </c>
      <c r="G26" s="9" t="s">
        <v>14</v>
      </c>
      <c r="H26" s="10" t="s">
        <v>9</v>
      </c>
      <c r="I26" s="10" t="s">
        <v>10</v>
      </c>
      <c r="J26" s="10" t="s">
        <v>11</v>
      </c>
      <c r="K26" s="10" t="s">
        <v>12</v>
      </c>
      <c r="L26" s="10" t="s">
        <v>13</v>
      </c>
      <c r="M26" s="10" t="s">
        <v>14</v>
      </c>
      <c r="N26" s="9" t="s">
        <v>9</v>
      </c>
      <c r="O26" s="9" t="s">
        <v>10</v>
      </c>
      <c r="P26" s="9" t="s">
        <v>11</v>
      </c>
      <c r="Q26" s="9" t="s">
        <v>12</v>
      </c>
      <c r="R26" s="9" t="s">
        <v>13</v>
      </c>
      <c r="S26" s="9" t="s">
        <v>14</v>
      </c>
      <c r="T26" s="10" t="s">
        <v>9</v>
      </c>
      <c r="U26" s="10" t="s">
        <v>10</v>
      </c>
      <c r="V26" s="10" t="s">
        <v>11</v>
      </c>
      <c r="W26" s="10" t="s">
        <v>12</v>
      </c>
      <c r="X26" s="10" t="s">
        <v>13</v>
      </c>
      <c r="Y26" s="10" t="s">
        <v>14</v>
      </c>
      <c r="Z26" s="57"/>
    </row>
    <row r="27" spans="1:26" s="7" customFormat="1" x14ac:dyDescent="0.2">
      <c r="A27" s="8" t="s">
        <v>16</v>
      </c>
      <c r="B27" s="9">
        <v>25</v>
      </c>
      <c r="C27" s="9">
        <v>13</v>
      </c>
      <c r="D27" s="9">
        <v>31</v>
      </c>
      <c r="E27" s="9">
        <v>236</v>
      </c>
      <c r="F27" s="9">
        <v>39</v>
      </c>
      <c r="G27" s="9">
        <f>SUM(B27,C27,D27,E27,F27)</f>
        <v>344</v>
      </c>
      <c r="H27" s="10">
        <v>25</v>
      </c>
      <c r="I27" s="10">
        <v>14</v>
      </c>
      <c r="J27" s="10">
        <v>58</v>
      </c>
      <c r="K27" s="10">
        <v>193</v>
      </c>
      <c r="L27" s="10">
        <v>35</v>
      </c>
      <c r="M27" s="10">
        <v>325</v>
      </c>
      <c r="N27" s="9">
        <v>34</v>
      </c>
      <c r="O27" s="9">
        <v>15</v>
      </c>
      <c r="P27" s="9">
        <v>38</v>
      </c>
      <c r="Q27" s="9">
        <v>264</v>
      </c>
      <c r="R27" s="9">
        <v>21</v>
      </c>
      <c r="S27" s="9">
        <f>N27+O27+P27+Q27+R27</f>
        <v>372</v>
      </c>
      <c r="T27" s="10">
        <v>19</v>
      </c>
      <c r="U27" s="10">
        <v>17</v>
      </c>
      <c r="V27" s="10">
        <v>28</v>
      </c>
      <c r="W27" s="10">
        <v>259</v>
      </c>
      <c r="X27" s="10">
        <v>18</v>
      </c>
      <c r="Y27" s="10">
        <f>T27+U27+V27+W27+X27</f>
        <v>341</v>
      </c>
      <c r="Z27" s="9">
        <f>G27+M27+S27+Y27</f>
        <v>1382</v>
      </c>
    </row>
    <row r="28" spans="1:26" x14ac:dyDescent="0.2">
      <c r="A28" s="2" t="s">
        <v>32</v>
      </c>
      <c r="B28" s="11">
        <v>14</v>
      </c>
      <c r="C28" s="11">
        <v>3</v>
      </c>
      <c r="D28" s="11">
        <v>8</v>
      </c>
      <c r="E28" s="11">
        <v>94</v>
      </c>
      <c r="F28" s="11">
        <v>17</v>
      </c>
      <c r="G28" s="11">
        <f t="shared" ref="G28:G41" si="4">SUM(B28,C28,D28,E28,F28)</f>
        <v>136</v>
      </c>
      <c r="H28" s="3">
        <v>11</v>
      </c>
      <c r="I28" s="3">
        <v>3</v>
      </c>
      <c r="J28" s="3">
        <v>17</v>
      </c>
      <c r="K28" s="3">
        <v>64</v>
      </c>
      <c r="L28" s="3">
        <v>13</v>
      </c>
      <c r="M28" s="3">
        <v>108</v>
      </c>
      <c r="N28" s="11">
        <v>9</v>
      </c>
      <c r="O28" s="11">
        <v>8</v>
      </c>
      <c r="P28" s="11">
        <v>14</v>
      </c>
      <c r="Q28" s="11">
        <v>61</v>
      </c>
      <c r="R28" s="11">
        <v>10</v>
      </c>
      <c r="S28" s="11">
        <f>SUM(N28:R28)</f>
        <v>102</v>
      </c>
      <c r="T28" s="3">
        <v>7</v>
      </c>
      <c r="U28" s="3">
        <v>2</v>
      </c>
      <c r="V28" s="3">
        <v>11</v>
      </c>
      <c r="W28" s="3">
        <v>83</v>
      </c>
      <c r="X28" s="3">
        <v>9</v>
      </c>
      <c r="Y28" s="3">
        <f>SUM(T28:X28)</f>
        <v>112</v>
      </c>
      <c r="Z28" s="13">
        <f t="shared" ref="Z28:Z41" si="5">G28+M28+S28+Y28</f>
        <v>458</v>
      </c>
    </row>
    <row r="29" spans="1:26" x14ac:dyDescent="0.2">
      <c r="A29" s="2" t="s">
        <v>31</v>
      </c>
      <c r="B29" s="11">
        <v>7</v>
      </c>
      <c r="C29" s="11">
        <v>1</v>
      </c>
      <c r="D29" s="11">
        <v>7</v>
      </c>
      <c r="E29" s="11">
        <v>79</v>
      </c>
      <c r="F29" s="11">
        <v>14</v>
      </c>
      <c r="G29" s="11">
        <f t="shared" si="4"/>
        <v>108</v>
      </c>
      <c r="H29" s="3">
        <v>10</v>
      </c>
      <c r="I29" s="3">
        <v>2</v>
      </c>
      <c r="J29" s="3">
        <v>11</v>
      </c>
      <c r="K29" s="3">
        <v>37</v>
      </c>
      <c r="L29" s="3">
        <v>9</v>
      </c>
      <c r="M29" s="3">
        <v>69</v>
      </c>
      <c r="N29" s="11">
        <v>4</v>
      </c>
      <c r="O29" s="11">
        <v>7</v>
      </c>
      <c r="P29" s="11">
        <v>11</v>
      </c>
      <c r="Q29" s="11">
        <v>36</v>
      </c>
      <c r="R29" s="11">
        <v>10</v>
      </c>
      <c r="S29" s="11">
        <f t="shared" ref="S29:S41" si="6">SUM(N29:R29)</f>
        <v>68</v>
      </c>
      <c r="T29" s="3">
        <v>6</v>
      </c>
      <c r="U29" s="3">
        <v>1</v>
      </c>
      <c r="V29" s="3">
        <v>8</v>
      </c>
      <c r="W29" s="3">
        <v>43</v>
      </c>
      <c r="X29" s="3">
        <v>8</v>
      </c>
      <c r="Y29" s="3">
        <f t="shared" ref="Y29:Y41" si="7">SUM(T29:X29)</f>
        <v>66</v>
      </c>
      <c r="Z29" s="13">
        <f t="shared" si="5"/>
        <v>311</v>
      </c>
    </row>
    <row r="30" spans="1:26" x14ac:dyDescent="0.2">
      <c r="A30" s="2" t="s">
        <v>3</v>
      </c>
      <c r="B30" s="11">
        <v>1</v>
      </c>
      <c r="C30" s="11">
        <v>0</v>
      </c>
      <c r="D30" s="11">
        <v>3</v>
      </c>
      <c r="E30" s="11">
        <v>12</v>
      </c>
      <c r="F30" s="11">
        <v>5</v>
      </c>
      <c r="G30" s="11">
        <f>SUM(B30,C30,D30,E30,F30)</f>
        <v>21</v>
      </c>
      <c r="H30" s="3">
        <v>1</v>
      </c>
      <c r="I30" s="3">
        <v>0</v>
      </c>
      <c r="J30" s="3">
        <v>6</v>
      </c>
      <c r="K30" s="3">
        <v>9</v>
      </c>
      <c r="L30" s="3">
        <v>3</v>
      </c>
      <c r="M30" s="3">
        <v>19</v>
      </c>
      <c r="N30" s="11">
        <v>2</v>
      </c>
      <c r="O30" s="11">
        <v>4</v>
      </c>
      <c r="P30" s="11">
        <v>4</v>
      </c>
      <c r="Q30" s="11">
        <v>10</v>
      </c>
      <c r="R30" s="11">
        <v>3</v>
      </c>
      <c r="S30" s="11">
        <f t="shared" si="6"/>
        <v>23</v>
      </c>
      <c r="T30" s="3">
        <v>0</v>
      </c>
      <c r="U30" s="3">
        <v>1</v>
      </c>
      <c r="V30" s="3">
        <v>4</v>
      </c>
      <c r="W30" s="3">
        <v>6</v>
      </c>
      <c r="X30" s="3">
        <v>1</v>
      </c>
      <c r="Y30" s="3">
        <f t="shared" si="7"/>
        <v>12</v>
      </c>
      <c r="Z30" s="13">
        <f t="shared" si="5"/>
        <v>75</v>
      </c>
    </row>
    <row r="31" spans="1:26" x14ac:dyDescent="0.2">
      <c r="A31" s="2" t="s">
        <v>2</v>
      </c>
      <c r="B31" s="11">
        <v>1</v>
      </c>
      <c r="C31" s="11">
        <v>0</v>
      </c>
      <c r="D31" s="11">
        <v>3</v>
      </c>
      <c r="E31" s="11">
        <v>11</v>
      </c>
      <c r="F31" s="11">
        <v>5</v>
      </c>
      <c r="G31" s="11">
        <f t="shared" si="4"/>
        <v>20</v>
      </c>
      <c r="H31" s="3">
        <v>1</v>
      </c>
      <c r="I31" s="3">
        <v>0</v>
      </c>
      <c r="J31" s="3">
        <v>6</v>
      </c>
      <c r="K31" s="3">
        <v>9</v>
      </c>
      <c r="L31" s="3">
        <v>3</v>
      </c>
      <c r="M31" s="3">
        <v>19</v>
      </c>
      <c r="N31" s="11">
        <v>2</v>
      </c>
      <c r="O31" s="11">
        <v>4</v>
      </c>
      <c r="P31" s="11">
        <v>4</v>
      </c>
      <c r="Q31" s="11">
        <v>10</v>
      </c>
      <c r="R31" s="11">
        <v>3</v>
      </c>
      <c r="S31" s="11">
        <f t="shared" si="6"/>
        <v>23</v>
      </c>
      <c r="T31" s="3">
        <v>0</v>
      </c>
      <c r="U31" s="3">
        <v>1</v>
      </c>
      <c r="V31" s="3">
        <v>4</v>
      </c>
      <c r="W31" s="3">
        <v>7</v>
      </c>
      <c r="X31" s="3">
        <v>1</v>
      </c>
      <c r="Y31" s="3">
        <f t="shared" si="7"/>
        <v>13</v>
      </c>
      <c r="Z31" s="13">
        <f t="shared" si="5"/>
        <v>75</v>
      </c>
    </row>
    <row r="32" spans="1:26" x14ac:dyDescent="0.2">
      <c r="A32" s="2" t="s">
        <v>21</v>
      </c>
      <c r="B32" s="11">
        <v>8</v>
      </c>
      <c r="C32" s="11">
        <v>3</v>
      </c>
      <c r="D32" s="11">
        <v>12</v>
      </c>
      <c r="E32" s="11">
        <v>67</v>
      </c>
      <c r="F32" s="11">
        <v>24</v>
      </c>
      <c r="G32" s="11">
        <f t="shared" si="4"/>
        <v>114</v>
      </c>
      <c r="H32" s="3">
        <v>10</v>
      </c>
      <c r="I32" s="3">
        <v>3</v>
      </c>
      <c r="J32" s="3">
        <v>11</v>
      </c>
      <c r="K32" s="3">
        <v>47</v>
      </c>
      <c r="L32" s="3">
        <v>14</v>
      </c>
      <c r="M32" s="3">
        <v>85</v>
      </c>
      <c r="N32" s="11">
        <v>17</v>
      </c>
      <c r="O32" s="11">
        <v>7</v>
      </c>
      <c r="P32" s="11">
        <v>13</v>
      </c>
      <c r="Q32" s="11">
        <v>58</v>
      </c>
      <c r="R32" s="11">
        <v>10</v>
      </c>
      <c r="S32" s="11">
        <f t="shared" si="6"/>
        <v>105</v>
      </c>
      <c r="T32" s="3">
        <v>14</v>
      </c>
      <c r="U32" s="3">
        <v>6</v>
      </c>
      <c r="V32" s="3">
        <v>24</v>
      </c>
      <c r="W32" s="3">
        <v>95</v>
      </c>
      <c r="X32" s="3">
        <v>9</v>
      </c>
      <c r="Y32" s="3">
        <f t="shared" si="7"/>
        <v>148</v>
      </c>
      <c r="Z32" s="13">
        <f t="shared" si="5"/>
        <v>452</v>
      </c>
    </row>
    <row r="33" spans="1:26" x14ac:dyDescent="0.2">
      <c r="A33" s="2" t="s">
        <v>22</v>
      </c>
      <c r="B33" s="11">
        <v>4</v>
      </c>
      <c r="C33" s="11">
        <v>1</v>
      </c>
      <c r="D33" s="11">
        <v>3</v>
      </c>
      <c r="E33" s="11">
        <v>16</v>
      </c>
      <c r="F33" s="11">
        <v>7</v>
      </c>
      <c r="G33" s="11">
        <f t="shared" si="4"/>
        <v>31</v>
      </c>
      <c r="H33" s="3">
        <v>4</v>
      </c>
      <c r="I33" s="3">
        <v>0</v>
      </c>
      <c r="J33" s="3">
        <v>5</v>
      </c>
      <c r="K33" s="3">
        <v>16</v>
      </c>
      <c r="L33" s="3">
        <v>4</v>
      </c>
      <c r="M33" s="3">
        <v>29</v>
      </c>
      <c r="N33" s="11">
        <v>3</v>
      </c>
      <c r="O33" s="11">
        <v>2</v>
      </c>
      <c r="P33" s="11">
        <v>9</v>
      </c>
      <c r="Q33" s="11">
        <v>14</v>
      </c>
      <c r="R33" s="11">
        <v>6</v>
      </c>
      <c r="S33" s="11">
        <f t="shared" si="6"/>
        <v>34</v>
      </c>
      <c r="T33" s="3">
        <v>6</v>
      </c>
      <c r="U33" s="3">
        <v>0</v>
      </c>
      <c r="V33" s="3">
        <v>7</v>
      </c>
      <c r="W33" s="3">
        <v>22</v>
      </c>
      <c r="X33" s="3">
        <v>3</v>
      </c>
      <c r="Y33" s="3">
        <f t="shared" si="7"/>
        <v>38</v>
      </c>
      <c r="Z33" s="13">
        <f t="shared" si="5"/>
        <v>132</v>
      </c>
    </row>
    <row r="34" spans="1:26" x14ac:dyDescent="0.2">
      <c r="A34" s="2" t="s">
        <v>23</v>
      </c>
      <c r="B34" s="11">
        <v>2</v>
      </c>
      <c r="C34" s="11">
        <v>0</v>
      </c>
      <c r="D34" s="11">
        <v>4</v>
      </c>
      <c r="E34" s="11">
        <v>10</v>
      </c>
      <c r="F34" s="11">
        <v>5</v>
      </c>
      <c r="G34" s="11">
        <f t="shared" si="4"/>
        <v>21</v>
      </c>
      <c r="H34" s="3">
        <v>2</v>
      </c>
      <c r="I34" s="3">
        <v>0</v>
      </c>
      <c r="J34" s="3">
        <v>7</v>
      </c>
      <c r="K34" s="3">
        <v>10</v>
      </c>
      <c r="L34" s="3">
        <v>4</v>
      </c>
      <c r="M34" s="3">
        <v>23</v>
      </c>
      <c r="N34" s="11">
        <v>3</v>
      </c>
      <c r="O34" s="11">
        <v>5</v>
      </c>
      <c r="P34" s="11">
        <v>9</v>
      </c>
      <c r="Q34" s="11">
        <v>13</v>
      </c>
      <c r="R34" s="11">
        <v>3</v>
      </c>
      <c r="S34" s="11">
        <f t="shared" si="6"/>
        <v>33</v>
      </c>
      <c r="T34" s="3">
        <v>4</v>
      </c>
      <c r="U34" s="3">
        <v>1</v>
      </c>
      <c r="V34" s="3">
        <v>6</v>
      </c>
      <c r="W34" s="3">
        <v>11</v>
      </c>
      <c r="X34" s="3">
        <v>1</v>
      </c>
      <c r="Y34" s="3">
        <f t="shared" si="7"/>
        <v>23</v>
      </c>
      <c r="Z34" s="13">
        <f t="shared" si="5"/>
        <v>100</v>
      </c>
    </row>
    <row r="35" spans="1:26" x14ac:dyDescent="0.2">
      <c r="A35" s="2" t="s">
        <v>33</v>
      </c>
      <c r="B35" s="11">
        <v>5</v>
      </c>
      <c r="C35" s="11">
        <v>3</v>
      </c>
      <c r="D35" s="11">
        <v>9</v>
      </c>
      <c r="E35" s="11">
        <v>39</v>
      </c>
      <c r="F35" s="11">
        <v>15</v>
      </c>
      <c r="G35" s="11">
        <f t="shared" si="4"/>
        <v>71</v>
      </c>
      <c r="H35" s="3">
        <v>4</v>
      </c>
      <c r="I35" s="3">
        <v>3</v>
      </c>
      <c r="J35" s="3">
        <v>13</v>
      </c>
      <c r="K35" s="3">
        <v>36</v>
      </c>
      <c r="L35" s="3">
        <v>12</v>
      </c>
      <c r="M35" s="3">
        <v>68</v>
      </c>
      <c r="N35" s="11">
        <v>10</v>
      </c>
      <c r="O35" s="11">
        <v>6</v>
      </c>
      <c r="P35" s="11">
        <v>14</v>
      </c>
      <c r="Q35" s="11">
        <v>48</v>
      </c>
      <c r="R35" s="11">
        <v>8</v>
      </c>
      <c r="S35" s="11">
        <f t="shared" si="6"/>
        <v>86</v>
      </c>
      <c r="T35" s="3">
        <v>5</v>
      </c>
      <c r="U35" s="3">
        <v>5</v>
      </c>
      <c r="V35" s="3">
        <v>13</v>
      </c>
      <c r="W35" s="3">
        <v>49</v>
      </c>
      <c r="X35" s="3">
        <v>5</v>
      </c>
      <c r="Y35" s="3">
        <f t="shared" si="7"/>
        <v>77</v>
      </c>
      <c r="Z35" s="13">
        <f t="shared" si="5"/>
        <v>302</v>
      </c>
    </row>
    <row r="36" spans="1:26" x14ac:dyDescent="0.2">
      <c r="A36" s="2" t="s">
        <v>26</v>
      </c>
      <c r="B36" s="11">
        <v>9</v>
      </c>
      <c r="C36" s="11">
        <v>3</v>
      </c>
      <c r="D36" s="11">
        <v>8</v>
      </c>
      <c r="E36" s="11">
        <v>102</v>
      </c>
      <c r="F36" s="11">
        <v>13</v>
      </c>
      <c r="G36" s="11">
        <f t="shared" si="4"/>
        <v>135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f t="shared" si="6"/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f t="shared" si="7"/>
        <v>0</v>
      </c>
      <c r="Z36" s="13">
        <f t="shared" si="5"/>
        <v>135</v>
      </c>
    </row>
    <row r="37" spans="1:26" x14ac:dyDescent="0.2">
      <c r="A37" s="2" t="s">
        <v>30</v>
      </c>
      <c r="B37" s="11">
        <v>7</v>
      </c>
      <c r="C37" s="11">
        <v>3</v>
      </c>
      <c r="D37" s="11">
        <v>10</v>
      </c>
      <c r="E37" s="11">
        <v>65</v>
      </c>
      <c r="F37" s="11">
        <v>23</v>
      </c>
      <c r="G37" s="11">
        <f>SUM(B37:F37)</f>
        <v>108</v>
      </c>
      <c r="H37" s="3">
        <v>12</v>
      </c>
      <c r="I37" s="3">
        <v>3</v>
      </c>
      <c r="J37" s="3">
        <v>12</v>
      </c>
      <c r="K37" s="3">
        <v>54</v>
      </c>
      <c r="L37" s="3">
        <v>11</v>
      </c>
      <c r="M37" s="3">
        <v>92</v>
      </c>
      <c r="N37" s="11">
        <v>11</v>
      </c>
      <c r="O37" s="11">
        <v>7</v>
      </c>
      <c r="P37" s="11">
        <v>11</v>
      </c>
      <c r="Q37" s="11">
        <v>69</v>
      </c>
      <c r="R37" s="11">
        <v>9</v>
      </c>
      <c r="S37" s="11">
        <f t="shared" si="6"/>
        <v>107</v>
      </c>
      <c r="T37" s="3">
        <v>8</v>
      </c>
      <c r="U37" s="3">
        <v>3</v>
      </c>
      <c r="V37" s="3">
        <v>15</v>
      </c>
      <c r="W37" s="3">
        <v>78</v>
      </c>
      <c r="X37" s="3">
        <v>7</v>
      </c>
      <c r="Y37" s="3">
        <f t="shared" si="7"/>
        <v>111</v>
      </c>
      <c r="Z37" s="13">
        <f t="shared" si="5"/>
        <v>418</v>
      </c>
    </row>
    <row r="38" spans="1:26" x14ac:dyDescent="0.2">
      <c r="A38" s="2" t="s">
        <v>34</v>
      </c>
      <c r="B38" s="11">
        <v>5</v>
      </c>
      <c r="C38" s="11">
        <v>1</v>
      </c>
      <c r="D38" s="11">
        <v>2</v>
      </c>
      <c r="E38" s="11">
        <v>0</v>
      </c>
      <c r="F38" s="11">
        <v>9</v>
      </c>
      <c r="G38" s="11">
        <f t="shared" si="4"/>
        <v>17</v>
      </c>
      <c r="H38" s="3">
        <v>1</v>
      </c>
      <c r="I38" s="3">
        <v>0</v>
      </c>
      <c r="J38" s="3">
        <v>2</v>
      </c>
      <c r="K38" s="3">
        <v>6</v>
      </c>
      <c r="L38" s="3">
        <v>2</v>
      </c>
      <c r="M38" s="3">
        <v>11</v>
      </c>
      <c r="N38" s="11">
        <v>3</v>
      </c>
      <c r="O38" s="11">
        <v>3</v>
      </c>
      <c r="P38" s="11">
        <v>6</v>
      </c>
      <c r="Q38" s="11">
        <v>5</v>
      </c>
      <c r="R38" s="11">
        <v>3</v>
      </c>
      <c r="S38" s="11">
        <f t="shared" si="6"/>
        <v>20</v>
      </c>
      <c r="T38" s="3">
        <v>2</v>
      </c>
      <c r="U38" s="3">
        <v>0</v>
      </c>
      <c r="V38" s="3">
        <v>2</v>
      </c>
      <c r="W38" s="3">
        <v>6</v>
      </c>
      <c r="X38" s="3">
        <v>1</v>
      </c>
      <c r="Y38" s="3">
        <f t="shared" si="7"/>
        <v>11</v>
      </c>
      <c r="Z38" s="13">
        <f t="shared" si="5"/>
        <v>59</v>
      </c>
    </row>
    <row r="39" spans="1:26" x14ac:dyDescent="0.2">
      <c r="A39" s="2" t="s">
        <v>27</v>
      </c>
      <c r="B39" s="11">
        <v>5</v>
      </c>
      <c r="C39" s="11">
        <v>1</v>
      </c>
      <c r="D39" s="11">
        <v>2</v>
      </c>
      <c r="E39" s="11">
        <v>0</v>
      </c>
      <c r="F39" s="11">
        <v>9</v>
      </c>
      <c r="G39" s="11">
        <f t="shared" si="4"/>
        <v>17</v>
      </c>
      <c r="H39" s="3">
        <v>1</v>
      </c>
      <c r="I39" s="3">
        <v>0</v>
      </c>
      <c r="J39" s="3">
        <v>2</v>
      </c>
      <c r="K39" s="3">
        <v>6</v>
      </c>
      <c r="L39" s="3">
        <v>2</v>
      </c>
      <c r="M39" s="3">
        <v>11</v>
      </c>
      <c r="N39" s="11">
        <v>3</v>
      </c>
      <c r="O39" s="11">
        <v>3</v>
      </c>
      <c r="P39" s="11">
        <v>6</v>
      </c>
      <c r="Q39" s="11">
        <v>5</v>
      </c>
      <c r="R39" s="11">
        <v>3</v>
      </c>
      <c r="S39" s="11">
        <f t="shared" si="6"/>
        <v>20</v>
      </c>
      <c r="T39" s="3">
        <v>2</v>
      </c>
      <c r="U39" s="3">
        <v>0</v>
      </c>
      <c r="V39" s="3">
        <v>2</v>
      </c>
      <c r="W39" s="3">
        <v>6</v>
      </c>
      <c r="X39" s="3">
        <v>1</v>
      </c>
      <c r="Y39" s="3">
        <f t="shared" si="7"/>
        <v>11</v>
      </c>
      <c r="Z39" s="13">
        <f t="shared" si="5"/>
        <v>59</v>
      </c>
    </row>
    <row r="40" spans="1:26" x14ac:dyDescent="0.2">
      <c r="A40" s="2" t="s">
        <v>28</v>
      </c>
      <c r="B40" s="11">
        <v>1</v>
      </c>
      <c r="C40" s="11">
        <v>1</v>
      </c>
      <c r="D40" s="11">
        <v>1</v>
      </c>
      <c r="E40" s="11">
        <v>0</v>
      </c>
      <c r="F40" s="11">
        <v>8</v>
      </c>
      <c r="G40" s="11">
        <f t="shared" si="4"/>
        <v>11</v>
      </c>
      <c r="H40" s="3">
        <v>1</v>
      </c>
      <c r="I40" s="3">
        <v>0</v>
      </c>
      <c r="J40" s="3">
        <v>2</v>
      </c>
      <c r="K40" s="3">
        <v>6</v>
      </c>
      <c r="L40" s="3">
        <v>2</v>
      </c>
      <c r="M40" s="3">
        <v>11</v>
      </c>
      <c r="N40" s="11">
        <v>0</v>
      </c>
      <c r="O40" s="11">
        <v>2</v>
      </c>
      <c r="P40" s="11">
        <v>3</v>
      </c>
      <c r="Q40" s="11">
        <v>2</v>
      </c>
      <c r="R40" s="11">
        <v>2</v>
      </c>
      <c r="S40" s="11">
        <f t="shared" si="6"/>
        <v>9</v>
      </c>
      <c r="T40" s="3">
        <v>2</v>
      </c>
      <c r="U40" s="3">
        <v>0</v>
      </c>
      <c r="V40" s="3">
        <v>3</v>
      </c>
      <c r="W40" s="3">
        <v>5</v>
      </c>
      <c r="X40" s="3">
        <v>1</v>
      </c>
      <c r="Y40" s="3">
        <f t="shared" si="7"/>
        <v>11</v>
      </c>
      <c r="Z40" s="13">
        <f t="shared" si="5"/>
        <v>42</v>
      </c>
    </row>
    <row r="41" spans="1:26" x14ac:dyDescent="0.2">
      <c r="A41" s="14" t="s">
        <v>29</v>
      </c>
      <c r="B41" s="15">
        <v>0</v>
      </c>
      <c r="C41" s="15">
        <v>1</v>
      </c>
      <c r="D41" s="15">
        <v>1</v>
      </c>
      <c r="E41" s="15">
        <v>0</v>
      </c>
      <c r="F41" s="15">
        <v>8</v>
      </c>
      <c r="G41" s="15">
        <f t="shared" si="4"/>
        <v>10</v>
      </c>
      <c r="H41" s="16">
        <v>0</v>
      </c>
      <c r="I41" s="16">
        <v>0</v>
      </c>
      <c r="J41" s="16">
        <v>2</v>
      </c>
      <c r="K41" s="16">
        <v>7</v>
      </c>
      <c r="L41" s="16">
        <v>2</v>
      </c>
      <c r="M41" s="16">
        <v>11</v>
      </c>
      <c r="N41" s="15">
        <v>0</v>
      </c>
      <c r="O41" s="15">
        <v>2</v>
      </c>
      <c r="P41" s="15">
        <v>2</v>
      </c>
      <c r="Q41" s="15">
        <v>3</v>
      </c>
      <c r="R41" s="15">
        <v>2</v>
      </c>
      <c r="S41" s="15">
        <f t="shared" si="6"/>
        <v>9</v>
      </c>
      <c r="T41" s="16">
        <v>2</v>
      </c>
      <c r="U41" s="16">
        <v>0</v>
      </c>
      <c r="V41" s="16">
        <v>2</v>
      </c>
      <c r="W41" s="16">
        <v>5</v>
      </c>
      <c r="X41" s="16">
        <v>1</v>
      </c>
      <c r="Y41" s="16">
        <f t="shared" si="7"/>
        <v>10</v>
      </c>
      <c r="Z41" s="17">
        <f t="shared" si="5"/>
        <v>40</v>
      </c>
    </row>
    <row r="42" spans="1:26" s="7" customFormat="1" x14ac:dyDescent="0.2">
      <c r="A42" s="4"/>
    </row>
    <row r="43" spans="1:26" x14ac:dyDescent="0.2">
      <c r="A43" s="19" t="s">
        <v>5</v>
      </c>
      <c r="Z43" s="7"/>
    </row>
    <row r="44" spans="1:26" s="7" customFormat="1" ht="12.75" customHeight="1" x14ac:dyDescent="0.2">
      <c r="A44" s="4"/>
      <c r="B44" s="55">
        <v>2016</v>
      </c>
      <c r="C44" s="55"/>
      <c r="D44" s="55"/>
      <c r="E44" s="55"/>
      <c r="F44" s="55"/>
      <c r="G44" s="55"/>
      <c r="H44" s="5">
        <v>2017</v>
      </c>
      <c r="I44" s="5"/>
      <c r="J44" s="5"/>
      <c r="K44" s="5"/>
      <c r="L44" s="5"/>
      <c r="M44" s="5"/>
      <c r="N44" s="6">
        <v>2018</v>
      </c>
      <c r="O44" s="6"/>
      <c r="P44" s="6"/>
      <c r="Q44" s="6"/>
      <c r="R44" s="6"/>
      <c r="S44" s="6"/>
      <c r="T44" s="5">
        <v>2019</v>
      </c>
      <c r="U44" s="5"/>
      <c r="V44" s="5"/>
      <c r="W44" s="5"/>
      <c r="X44" s="5"/>
      <c r="Y44" s="5"/>
      <c r="Z44" s="56" t="s">
        <v>40</v>
      </c>
    </row>
    <row r="45" spans="1:26" s="7" customFormat="1" x14ac:dyDescent="0.2">
      <c r="A45" s="8" t="s">
        <v>8</v>
      </c>
      <c r="B45" s="9" t="s">
        <v>9</v>
      </c>
      <c r="C45" s="9" t="s">
        <v>10</v>
      </c>
      <c r="D45" s="9" t="s">
        <v>11</v>
      </c>
      <c r="E45" s="9" t="s">
        <v>12</v>
      </c>
      <c r="F45" s="9" t="s">
        <v>13</v>
      </c>
      <c r="G45" s="9" t="s">
        <v>14</v>
      </c>
      <c r="H45" s="10" t="s">
        <v>9</v>
      </c>
      <c r="I45" s="10" t="s">
        <v>10</v>
      </c>
      <c r="J45" s="10" t="s">
        <v>11</v>
      </c>
      <c r="K45" s="10" t="s">
        <v>12</v>
      </c>
      <c r="L45" s="10" t="s">
        <v>13</v>
      </c>
      <c r="M45" s="10" t="s">
        <v>14</v>
      </c>
      <c r="N45" s="9" t="s">
        <v>9</v>
      </c>
      <c r="O45" s="9" t="s">
        <v>10</v>
      </c>
      <c r="P45" s="9" t="s">
        <v>11</v>
      </c>
      <c r="Q45" s="9" t="s">
        <v>12</v>
      </c>
      <c r="R45" s="9" t="s">
        <v>13</v>
      </c>
      <c r="S45" s="9" t="s">
        <v>14</v>
      </c>
      <c r="T45" s="10" t="s">
        <v>9</v>
      </c>
      <c r="U45" s="10" t="s">
        <v>10</v>
      </c>
      <c r="V45" s="10" t="s">
        <v>11</v>
      </c>
      <c r="W45" s="10" t="s">
        <v>12</v>
      </c>
      <c r="X45" s="10" t="s">
        <v>13</v>
      </c>
      <c r="Y45" s="10" t="s">
        <v>14</v>
      </c>
      <c r="Z45" s="57"/>
    </row>
    <row r="46" spans="1:26" x14ac:dyDescent="0.2">
      <c r="A46" s="8" t="s">
        <v>16</v>
      </c>
      <c r="B46" s="20">
        <v>6</v>
      </c>
      <c r="C46" s="20">
        <v>0</v>
      </c>
      <c r="D46" s="20">
        <v>61</v>
      </c>
      <c r="E46" s="20">
        <v>43</v>
      </c>
      <c r="F46" s="20">
        <v>29</v>
      </c>
      <c r="G46" s="9">
        <f>SUM(B46,C46,D46,E46,F46)</f>
        <v>139</v>
      </c>
      <c r="H46" s="10">
        <v>1</v>
      </c>
      <c r="I46" s="10">
        <v>0</v>
      </c>
      <c r="J46" s="10">
        <v>48</v>
      </c>
      <c r="K46" s="10">
        <v>29</v>
      </c>
      <c r="L46" s="10">
        <v>40</v>
      </c>
      <c r="M46" s="10">
        <v>118</v>
      </c>
      <c r="N46" s="9">
        <v>4</v>
      </c>
      <c r="O46" s="9">
        <v>0</v>
      </c>
      <c r="P46" s="9">
        <v>64</v>
      </c>
      <c r="Q46" s="9">
        <v>27</v>
      </c>
      <c r="R46" s="9">
        <v>23</v>
      </c>
      <c r="S46" s="9">
        <f>N46+O46+P46+Q46+R46</f>
        <v>118</v>
      </c>
      <c r="T46" s="10">
        <v>3</v>
      </c>
      <c r="U46" s="10">
        <v>0</v>
      </c>
      <c r="V46" s="10">
        <v>62</v>
      </c>
      <c r="W46" s="10">
        <v>16</v>
      </c>
      <c r="X46" s="10">
        <v>26</v>
      </c>
      <c r="Y46" s="10">
        <f>T46+U46+V46+W46+X46</f>
        <v>107</v>
      </c>
      <c r="Z46" s="9">
        <f>G46+M46+S46+Y46</f>
        <v>482</v>
      </c>
    </row>
    <row r="47" spans="1:26" x14ac:dyDescent="0.2">
      <c r="A47" s="2" t="s">
        <v>17</v>
      </c>
      <c r="B47" s="11">
        <v>3</v>
      </c>
      <c r="C47" s="11" t="s">
        <v>38</v>
      </c>
      <c r="D47" s="11">
        <v>25</v>
      </c>
      <c r="E47" s="11">
        <v>21</v>
      </c>
      <c r="F47" s="11">
        <v>12</v>
      </c>
      <c r="G47" s="11">
        <f>SUM(B47,C47,D47,E47,F47)</f>
        <v>61</v>
      </c>
      <c r="H47" s="3" t="s">
        <v>38</v>
      </c>
      <c r="I47" s="3" t="s">
        <v>38</v>
      </c>
      <c r="J47" s="3">
        <v>20</v>
      </c>
      <c r="K47" s="3">
        <v>16</v>
      </c>
      <c r="L47" s="3">
        <v>20</v>
      </c>
      <c r="M47" s="3">
        <v>56</v>
      </c>
      <c r="N47" s="11">
        <v>1</v>
      </c>
      <c r="O47" s="11">
        <v>0</v>
      </c>
      <c r="P47" s="11">
        <v>24</v>
      </c>
      <c r="Q47" s="11">
        <v>18</v>
      </c>
      <c r="R47" s="11">
        <v>13</v>
      </c>
      <c r="S47" s="11">
        <f>SUM(N47:R47)</f>
        <v>56</v>
      </c>
      <c r="T47" s="3">
        <v>2</v>
      </c>
      <c r="U47" s="3">
        <v>0</v>
      </c>
      <c r="V47" s="3">
        <v>29</v>
      </c>
      <c r="W47" s="3">
        <v>10</v>
      </c>
      <c r="X47" s="3">
        <v>19</v>
      </c>
      <c r="Y47" s="3">
        <f>SUM(T47:X47)</f>
        <v>60</v>
      </c>
      <c r="Z47" s="6">
        <f>G47+M47+S47+Y47</f>
        <v>233</v>
      </c>
    </row>
    <row r="48" spans="1:26" x14ac:dyDescent="0.2">
      <c r="A48" s="2" t="s">
        <v>32</v>
      </c>
      <c r="B48" s="11">
        <v>3</v>
      </c>
      <c r="C48" s="11" t="s">
        <v>38</v>
      </c>
      <c r="D48" s="11">
        <v>25</v>
      </c>
      <c r="E48" s="11">
        <v>21</v>
      </c>
      <c r="F48" s="11">
        <v>11</v>
      </c>
      <c r="G48" s="11">
        <f t="shared" ref="G48" si="8">SUM(B48,C48,D48,E48,F48)</f>
        <v>60</v>
      </c>
      <c r="H48" s="3" t="s">
        <v>38</v>
      </c>
      <c r="I48" s="3" t="s">
        <v>38</v>
      </c>
      <c r="J48" s="3">
        <v>20</v>
      </c>
      <c r="K48" s="3">
        <v>16</v>
      </c>
      <c r="L48" s="3">
        <v>19</v>
      </c>
      <c r="M48" s="3">
        <v>55</v>
      </c>
      <c r="N48" s="11">
        <v>1</v>
      </c>
      <c r="O48" s="11">
        <v>0</v>
      </c>
      <c r="P48" s="11">
        <v>24</v>
      </c>
      <c r="Q48" s="11">
        <v>18</v>
      </c>
      <c r="R48" s="11">
        <v>13</v>
      </c>
      <c r="S48" s="11">
        <f t="shared" ref="S48" si="9">SUM(N48:R48)</f>
        <v>56</v>
      </c>
      <c r="T48" s="3">
        <v>2</v>
      </c>
      <c r="U48" s="3">
        <v>0</v>
      </c>
      <c r="V48" s="3">
        <v>28</v>
      </c>
      <c r="W48" s="3">
        <v>10</v>
      </c>
      <c r="X48" s="3">
        <v>19</v>
      </c>
      <c r="Y48" s="3">
        <f t="shared" ref="Y48" si="10">SUM(T48:X48)</f>
        <v>59</v>
      </c>
      <c r="Z48" s="13">
        <f t="shared" ref="Z48" si="11">G48+M48+S48+Y48</f>
        <v>230</v>
      </c>
    </row>
    <row r="49" spans="1:26" x14ac:dyDescent="0.2">
      <c r="A49" s="2" t="s">
        <v>19</v>
      </c>
      <c r="B49" s="11">
        <v>1</v>
      </c>
      <c r="C49" s="11" t="s">
        <v>38</v>
      </c>
      <c r="D49" s="11">
        <v>8</v>
      </c>
      <c r="E49" s="11">
        <v>8</v>
      </c>
      <c r="F49" s="11">
        <v>5</v>
      </c>
      <c r="G49" s="11">
        <f t="shared" ref="G49:G62" si="12">SUM(B49,C49,D49,E49,F49)</f>
        <v>22</v>
      </c>
      <c r="H49" s="3" t="s">
        <v>38</v>
      </c>
      <c r="I49" s="3" t="s">
        <v>38</v>
      </c>
      <c r="J49" s="3">
        <v>9</v>
      </c>
      <c r="K49" s="3">
        <v>10</v>
      </c>
      <c r="L49" s="3">
        <v>8</v>
      </c>
      <c r="M49" s="3">
        <v>27</v>
      </c>
      <c r="N49" s="11">
        <v>0</v>
      </c>
      <c r="O49" s="11">
        <v>0</v>
      </c>
      <c r="P49" s="11">
        <v>12</v>
      </c>
      <c r="Q49" s="11">
        <v>6</v>
      </c>
      <c r="R49" s="11">
        <v>8</v>
      </c>
      <c r="S49" s="11">
        <f t="shared" ref="S49:S62" si="13">SUM(N49:R49)</f>
        <v>26</v>
      </c>
      <c r="T49" s="3">
        <v>1</v>
      </c>
      <c r="U49" s="3">
        <v>0</v>
      </c>
      <c r="V49" s="3">
        <v>19</v>
      </c>
      <c r="W49" s="3">
        <v>3</v>
      </c>
      <c r="X49" s="3">
        <v>6</v>
      </c>
      <c r="Y49" s="3">
        <f t="shared" ref="Y49:Y62" si="14">SUM(T49:X49)</f>
        <v>29</v>
      </c>
      <c r="Z49" s="13">
        <f t="shared" ref="Z49:Z62" si="15">G49+M49+S49+Y49</f>
        <v>104</v>
      </c>
    </row>
    <row r="50" spans="1:26" x14ac:dyDescent="0.2">
      <c r="A50" s="2" t="s">
        <v>31</v>
      </c>
      <c r="B50" s="11">
        <v>1</v>
      </c>
      <c r="C50" s="11" t="s">
        <v>38</v>
      </c>
      <c r="D50" s="11">
        <v>8</v>
      </c>
      <c r="E50" s="11">
        <v>9</v>
      </c>
      <c r="F50" s="11">
        <v>6</v>
      </c>
      <c r="G50" s="11">
        <f t="shared" si="12"/>
        <v>24</v>
      </c>
      <c r="H50" s="3" t="s">
        <v>38</v>
      </c>
      <c r="I50" s="3" t="s">
        <v>38</v>
      </c>
      <c r="J50" s="3">
        <v>9</v>
      </c>
      <c r="K50" s="3">
        <v>10</v>
      </c>
      <c r="L50" s="3">
        <v>8</v>
      </c>
      <c r="M50" s="3">
        <v>27</v>
      </c>
      <c r="N50" s="11">
        <v>0</v>
      </c>
      <c r="O50" s="11">
        <v>0</v>
      </c>
      <c r="P50" s="11">
        <v>13</v>
      </c>
      <c r="Q50" s="11">
        <v>6</v>
      </c>
      <c r="R50" s="11">
        <v>8</v>
      </c>
      <c r="S50" s="11">
        <f t="shared" si="13"/>
        <v>27</v>
      </c>
      <c r="T50" s="3">
        <v>1</v>
      </c>
      <c r="U50" s="3">
        <v>0</v>
      </c>
      <c r="V50" s="3">
        <v>19</v>
      </c>
      <c r="W50" s="3">
        <v>3</v>
      </c>
      <c r="X50" s="3">
        <v>7</v>
      </c>
      <c r="Y50" s="3">
        <f t="shared" si="14"/>
        <v>30</v>
      </c>
      <c r="Z50" s="13">
        <f t="shared" si="15"/>
        <v>108</v>
      </c>
    </row>
    <row r="51" spans="1:26" x14ac:dyDescent="0.2">
      <c r="A51" s="2" t="s">
        <v>20</v>
      </c>
      <c r="B51" s="11">
        <v>1</v>
      </c>
      <c r="C51" s="11" t="s">
        <v>38</v>
      </c>
      <c r="D51" s="11">
        <v>8</v>
      </c>
      <c r="E51" s="11">
        <v>9</v>
      </c>
      <c r="F51" s="11">
        <v>6</v>
      </c>
      <c r="G51" s="11">
        <f t="shared" si="12"/>
        <v>24</v>
      </c>
      <c r="H51" s="3" t="s">
        <v>38</v>
      </c>
      <c r="I51" s="3" t="s">
        <v>38</v>
      </c>
      <c r="J51" s="3">
        <v>9</v>
      </c>
      <c r="K51" s="3">
        <v>10</v>
      </c>
      <c r="L51" s="3">
        <v>8</v>
      </c>
      <c r="M51" s="3">
        <v>27</v>
      </c>
      <c r="N51" s="11">
        <v>0</v>
      </c>
      <c r="O51" s="11">
        <v>0</v>
      </c>
      <c r="P51" s="11">
        <v>13</v>
      </c>
      <c r="Q51" s="11">
        <v>6</v>
      </c>
      <c r="R51" s="11">
        <v>8</v>
      </c>
      <c r="S51" s="11">
        <f t="shared" si="13"/>
        <v>27</v>
      </c>
      <c r="T51" s="3">
        <v>1</v>
      </c>
      <c r="U51" s="3">
        <v>0</v>
      </c>
      <c r="V51" s="3">
        <v>19</v>
      </c>
      <c r="W51" s="3">
        <v>3</v>
      </c>
      <c r="X51" s="3">
        <v>7</v>
      </c>
      <c r="Y51" s="3">
        <f t="shared" si="14"/>
        <v>30</v>
      </c>
      <c r="Z51" s="13">
        <f t="shared" si="15"/>
        <v>108</v>
      </c>
    </row>
    <row r="52" spans="1:26" x14ac:dyDescent="0.2">
      <c r="A52" s="2" t="s">
        <v>3</v>
      </c>
      <c r="B52" s="11">
        <v>1</v>
      </c>
      <c r="C52" s="11" t="s">
        <v>38</v>
      </c>
      <c r="D52" s="11">
        <v>8</v>
      </c>
      <c r="E52" s="11">
        <v>9</v>
      </c>
      <c r="F52" s="11">
        <v>6</v>
      </c>
      <c r="G52" s="11">
        <f t="shared" si="12"/>
        <v>24</v>
      </c>
      <c r="H52" s="3" t="s">
        <v>38</v>
      </c>
      <c r="I52" s="3" t="s">
        <v>38</v>
      </c>
      <c r="J52" s="3">
        <v>9</v>
      </c>
      <c r="K52" s="3">
        <v>10</v>
      </c>
      <c r="L52" s="3">
        <v>8</v>
      </c>
      <c r="M52" s="3">
        <v>27</v>
      </c>
      <c r="N52" s="11">
        <v>0</v>
      </c>
      <c r="O52" s="11">
        <v>0</v>
      </c>
      <c r="P52" s="11">
        <v>13</v>
      </c>
      <c r="Q52" s="11">
        <v>6</v>
      </c>
      <c r="R52" s="11">
        <v>8</v>
      </c>
      <c r="S52" s="11">
        <f t="shared" si="13"/>
        <v>27</v>
      </c>
      <c r="T52" s="3">
        <v>1</v>
      </c>
      <c r="U52" s="3">
        <v>0</v>
      </c>
      <c r="V52" s="3">
        <v>19</v>
      </c>
      <c r="W52" s="3">
        <v>3</v>
      </c>
      <c r="X52" s="3">
        <v>7</v>
      </c>
      <c r="Y52" s="3">
        <f t="shared" si="14"/>
        <v>30</v>
      </c>
      <c r="Z52" s="13">
        <f t="shared" si="15"/>
        <v>108</v>
      </c>
    </row>
    <row r="53" spans="1:26" x14ac:dyDescent="0.2">
      <c r="A53" s="2" t="s">
        <v>2</v>
      </c>
      <c r="B53" s="11">
        <v>1</v>
      </c>
      <c r="C53" s="11" t="s">
        <v>38</v>
      </c>
      <c r="D53" s="11">
        <v>8</v>
      </c>
      <c r="E53" s="11">
        <v>9</v>
      </c>
      <c r="F53" s="11">
        <v>6</v>
      </c>
      <c r="G53" s="11">
        <f t="shared" si="12"/>
        <v>24</v>
      </c>
      <c r="H53" s="3" t="s">
        <v>38</v>
      </c>
      <c r="I53" s="3" t="s">
        <v>38</v>
      </c>
      <c r="J53" s="3">
        <v>9</v>
      </c>
      <c r="K53" s="3">
        <v>10</v>
      </c>
      <c r="L53" s="3">
        <v>8</v>
      </c>
      <c r="M53" s="3">
        <v>27</v>
      </c>
      <c r="N53" s="11">
        <v>0</v>
      </c>
      <c r="O53" s="11">
        <v>0</v>
      </c>
      <c r="P53" s="11">
        <v>13</v>
      </c>
      <c r="Q53" s="11">
        <v>6</v>
      </c>
      <c r="R53" s="11">
        <v>8</v>
      </c>
      <c r="S53" s="11">
        <f t="shared" si="13"/>
        <v>27</v>
      </c>
      <c r="T53" s="3">
        <v>1</v>
      </c>
      <c r="U53" s="3">
        <v>0</v>
      </c>
      <c r="V53" s="3">
        <v>19</v>
      </c>
      <c r="W53" s="3">
        <v>3</v>
      </c>
      <c r="X53" s="3">
        <v>7</v>
      </c>
      <c r="Y53" s="3">
        <f t="shared" si="14"/>
        <v>30</v>
      </c>
      <c r="Z53" s="13">
        <f t="shared" si="15"/>
        <v>108</v>
      </c>
    </row>
    <row r="54" spans="1:26" x14ac:dyDescent="0.2">
      <c r="A54" s="2" t="s">
        <v>21</v>
      </c>
      <c r="B54" s="11">
        <v>0</v>
      </c>
      <c r="C54" s="11" t="s">
        <v>38</v>
      </c>
      <c r="D54" s="11">
        <v>12</v>
      </c>
      <c r="E54" s="11">
        <v>12</v>
      </c>
      <c r="F54" s="11">
        <v>5</v>
      </c>
      <c r="G54" s="11">
        <f t="shared" si="12"/>
        <v>29</v>
      </c>
      <c r="H54" s="3" t="s">
        <v>38</v>
      </c>
      <c r="I54" s="3" t="s">
        <v>38</v>
      </c>
      <c r="J54" s="3">
        <v>4</v>
      </c>
      <c r="K54" s="3">
        <v>5</v>
      </c>
      <c r="L54" s="3">
        <v>4</v>
      </c>
      <c r="M54" s="3">
        <v>13</v>
      </c>
      <c r="N54" s="11">
        <v>0</v>
      </c>
      <c r="O54" s="11">
        <v>0</v>
      </c>
      <c r="P54" s="11">
        <v>2</v>
      </c>
      <c r="Q54" s="11">
        <v>3</v>
      </c>
      <c r="R54" s="11">
        <v>8</v>
      </c>
      <c r="S54" s="11">
        <f t="shared" si="13"/>
        <v>13</v>
      </c>
      <c r="T54" s="3">
        <v>0</v>
      </c>
      <c r="U54" s="3">
        <v>0</v>
      </c>
      <c r="V54" s="3">
        <v>8</v>
      </c>
      <c r="W54" s="3">
        <v>2</v>
      </c>
      <c r="X54" s="3">
        <v>9</v>
      </c>
      <c r="Y54" s="3">
        <f t="shared" si="14"/>
        <v>19</v>
      </c>
      <c r="Z54" s="13">
        <f t="shared" si="15"/>
        <v>74</v>
      </c>
    </row>
    <row r="55" spans="1:26" x14ac:dyDescent="0.2">
      <c r="A55" s="2" t="s">
        <v>22</v>
      </c>
      <c r="B55" s="11">
        <v>1</v>
      </c>
      <c r="C55" s="11" t="s">
        <v>38</v>
      </c>
      <c r="D55" s="11">
        <v>14</v>
      </c>
      <c r="E55" s="11">
        <v>11</v>
      </c>
      <c r="F55" s="11">
        <v>6</v>
      </c>
      <c r="G55" s="11">
        <f t="shared" si="12"/>
        <v>32</v>
      </c>
      <c r="H55" s="3" t="s">
        <v>38</v>
      </c>
      <c r="I55" s="3" t="s">
        <v>38</v>
      </c>
      <c r="J55" s="3">
        <v>11</v>
      </c>
      <c r="K55" s="3">
        <v>14</v>
      </c>
      <c r="L55" s="3">
        <v>12</v>
      </c>
      <c r="M55" s="3">
        <v>37</v>
      </c>
      <c r="N55" s="11">
        <v>0</v>
      </c>
      <c r="O55" s="11">
        <v>0</v>
      </c>
      <c r="P55" s="11">
        <v>15</v>
      </c>
      <c r="Q55" s="11">
        <v>12</v>
      </c>
      <c r="R55" s="11">
        <v>11</v>
      </c>
      <c r="S55" s="11">
        <f t="shared" si="13"/>
        <v>38</v>
      </c>
      <c r="T55" s="3">
        <v>1</v>
      </c>
      <c r="U55" s="3">
        <v>0</v>
      </c>
      <c r="V55" s="3">
        <v>25</v>
      </c>
      <c r="W55" s="3">
        <v>6</v>
      </c>
      <c r="X55" s="3">
        <v>12</v>
      </c>
      <c r="Y55" s="3">
        <f t="shared" si="14"/>
        <v>44</v>
      </c>
      <c r="Z55" s="13">
        <f t="shared" si="15"/>
        <v>151</v>
      </c>
    </row>
    <row r="56" spans="1:26" x14ac:dyDescent="0.2">
      <c r="A56" s="2" t="s">
        <v>23</v>
      </c>
      <c r="B56" s="11">
        <v>1</v>
      </c>
      <c r="C56" s="11" t="s">
        <v>38</v>
      </c>
      <c r="D56" s="11">
        <v>12</v>
      </c>
      <c r="E56" s="11">
        <v>11</v>
      </c>
      <c r="F56" s="11">
        <v>6</v>
      </c>
      <c r="G56" s="11">
        <f t="shared" si="12"/>
        <v>30</v>
      </c>
      <c r="H56" s="3" t="s">
        <v>38</v>
      </c>
      <c r="I56" s="3" t="s">
        <v>38</v>
      </c>
      <c r="J56" s="3">
        <v>11</v>
      </c>
      <c r="K56" s="3">
        <v>13</v>
      </c>
      <c r="L56" s="3">
        <v>12</v>
      </c>
      <c r="M56" s="3">
        <v>36</v>
      </c>
      <c r="N56" s="11">
        <v>0</v>
      </c>
      <c r="O56" s="11">
        <v>0</v>
      </c>
      <c r="P56" s="11">
        <v>15</v>
      </c>
      <c r="Q56" s="11">
        <v>12</v>
      </c>
      <c r="R56" s="11">
        <v>11</v>
      </c>
      <c r="S56" s="11">
        <f t="shared" si="13"/>
        <v>38</v>
      </c>
      <c r="T56" s="3">
        <v>1</v>
      </c>
      <c r="U56" s="3">
        <v>0</v>
      </c>
      <c r="V56" s="3">
        <v>25</v>
      </c>
      <c r="W56" s="3">
        <v>6</v>
      </c>
      <c r="X56" s="3">
        <v>12</v>
      </c>
      <c r="Y56" s="3">
        <f t="shared" si="14"/>
        <v>44</v>
      </c>
      <c r="Z56" s="13">
        <f t="shared" si="15"/>
        <v>148</v>
      </c>
    </row>
    <row r="57" spans="1:26" x14ac:dyDescent="0.2">
      <c r="A57" s="2" t="s">
        <v>33</v>
      </c>
      <c r="B57" s="11">
        <v>1</v>
      </c>
      <c r="C57" s="11" t="s">
        <v>38</v>
      </c>
      <c r="D57" s="11">
        <v>16</v>
      </c>
      <c r="E57" s="11">
        <v>14</v>
      </c>
      <c r="F57" s="11">
        <v>7</v>
      </c>
      <c r="G57" s="11">
        <f t="shared" si="12"/>
        <v>38</v>
      </c>
      <c r="H57" s="3" t="s">
        <v>38</v>
      </c>
      <c r="I57" s="3" t="s">
        <v>38</v>
      </c>
      <c r="J57" s="3">
        <v>14</v>
      </c>
      <c r="K57" s="3">
        <v>15</v>
      </c>
      <c r="L57" s="3">
        <v>13</v>
      </c>
      <c r="M57" s="3">
        <v>42</v>
      </c>
      <c r="N57" s="11">
        <v>2</v>
      </c>
      <c r="O57" s="11">
        <v>0</v>
      </c>
      <c r="P57" s="11">
        <v>15</v>
      </c>
      <c r="Q57" s="11">
        <v>14</v>
      </c>
      <c r="R57" s="11">
        <v>11</v>
      </c>
      <c r="S57" s="11">
        <f t="shared" si="13"/>
        <v>42</v>
      </c>
      <c r="T57" s="3">
        <v>1</v>
      </c>
      <c r="U57" s="3">
        <v>0</v>
      </c>
      <c r="V57" s="3">
        <v>27</v>
      </c>
      <c r="W57" s="3">
        <v>7</v>
      </c>
      <c r="X57" s="3">
        <v>12</v>
      </c>
      <c r="Y57" s="3">
        <f t="shared" si="14"/>
        <v>47</v>
      </c>
      <c r="Z57" s="13">
        <f t="shared" si="15"/>
        <v>169</v>
      </c>
    </row>
    <row r="58" spans="1:26" x14ac:dyDescent="0.2">
      <c r="A58" s="2" t="s">
        <v>25</v>
      </c>
      <c r="B58" s="11">
        <v>1</v>
      </c>
      <c r="C58" s="11" t="s">
        <v>38</v>
      </c>
      <c r="D58" s="11">
        <v>3</v>
      </c>
      <c r="E58" s="11">
        <v>3</v>
      </c>
      <c r="F58" s="11">
        <v>1</v>
      </c>
      <c r="G58" s="11">
        <f t="shared" si="12"/>
        <v>8</v>
      </c>
      <c r="H58" s="3" t="s">
        <v>38</v>
      </c>
      <c r="I58" s="3" t="s">
        <v>38</v>
      </c>
      <c r="J58" s="3">
        <v>2</v>
      </c>
      <c r="K58" s="3">
        <v>3</v>
      </c>
      <c r="L58" s="3">
        <v>1</v>
      </c>
      <c r="M58" s="3">
        <v>6</v>
      </c>
      <c r="N58" s="11">
        <v>0</v>
      </c>
      <c r="O58" s="11">
        <v>0</v>
      </c>
      <c r="P58" s="11">
        <v>1</v>
      </c>
      <c r="Q58" s="11">
        <v>3</v>
      </c>
      <c r="R58" s="11">
        <v>1</v>
      </c>
      <c r="S58" s="11">
        <f t="shared" si="13"/>
        <v>5</v>
      </c>
      <c r="T58" s="3">
        <v>0</v>
      </c>
      <c r="U58" s="3">
        <v>0</v>
      </c>
      <c r="V58" s="3">
        <v>7</v>
      </c>
      <c r="W58" s="3">
        <v>1</v>
      </c>
      <c r="X58" s="3">
        <v>1</v>
      </c>
      <c r="Y58" s="3">
        <f t="shared" si="14"/>
        <v>9</v>
      </c>
      <c r="Z58" s="13">
        <f t="shared" si="15"/>
        <v>28</v>
      </c>
    </row>
    <row r="59" spans="1:26" x14ac:dyDescent="0.2">
      <c r="A59" s="2" t="s">
        <v>26</v>
      </c>
      <c r="B59" s="11">
        <v>1</v>
      </c>
      <c r="C59" s="11" t="s">
        <v>38</v>
      </c>
      <c r="D59" s="11">
        <v>0</v>
      </c>
      <c r="E59" s="11">
        <v>3</v>
      </c>
      <c r="F59" s="11">
        <v>0</v>
      </c>
      <c r="G59" s="11">
        <f t="shared" si="12"/>
        <v>4</v>
      </c>
      <c r="H59" s="3" t="s">
        <v>38</v>
      </c>
      <c r="I59" s="3" t="s">
        <v>38</v>
      </c>
      <c r="J59" s="3">
        <v>5</v>
      </c>
      <c r="K59" s="3">
        <v>5</v>
      </c>
      <c r="L59" s="3">
        <v>3</v>
      </c>
      <c r="M59" s="3">
        <v>13</v>
      </c>
      <c r="N59" s="11">
        <v>0</v>
      </c>
      <c r="O59" s="11">
        <v>0</v>
      </c>
      <c r="P59" s="11">
        <v>7</v>
      </c>
      <c r="Q59" s="11">
        <v>4</v>
      </c>
      <c r="R59" s="11">
        <v>7</v>
      </c>
      <c r="S59" s="11">
        <f t="shared" si="13"/>
        <v>18</v>
      </c>
      <c r="T59" s="3">
        <v>0</v>
      </c>
      <c r="U59" s="3">
        <v>0</v>
      </c>
      <c r="V59" s="3">
        <v>14</v>
      </c>
      <c r="W59" s="3">
        <v>1</v>
      </c>
      <c r="X59" s="3">
        <v>3</v>
      </c>
      <c r="Y59" s="3">
        <f t="shared" si="14"/>
        <v>18</v>
      </c>
      <c r="Z59" s="13">
        <f t="shared" si="15"/>
        <v>53</v>
      </c>
    </row>
    <row r="60" spans="1:26" x14ac:dyDescent="0.2">
      <c r="A60" s="2" t="s">
        <v>30</v>
      </c>
      <c r="B60" s="11">
        <v>0</v>
      </c>
      <c r="C60" s="11" t="s">
        <v>38</v>
      </c>
      <c r="D60" s="11">
        <v>6</v>
      </c>
      <c r="E60" s="11">
        <v>2</v>
      </c>
      <c r="F60" s="11">
        <v>1</v>
      </c>
      <c r="G60" s="11">
        <f>SUM(B60,D60,E60,F60)</f>
        <v>9</v>
      </c>
      <c r="H60" s="3" t="s">
        <v>38</v>
      </c>
      <c r="I60" s="3" t="s">
        <v>38</v>
      </c>
      <c r="J60" s="3">
        <v>1</v>
      </c>
      <c r="K60" s="3">
        <v>0</v>
      </c>
      <c r="L60" s="3">
        <v>3</v>
      </c>
      <c r="M60" s="3">
        <v>4</v>
      </c>
      <c r="N60" s="11">
        <v>0</v>
      </c>
      <c r="O60" s="11">
        <v>0</v>
      </c>
      <c r="P60" s="11">
        <v>5</v>
      </c>
      <c r="Q60" s="11">
        <v>6</v>
      </c>
      <c r="R60" s="11">
        <v>4</v>
      </c>
      <c r="S60" s="11">
        <f t="shared" si="13"/>
        <v>15</v>
      </c>
      <c r="T60" s="3">
        <v>0</v>
      </c>
      <c r="U60" s="3">
        <v>0</v>
      </c>
      <c r="V60" s="3">
        <v>9</v>
      </c>
      <c r="W60" s="3">
        <v>2</v>
      </c>
      <c r="X60" s="3">
        <v>4</v>
      </c>
      <c r="Y60" s="3">
        <f t="shared" si="14"/>
        <v>15</v>
      </c>
      <c r="Z60" s="13">
        <f t="shared" si="15"/>
        <v>43</v>
      </c>
    </row>
    <row r="61" spans="1:26" x14ac:dyDescent="0.2">
      <c r="A61" s="2" t="s">
        <v>28</v>
      </c>
      <c r="B61" s="11">
        <v>0</v>
      </c>
      <c r="C61" s="11" t="s">
        <v>38</v>
      </c>
      <c r="D61" s="11">
        <v>0</v>
      </c>
      <c r="E61" s="11">
        <v>1</v>
      </c>
      <c r="F61" s="11">
        <v>1</v>
      </c>
      <c r="G61" s="11">
        <f t="shared" si="12"/>
        <v>2</v>
      </c>
      <c r="H61" s="3" t="s">
        <v>38</v>
      </c>
      <c r="I61" s="3" t="s">
        <v>38</v>
      </c>
      <c r="J61" s="3">
        <v>2</v>
      </c>
      <c r="K61" s="3">
        <v>1</v>
      </c>
      <c r="L61" s="3">
        <v>0</v>
      </c>
      <c r="M61" s="3">
        <v>3</v>
      </c>
      <c r="N61" s="11">
        <v>0</v>
      </c>
      <c r="O61" s="11">
        <v>0</v>
      </c>
      <c r="P61" s="11">
        <v>3</v>
      </c>
      <c r="Q61" s="11">
        <v>2</v>
      </c>
      <c r="R61" s="11">
        <v>2</v>
      </c>
      <c r="S61" s="11">
        <f t="shared" si="13"/>
        <v>7</v>
      </c>
      <c r="T61" s="3">
        <v>1</v>
      </c>
      <c r="U61" s="3">
        <v>0</v>
      </c>
      <c r="V61" s="3">
        <v>6</v>
      </c>
      <c r="W61" s="3">
        <v>2</v>
      </c>
      <c r="X61" s="3">
        <v>1</v>
      </c>
      <c r="Y61" s="3">
        <f t="shared" si="14"/>
        <v>10</v>
      </c>
      <c r="Z61" s="13">
        <f t="shared" si="15"/>
        <v>22</v>
      </c>
    </row>
    <row r="62" spans="1:26" x14ac:dyDescent="0.2">
      <c r="A62" s="14" t="s">
        <v>29</v>
      </c>
      <c r="B62" s="15">
        <v>0</v>
      </c>
      <c r="C62" s="15" t="s">
        <v>38</v>
      </c>
      <c r="D62" s="15">
        <v>0</v>
      </c>
      <c r="E62" s="15">
        <v>1</v>
      </c>
      <c r="F62" s="15">
        <v>1</v>
      </c>
      <c r="G62" s="15">
        <f t="shared" si="12"/>
        <v>2</v>
      </c>
      <c r="H62" s="16" t="s">
        <v>38</v>
      </c>
      <c r="I62" s="16" t="s">
        <v>38</v>
      </c>
      <c r="J62" s="16">
        <v>2</v>
      </c>
      <c r="K62" s="16">
        <v>1</v>
      </c>
      <c r="L62" s="16">
        <v>0</v>
      </c>
      <c r="M62" s="16">
        <v>3</v>
      </c>
      <c r="N62" s="15">
        <v>0</v>
      </c>
      <c r="O62" s="15">
        <v>0</v>
      </c>
      <c r="P62" s="15">
        <v>3</v>
      </c>
      <c r="Q62" s="15">
        <v>2</v>
      </c>
      <c r="R62" s="15">
        <v>2</v>
      </c>
      <c r="S62" s="15">
        <f t="shared" si="13"/>
        <v>7</v>
      </c>
      <c r="T62" s="16">
        <v>1</v>
      </c>
      <c r="U62" s="16">
        <v>0</v>
      </c>
      <c r="V62" s="16">
        <v>6</v>
      </c>
      <c r="W62" s="16">
        <v>2</v>
      </c>
      <c r="X62" s="16">
        <v>1</v>
      </c>
      <c r="Y62" s="16">
        <f t="shared" si="14"/>
        <v>10</v>
      </c>
      <c r="Z62" s="17">
        <f t="shared" si="15"/>
        <v>22</v>
      </c>
    </row>
    <row r="63" spans="1:26" x14ac:dyDescent="0.2">
      <c r="A63" s="4"/>
      <c r="B63" s="21"/>
      <c r="C63" s="21"/>
      <c r="D63" s="21"/>
      <c r="E63" s="21"/>
      <c r="F63" s="21"/>
      <c r="G63" s="7"/>
      <c r="H63" s="7"/>
      <c r="I63" s="7"/>
      <c r="J63" s="7"/>
      <c r="K63" s="7"/>
      <c r="L63" s="7"/>
      <c r="M63" s="7"/>
      <c r="Z63" s="7"/>
    </row>
    <row r="64" spans="1:26" x14ac:dyDescent="0.2">
      <c r="A64" s="22" t="s">
        <v>37</v>
      </c>
      <c r="B64" s="21"/>
      <c r="C64" s="21"/>
      <c r="D64" s="21"/>
      <c r="E64" s="21"/>
      <c r="F64" s="21"/>
      <c r="G64" s="7"/>
      <c r="H64" s="7"/>
      <c r="I64" s="7"/>
      <c r="J64" s="7"/>
      <c r="K64" s="7"/>
      <c r="L64" s="7"/>
      <c r="M64" s="7"/>
      <c r="Z64" s="7"/>
    </row>
    <row r="65" spans="1:26" s="7" customFormat="1" ht="12.75" customHeight="1" x14ac:dyDescent="0.2">
      <c r="A65" s="4"/>
      <c r="B65" s="55">
        <v>2016</v>
      </c>
      <c r="C65" s="55"/>
      <c r="D65" s="55"/>
      <c r="E65" s="55"/>
      <c r="F65" s="55"/>
      <c r="G65" s="55"/>
      <c r="H65" s="5">
        <v>2017</v>
      </c>
      <c r="I65" s="5"/>
      <c r="J65" s="5"/>
      <c r="K65" s="5"/>
      <c r="L65" s="5"/>
      <c r="M65" s="5"/>
      <c r="N65" s="6">
        <v>2018</v>
      </c>
      <c r="O65" s="6"/>
      <c r="P65" s="6"/>
      <c r="Q65" s="6"/>
      <c r="R65" s="6"/>
      <c r="S65" s="6"/>
      <c r="T65" s="5">
        <v>2019</v>
      </c>
      <c r="U65" s="5"/>
      <c r="V65" s="5"/>
      <c r="W65" s="5"/>
      <c r="X65" s="5"/>
      <c r="Y65" s="5"/>
      <c r="Z65" s="56" t="s">
        <v>40</v>
      </c>
    </row>
    <row r="66" spans="1:26" s="7" customFormat="1" x14ac:dyDescent="0.2">
      <c r="A66" s="8" t="s">
        <v>8</v>
      </c>
      <c r="B66" s="9" t="s">
        <v>9</v>
      </c>
      <c r="C66" s="9" t="s">
        <v>10</v>
      </c>
      <c r="D66" s="9" t="s">
        <v>11</v>
      </c>
      <c r="E66" s="9" t="s">
        <v>12</v>
      </c>
      <c r="F66" s="9" t="s">
        <v>13</v>
      </c>
      <c r="G66" s="9" t="s">
        <v>14</v>
      </c>
      <c r="H66" s="10" t="s">
        <v>9</v>
      </c>
      <c r="I66" s="10" t="s">
        <v>10</v>
      </c>
      <c r="J66" s="10" t="s">
        <v>11</v>
      </c>
      <c r="K66" s="10" t="s">
        <v>12</v>
      </c>
      <c r="L66" s="10" t="s">
        <v>13</v>
      </c>
      <c r="M66" s="10" t="s">
        <v>14</v>
      </c>
      <c r="N66" s="9" t="s">
        <v>9</v>
      </c>
      <c r="O66" s="9" t="s">
        <v>10</v>
      </c>
      <c r="P66" s="9" t="s">
        <v>11</v>
      </c>
      <c r="Q66" s="9" t="s">
        <v>12</v>
      </c>
      <c r="R66" s="9" t="s">
        <v>13</v>
      </c>
      <c r="S66" s="9" t="s">
        <v>14</v>
      </c>
      <c r="T66" s="10" t="s">
        <v>9</v>
      </c>
      <c r="U66" s="10" t="s">
        <v>10</v>
      </c>
      <c r="V66" s="10" t="s">
        <v>11</v>
      </c>
      <c r="W66" s="10" t="s">
        <v>12</v>
      </c>
      <c r="X66" s="10" t="s">
        <v>13</v>
      </c>
      <c r="Y66" s="10" t="s">
        <v>14</v>
      </c>
      <c r="Z66" s="57"/>
    </row>
    <row r="67" spans="1:26" s="25" customFormat="1" x14ac:dyDescent="0.2">
      <c r="A67" s="8" t="s">
        <v>16</v>
      </c>
      <c r="B67" s="23">
        <v>24</v>
      </c>
      <c r="C67" s="23">
        <v>0</v>
      </c>
      <c r="D67" s="23">
        <v>10</v>
      </c>
      <c r="E67" s="23">
        <v>21</v>
      </c>
      <c r="F67" s="23">
        <v>4</v>
      </c>
      <c r="G67" s="9">
        <f>SUM(B67:F67)</f>
        <v>59</v>
      </c>
      <c r="H67" s="10">
        <v>23</v>
      </c>
      <c r="I67" s="24">
        <v>0</v>
      </c>
      <c r="J67" s="10">
        <v>10</v>
      </c>
      <c r="K67" s="10">
        <v>27</v>
      </c>
      <c r="L67" s="10">
        <v>10</v>
      </c>
      <c r="M67" s="10">
        <v>70</v>
      </c>
      <c r="N67" s="9">
        <v>28</v>
      </c>
      <c r="O67" s="9">
        <v>0</v>
      </c>
      <c r="P67" s="9">
        <v>6</v>
      </c>
      <c r="Q67" s="9">
        <v>37</v>
      </c>
      <c r="R67" s="9">
        <v>4</v>
      </c>
      <c r="S67" s="9">
        <f>N67+O67+P67+Q67+R67</f>
        <v>75</v>
      </c>
      <c r="T67" s="10">
        <v>15</v>
      </c>
      <c r="U67" s="10">
        <v>0</v>
      </c>
      <c r="V67" s="10">
        <v>7</v>
      </c>
      <c r="W67" s="10">
        <v>40</v>
      </c>
      <c r="X67" s="10">
        <v>2</v>
      </c>
      <c r="Y67" s="10">
        <f>T67+U67+V67+W67+X67</f>
        <v>64</v>
      </c>
      <c r="Z67" s="23">
        <f>G67+M67+S67+Y67</f>
        <v>268</v>
      </c>
    </row>
    <row r="68" spans="1:26" s="18" customFormat="1" x14ac:dyDescent="0.2">
      <c r="A68" s="26" t="s">
        <v>2</v>
      </c>
      <c r="B68" s="27">
        <v>4</v>
      </c>
      <c r="C68" s="27" t="s">
        <v>38</v>
      </c>
      <c r="D68" s="27">
        <v>1</v>
      </c>
      <c r="E68" s="27">
        <v>2</v>
      </c>
      <c r="F68" s="27">
        <v>0</v>
      </c>
      <c r="G68" s="27">
        <f>SUM(B68,C68,D68,E68,F68)</f>
        <v>7</v>
      </c>
      <c r="H68" s="18">
        <v>2</v>
      </c>
      <c r="I68" s="18" t="s">
        <v>38</v>
      </c>
      <c r="J68" s="18">
        <v>2</v>
      </c>
      <c r="K68" s="18">
        <v>6</v>
      </c>
      <c r="L68" s="18">
        <v>0</v>
      </c>
      <c r="M68" s="18">
        <v>10</v>
      </c>
      <c r="N68" s="27">
        <v>8</v>
      </c>
      <c r="O68" s="27">
        <v>0</v>
      </c>
      <c r="P68" s="27">
        <v>0</v>
      </c>
      <c r="Q68" s="27">
        <v>3</v>
      </c>
      <c r="R68" s="27">
        <v>0</v>
      </c>
      <c r="S68" s="27">
        <f>SUM(N68:R68)</f>
        <v>11</v>
      </c>
      <c r="T68" s="18">
        <v>2</v>
      </c>
      <c r="U68" s="18">
        <v>0</v>
      </c>
      <c r="V68" s="18">
        <v>1</v>
      </c>
      <c r="W68" s="18">
        <v>5</v>
      </c>
      <c r="X68" s="18">
        <v>0</v>
      </c>
      <c r="Y68" s="18">
        <f>SUM(T68:X68)</f>
        <v>8</v>
      </c>
      <c r="Z68" s="28">
        <f>G68+M68+S68+Y68</f>
        <v>36</v>
      </c>
    </row>
    <row r="69" spans="1:26" s="18" customFormat="1" x14ac:dyDescent="0.2">
      <c r="A69" s="26" t="s">
        <v>21</v>
      </c>
      <c r="B69" s="27">
        <v>20</v>
      </c>
      <c r="C69" s="27" t="s">
        <v>38</v>
      </c>
      <c r="D69" s="27">
        <v>10</v>
      </c>
      <c r="E69" s="27">
        <v>20</v>
      </c>
      <c r="F69" s="27">
        <v>3</v>
      </c>
      <c r="G69" s="27">
        <f>SUM(B69,C69,D69,E69,F69)</f>
        <v>53</v>
      </c>
      <c r="H69" s="18">
        <v>22</v>
      </c>
      <c r="I69" s="18" t="s">
        <v>38</v>
      </c>
      <c r="J69" s="18">
        <v>9</v>
      </c>
      <c r="K69" s="18">
        <v>21</v>
      </c>
      <c r="L69" s="18">
        <v>10</v>
      </c>
      <c r="M69" s="18">
        <v>62</v>
      </c>
      <c r="N69" s="27">
        <v>28</v>
      </c>
      <c r="O69" s="27">
        <v>0</v>
      </c>
      <c r="P69" s="27">
        <v>6</v>
      </c>
      <c r="Q69" s="27">
        <v>27</v>
      </c>
      <c r="R69" s="27">
        <v>4</v>
      </c>
      <c r="S69" s="27">
        <f>SUM(N69:R69)</f>
        <v>65</v>
      </c>
      <c r="T69" s="18">
        <v>15</v>
      </c>
      <c r="U69" s="18">
        <v>0</v>
      </c>
      <c r="V69" s="18">
        <v>7</v>
      </c>
      <c r="W69" s="18">
        <v>33</v>
      </c>
      <c r="X69" s="18">
        <v>2</v>
      </c>
      <c r="Y69" s="18">
        <f>SUM(T69:X69)</f>
        <v>57</v>
      </c>
      <c r="Z69" s="29">
        <f>SUM(G69,M69+S69+Y69)</f>
        <v>237</v>
      </c>
    </row>
    <row r="70" spans="1:26" s="18" customFormat="1" x14ac:dyDescent="0.2">
      <c r="A70" s="26" t="s">
        <v>23</v>
      </c>
      <c r="B70" s="27">
        <v>3</v>
      </c>
      <c r="C70" s="27" t="s">
        <v>38</v>
      </c>
      <c r="D70" s="27">
        <v>0</v>
      </c>
      <c r="E70" s="27">
        <v>3</v>
      </c>
      <c r="F70" s="27">
        <v>0</v>
      </c>
      <c r="G70" s="27">
        <f>SUM(B70,C70,D70,E70,F70)</f>
        <v>6</v>
      </c>
      <c r="H70" s="18">
        <v>2</v>
      </c>
      <c r="I70" s="18" t="s">
        <v>38</v>
      </c>
      <c r="J70" s="18">
        <v>1</v>
      </c>
      <c r="K70" s="18">
        <v>3</v>
      </c>
      <c r="L70" s="18">
        <v>0</v>
      </c>
      <c r="M70" s="18">
        <v>6</v>
      </c>
      <c r="N70" s="27">
        <v>9</v>
      </c>
      <c r="O70" s="27">
        <v>0</v>
      </c>
      <c r="P70" s="27">
        <v>0</v>
      </c>
      <c r="Q70" s="27">
        <v>2</v>
      </c>
      <c r="R70" s="27">
        <v>0</v>
      </c>
      <c r="S70" s="27">
        <f t="shared" ref="S70:S73" si="16">SUM(N70:R70)</f>
        <v>11</v>
      </c>
      <c r="T70" s="18">
        <v>3</v>
      </c>
      <c r="U70" s="18">
        <v>0</v>
      </c>
      <c r="V70" s="18">
        <v>1</v>
      </c>
      <c r="W70" s="18">
        <v>3</v>
      </c>
      <c r="X70" s="18">
        <v>0</v>
      </c>
      <c r="Y70" s="18">
        <f t="shared" ref="Y70:Y73" si="17">SUM(T70:X70)</f>
        <v>7</v>
      </c>
      <c r="Z70" s="29">
        <f t="shared" ref="Z70:Z73" si="18">SUM(G70,M70+S70+Y70)</f>
        <v>30</v>
      </c>
    </row>
    <row r="71" spans="1:26" s="18" customFormat="1" x14ac:dyDescent="0.2">
      <c r="A71" s="26" t="s">
        <v>26</v>
      </c>
      <c r="B71" s="27">
        <v>10</v>
      </c>
      <c r="C71" s="27" t="s">
        <v>38</v>
      </c>
      <c r="D71" s="27">
        <v>7</v>
      </c>
      <c r="E71" s="27">
        <v>9</v>
      </c>
      <c r="F71" s="27" t="s">
        <v>38</v>
      </c>
      <c r="G71" s="27">
        <f>SUM(B71:F71)</f>
        <v>26</v>
      </c>
      <c r="H71" s="18">
        <v>0</v>
      </c>
      <c r="I71" s="18" t="s">
        <v>38</v>
      </c>
      <c r="J71" s="18">
        <v>0</v>
      </c>
      <c r="K71" s="18">
        <v>0</v>
      </c>
      <c r="L71" s="18">
        <v>0</v>
      </c>
      <c r="M71" s="18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f t="shared" si="16"/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f t="shared" si="17"/>
        <v>0</v>
      </c>
      <c r="Z71" s="29">
        <f t="shared" si="18"/>
        <v>26</v>
      </c>
    </row>
    <row r="72" spans="1:26" s="18" customFormat="1" x14ac:dyDescent="0.2">
      <c r="A72" s="2" t="s">
        <v>34</v>
      </c>
      <c r="B72" s="27">
        <v>24</v>
      </c>
      <c r="C72" s="27" t="s">
        <v>38</v>
      </c>
      <c r="D72" s="27">
        <v>10</v>
      </c>
      <c r="E72" s="27">
        <v>21</v>
      </c>
      <c r="F72" s="27">
        <v>4</v>
      </c>
      <c r="G72" s="27">
        <f t="shared" ref="G72:G73" si="19">SUM(B72,C72,D72,E72,F72)</f>
        <v>59</v>
      </c>
      <c r="H72" s="18">
        <v>23</v>
      </c>
      <c r="I72" s="18" t="s">
        <v>38</v>
      </c>
      <c r="J72" s="18">
        <v>10</v>
      </c>
      <c r="K72" s="18">
        <v>27</v>
      </c>
      <c r="L72" s="18">
        <v>10</v>
      </c>
      <c r="M72" s="18">
        <v>70</v>
      </c>
      <c r="N72" s="27">
        <v>28</v>
      </c>
      <c r="O72" s="27">
        <v>0</v>
      </c>
      <c r="P72" s="27">
        <v>6</v>
      </c>
      <c r="Q72" s="27">
        <v>37</v>
      </c>
      <c r="R72" s="27">
        <v>4</v>
      </c>
      <c r="S72" s="27">
        <f t="shared" si="16"/>
        <v>75</v>
      </c>
      <c r="T72" s="18">
        <v>15</v>
      </c>
      <c r="U72" s="18">
        <v>0</v>
      </c>
      <c r="V72" s="18">
        <v>7</v>
      </c>
      <c r="W72" s="18">
        <v>40</v>
      </c>
      <c r="X72" s="18">
        <v>2</v>
      </c>
      <c r="Y72" s="18">
        <f t="shared" si="17"/>
        <v>64</v>
      </c>
      <c r="Z72" s="29">
        <f t="shared" si="18"/>
        <v>268</v>
      </c>
    </row>
    <row r="73" spans="1:26" s="18" customFormat="1" x14ac:dyDescent="0.2">
      <c r="A73" s="14" t="s">
        <v>29</v>
      </c>
      <c r="B73" s="30">
        <v>0</v>
      </c>
      <c r="C73" s="30" t="s">
        <v>38</v>
      </c>
      <c r="D73" s="30">
        <v>1</v>
      </c>
      <c r="E73" s="30">
        <v>0</v>
      </c>
      <c r="F73" s="30">
        <v>0</v>
      </c>
      <c r="G73" s="30">
        <f t="shared" si="19"/>
        <v>1</v>
      </c>
      <c r="H73" s="31">
        <v>0</v>
      </c>
      <c r="I73" s="31" t="s">
        <v>38</v>
      </c>
      <c r="J73" s="31">
        <v>0</v>
      </c>
      <c r="K73" s="31">
        <v>0</v>
      </c>
      <c r="L73" s="31">
        <v>0</v>
      </c>
      <c r="M73" s="31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f t="shared" si="16"/>
        <v>0</v>
      </c>
      <c r="T73" s="31">
        <v>1</v>
      </c>
      <c r="U73" s="31">
        <v>0</v>
      </c>
      <c r="V73" s="31">
        <v>1</v>
      </c>
      <c r="W73" s="31">
        <v>1</v>
      </c>
      <c r="X73" s="31">
        <v>0</v>
      </c>
      <c r="Y73" s="31">
        <f t="shared" si="17"/>
        <v>3</v>
      </c>
      <c r="Z73" s="32">
        <f t="shared" si="18"/>
        <v>4</v>
      </c>
    </row>
    <row r="74" spans="1:26" s="18" customFormat="1" x14ac:dyDescent="0.2">
      <c r="A74" s="26"/>
      <c r="Z74" s="25"/>
    </row>
    <row r="75" spans="1:26" x14ac:dyDescent="0.2">
      <c r="A75" s="19" t="s">
        <v>6</v>
      </c>
      <c r="Z75" s="7"/>
    </row>
    <row r="76" spans="1:26" s="7" customFormat="1" ht="12.75" customHeight="1" x14ac:dyDescent="0.2">
      <c r="A76" s="4"/>
      <c r="B76" s="55">
        <v>2016</v>
      </c>
      <c r="C76" s="55"/>
      <c r="D76" s="55"/>
      <c r="E76" s="55"/>
      <c r="F76" s="55"/>
      <c r="G76" s="55"/>
      <c r="H76" s="5">
        <v>2017</v>
      </c>
      <c r="I76" s="5"/>
      <c r="J76" s="5"/>
      <c r="K76" s="5"/>
      <c r="L76" s="5"/>
      <c r="M76" s="5"/>
      <c r="N76" s="6">
        <v>2018</v>
      </c>
      <c r="O76" s="6"/>
      <c r="P76" s="6"/>
      <c r="Q76" s="6"/>
      <c r="R76" s="6"/>
      <c r="S76" s="6"/>
      <c r="T76" s="5">
        <v>2019</v>
      </c>
      <c r="U76" s="5"/>
      <c r="V76" s="5"/>
      <c r="W76" s="5"/>
      <c r="X76" s="5"/>
      <c r="Y76" s="5"/>
      <c r="Z76" s="56" t="s">
        <v>40</v>
      </c>
    </row>
    <row r="77" spans="1:26" s="7" customFormat="1" x14ac:dyDescent="0.2">
      <c r="A77" s="8" t="s">
        <v>8</v>
      </c>
      <c r="B77" s="9" t="s">
        <v>9</v>
      </c>
      <c r="C77" s="9" t="s">
        <v>10</v>
      </c>
      <c r="D77" s="9" t="s">
        <v>11</v>
      </c>
      <c r="E77" s="9" t="s">
        <v>12</v>
      </c>
      <c r="F77" s="9" t="s">
        <v>13</v>
      </c>
      <c r="G77" s="9" t="s">
        <v>14</v>
      </c>
      <c r="H77" s="10" t="s">
        <v>9</v>
      </c>
      <c r="I77" s="10" t="s">
        <v>10</v>
      </c>
      <c r="J77" s="10" t="s">
        <v>11</v>
      </c>
      <c r="K77" s="10" t="s">
        <v>12</v>
      </c>
      <c r="L77" s="10" t="s">
        <v>13</v>
      </c>
      <c r="M77" s="10" t="s">
        <v>14</v>
      </c>
      <c r="N77" s="9" t="s">
        <v>9</v>
      </c>
      <c r="O77" s="9" t="s">
        <v>10</v>
      </c>
      <c r="P77" s="9" t="s">
        <v>11</v>
      </c>
      <c r="Q77" s="9" t="s">
        <v>12</v>
      </c>
      <c r="R77" s="9" t="s">
        <v>13</v>
      </c>
      <c r="S77" s="9" t="s">
        <v>14</v>
      </c>
      <c r="T77" s="10" t="s">
        <v>9</v>
      </c>
      <c r="U77" s="10" t="s">
        <v>10</v>
      </c>
      <c r="V77" s="10" t="s">
        <v>11</v>
      </c>
      <c r="W77" s="10" t="s">
        <v>12</v>
      </c>
      <c r="X77" s="10" t="s">
        <v>13</v>
      </c>
      <c r="Y77" s="10" t="s">
        <v>14</v>
      </c>
      <c r="Z77" s="57"/>
    </row>
    <row r="78" spans="1:26" s="7" customFormat="1" x14ac:dyDescent="0.2">
      <c r="A78" s="8" t="s">
        <v>16</v>
      </c>
      <c r="B78" s="9">
        <v>6</v>
      </c>
      <c r="C78" s="9">
        <v>0</v>
      </c>
      <c r="D78" s="9">
        <v>4</v>
      </c>
      <c r="E78" s="9">
        <v>18</v>
      </c>
      <c r="F78" s="9">
        <v>3</v>
      </c>
      <c r="G78" s="9">
        <f>SUM(B78:F78)</f>
        <v>31</v>
      </c>
      <c r="H78" s="10">
        <v>5</v>
      </c>
      <c r="I78" s="10">
        <v>0</v>
      </c>
      <c r="J78" s="10">
        <v>7</v>
      </c>
      <c r="K78" s="10">
        <v>12</v>
      </c>
      <c r="L78" s="10">
        <v>9</v>
      </c>
      <c r="M78" s="10">
        <v>33</v>
      </c>
      <c r="N78" s="9">
        <v>9</v>
      </c>
      <c r="O78" s="9">
        <v>0</v>
      </c>
      <c r="P78" s="9">
        <v>4</v>
      </c>
      <c r="Q78" s="9">
        <v>39</v>
      </c>
      <c r="R78" s="9">
        <v>4</v>
      </c>
      <c r="S78" s="9">
        <f>N78+O78+P78+Q78+R78</f>
        <v>56</v>
      </c>
      <c r="T78" s="10">
        <v>3</v>
      </c>
      <c r="U78" s="10">
        <v>0</v>
      </c>
      <c r="V78" s="10">
        <v>6</v>
      </c>
      <c r="W78" s="10">
        <v>46</v>
      </c>
      <c r="X78" s="10">
        <v>5</v>
      </c>
      <c r="Y78" s="10">
        <f>T78+U78+V78+W78+X78</f>
        <v>60</v>
      </c>
      <c r="Z78" s="9">
        <f>G78+M78+S78+Y78</f>
        <v>180</v>
      </c>
    </row>
    <row r="79" spans="1:26" x14ac:dyDescent="0.2">
      <c r="A79" s="2" t="s">
        <v>31</v>
      </c>
      <c r="B79" s="11">
        <v>0</v>
      </c>
      <c r="C79" s="11" t="s">
        <v>38</v>
      </c>
      <c r="D79" s="11">
        <v>0</v>
      </c>
      <c r="E79" s="11">
        <v>4</v>
      </c>
      <c r="F79" s="11">
        <v>0</v>
      </c>
      <c r="G79" s="11">
        <f>SUM(B79,C79,D79,E79,F79)</f>
        <v>4</v>
      </c>
      <c r="H79" s="3">
        <v>0</v>
      </c>
      <c r="I79" s="3" t="s">
        <v>38</v>
      </c>
      <c r="J79" s="3">
        <v>5</v>
      </c>
      <c r="K79" s="3">
        <v>7</v>
      </c>
      <c r="L79" s="3">
        <v>2</v>
      </c>
      <c r="M79" s="3">
        <v>14</v>
      </c>
      <c r="N79" s="11">
        <v>1</v>
      </c>
      <c r="O79" s="11">
        <v>0</v>
      </c>
      <c r="P79" s="11">
        <v>3</v>
      </c>
      <c r="Q79" s="11">
        <v>3</v>
      </c>
      <c r="R79" s="11">
        <v>2</v>
      </c>
      <c r="S79" s="33">
        <f t="shared" ref="S79:S90" si="20">N79+O79+P79+Q79+R79</f>
        <v>9</v>
      </c>
      <c r="T79" s="3">
        <v>0</v>
      </c>
      <c r="U79" s="3">
        <v>0</v>
      </c>
      <c r="V79" s="3">
        <v>2</v>
      </c>
      <c r="W79" s="3">
        <v>4</v>
      </c>
      <c r="X79" s="3">
        <v>0</v>
      </c>
      <c r="Y79" s="12">
        <f t="shared" ref="Y79:Y90" si="21">T79+U79+V79+W79+X79</f>
        <v>6</v>
      </c>
      <c r="Z79" s="6">
        <f>G79+M79+S79+Y79</f>
        <v>33</v>
      </c>
    </row>
    <row r="80" spans="1:26" x14ac:dyDescent="0.2">
      <c r="A80" s="2" t="s">
        <v>3</v>
      </c>
      <c r="B80" s="11">
        <v>0</v>
      </c>
      <c r="C80" s="11" t="s">
        <v>38</v>
      </c>
      <c r="D80" s="11">
        <v>0</v>
      </c>
      <c r="E80" s="11">
        <v>3</v>
      </c>
      <c r="F80" s="11">
        <v>0</v>
      </c>
      <c r="G80" s="11">
        <f t="shared" ref="G80:G90" si="22">SUM(B80,C80,D80,E80,F80)</f>
        <v>3</v>
      </c>
      <c r="H80" s="3">
        <v>0</v>
      </c>
      <c r="I80" s="3" t="s">
        <v>38</v>
      </c>
      <c r="J80" s="3">
        <v>3</v>
      </c>
      <c r="K80" s="3">
        <v>2</v>
      </c>
      <c r="L80" s="3">
        <v>2</v>
      </c>
      <c r="M80" s="3">
        <v>7</v>
      </c>
      <c r="N80" s="11">
        <v>0</v>
      </c>
      <c r="O80" s="11">
        <v>0</v>
      </c>
      <c r="P80" s="11">
        <v>1</v>
      </c>
      <c r="Q80" s="11">
        <v>0</v>
      </c>
      <c r="R80" s="11">
        <v>2</v>
      </c>
      <c r="S80" s="11">
        <f t="shared" si="20"/>
        <v>3</v>
      </c>
      <c r="T80" s="3">
        <v>0</v>
      </c>
      <c r="U80" s="3">
        <v>0</v>
      </c>
      <c r="V80" s="3">
        <v>2</v>
      </c>
      <c r="W80" s="3">
        <v>4</v>
      </c>
      <c r="X80" s="3">
        <v>0</v>
      </c>
      <c r="Y80" s="3">
        <f t="shared" si="21"/>
        <v>6</v>
      </c>
      <c r="Z80" s="13">
        <f>G80+M80+S80+Y80</f>
        <v>19</v>
      </c>
    </row>
    <row r="81" spans="1:26" x14ac:dyDescent="0.2">
      <c r="A81" s="2" t="s">
        <v>2</v>
      </c>
      <c r="B81" s="11">
        <v>0</v>
      </c>
      <c r="C81" s="11" t="s">
        <v>38</v>
      </c>
      <c r="D81" s="11">
        <v>0</v>
      </c>
      <c r="E81" s="11">
        <v>3</v>
      </c>
      <c r="F81" s="11">
        <v>0</v>
      </c>
      <c r="G81" s="11">
        <f t="shared" si="22"/>
        <v>3</v>
      </c>
      <c r="H81" s="3">
        <v>0</v>
      </c>
      <c r="I81" s="3" t="s">
        <v>38</v>
      </c>
      <c r="J81" s="3">
        <v>3</v>
      </c>
      <c r="K81" s="3">
        <v>2</v>
      </c>
      <c r="L81" s="3">
        <v>2</v>
      </c>
      <c r="M81" s="3">
        <v>7</v>
      </c>
      <c r="N81" s="11">
        <v>0</v>
      </c>
      <c r="O81" s="11">
        <v>0</v>
      </c>
      <c r="P81" s="11">
        <v>1</v>
      </c>
      <c r="Q81" s="11">
        <v>0</v>
      </c>
      <c r="R81" s="11">
        <v>2</v>
      </c>
      <c r="S81" s="11">
        <f t="shared" si="20"/>
        <v>3</v>
      </c>
      <c r="T81" s="3">
        <v>0</v>
      </c>
      <c r="U81" s="3">
        <v>0</v>
      </c>
      <c r="V81" s="3">
        <v>2</v>
      </c>
      <c r="W81" s="3">
        <v>4</v>
      </c>
      <c r="X81" s="3">
        <v>0</v>
      </c>
      <c r="Y81" s="3">
        <f t="shared" si="21"/>
        <v>6</v>
      </c>
      <c r="Z81" s="13">
        <f t="shared" ref="Z81:Z90" si="23">G81+M81+S81+Y81</f>
        <v>19</v>
      </c>
    </row>
    <row r="82" spans="1:26" x14ac:dyDescent="0.2">
      <c r="A82" s="2" t="s">
        <v>21</v>
      </c>
      <c r="B82" s="11">
        <v>4</v>
      </c>
      <c r="C82" s="11" t="s">
        <v>38</v>
      </c>
      <c r="D82" s="11">
        <v>1</v>
      </c>
      <c r="E82" s="11">
        <v>4</v>
      </c>
      <c r="F82" s="11">
        <v>0</v>
      </c>
      <c r="G82" s="11">
        <f t="shared" si="22"/>
        <v>9</v>
      </c>
      <c r="H82" s="3">
        <v>1</v>
      </c>
      <c r="I82" s="3" t="s">
        <v>38</v>
      </c>
      <c r="J82" s="3">
        <v>4</v>
      </c>
      <c r="K82" s="3">
        <v>6</v>
      </c>
      <c r="L82" s="3">
        <v>5</v>
      </c>
      <c r="M82" s="3">
        <v>16</v>
      </c>
      <c r="N82" s="11">
        <v>1</v>
      </c>
      <c r="O82" s="11">
        <v>0</v>
      </c>
      <c r="P82" s="11">
        <v>3</v>
      </c>
      <c r="Q82" s="11">
        <v>8</v>
      </c>
      <c r="R82" s="11">
        <v>2</v>
      </c>
      <c r="S82" s="11">
        <f t="shared" si="20"/>
        <v>14</v>
      </c>
      <c r="T82" s="3">
        <v>0</v>
      </c>
      <c r="U82" s="3">
        <v>0</v>
      </c>
      <c r="V82" s="3">
        <v>3</v>
      </c>
      <c r="W82" s="3">
        <v>4</v>
      </c>
      <c r="X82" s="3">
        <v>1</v>
      </c>
      <c r="Y82" s="3">
        <f t="shared" si="21"/>
        <v>8</v>
      </c>
      <c r="Z82" s="13">
        <f t="shared" si="23"/>
        <v>47</v>
      </c>
    </row>
    <row r="83" spans="1:26" x14ac:dyDescent="0.2">
      <c r="A83" s="2" t="s">
        <v>22</v>
      </c>
      <c r="B83" s="11">
        <v>0</v>
      </c>
      <c r="C83" s="11" t="s">
        <v>38</v>
      </c>
      <c r="D83" s="11">
        <v>1</v>
      </c>
      <c r="E83" s="11">
        <v>0</v>
      </c>
      <c r="F83" s="11">
        <v>0</v>
      </c>
      <c r="G83" s="11">
        <f t="shared" si="22"/>
        <v>1</v>
      </c>
      <c r="H83" s="3">
        <v>0</v>
      </c>
      <c r="I83" s="3" t="s">
        <v>38</v>
      </c>
      <c r="J83" s="3">
        <v>2</v>
      </c>
      <c r="K83" s="3">
        <v>1</v>
      </c>
      <c r="L83" s="3">
        <v>1</v>
      </c>
      <c r="M83" s="3">
        <v>4</v>
      </c>
      <c r="N83" s="11">
        <v>0</v>
      </c>
      <c r="O83" s="11">
        <v>0</v>
      </c>
      <c r="P83" s="11">
        <v>2</v>
      </c>
      <c r="Q83" s="11">
        <v>0</v>
      </c>
      <c r="R83" s="11">
        <v>2</v>
      </c>
      <c r="S83" s="11">
        <f t="shared" si="20"/>
        <v>4</v>
      </c>
      <c r="T83" s="3">
        <v>0</v>
      </c>
      <c r="U83" s="3">
        <v>0</v>
      </c>
      <c r="V83" s="3">
        <v>2</v>
      </c>
      <c r="W83" s="3">
        <v>2</v>
      </c>
      <c r="X83" s="3">
        <v>0</v>
      </c>
      <c r="Y83" s="3">
        <f t="shared" si="21"/>
        <v>4</v>
      </c>
      <c r="Z83" s="13">
        <f t="shared" si="23"/>
        <v>13</v>
      </c>
    </row>
    <row r="84" spans="1:26" x14ac:dyDescent="0.2">
      <c r="A84" s="2" t="s">
        <v>23</v>
      </c>
      <c r="B84" s="11">
        <v>0</v>
      </c>
      <c r="C84" s="11" t="s">
        <v>38</v>
      </c>
      <c r="D84" s="11">
        <v>1</v>
      </c>
      <c r="E84" s="11">
        <v>1</v>
      </c>
      <c r="F84" s="11">
        <v>0</v>
      </c>
      <c r="G84" s="11">
        <f t="shared" si="22"/>
        <v>2</v>
      </c>
      <c r="H84" s="3">
        <v>0</v>
      </c>
      <c r="I84" s="3" t="s">
        <v>38</v>
      </c>
      <c r="J84" s="3">
        <v>3</v>
      </c>
      <c r="K84" s="3">
        <v>2</v>
      </c>
      <c r="L84" s="3">
        <v>2</v>
      </c>
      <c r="M84" s="3">
        <v>7</v>
      </c>
      <c r="N84" s="11">
        <v>0</v>
      </c>
      <c r="O84" s="11">
        <v>0</v>
      </c>
      <c r="P84" s="11">
        <v>2</v>
      </c>
      <c r="Q84" s="11">
        <v>0</v>
      </c>
      <c r="R84" s="11">
        <v>2</v>
      </c>
      <c r="S84" s="11">
        <f t="shared" si="20"/>
        <v>4</v>
      </c>
      <c r="T84" s="3">
        <v>0</v>
      </c>
      <c r="U84" s="3">
        <v>0</v>
      </c>
      <c r="V84" s="3">
        <v>2</v>
      </c>
      <c r="W84" s="3">
        <v>2</v>
      </c>
      <c r="X84" s="3">
        <v>0</v>
      </c>
      <c r="Y84" s="3">
        <f t="shared" si="21"/>
        <v>4</v>
      </c>
      <c r="Z84" s="13">
        <f t="shared" si="23"/>
        <v>17</v>
      </c>
    </row>
    <row r="85" spans="1:26" x14ac:dyDescent="0.2">
      <c r="A85" s="2" t="s">
        <v>33</v>
      </c>
      <c r="B85" s="11">
        <v>1</v>
      </c>
      <c r="C85" s="11" t="s">
        <v>38</v>
      </c>
      <c r="D85" s="11">
        <v>1</v>
      </c>
      <c r="E85" s="11">
        <v>5</v>
      </c>
      <c r="F85" s="11">
        <v>1</v>
      </c>
      <c r="G85" s="11">
        <f t="shared" si="22"/>
        <v>8</v>
      </c>
      <c r="H85" s="3">
        <v>1</v>
      </c>
      <c r="I85" s="3" t="s">
        <v>38</v>
      </c>
      <c r="J85" s="3">
        <v>5</v>
      </c>
      <c r="K85" s="3">
        <v>8</v>
      </c>
      <c r="L85" s="3">
        <v>2</v>
      </c>
      <c r="M85" s="3">
        <v>16</v>
      </c>
      <c r="N85" s="11">
        <v>2</v>
      </c>
      <c r="O85" s="11">
        <v>0</v>
      </c>
      <c r="P85" s="11">
        <v>3</v>
      </c>
      <c r="Q85" s="11">
        <v>7</v>
      </c>
      <c r="R85" s="11">
        <v>2</v>
      </c>
      <c r="S85" s="11">
        <f t="shared" si="20"/>
        <v>14</v>
      </c>
      <c r="T85" s="3">
        <v>0</v>
      </c>
      <c r="U85" s="3">
        <v>0</v>
      </c>
      <c r="V85" s="3">
        <v>3</v>
      </c>
      <c r="W85" s="3">
        <v>5</v>
      </c>
      <c r="X85" s="3">
        <v>0</v>
      </c>
      <c r="Y85" s="3">
        <f t="shared" si="21"/>
        <v>8</v>
      </c>
      <c r="Z85" s="13">
        <f t="shared" si="23"/>
        <v>46</v>
      </c>
    </row>
    <row r="86" spans="1:26" x14ac:dyDescent="0.2">
      <c r="A86" s="2" t="s">
        <v>30</v>
      </c>
      <c r="B86" s="11">
        <v>5</v>
      </c>
      <c r="C86" s="11" t="s">
        <v>38</v>
      </c>
      <c r="D86" s="11">
        <v>1</v>
      </c>
      <c r="E86" s="11">
        <v>4</v>
      </c>
      <c r="F86" s="11">
        <v>0</v>
      </c>
      <c r="G86" s="11">
        <v>10</v>
      </c>
      <c r="H86" s="3">
        <v>0</v>
      </c>
      <c r="I86" s="3" t="s">
        <v>38</v>
      </c>
      <c r="J86" s="3">
        <v>4</v>
      </c>
      <c r="K86" s="3">
        <v>6</v>
      </c>
      <c r="L86" s="3">
        <v>7</v>
      </c>
      <c r="M86" s="3">
        <v>17</v>
      </c>
      <c r="N86" s="11">
        <v>1</v>
      </c>
      <c r="O86" s="11">
        <v>0</v>
      </c>
      <c r="P86" s="11">
        <v>3</v>
      </c>
      <c r="Q86" s="11">
        <v>9</v>
      </c>
      <c r="R86" s="11">
        <v>2</v>
      </c>
      <c r="S86" s="11">
        <f t="shared" si="20"/>
        <v>15</v>
      </c>
      <c r="T86" s="3">
        <v>1</v>
      </c>
      <c r="U86" s="3">
        <v>0</v>
      </c>
      <c r="V86" s="3">
        <v>3</v>
      </c>
      <c r="W86" s="3">
        <v>3</v>
      </c>
      <c r="X86" s="3">
        <v>2</v>
      </c>
      <c r="Y86" s="3">
        <f t="shared" si="21"/>
        <v>9</v>
      </c>
      <c r="Z86" s="13">
        <f t="shared" si="23"/>
        <v>51</v>
      </c>
    </row>
    <row r="87" spans="1:26" x14ac:dyDescent="0.2">
      <c r="A87" s="2" t="s">
        <v>34</v>
      </c>
      <c r="B87" s="11">
        <v>1</v>
      </c>
      <c r="C87" s="11" t="s">
        <v>38</v>
      </c>
      <c r="D87" s="11">
        <v>1</v>
      </c>
      <c r="E87" s="11">
        <v>3</v>
      </c>
      <c r="F87" s="11">
        <v>1</v>
      </c>
      <c r="G87" s="11">
        <f t="shared" si="22"/>
        <v>6</v>
      </c>
      <c r="H87" s="3">
        <v>1</v>
      </c>
      <c r="I87" s="3" t="s">
        <v>38</v>
      </c>
      <c r="J87" s="3">
        <v>2</v>
      </c>
      <c r="K87" s="3">
        <v>1</v>
      </c>
      <c r="L87" s="3">
        <v>3</v>
      </c>
      <c r="M87" s="3">
        <v>7</v>
      </c>
      <c r="N87" s="11">
        <v>0</v>
      </c>
      <c r="O87" s="11">
        <v>0</v>
      </c>
      <c r="P87" s="11">
        <v>1</v>
      </c>
      <c r="Q87" s="11">
        <v>2</v>
      </c>
      <c r="R87" s="11">
        <v>2</v>
      </c>
      <c r="S87" s="11">
        <f t="shared" si="20"/>
        <v>5</v>
      </c>
      <c r="T87" s="3">
        <v>0</v>
      </c>
      <c r="U87" s="3">
        <v>0</v>
      </c>
      <c r="V87" s="3">
        <v>2</v>
      </c>
      <c r="W87" s="3">
        <v>3</v>
      </c>
      <c r="X87" s="3">
        <v>0</v>
      </c>
      <c r="Y87" s="3">
        <f t="shared" si="21"/>
        <v>5</v>
      </c>
      <c r="Z87" s="13">
        <f t="shared" si="23"/>
        <v>23</v>
      </c>
    </row>
    <row r="88" spans="1:26" x14ac:dyDescent="0.2">
      <c r="A88" s="2" t="s">
        <v>27</v>
      </c>
      <c r="B88" s="11">
        <v>1</v>
      </c>
      <c r="C88" s="11" t="s">
        <v>38</v>
      </c>
      <c r="D88" s="11">
        <v>1</v>
      </c>
      <c r="E88" s="11">
        <v>1</v>
      </c>
      <c r="F88" s="11">
        <v>1</v>
      </c>
      <c r="G88" s="11">
        <f t="shared" si="22"/>
        <v>4</v>
      </c>
      <c r="H88" s="3">
        <v>1</v>
      </c>
      <c r="I88" s="3" t="s">
        <v>38</v>
      </c>
      <c r="J88" s="3">
        <v>2</v>
      </c>
      <c r="K88" s="3">
        <v>1</v>
      </c>
      <c r="L88" s="3">
        <v>3</v>
      </c>
      <c r="M88" s="3">
        <v>7</v>
      </c>
      <c r="N88" s="11">
        <v>0</v>
      </c>
      <c r="O88" s="11">
        <v>0</v>
      </c>
      <c r="P88" s="11">
        <v>1</v>
      </c>
      <c r="Q88" s="11">
        <v>2</v>
      </c>
      <c r="R88" s="11">
        <v>2</v>
      </c>
      <c r="S88" s="11">
        <f t="shared" si="20"/>
        <v>5</v>
      </c>
      <c r="T88" s="3">
        <v>0</v>
      </c>
      <c r="U88" s="3">
        <v>0</v>
      </c>
      <c r="V88" s="3">
        <v>2</v>
      </c>
      <c r="W88" s="3">
        <v>3</v>
      </c>
      <c r="X88" s="3">
        <v>0</v>
      </c>
      <c r="Y88" s="3">
        <f t="shared" si="21"/>
        <v>5</v>
      </c>
      <c r="Z88" s="13">
        <f t="shared" si="23"/>
        <v>21</v>
      </c>
    </row>
    <row r="89" spans="1:26" x14ac:dyDescent="0.2">
      <c r="A89" s="2" t="s">
        <v>28</v>
      </c>
      <c r="B89" s="11">
        <v>0</v>
      </c>
      <c r="C89" s="11" t="s">
        <v>38</v>
      </c>
      <c r="D89" s="11">
        <v>1</v>
      </c>
      <c r="E89" s="11">
        <v>1</v>
      </c>
      <c r="F89" s="11">
        <v>1</v>
      </c>
      <c r="G89" s="11">
        <f t="shared" si="22"/>
        <v>3</v>
      </c>
      <c r="H89" s="3">
        <v>0</v>
      </c>
      <c r="I89" s="3" t="s">
        <v>38</v>
      </c>
      <c r="J89" s="3">
        <v>2</v>
      </c>
      <c r="K89" s="3">
        <v>2</v>
      </c>
      <c r="L89" s="3">
        <v>2</v>
      </c>
      <c r="M89" s="3">
        <v>6</v>
      </c>
      <c r="N89" s="11">
        <v>0</v>
      </c>
      <c r="O89" s="11">
        <v>0</v>
      </c>
      <c r="P89" s="11">
        <v>0</v>
      </c>
      <c r="Q89" s="11">
        <v>0</v>
      </c>
      <c r="R89" s="11">
        <v>2</v>
      </c>
      <c r="S89" s="11">
        <f t="shared" si="20"/>
        <v>2</v>
      </c>
      <c r="T89" s="3">
        <v>0</v>
      </c>
      <c r="U89" s="3">
        <v>0</v>
      </c>
      <c r="V89" s="3">
        <v>2</v>
      </c>
      <c r="W89" s="3">
        <v>1</v>
      </c>
      <c r="X89" s="3">
        <v>0</v>
      </c>
      <c r="Y89" s="3">
        <f t="shared" si="21"/>
        <v>3</v>
      </c>
      <c r="Z89" s="13">
        <f t="shared" si="23"/>
        <v>14</v>
      </c>
    </row>
    <row r="90" spans="1:26" x14ac:dyDescent="0.2">
      <c r="A90" s="14" t="s">
        <v>29</v>
      </c>
      <c r="B90" s="15">
        <v>0</v>
      </c>
      <c r="C90" s="15" t="s">
        <v>38</v>
      </c>
      <c r="D90" s="15">
        <v>1</v>
      </c>
      <c r="E90" s="15">
        <v>0</v>
      </c>
      <c r="F90" s="15">
        <v>0</v>
      </c>
      <c r="G90" s="15">
        <f t="shared" si="22"/>
        <v>1</v>
      </c>
      <c r="H90" s="16">
        <v>0</v>
      </c>
      <c r="I90" s="16" t="s">
        <v>38</v>
      </c>
      <c r="J90" s="16">
        <v>2</v>
      </c>
      <c r="K90" s="16">
        <v>0</v>
      </c>
      <c r="L90" s="16">
        <v>1</v>
      </c>
      <c r="M90" s="16">
        <v>3</v>
      </c>
      <c r="N90" s="15">
        <v>0</v>
      </c>
      <c r="O90" s="15">
        <v>0</v>
      </c>
      <c r="P90" s="15">
        <v>0</v>
      </c>
      <c r="Q90" s="15">
        <v>0</v>
      </c>
      <c r="R90" s="15">
        <v>1</v>
      </c>
      <c r="S90" s="15">
        <f t="shared" si="20"/>
        <v>1</v>
      </c>
      <c r="T90" s="16">
        <v>0</v>
      </c>
      <c r="U90" s="16">
        <v>0</v>
      </c>
      <c r="V90" s="16">
        <v>1</v>
      </c>
      <c r="W90" s="16">
        <v>1</v>
      </c>
      <c r="X90" s="16">
        <v>0</v>
      </c>
      <c r="Y90" s="16">
        <f t="shared" si="21"/>
        <v>2</v>
      </c>
      <c r="Z90" s="17">
        <f t="shared" si="23"/>
        <v>7</v>
      </c>
    </row>
    <row r="91" spans="1:26" x14ac:dyDescent="0.2">
      <c r="Z91" s="7"/>
    </row>
    <row r="92" spans="1:26" x14ac:dyDescent="0.2">
      <c r="A92" s="4" t="s">
        <v>43</v>
      </c>
      <c r="Z92" s="7"/>
    </row>
    <row r="93" spans="1:26" s="7" customFormat="1" ht="12.75" customHeight="1" x14ac:dyDescent="0.2">
      <c r="A93" s="4"/>
      <c r="B93" s="55">
        <v>2016</v>
      </c>
      <c r="C93" s="55"/>
      <c r="D93" s="55"/>
      <c r="E93" s="55"/>
      <c r="F93" s="55"/>
      <c r="G93" s="55"/>
      <c r="H93" s="5">
        <v>2017</v>
      </c>
      <c r="I93" s="5"/>
      <c r="J93" s="5"/>
      <c r="K93" s="5"/>
      <c r="L93" s="5"/>
      <c r="M93" s="5"/>
      <c r="N93" s="6">
        <v>2018</v>
      </c>
      <c r="O93" s="6"/>
      <c r="P93" s="6"/>
      <c r="Q93" s="6"/>
      <c r="R93" s="6"/>
      <c r="S93" s="6"/>
      <c r="T93" s="5">
        <v>2019</v>
      </c>
      <c r="U93" s="5"/>
      <c r="V93" s="5"/>
      <c r="W93" s="5"/>
      <c r="X93" s="5"/>
      <c r="Y93" s="5"/>
      <c r="Z93" s="56" t="s">
        <v>40</v>
      </c>
    </row>
    <row r="94" spans="1:26" s="7" customFormat="1" x14ac:dyDescent="0.2">
      <c r="A94" s="8" t="s">
        <v>8</v>
      </c>
      <c r="B94" s="9" t="s">
        <v>9</v>
      </c>
      <c r="C94" s="9" t="s">
        <v>10</v>
      </c>
      <c r="D94" s="9" t="s">
        <v>11</v>
      </c>
      <c r="E94" s="9" t="s">
        <v>12</v>
      </c>
      <c r="F94" s="9" t="s">
        <v>13</v>
      </c>
      <c r="G94" s="9" t="s">
        <v>14</v>
      </c>
      <c r="H94" s="10" t="s">
        <v>9</v>
      </c>
      <c r="I94" s="10" t="s">
        <v>10</v>
      </c>
      <c r="J94" s="10" t="s">
        <v>11</v>
      </c>
      <c r="K94" s="10" t="s">
        <v>12</v>
      </c>
      <c r="L94" s="10" t="s">
        <v>13</v>
      </c>
      <c r="M94" s="10" t="s">
        <v>14</v>
      </c>
      <c r="N94" s="9" t="s">
        <v>9</v>
      </c>
      <c r="O94" s="9" t="s">
        <v>10</v>
      </c>
      <c r="P94" s="9" t="s">
        <v>11</v>
      </c>
      <c r="Q94" s="9" t="s">
        <v>12</v>
      </c>
      <c r="R94" s="9" t="s">
        <v>13</v>
      </c>
      <c r="S94" s="9" t="s">
        <v>14</v>
      </c>
      <c r="T94" s="10" t="s">
        <v>9</v>
      </c>
      <c r="U94" s="10" t="s">
        <v>10</v>
      </c>
      <c r="V94" s="10" t="s">
        <v>11</v>
      </c>
      <c r="W94" s="10" t="s">
        <v>12</v>
      </c>
      <c r="X94" s="10" t="s">
        <v>13</v>
      </c>
      <c r="Y94" s="10" t="s">
        <v>14</v>
      </c>
      <c r="Z94" s="57"/>
    </row>
    <row r="95" spans="1:26" s="7" customFormat="1" x14ac:dyDescent="0.2">
      <c r="A95" s="8" t="s">
        <v>16</v>
      </c>
      <c r="B95" s="9">
        <v>12</v>
      </c>
      <c r="C95" s="9">
        <v>0</v>
      </c>
      <c r="D95" s="9">
        <v>5</v>
      </c>
      <c r="E95" s="9">
        <v>13</v>
      </c>
      <c r="F95" s="9">
        <v>8</v>
      </c>
      <c r="G95" s="9">
        <f>SUM(B95:F95)</f>
        <v>38</v>
      </c>
      <c r="H95" s="10">
        <v>7</v>
      </c>
      <c r="I95" s="10">
        <v>0</v>
      </c>
      <c r="J95" s="10">
        <v>11</v>
      </c>
      <c r="K95" s="10">
        <v>22</v>
      </c>
      <c r="L95" s="10">
        <v>6</v>
      </c>
      <c r="M95" s="10">
        <v>46</v>
      </c>
      <c r="N95" s="9">
        <v>7</v>
      </c>
      <c r="O95" s="9">
        <v>0</v>
      </c>
      <c r="P95" s="9">
        <v>17</v>
      </c>
      <c r="Q95" s="9">
        <v>22</v>
      </c>
      <c r="R95" s="9">
        <v>6</v>
      </c>
      <c r="S95" s="9">
        <f>N95+O95+P95+Q95+R95</f>
        <v>52</v>
      </c>
      <c r="T95" s="10">
        <v>4</v>
      </c>
      <c r="U95" s="10">
        <v>0</v>
      </c>
      <c r="V95" s="10">
        <v>7</v>
      </c>
      <c r="W95" s="10">
        <v>14</v>
      </c>
      <c r="X95" s="10">
        <v>4</v>
      </c>
      <c r="Y95" s="10">
        <f>T95+U95+V95+W95+X95</f>
        <v>29</v>
      </c>
      <c r="Z95" s="9">
        <f>G95+M95+S95+Y95</f>
        <v>165</v>
      </c>
    </row>
    <row r="96" spans="1:26" x14ac:dyDescent="0.2">
      <c r="A96" s="2" t="s">
        <v>3</v>
      </c>
      <c r="B96" s="11">
        <v>0</v>
      </c>
      <c r="C96" s="11" t="s">
        <v>38</v>
      </c>
      <c r="D96" s="11">
        <v>2</v>
      </c>
      <c r="E96" s="11">
        <v>2</v>
      </c>
      <c r="F96" s="11">
        <v>2</v>
      </c>
      <c r="G96" s="11">
        <f>SUM(B96,C96,D96,E96,F96)</f>
        <v>6</v>
      </c>
      <c r="H96" s="3">
        <v>3</v>
      </c>
      <c r="I96" s="3" t="s">
        <v>38</v>
      </c>
      <c r="J96" s="3">
        <v>6</v>
      </c>
      <c r="K96" s="3">
        <v>3</v>
      </c>
      <c r="L96" s="3">
        <v>2</v>
      </c>
      <c r="M96" s="3">
        <v>14</v>
      </c>
      <c r="N96" s="11">
        <v>1</v>
      </c>
      <c r="O96" s="11">
        <v>0</v>
      </c>
      <c r="P96" s="11">
        <v>8</v>
      </c>
      <c r="Q96" s="11">
        <v>4</v>
      </c>
      <c r="R96" s="11">
        <v>5</v>
      </c>
      <c r="S96" s="11">
        <f>SUM(N96:R96)</f>
        <v>18</v>
      </c>
      <c r="T96" s="3">
        <v>0</v>
      </c>
      <c r="U96" s="3">
        <v>0</v>
      </c>
      <c r="V96" s="3">
        <v>5</v>
      </c>
      <c r="W96" s="3">
        <v>3</v>
      </c>
      <c r="X96" s="3">
        <v>0</v>
      </c>
      <c r="Y96" s="3">
        <f>SUM(T96:X96)</f>
        <v>8</v>
      </c>
      <c r="Z96" s="6">
        <f>G96+M96+S96+Y96</f>
        <v>46</v>
      </c>
    </row>
    <row r="97" spans="1:26" x14ac:dyDescent="0.2">
      <c r="A97" s="2" t="s">
        <v>2</v>
      </c>
      <c r="B97" s="11">
        <v>1</v>
      </c>
      <c r="C97" s="11" t="s">
        <v>38</v>
      </c>
      <c r="D97" s="11">
        <v>2</v>
      </c>
      <c r="E97" s="11">
        <v>1</v>
      </c>
      <c r="F97" s="11">
        <v>1</v>
      </c>
      <c r="G97" s="11">
        <f t="shared" ref="G97:G106" si="24">SUM(B97,C97,D97,E97,F97)</f>
        <v>5</v>
      </c>
      <c r="H97" s="3">
        <v>3</v>
      </c>
      <c r="I97" s="3" t="s">
        <v>38</v>
      </c>
      <c r="J97" s="3">
        <v>4</v>
      </c>
      <c r="K97" s="3">
        <v>2</v>
      </c>
      <c r="L97" s="3">
        <v>1</v>
      </c>
      <c r="M97" s="3">
        <v>10</v>
      </c>
      <c r="N97" s="11">
        <v>0</v>
      </c>
      <c r="O97" s="11">
        <v>0</v>
      </c>
      <c r="P97" s="11">
        <v>7</v>
      </c>
      <c r="Q97" s="11">
        <v>0</v>
      </c>
      <c r="R97" s="11">
        <v>4</v>
      </c>
      <c r="S97" s="11">
        <f>SUM(N97:R97)</f>
        <v>11</v>
      </c>
      <c r="T97" s="3">
        <v>0</v>
      </c>
      <c r="U97" s="3">
        <v>0</v>
      </c>
      <c r="V97" s="3">
        <v>3</v>
      </c>
      <c r="W97" s="3">
        <v>0</v>
      </c>
      <c r="X97" s="3">
        <v>0</v>
      </c>
      <c r="Y97" s="3">
        <f>SUM(T97:X97)</f>
        <v>3</v>
      </c>
      <c r="Z97" s="13">
        <f>G97+M97+S97+Y97</f>
        <v>29</v>
      </c>
    </row>
    <row r="98" spans="1:26" x14ac:dyDescent="0.2">
      <c r="A98" s="2" t="s">
        <v>21</v>
      </c>
      <c r="B98" s="11">
        <v>1</v>
      </c>
      <c r="C98" s="11" t="s">
        <v>38</v>
      </c>
      <c r="D98" s="11">
        <v>2</v>
      </c>
      <c r="E98" s="11">
        <v>3</v>
      </c>
      <c r="F98" s="11">
        <v>3</v>
      </c>
      <c r="G98" s="11">
        <f t="shared" si="24"/>
        <v>9</v>
      </c>
      <c r="H98" s="3">
        <v>3</v>
      </c>
      <c r="I98" s="3" t="s">
        <v>38</v>
      </c>
      <c r="J98" s="3">
        <v>8</v>
      </c>
      <c r="K98" s="3">
        <v>9</v>
      </c>
      <c r="L98" s="3">
        <v>3</v>
      </c>
      <c r="M98" s="3">
        <v>23</v>
      </c>
      <c r="N98" s="11">
        <v>2</v>
      </c>
      <c r="O98" s="11">
        <v>0</v>
      </c>
      <c r="P98" s="11">
        <v>8</v>
      </c>
      <c r="Q98" s="11">
        <v>7</v>
      </c>
      <c r="R98" s="11">
        <v>6</v>
      </c>
      <c r="S98" s="11">
        <f t="shared" ref="S98:S106" si="25">SUM(N98:R98)</f>
        <v>23</v>
      </c>
      <c r="T98" s="3">
        <v>3</v>
      </c>
      <c r="U98" s="3">
        <v>0</v>
      </c>
      <c r="V98" s="3">
        <v>6</v>
      </c>
      <c r="W98" s="3">
        <v>6</v>
      </c>
      <c r="X98" s="3">
        <v>1</v>
      </c>
      <c r="Y98" s="3">
        <f t="shared" ref="Y98:Y106" si="26">SUM(T98:X98)</f>
        <v>16</v>
      </c>
      <c r="Z98" s="13">
        <f t="shared" ref="Z98:Z106" si="27">G98+M98+S98+Y98</f>
        <v>71</v>
      </c>
    </row>
    <row r="99" spans="1:26" x14ac:dyDescent="0.2">
      <c r="A99" s="2" t="s">
        <v>22</v>
      </c>
      <c r="B99" s="11">
        <v>0</v>
      </c>
      <c r="C99" s="11" t="s">
        <v>38</v>
      </c>
      <c r="D99" s="11">
        <v>2</v>
      </c>
      <c r="E99" s="11">
        <v>2</v>
      </c>
      <c r="F99" s="11">
        <v>3</v>
      </c>
      <c r="G99" s="11">
        <f t="shared" si="24"/>
        <v>7</v>
      </c>
      <c r="H99" s="3">
        <v>1</v>
      </c>
      <c r="I99" s="3" t="s">
        <v>38</v>
      </c>
      <c r="J99" s="3">
        <v>8</v>
      </c>
      <c r="K99" s="3">
        <v>7</v>
      </c>
      <c r="L99" s="3">
        <v>3</v>
      </c>
      <c r="M99" s="3">
        <v>19</v>
      </c>
      <c r="N99" s="11">
        <v>1</v>
      </c>
      <c r="O99" s="11">
        <v>0</v>
      </c>
      <c r="P99" s="11">
        <v>8</v>
      </c>
      <c r="Q99" s="11">
        <v>4</v>
      </c>
      <c r="R99" s="11">
        <v>6</v>
      </c>
      <c r="S99" s="11">
        <f t="shared" si="25"/>
        <v>19</v>
      </c>
      <c r="T99" s="3">
        <v>2</v>
      </c>
      <c r="U99" s="3">
        <v>0</v>
      </c>
      <c r="V99" s="3">
        <v>6</v>
      </c>
      <c r="W99" s="3">
        <v>5</v>
      </c>
      <c r="X99" s="3">
        <v>0</v>
      </c>
      <c r="Y99" s="3">
        <f t="shared" si="26"/>
        <v>13</v>
      </c>
      <c r="Z99" s="13">
        <f t="shared" si="27"/>
        <v>58</v>
      </c>
    </row>
    <row r="100" spans="1:26" x14ac:dyDescent="0.2">
      <c r="A100" s="2" t="s">
        <v>23</v>
      </c>
      <c r="B100" s="11">
        <v>0</v>
      </c>
      <c r="C100" s="11" t="s">
        <v>38</v>
      </c>
      <c r="D100" s="11">
        <v>2</v>
      </c>
      <c r="E100" s="11">
        <v>2</v>
      </c>
      <c r="F100" s="11">
        <v>3</v>
      </c>
      <c r="G100" s="11">
        <f t="shared" si="24"/>
        <v>7</v>
      </c>
      <c r="H100" s="3">
        <v>3</v>
      </c>
      <c r="I100" s="3" t="s">
        <v>38</v>
      </c>
      <c r="J100" s="3">
        <v>8</v>
      </c>
      <c r="K100" s="3">
        <v>8</v>
      </c>
      <c r="L100" s="3">
        <v>2</v>
      </c>
      <c r="M100" s="3">
        <v>21</v>
      </c>
      <c r="N100" s="11">
        <v>2</v>
      </c>
      <c r="O100" s="11">
        <v>0</v>
      </c>
      <c r="P100" s="11">
        <v>8</v>
      </c>
      <c r="Q100" s="11">
        <v>6</v>
      </c>
      <c r="R100" s="11">
        <v>6</v>
      </c>
      <c r="S100" s="11">
        <f t="shared" si="25"/>
        <v>22</v>
      </c>
      <c r="T100" s="3">
        <v>2</v>
      </c>
      <c r="U100" s="3">
        <v>0</v>
      </c>
      <c r="V100" s="3">
        <v>6</v>
      </c>
      <c r="W100" s="3">
        <v>4</v>
      </c>
      <c r="X100" s="3">
        <v>0</v>
      </c>
      <c r="Y100" s="3">
        <f t="shared" si="26"/>
        <v>12</v>
      </c>
      <c r="Z100" s="13">
        <f t="shared" si="27"/>
        <v>62</v>
      </c>
    </row>
    <row r="101" spans="1:26" x14ac:dyDescent="0.2">
      <c r="A101" s="2" t="s">
        <v>33</v>
      </c>
      <c r="B101" s="11">
        <v>1</v>
      </c>
      <c r="C101" s="11" t="s">
        <v>38</v>
      </c>
      <c r="D101" s="11">
        <v>1</v>
      </c>
      <c r="E101" s="11">
        <v>2</v>
      </c>
      <c r="F101" s="11">
        <v>4</v>
      </c>
      <c r="G101" s="11">
        <f t="shared" si="24"/>
        <v>8</v>
      </c>
      <c r="H101" s="3">
        <v>2</v>
      </c>
      <c r="I101" s="3" t="s">
        <v>38</v>
      </c>
      <c r="J101" s="3">
        <v>6</v>
      </c>
      <c r="K101" s="3">
        <v>5</v>
      </c>
      <c r="L101" s="3">
        <v>2</v>
      </c>
      <c r="M101" s="3">
        <v>15</v>
      </c>
      <c r="N101" s="11">
        <v>2</v>
      </c>
      <c r="O101" s="11">
        <v>0</v>
      </c>
      <c r="P101" s="11">
        <v>7</v>
      </c>
      <c r="Q101" s="11">
        <v>5</v>
      </c>
      <c r="R101" s="11">
        <v>5</v>
      </c>
      <c r="S101" s="11">
        <f t="shared" si="25"/>
        <v>19</v>
      </c>
      <c r="T101" s="3">
        <v>2</v>
      </c>
      <c r="U101" s="3">
        <v>0</v>
      </c>
      <c r="V101" s="3">
        <v>6</v>
      </c>
      <c r="W101" s="3">
        <v>3</v>
      </c>
      <c r="X101" s="3">
        <v>0</v>
      </c>
      <c r="Y101" s="3">
        <f t="shared" si="26"/>
        <v>11</v>
      </c>
      <c r="Z101" s="13">
        <f t="shared" si="27"/>
        <v>53</v>
      </c>
    </row>
    <row r="102" spans="1:26" x14ac:dyDescent="0.2">
      <c r="A102" s="2" t="s">
        <v>30</v>
      </c>
      <c r="B102" s="11">
        <v>1</v>
      </c>
      <c r="C102" s="11" t="s">
        <v>38</v>
      </c>
      <c r="D102" s="11">
        <v>2</v>
      </c>
      <c r="E102" s="11">
        <v>2</v>
      </c>
      <c r="F102" s="11">
        <v>3</v>
      </c>
      <c r="G102" s="11">
        <v>8</v>
      </c>
      <c r="H102" s="3">
        <v>3</v>
      </c>
      <c r="I102" s="3" t="s">
        <v>38</v>
      </c>
      <c r="J102" s="3">
        <v>8</v>
      </c>
      <c r="K102" s="3">
        <v>8</v>
      </c>
      <c r="L102" s="3">
        <v>2</v>
      </c>
      <c r="M102" s="3">
        <v>21</v>
      </c>
      <c r="N102" s="11">
        <v>2</v>
      </c>
      <c r="O102" s="11">
        <v>0</v>
      </c>
      <c r="P102" s="11">
        <v>8</v>
      </c>
      <c r="Q102" s="11">
        <v>6</v>
      </c>
      <c r="R102" s="11">
        <v>6</v>
      </c>
      <c r="S102" s="11">
        <f t="shared" si="25"/>
        <v>22</v>
      </c>
      <c r="T102" s="3">
        <v>3</v>
      </c>
      <c r="U102" s="3">
        <v>0</v>
      </c>
      <c r="V102" s="3">
        <v>6</v>
      </c>
      <c r="W102" s="3">
        <v>4</v>
      </c>
      <c r="X102" s="3">
        <v>1</v>
      </c>
      <c r="Y102" s="3">
        <f t="shared" si="26"/>
        <v>14</v>
      </c>
      <c r="Z102" s="13">
        <f t="shared" si="27"/>
        <v>65</v>
      </c>
    </row>
    <row r="103" spans="1:26" x14ac:dyDescent="0.2">
      <c r="A103" s="2" t="s">
        <v>34</v>
      </c>
      <c r="B103" s="11">
        <v>0</v>
      </c>
      <c r="C103" s="11" t="s">
        <v>38</v>
      </c>
      <c r="D103" s="11">
        <v>1</v>
      </c>
      <c r="E103" s="11">
        <v>4</v>
      </c>
      <c r="F103" s="11">
        <v>3</v>
      </c>
      <c r="G103" s="11">
        <f t="shared" si="24"/>
        <v>8</v>
      </c>
      <c r="H103" s="3">
        <v>0</v>
      </c>
      <c r="I103" s="3" t="s">
        <v>38</v>
      </c>
      <c r="J103" s="3">
        <v>3</v>
      </c>
      <c r="K103" s="3">
        <v>4</v>
      </c>
      <c r="L103" s="3">
        <v>1</v>
      </c>
      <c r="M103" s="3">
        <v>8</v>
      </c>
      <c r="N103" s="11">
        <v>0</v>
      </c>
      <c r="O103" s="11">
        <v>0</v>
      </c>
      <c r="P103" s="11">
        <v>6</v>
      </c>
      <c r="Q103" s="11">
        <v>3</v>
      </c>
      <c r="R103" s="11">
        <v>3</v>
      </c>
      <c r="S103" s="11">
        <f t="shared" si="25"/>
        <v>12</v>
      </c>
      <c r="T103" s="3">
        <v>2</v>
      </c>
      <c r="U103" s="3">
        <v>0</v>
      </c>
      <c r="V103" s="3">
        <v>4</v>
      </c>
      <c r="W103" s="3">
        <v>2</v>
      </c>
      <c r="X103" s="3">
        <v>0</v>
      </c>
      <c r="Y103" s="3">
        <f t="shared" si="26"/>
        <v>8</v>
      </c>
      <c r="Z103" s="13">
        <f t="shared" si="27"/>
        <v>36</v>
      </c>
    </row>
    <row r="104" spans="1:26" x14ac:dyDescent="0.2">
      <c r="A104" s="2" t="s">
        <v>27</v>
      </c>
      <c r="B104" s="11">
        <v>0</v>
      </c>
      <c r="C104" s="11" t="s">
        <v>38</v>
      </c>
      <c r="D104" s="11">
        <v>1</v>
      </c>
      <c r="E104" s="11">
        <v>4</v>
      </c>
      <c r="F104" s="11">
        <v>3</v>
      </c>
      <c r="G104" s="11">
        <f t="shared" si="24"/>
        <v>8</v>
      </c>
      <c r="H104" s="3">
        <v>0</v>
      </c>
      <c r="I104" s="3" t="s">
        <v>38</v>
      </c>
      <c r="J104" s="3">
        <v>3</v>
      </c>
      <c r="K104" s="3">
        <v>4</v>
      </c>
      <c r="L104" s="3">
        <v>1</v>
      </c>
      <c r="M104" s="3">
        <v>8</v>
      </c>
      <c r="N104" s="11">
        <v>0</v>
      </c>
      <c r="O104" s="11">
        <v>0</v>
      </c>
      <c r="P104" s="11">
        <v>6</v>
      </c>
      <c r="Q104" s="11">
        <v>3</v>
      </c>
      <c r="R104" s="11">
        <v>3</v>
      </c>
      <c r="S104" s="11">
        <f t="shared" si="25"/>
        <v>12</v>
      </c>
      <c r="T104" s="3">
        <v>2</v>
      </c>
      <c r="U104" s="3">
        <v>0</v>
      </c>
      <c r="V104" s="3">
        <v>4</v>
      </c>
      <c r="W104" s="3">
        <v>2</v>
      </c>
      <c r="X104" s="3">
        <v>0</v>
      </c>
      <c r="Y104" s="3">
        <f t="shared" si="26"/>
        <v>8</v>
      </c>
      <c r="Z104" s="13">
        <f t="shared" si="27"/>
        <v>36</v>
      </c>
    </row>
    <row r="105" spans="1:26" x14ac:dyDescent="0.2">
      <c r="A105" s="2" t="s">
        <v>28</v>
      </c>
      <c r="B105" s="11">
        <v>0</v>
      </c>
      <c r="C105" s="11" t="s">
        <v>38</v>
      </c>
      <c r="D105" s="11">
        <v>1</v>
      </c>
      <c r="E105" s="11">
        <v>1</v>
      </c>
      <c r="F105" s="11">
        <v>1</v>
      </c>
      <c r="G105" s="11">
        <f t="shared" si="24"/>
        <v>3</v>
      </c>
      <c r="H105" s="3">
        <v>0</v>
      </c>
      <c r="I105" s="3" t="s">
        <v>38</v>
      </c>
      <c r="J105" s="3">
        <v>2</v>
      </c>
      <c r="K105" s="3">
        <v>1</v>
      </c>
      <c r="L105" s="3">
        <v>1</v>
      </c>
      <c r="M105" s="3">
        <v>4</v>
      </c>
      <c r="N105" s="11">
        <v>0</v>
      </c>
      <c r="O105" s="11">
        <v>0</v>
      </c>
      <c r="P105" s="11">
        <v>5</v>
      </c>
      <c r="Q105" s="11">
        <v>0</v>
      </c>
      <c r="R105" s="11">
        <v>2</v>
      </c>
      <c r="S105" s="11">
        <f t="shared" si="25"/>
        <v>7</v>
      </c>
      <c r="T105" s="3">
        <v>1</v>
      </c>
      <c r="U105" s="3">
        <v>0</v>
      </c>
      <c r="V105" s="3">
        <v>1</v>
      </c>
      <c r="W105" s="3">
        <v>1</v>
      </c>
      <c r="X105" s="3">
        <v>0</v>
      </c>
      <c r="Y105" s="3">
        <f t="shared" si="26"/>
        <v>3</v>
      </c>
      <c r="Z105" s="13">
        <f t="shared" si="27"/>
        <v>17</v>
      </c>
    </row>
    <row r="106" spans="1:26" x14ac:dyDescent="0.2">
      <c r="A106" s="14" t="s">
        <v>29</v>
      </c>
      <c r="B106" s="15">
        <v>0</v>
      </c>
      <c r="C106" s="15" t="s">
        <v>38</v>
      </c>
      <c r="D106" s="15">
        <v>0</v>
      </c>
      <c r="E106" s="15">
        <v>0</v>
      </c>
      <c r="F106" s="15">
        <v>1</v>
      </c>
      <c r="G106" s="15">
        <f t="shared" si="24"/>
        <v>1</v>
      </c>
      <c r="H106" s="16">
        <v>0</v>
      </c>
      <c r="I106" s="16" t="s">
        <v>38</v>
      </c>
      <c r="J106" s="16">
        <v>1</v>
      </c>
      <c r="K106" s="16">
        <v>1</v>
      </c>
      <c r="L106" s="16">
        <v>0</v>
      </c>
      <c r="M106" s="16">
        <v>2</v>
      </c>
      <c r="N106" s="15">
        <v>0</v>
      </c>
      <c r="O106" s="15">
        <v>0</v>
      </c>
      <c r="P106" s="15">
        <v>3</v>
      </c>
      <c r="Q106" s="15">
        <v>0</v>
      </c>
      <c r="R106" s="15">
        <v>1</v>
      </c>
      <c r="S106" s="15">
        <f t="shared" si="25"/>
        <v>4</v>
      </c>
      <c r="T106" s="16">
        <v>0</v>
      </c>
      <c r="U106" s="16">
        <v>0</v>
      </c>
      <c r="V106" s="16">
        <v>1</v>
      </c>
      <c r="W106" s="16">
        <v>1</v>
      </c>
      <c r="X106" s="16">
        <v>0</v>
      </c>
      <c r="Y106" s="16">
        <f t="shared" si="26"/>
        <v>2</v>
      </c>
      <c r="Z106" s="17">
        <f t="shared" si="27"/>
        <v>9</v>
      </c>
    </row>
    <row r="107" spans="1:26" x14ac:dyDescent="0.2">
      <c r="Z107" s="18"/>
    </row>
    <row r="108" spans="1:26" x14ac:dyDescent="0.2">
      <c r="A108" s="7" t="s">
        <v>7</v>
      </c>
      <c r="Z108" s="7"/>
    </row>
    <row r="109" spans="1:26" s="7" customFormat="1" ht="12.75" customHeight="1" x14ac:dyDescent="0.2">
      <c r="B109" s="55">
        <v>2016</v>
      </c>
      <c r="C109" s="55"/>
      <c r="D109" s="55"/>
      <c r="E109" s="55"/>
      <c r="F109" s="55"/>
      <c r="G109" s="55"/>
      <c r="H109" s="5">
        <v>2017</v>
      </c>
      <c r="I109" s="5"/>
      <c r="J109" s="5"/>
      <c r="K109" s="5"/>
      <c r="L109" s="5"/>
      <c r="M109" s="5"/>
      <c r="N109" s="6">
        <v>2018</v>
      </c>
      <c r="O109" s="6"/>
      <c r="P109" s="6"/>
      <c r="Q109" s="6"/>
      <c r="R109" s="6"/>
      <c r="S109" s="6"/>
      <c r="T109" s="5">
        <v>2019</v>
      </c>
      <c r="U109" s="5"/>
      <c r="V109" s="5"/>
      <c r="W109" s="5"/>
      <c r="X109" s="5"/>
      <c r="Y109" s="5"/>
      <c r="Z109" s="56" t="s">
        <v>40</v>
      </c>
    </row>
    <row r="110" spans="1:26" s="7" customFormat="1" x14ac:dyDescent="0.2">
      <c r="A110" s="10" t="s">
        <v>8</v>
      </c>
      <c r="B110" s="9" t="s">
        <v>9</v>
      </c>
      <c r="C110" s="9" t="s">
        <v>10</v>
      </c>
      <c r="D110" s="9" t="s">
        <v>11</v>
      </c>
      <c r="E110" s="9" t="s">
        <v>12</v>
      </c>
      <c r="F110" s="9" t="s">
        <v>13</v>
      </c>
      <c r="G110" s="9" t="s">
        <v>14</v>
      </c>
      <c r="H110" s="10" t="s">
        <v>9</v>
      </c>
      <c r="I110" s="10" t="s">
        <v>10</v>
      </c>
      <c r="J110" s="10" t="s">
        <v>11</v>
      </c>
      <c r="K110" s="10" t="s">
        <v>12</v>
      </c>
      <c r="L110" s="10" t="s">
        <v>13</v>
      </c>
      <c r="M110" s="10" t="s">
        <v>14</v>
      </c>
      <c r="N110" s="9" t="s">
        <v>9</v>
      </c>
      <c r="O110" s="9" t="s">
        <v>10</v>
      </c>
      <c r="P110" s="9" t="s">
        <v>11</v>
      </c>
      <c r="Q110" s="9" t="s">
        <v>12</v>
      </c>
      <c r="R110" s="9" t="s">
        <v>13</v>
      </c>
      <c r="S110" s="9" t="s">
        <v>14</v>
      </c>
      <c r="T110" s="10" t="s">
        <v>9</v>
      </c>
      <c r="U110" s="10" t="s">
        <v>10</v>
      </c>
      <c r="V110" s="10" t="s">
        <v>11</v>
      </c>
      <c r="W110" s="10" t="s">
        <v>12</v>
      </c>
      <c r="X110" s="10" t="s">
        <v>13</v>
      </c>
      <c r="Y110" s="10" t="s">
        <v>14</v>
      </c>
      <c r="Z110" s="57"/>
    </row>
    <row r="111" spans="1:26" s="7" customFormat="1" x14ac:dyDescent="0.2">
      <c r="A111" s="10" t="s">
        <v>16</v>
      </c>
      <c r="B111" s="9">
        <v>224</v>
      </c>
      <c r="C111" s="9">
        <v>9</v>
      </c>
      <c r="D111" s="9">
        <v>97</v>
      </c>
      <c r="E111" s="9">
        <v>110</v>
      </c>
      <c r="F111" s="9">
        <v>145</v>
      </c>
      <c r="G111" s="9">
        <v>585</v>
      </c>
      <c r="H111" s="10">
        <v>261</v>
      </c>
      <c r="I111" s="10">
        <v>10</v>
      </c>
      <c r="J111" s="10">
        <v>156</v>
      </c>
      <c r="K111" s="10">
        <v>158</v>
      </c>
      <c r="L111" s="10">
        <v>203</v>
      </c>
      <c r="M111" s="10">
        <v>788</v>
      </c>
      <c r="N111" s="9">
        <v>347</v>
      </c>
      <c r="O111" s="9">
        <v>3</v>
      </c>
      <c r="P111" s="9">
        <v>148</v>
      </c>
      <c r="Q111" s="9">
        <v>371</v>
      </c>
      <c r="R111" s="9">
        <v>129</v>
      </c>
      <c r="S111" s="9">
        <f>N111+O111+P111+Q111+R111</f>
        <v>998</v>
      </c>
      <c r="T111" s="10">
        <v>236</v>
      </c>
      <c r="U111" s="10">
        <v>12</v>
      </c>
      <c r="V111" s="10">
        <v>131</v>
      </c>
      <c r="W111" s="10">
        <v>310</v>
      </c>
      <c r="X111" s="10">
        <v>144</v>
      </c>
      <c r="Y111" s="10">
        <f>T111+U111+V111+W111+X111</f>
        <v>833</v>
      </c>
      <c r="Z111" s="20">
        <f>G111+M111+S111+Y111</f>
        <v>3204</v>
      </c>
    </row>
    <row r="112" spans="1:26" x14ac:dyDescent="0.2">
      <c r="A112" s="3" t="s">
        <v>17</v>
      </c>
      <c r="B112" s="34">
        <f>14+5</f>
        <v>19</v>
      </c>
      <c r="C112" s="34">
        <v>1</v>
      </c>
      <c r="D112" s="34">
        <f>23+1</f>
        <v>24</v>
      </c>
      <c r="E112" s="34">
        <v>25</v>
      </c>
      <c r="F112" s="34">
        <v>40</v>
      </c>
      <c r="G112" s="34">
        <f>SUM(B112:F112)</f>
        <v>109</v>
      </c>
      <c r="H112" s="35">
        <v>11</v>
      </c>
      <c r="I112" s="35">
        <v>2</v>
      </c>
      <c r="J112" s="35">
        <v>50</v>
      </c>
      <c r="K112" s="35">
        <v>31</v>
      </c>
      <c r="L112" s="35">
        <v>59</v>
      </c>
      <c r="M112" s="35">
        <v>153</v>
      </c>
      <c r="N112" s="33">
        <v>1</v>
      </c>
      <c r="O112" s="33">
        <v>0</v>
      </c>
      <c r="P112" s="33">
        <v>24</v>
      </c>
      <c r="Q112" s="33">
        <v>18</v>
      </c>
      <c r="R112" s="33">
        <v>13</v>
      </c>
      <c r="S112" s="33">
        <f t="shared" ref="S112:S131" si="28">N112+O112+P112+Q112+R112</f>
        <v>56</v>
      </c>
      <c r="T112" s="12">
        <v>2</v>
      </c>
      <c r="U112" s="12">
        <v>0</v>
      </c>
      <c r="V112" s="12">
        <v>29</v>
      </c>
      <c r="W112" s="12">
        <v>10</v>
      </c>
      <c r="X112" s="12">
        <v>19</v>
      </c>
      <c r="Y112" s="12">
        <f t="shared" ref="Y112:Y131" si="29">T112+U112+V112+W112+X112</f>
        <v>60</v>
      </c>
      <c r="Z112" s="36">
        <f>G112+M112+S112+Y112</f>
        <v>378</v>
      </c>
    </row>
    <row r="113" spans="1:26" x14ac:dyDescent="0.2">
      <c r="A113" s="3" t="s">
        <v>18</v>
      </c>
      <c r="B113" s="11" t="s">
        <v>38</v>
      </c>
      <c r="C113" s="11" t="s">
        <v>38</v>
      </c>
      <c r="D113" s="11" t="s">
        <v>38</v>
      </c>
      <c r="E113" s="11" t="s">
        <v>38</v>
      </c>
      <c r="F113" s="11" t="s">
        <v>38</v>
      </c>
      <c r="G113" s="34">
        <f>SUM(B113:F113)</f>
        <v>0</v>
      </c>
      <c r="H113" s="3">
        <v>186</v>
      </c>
      <c r="I113" s="3">
        <v>3</v>
      </c>
      <c r="J113" s="3">
        <v>62</v>
      </c>
      <c r="K113" s="3">
        <v>72</v>
      </c>
      <c r="L113" s="3">
        <v>87</v>
      </c>
      <c r="M113" s="3">
        <v>410</v>
      </c>
      <c r="N113" s="11">
        <v>54</v>
      </c>
      <c r="O113" s="11">
        <v>8</v>
      </c>
      <c r="P113" s="11">
        <v>65</v>
      </c>
      <c r="Q113" s="11">
        <v>177</v>
      </c>
      <c r="R113" s="11">
        <v>37</v>
      </c>
      <c r="S113" s="11">
        <f t="shared" si="28"/>
        <v>341</v>
      </c>
      <c r="T113" s="3">
        <v>31</v>
      </c>
      <c r="U113" s="3">
        <v>2</v>
      </c>
      <c r="V113" s="3">
        <v>59</v>
      </c>
      <c r="W113" s="3">
        <v>193</v>
      </c>
      <c r="X113" s="3">
        <v>39</v>
      </c>
      <c r="Y113" s="3">
        <f t="shared" si="29"/>
        <v>324</v>
      </c>
      <c r="Z113" s="36">
        <f>G113+M113+S113+Y113</f>
        <v>1075</v>
      </c>
    </row>
    <row r="114" spans="1:26" x14ac:dyDescent="0.2">
      <c r="A114" s="3" t="s">
        <v>4</v>
      </c>
      <c r="B114" s="34">
        <f>12+6</f>
        <v>18</v>
      </c>
      <c r="C114" s="34">
        <v>0</v>
      </c>
      <c r="D114" s="34">
        <v>22</v>
      </c>
      <c r="E114" s="34">
        <v>16</v>
      </c>
      <c r="F114" s="34">
        <v>31</v>
      </c>
      <c r="G114" s="34">
        <f t="shared" ref="G114:G131" si="30">SUM(B114:F114)</f>
        <v>87</v>
      </c>
      <c r="H114" s="35">
        <v>11</v>
      </c>
      <c r="I114" s="35">
        <v>2</v>
      </c>
      <c r="J114" s="35">
        <v>48</v>
      </c>
      <c r="K114" s="35">
        <v>27</v>
      </c>
      <c r="L114" s="35">
        <v>44</v>
      </c>
      <c r="M114" s="35">
        <v>132</v>
      </c>
      <c r="N114" s="11">
        <v>0</v>
      </c>
      <c r="O114" s="11">
        <v>0</v>
      </c>
      <c r="P114" s="11">
        <v>12</v>
      </c>
      <c r="Q114" s="11">
        <v>6</v>
      </c>
      <c r="R114" s="11">
        <v>8</v>
      </c>
      <c r="S114" s="11">
        <f t="shared" si="28"/>
        <v>26</v>
      </c>
      <c r="T114" s="3">
        <v>1</v>
      </c>
      <c r="U114" s="3">
        <v>0</v>
      </c>
      <c r="V114" s="3">
        <v>19</v>
      </c>
      <c r="W114" s="3">
        <v>3</v>
      </c>
      <c r="X114" s="3">
        <v>6</v>
      </c>
      <c r="Y114" s="3">
        <f t="shared" si="29"/>
        <v>29</v>
      </c>
      <c r="Z114" s="36">
        <f t="shared" ref="Z114:Z131" si="31">G114+M114+S114+Y114</f>
        <v>274</v>
      </c>
    </row>
    <row r="115" spans="1:26" x14ac:dyDescent="0.2">
      <c r="A115" s="3" t="s">
        <v>1</v>
      </c>
      <c r="B115" s="34">
        <f>127+2</f>
        <v>129</v>
      </c>
      <c r="C115" s="34">
        <v>1</v>
      </c>
      <c r="D115" s="34">
        <v>33</v>
      </c>
      <c r="E115" s="34">
        <v>51</v>
      </c>
      <c r="F115" s="34">
        <v>53</v>
      </c>
      <c r="G115" s="34">
        <f t="shared" si="30"/>
        <v>267</v>
      </c>
      <c r="H115" s="35">
        <v>186</v>
      </c>
      <c r="I115" s="35">
        <v>3</v>
      </c>
      <c r="J115" s="35">
        <v>62</v>
      </c>
      <c r="K115" s="35">
        <v>72</v>
      </c>
      <c r="L115" s="35">
        <v>87</v>
      </c>
      <c r="M115" s="35">
        <v>410</v>
      </c>
      <c r="N115" s="11">
        <v>54</v>
      </c>
      <c r="O115" s="11">
        <v>8</v>
      </c>
      <c r="P115" s="11">
        <v>65</v>
      </c>
      <c r="Q115" s="11">
        <v>177</v>
      </c>
      <c r="R115" s="11">
        <v>37</v>
      </c>
      <c r="S115" s="11">
        <f t="shared" si="28"/>
        <v>341</v>
      </c>
      <c r="T115" s="3">
        <v>31</v>
      </c>
      <c r="U115" s="3">
        <v>2</v>
      </c>
      <c r="V115" s="3">
        <v>59</v>
      </c>
      <c r="W115" s="3">
        <v>193</v>
      </c>
      <c r="X115" s="3">
        <v>39</v>
      </c>
      <c r="Y115" s="3">
        <f t="shared" si="29"/>
        <v>324</v>
      </c>
      <c r="Z115" s="36">
        <f t="shared" si="31"/>
        <v>1342</v>
      </c>
    </row>
    <row r="116" spans="1:26" x14ac:dyDescent="0.2">
      <c r="A116" s="3" t="s">
        <v>31</v>
      </c>
      <c r="B116" s="34">
        <v>95</v>
      </c>
      <c r="C116" s="11">
        <v>0</v>
      </c>
      <c r="D116" s="34">
        <v>23</v>
      </c>
      <c r="E116" s="34">
        <v>35</v>
      </c>
      <c r="F116" s="34">
        <v>32</v>
      </c>
      <c r="G116" s="34">
        <f t="shared" si="30"/>
        <v>185</v>
      </c>
      <c r="H116" s="35">
        <v>168</v>
      </c>
      <c r="I116" s="35">
        <v>2</v>
      </c>
      <c r="J116" s="35">
        <v>48</v>
      </c>
      <c r="K116" s="35">
        <v>54</v>
      </c>
      <c r="L116" s="35">
        <v>51</v>
      </c>
      <c r="M116" s="35">
        <v>323</v>
      </c>
      <c r="N116" s="11">
        <v>40</v>
      </c>
      <c r="O116" s="11">
        <v>7</v>
      </c>
      <c r="P116" s="11">
        <v>49</v>
      </c>
      <c r="Q116" s="11">
        <v>103</v>
      </c>
      <c r="R116" s="11">
        <v>30</v>
      </c>
      <c r="S116" s="11">
        <f t="shared" si="28"/>
        <v>229</v>
      </c>
      <c r="T116" s="3">
        <v>26</v>
      </c>
      <c r="U116" s="3">
        <v>1</v>
      </c>
      <c r="V116" s="3">
        <v>43</v>
      </c>
      <c r="W116" s="3">
        <v>105</v>
      </c>
      <c r="X116" s="3">
        <v>21</v>
      </c>
      <c r="Y116" s="3">
        <f t="shared" si="29"/>
        <v>196</v>
      </c>
      <c r="Z116" s="36">
        <f t="shared" si="31"/>
        <v>933</v>
      </c>
    </row>
    <row r="117" spans="1:26" x14ac:dyDescent="0.2">
      <c r="A117" s="3" t="s">
        <v>20</v>
      </c>
      <c r="B117" s="34">
        <v>87</v>
      </c>
      <c r="C117" s="34">
        <v>1</v>
      </c>
      <c r="D117" s="34">
        <v>29</v>
      </c>
      <c r="E117" s="34">
        <v>30</v>
      </c>
      <c r="F117" s="34">
        <v>40</v>
      </c>
      <c r="G117" s="34">
        <f t="shared" si="30"/>
        <v>187</v>
      </c>
      <c r="H117" s="35">
        <v>142</v>
      </c>
      <c r="I117" s="35">
        <v>1</v>
      </c>
      <c r="J117" s="35">
        <v>71</v>
      </c>
      <c r="K117" s="35">
        <v>46</v>
      </c>
      <c r="L117" s="35">
        <v>77</v>
      </c>
      <c r="M117" s="35">
        <v>337</v>
      </c>
      <c r="N117" s="11">
        <v>35</v>
      </c>
      <c r="O117" s="11">
        <v>1</v>
      </c>
      <c r="P117" s="11">
        <v>37</v>
      </c>
      <c r="Q117" s="11">
        <v>68</v>
      </c>
      <c r="R117" s="11">
        <v>19</v>
      </c>
      <c r="S117" s="11">
        <f t="shared" si="28"/>
        <v>160</v>
      </c>
      <c r="T117" s="3">
        <v>21</v>
      </c>
      <c r="U117" s="3">
        <v>0</v>
      </c>
      <c r="V117" s="3">
        <v>35</v>
      </c>
      <c r="W117" s="3">
        <v>66</v>
      </c>
      <c r="X117" s="3">
        <v>13</v>
      </c>
      <c r="Y117" s="3">
        <f t="shared" si="29"/>
        <v>135</v>
      </c>
      <c r="Z117" s="36">
        <f t="shared" si="31"/>
        <v>819</v>
      </c>
    </row>
    <row r="118" spans="1:26" x14ac:dyDescent="0.2">
      <c r="A118" s="3" t="s">
        <v>3</v>
      </c>
      <c r="B118" s="34">
        <v>88</v>
      </c>
      <c r="C118" s="34">
        <v>1</v>
      </c>
      <c r="D118" s="34">
        <v>27</v>
      </c>
      <c r="E118" s="34">
        <v>29</v>
      </c>
      <c r="F118" s="34">
        <v>39</v>
      </c>
      <c r="G118" s="34">
        <f t="shared" si="30"/>
        <v>184</v>
      </c>
      <c r="H118" s="35">
        <v>104</v>
      </c>
      <c r="I118" s="35">
        <v>2</v>
      </c>
      <c r="J118" s="35">
        <v>61</v>
      </c>
      <c r="K118" s="35">
        <v>36</v>
      </c>
      <c r="L118" s="35">
        <v>56</v>
      </c>
      <c r="M118" s="35">
        <v>259</v>
      </c>
      <c r="N118" s="11">
        <v>29</v>
      </c>
      <c r="O118" s="11">
        <v>4</v>
      </c>
      <c r="P118" s="11">
        <v>31</v>
      </c>
      <c r="Q118" s="11">
        <v>56</v>
      </c>
      <c r="R118" s="11">
        <v>22</v>
      </c>
      <c r="S118" s="11">
        <f t="shared" si="28"/>
        <v>142</v>
      </c>
      <c r="T118" s="3">
        <v>16</v>
      </c>
      <c r="U118" s="3">
        <v>1</v>
      </c>
      <c r="V118" s="3">
        <v>37</v>
      </c>
      <c r="W118" s="3">
        <v>55</v>
      </c>
      <c r="X118" s="3">
        <v>9</v>
      </c>
      <c r="Y118" s="3">
        <f t="shared" si="29"/>
        <v>118</v>
      </c>
      <c r="Z118" s="36">
        <f t="shared" si="31"/>
        <v>703</v>
      </c>
    </row>
    <row r="119" spans="1:26" x14ac:dyDescent="0.2">
      <c r="A119" s="3" t="s">
        <v>2</v>
      </c>
      <c r="B119" s="34">
        <v>62</v>
      </c>
      <c r="C119" s="11">
        <v>0</v>
      </c>
      <c r="D119" s="34">
        <v>23</v>
      </c>
      <c r="E119" s="34">
        <v>24</v>
      </c>
      <c r="F119" s="34">
        <v>28</v>
      </c>
      <c r="G119" s="34">
        <f t="shared" si="30"/>
        <v>137</v>
      </c>
      <c r="H119" s="35">
        <v>51</v>
      </c>
      <c r="I119" s="35">
        <v>2</v>
      </c>
      <c r="J119" s="35">
        <v>57</v>
      </c>
      <c r="K119" s="35">
        <v>30</v>
      </c>
      <c r="L119" s="35">
        <v>45</v>
      </c>
      <c r="M119" s="35">
        <v>185</v>
      </c>
      <c r="N119" s="11">
        <v>10</v>
      </c>
      <c r="O119" s="11">
        <v>4</v>
      </c>
      <c r="P119" s="11">
        <v>24</v>
      </c>
      <c r="Q119" s="11">
        <v>19</v>
      </c>
      <c r="R119" s="11">
        <v>17</v>
      </c>
      <c r="S119" s="11">
        <f t="shared" si="28"/>
        <v>74</v>
      </c>
      <c r="T119" s="3">
        <v>3</v>
      </c>
      <c r="U119" s="3">
        <v>1</v>
      </c>
      <c r="V119" s="3">
        <v>29</v>
      </c>
      <c r="W119" s="3">
        <v>19</v>
      </c>
      <c r="X119" s="3">
        <v>7</v>
      </c>
      <c r="Y119" s="3">
        <f t="shared" si="29"/>
        <v>59</v>
      </c>
      <c r="Z119" s="36">
        <f t="shared" si="31"/>
        <v>455</v>
      </c>
    </row>
    <row r="120" spans="1:26" x14ac:dyDescent="0.2">
      <c r="A120" s="3" t="s">
        <v>21</v>
      </c>
      <c r="B120" s="34">
        <v>88</v>
      </c>
      <c r="C120" s="34">
        <v>1</v>
      </c>
      <c r="D120" s="34">
        <v>23</v>
      </c>
      <c r="E120" s="34">
        <v>26</v>
      </c>
      <c r="F120" s="34">
        <v>37</v>
      </c>
      <c r="G120" s="34">
        <f t="shared" si="30"/>
        <v>175</v>
      </c>
      <c r="H120" s="35">
        <v>101</v>
      </c>
      <c r="I120" s="35">
        <v>1</v>
      </c>
      <c r="J120" s="35">
        <v>51</v>
      </c>
      <c r="K120" s="35">
        <v>36</v>
      </c>
      <c r="L120" s="35">
        <v>50</v>
      </c>
      <c r="M120" s="35">
        <v>239</v>
      </c>
      <c r="N120" s="11">
        <v>48</v>
      </c>
      <c r="O120" s="11">
        <v>7</v>
      </c>
      <c r="P120" s="11">
        <v>32</v>
      </c>
      <c r="Q120" s="11">
        <v>103</v>
      </c>
      <c r="R120" s="11">
        <v>30</v>
      </c>
      <c r="S120" s="11">
        <f t="shared" si="28"/>
        <v>220</v>
      </c>
      <c r="T120" s="3">
        <v>33</v>
      </c>
      <c r="U120" s="3">
        <v>6</v>
      </c>
      <c r="V120" s="3">
        <v>48</v>
      </c>
      <c r="W120" s="3">
        <v>141</v>
      </c>
      <c r="X120" s="3">
        <v>22</v>
      </c>
      <c r="Y120" s="3">
        <f t="shared" si="29"/>
        <v>250</v>
      </c>
      <c r="Z120" s="36">
        <f t="shared" si="31"/>
        <v>884</v>
      </c>
    </row>
    <row r="121" spans="1:26" x14ac:dyDescent="0.2">
      <c r="A121" s="3" t="s">
        <v>22</v>
      </c>
      <c r="B121" s="34">
        <v>57</v>
      </c>
      <c r="C121" s="11">
        <v>0</v>
      </c>
      <c r="D121" s="34">
        <v>17</v>
      </c>
      <c r="E121" s="34">
        <v>22</v>
      </c>
      <c r="F121" s="34">
        <v>21</v>
      </c>
      <c r="G121" s="34">
        <f t="shared" si="30"/>
        <v>117</v>
      </c>
      <c r="H121" s="35">
        <v>53</v>
      </c>
      <c r="I121" s="35">
        <v>1</v>
      </c>
      <c r="J121" s="35">
        <v>38</v>
      </c>
      <c r="K121" s="35">
        <v>19</v>
      </c>
      <c r="L121" s="35">
        <v>32</v>
      </c>
      <c r="M121" s="35">
        <v>143</v>
      </c>
      <c r="N121" s="11">
        <v>32</v>
      </c>
      <c r="O121" s="11">
        <v>2</v>
      </c>
      <c r="P121" s="11">
        <v>40</v>
      </c>
      <c r="Q121" s="11">
        <v>67</v>
      </c>
      <c r="R121" s="11">
        <v>30</v>
      </c>
      <c r="S121" s="11">
        <f t="shared" si="28"/>
        <v>171</v>
      </c>
      <c r="T121" s="3">
        <v>24</v>
      </c>
      <c r="U121" s="3">
        <v>0</v>
      </c>
      <c r="V121" s="3">
        <v>47</v>
      </c>
      <c r="W121" s="3">
        <v>74</v>
      </c>
      <c r="X121" s="3">
        <v>17</v>
      </c>
      <c r="Y121" s="3">
        <f t="shared" si="29"/>
        <v>162</v>
      </c>
      <c r="Z121" s="36">
        <f t="shared" si="31"/>
        <v>593</v>
      </c>
    </row>
    <row r="122" spans="1:26" x14ac:dyDescent="0.2">
      <c r="A122" s="3" t="s">
        <v>23</v>
      </c>
      <c r="B122" s="34">
        <v>38</v>
      </c>
      <c r="C122" s="11">
        <v>0</v>
      </c>
      <c r="D122" s="34">
        <v>15</v>
      </c>
      <c r="E122" s="34">
        <v>17</v>
      </c>
      <c r="F122" s="34">
        <v>17</v>
      </c>
      <c r="G122" s="34">
        <f t="shared" si="30"/>
        <v>87</v>
      </c>
      <c r="H122" s="35">
        <v>42</v>
      </c>
      <c r="I122" s="35">
        <v>1</v>
      </c>
      <c r="J122" s="35">
        <v>32</v>
      </c>
      <c r="K122" s="35">
        <v>17</v>
      </c>
      <c r="L122" s="35">
        <v>20</v>
      </c>
      <c r="M122" s="35">
        <v>112</v>
      </c>
      <c r="N122" s="11">
        <v>14</v>
      </c>
      <c r="O122" s="11">
        <v>5</v>
      </c>
      <c r="P122" s="11">
        <v>34</v>
      </c>
      <c r="Q122" s="11">
        <v>33</v>
      </c>
      <c r="R122" s="11">
        <v>23</v>
      </c>
      <c r="S122" s="11">
        <f t="shared" si="28"/>
        <v>109</v>
      </c>
      <c r="T122" s="3">
        <v>10</v>
      </c>
      <c r="U122" s="3">
        <v>1</v>
      </c>
      <c r="V122" s="3">
        <v>40</v>
      </c>
      <c r="W122" s="3">
        <v>26</v>
      </c>
      <c r="X122" s="3">
        <v>13</v>
      </c>
      <c r="Y122" s="3">
        <f t="shared" si="29"/>
        <v>90</v>
      </c>
      <c r="Z122" s="36">
        <f t="shared" si="31"/>
        <v>398</v>
      </c>
    </row>
    <row r="123" spans="1:26" x14ac:dyDescent="0.2">
      <c r="A123" s="3" t="s">
        <v>24</v>
      </c>
      <c r="B123" s="34">
        <v>20</v>
      </c>
      <c r="C123" s="11">
        <v>0</v>
      </c>
      <c r="D123" s="34">
        <v>2</v>
      </c>
      <c r="E123" s="34">
        <v>2</v>
      </c>
      <c r="F123" s="34">
        <v>4</v>
      </c>
      <c r="G123" s="34">
        <f t="shared" si="30"/>
        <v>28</v>
      </c>
      <c r="H123" s="35">
        <v>0</v>
      </c>
      <c r="I123" s="35">
        <v>0</v>
      </c>
      <c r="J123" s="35">
        <v>0</v>
      </c>
      <c r="K123" s="35">
        <v>0</v>
      </c>
      <c r="L123" s="35">
        <v>0</v>
      </c>
      <c r="M123" s="35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f t="shared" si="28"/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f t="shared" si="29"/>
        <v>0</v>
      </c>
      <c r="Z123" s="36">
        <f t="shared" si="31"/>
        <v>28</v>
      </c>
    </row>
    <row r="124" spans="1:26" x14ac:dyDescent="0.2">
      <c r="A124" s="3" t="s">
        <v>33</v>
      </c>
      <c r="B124" s="34">
        <v>41</v>
      </c>
      <c r="C124" s="11">
        <v>0</v>
      </c>
      <c r="D124" s="34">
        <v>39</v>
      </c>
      <c r="E124" s="34">
        <v>38</v>
      </c>
      <c r="F124" s="34">
        <v>40</v>
      </c>
      <c r="G124" s="34">
        <f t="shared" si="30"/>
        <v>158</v>
      </c>
      <c r="H124" s="35">
        <v>43</v>
      </c>
      <c r="I124" s="35">
        <v>1</v>
      </c>
      <c r="J124" s="35">
        <v>44</v>
      </c>
      <c r="K124" s="35">
        <v>27</v>
      </c>
      <c r="L124" s="35">
        <v>38</v>
      </c>
      <c r="M124" s="35">
        <v>153</v>
      </c>
      <c r="N124" s="11">
        <v>109</v>
      </c>
      <c r="O124" s="11">
        <v>6</v>
      </c>
      <c r="P124" s="11">
        <v>69</v>
      </c>
      <c r="Q124" s="11">
        <v>317</v>
      </c>
      <c r="R124" s="11">
        <v>60</v>
      </c>
      <c r="S124" s="11">
        <f t="shared" si="28"/>
        <v>561</v>
      </c>
      <c r="T124" s="3">
        <v>51</v>
      </c>
      <c r="U124" s="3">
        <v>5</v>
      </c>
      <c r="V124" s="3">
        <v>89</v>
      </c>
      <c r="W124" s="3">
        <v>239</v>
      </c>
      <c r="X124" s="3">
        <v>41</v>
      </c>
      <c r="Y124" s="3">
        <f t="shared" si="29"/>
        <v>425</v>
      </c>
      <c r="Z124" s="36">
        <f t="shared" si="31"/>
        <v>1297</v>
      </c>
    </row>
    <row r="125" spans="1:26" x14ac:dyDescent="0.2">
      <c r="A125" s="3" t="s">
        <v>25</v>
      </c>
      <c r="B125" s="34">
        <v>3</v>
      </c>
      <c r="C125" s="11">
        <v>0</v>
      </c>
      <c r="D125" s="34">
        <v>12</v>
      </c>
      <c r="E125" s="34">
        <v>13</v>
      </c>
      <c r="F125" s="34">
        <v>20</v>
      </c>
      <c r="G125" s="34">
        <f t="shared" si="30"/>
        <v>48</v>
      </c>
      <c r="H125" s="35">
        <v>11</v>
      </c>
      <c r="I125" s="35">
        <v>1</v>
      </c>
      <c r="J125" s="35">
        <v>32</v>
      </c>
      <c r="K125" s="35">
        <v>13</v>
      </c>
      <c r="L125" s="35">
        <v>28</v>
      </c>
      <c r="M125" s="35">
        <v>85</v>
      </c>
      <c r="N125" s="11">
        <v>11</v>
      </c>
      <c r="O125" s="11">
        <v>0</v>
      </c>
      <c r="P125" s="11">
        <v>4</v>
      </c>
      <c r="Q125" s="11">
        <v>31</v>
      </c>
      <c r="R125" s="11">
        <v>6</v>
      </c>
      <c r="S125" s="11">
        <f t="shared" si="28"/>
        <v>52</v>
      </c>
      <c r="T125" s="3">
        <v>2</v>
      </c>
      <c r="U125" s="3">
        <v>0</v>
      </c>
      <c r="V125" s="3">
        <v>8</v>
      </c>
      <c r="W125" s="3">
        <v>5</v>
      </c>
      <c r="X125" s="3">
        <v>2</v>
      </c>
      <c r="Y125" s="3">
        <f t="shared" si="29"/>
        <v>17</v>
      </c>
      <c r="Z125" s="36">
        <f t="shared" si="31"/>
        <v>202</v>
      </c>
    </row>
    <row r="126" spans="1:26" x14ac:dyDescent="0.2">
      <c r="A126" s="3" t="s">
        <v>26</v>
      </c>
      <c r="B126" s="34">
        <v>11</v>
      </c>
      <c r="C126" s="11">
        <v>1</v>
      </c>
      <c r="D126" s="34">
        <v>26</v>
      </c>
      <c r="E126" s="34">
        <v>20</v>
      </c>
      <c r="F126" s="34">
        <v>34</v>
      </c>
      <c r="G126" s="34">
        <f t="shared" si="30"/>
        <v>92</v>
      </c>
      <c r="H126" s="35">
        <v>12</v>
      </c>
      <c r="I126" s="35">
        <v>1</v>
      </c>
      <c r="J126" s="35">
        <v>17</v>
      </c>
      <c r="K126" s="35">
        <v>11</v>
      </c>
      <c r="L126" s="35">
        <v>27</v>
      </c>
      <c r="M126" s="35">
        <v>68</v>
      </c>
      <c r="N126" s="11">
        <v>28</v>
      </c>
      <c r="O126" s="11">
        <v>0</v>
      </c>
      <c r="P126" s="11">
        <v>15</v>
      </c>
      <c r="Q126" s="11">
        <v>60</v>
      </c>
      <c r="R126" s="11">
        <v>15</v>
      </c>
      <c r="S126" s="11">
        <f t="shared" si="28"/>
        <v>118</v>
      </c>
      <c r="T126" s="3">
        <v>15</v>
      </c>
      <c r="U126" s="3">
        <v>0</v>
      </c>
      <c r="V126" s="3">
        <v>20</v>
      </c>
      <c r="W126" s="3">
        <v>34</v>
      </c>
      <c r="X126" s="3">
        <v>11</v>
      </c>
      <c r="Y126" s="3">
        <f t="shared" si="29"/>
        <v>80</v>
      </c>
      <c r="Z126" s="36">
        <f t="shared" si="31"/>
        <v>358</v>
      </c>
    </row>
    <row r="127" spans="1:26" x14ac:dyDescent="0.2">
      <c r="A127" s="3" t="s">
        <v>30</v>
      </c>
      <c r="B127" s="34">
        <v>54</v>
      </c>
      <c r="C127" s="34">
        <v>0</v>
      </c>
      <c r="D127" s="34">
        <v>17</v>
      </c>
      <c r="E127" s="34">
        <v>20</v>
      </c>
      <c r="F127" s="34">
        <v>27</v>
      </c>
      <c r="G127" s="34">
        <f t="shared" si="30"/>
        <v>118</v>
      </c>
      <c r="H127" s="35">
        <v>78</v>
      </c>
      <c r="I127" s="35">
        <v>1</v>
      </c>
      <c r="J127" s="35">
        <v>50</v>
      </c>
      <c r="K127" s="35">
        <v>24</v>
      </c>
      <c r="L127" s="35">
        <v>42</v>
      </c>
      <c r="M127" s="35">
        <v>195</v>
      </c>
      <c r="N127" s="11">
        <v>42</v>
      </c>
      <c r="O127" s="11">
        <v>7</v>
      </c>
      <c r="P127" s="11">
        <v>33</v>
      </c>
      <c r="Q127" s="11">
        <v>127</v>
      </c>
      <c r="R127" s="11">
        <v>25</v>
      </c>
      <c r="S127" s="11">
        <f t="shared" si="28"/>
        <v>234</v>
      </c>
      <c r="T127" s="3">
        <v>25</v>
      </c>
      <c r="U127" s="3">
        <v>3</v>
      </c>
      <c r="V127" s="3">
        <v>40</v>
      </c>
      <c r="W127" s="3">
        <v>127</v>
      </c>
      <c r="X127" s="3">
        <v>16</v>
      </c>
      <c r="Y127" s="3">
        <f t="shared" si="29"/>
        <v>211</v>
      </c>
      <c r="Z127" s="36">
        <f t="shared" si="31"/>
        <v>758</v>
      </c>
    </row>
    <row r="128" spans="1:26" x14ac:dyDescent="0.2">
      <c r="A128" s="3" t="s">
        <v>34</v>
      </c>
      <c r="B128" s="34">
        <v>59</v>
      </c>
      <c r="C128" s="11">
        <v>0</v>
      </c>
      <c r="D128" s="34">
        <v>6</v>
      </c>
      <c r="E128" s="34">
        <v>16</v>
      </c>
      <c r="F128" s="34">
        <v>14</v>
      </c>
      <c r="G128" s="34">
        <f t="shared" si="30"/>
        <v>95</v>
      </c>
      <c r="H128" s="35">
        <v>84</v>
      </c>
      <c r="I128" s="35">
        <v>0</v>
      </c>
      <c r="J128" s="35">
        <v>23</v>
      </c>
      <c r="K128" s="35">
        <v>11</v>
      </c>
      <c r="L128" s="35">
        <v>21</v>
      </c>
      <c r="M128" s="35">
        <v>139</v>
      </c>
      <c r="N128" s="11">
        <v>31</v>
      </c>
      <c r="O128" s="11">
        <v>3</v>
      </c>
      <c r="P128" s="11">
        <v>19</v>
      </c>
      <c r="Q128" s="11">
        <v>47</v>
      </c>
      <c r="R128" s="11">
        <v>12</v>
      </c>
      <c r="S128" s="11">
        <f t="shared" si="28"/>
        <v>112</v>
      </c>
      <c r="T128" s="3">
        <v>19</v>
      </c>
      <c r="U128" s="3">
        <v>0</v>
      </c>
      <c r="V128" s="3">
        <v>15</v>
      </c>
      <c r="W128" s="3">
        <v>51</v>
      </c>
      <c r="X128" s="3">
        <v>3</v>
      </c>
      <c r="Y128" s="3">
        <f t="shared" si="29"/>
        <v>88</v>
      </c>
      <c r="Z128" s="36">
        <f t="shared" si="31"/>
        <v>434</v>
      </c>
    </row>
    <row r="129" spans="1:33" x14ac:dyDescent="0.2">
      <c r="A129" s="3" t="s">
        <v>27</v>
      </c>
      <c r="B129" s="34">
        <v>61</v>
      </c>
      <c r="C129" s="11">
        <v>0</v>
      </c>
      <c r="D129" s="34">
        <v>5</v>
      </c>
      <c r="E129" s="34">
        <v>10</v>
      </c>
      <c r="F129" s="34">
        <v>15</v>
      </c>
      <c r="G129" s="34">
        <f t="shared" si="30"/>
        <v>91</v>
      </c>
      <c r="H129" s="35">
        <v>84</v>
      </c>
      <c r="I129" s="35">
        <v>0</v>
      </c>
      <c r="J129" s="35">
        <v>24</v>
      </c>
      <c r="K129" s="35">
        <v>11</v>
      </c>
      <c r="L129" s="35">
        <v>21</v>
      </c>
      <c r="M129" s="35">
        <v>140</v>
      </c>
      <c r="N129" s="11">
        <v>31</v>
      </c>
      <c r="O129" s="11">
        <v>3</v>
      </c>
      <c r="P129" s="11">
        <v>19</v>
      </c>
      <c r="Q129" s="11">
        <v>47</v>
      </c>
      <c r="R129" s="11">
        <v>12</v>
      </c>
      <c r="S129" s="11">
        <f t="shared" si="28"/>
        <v>112</v>
      </c>
      <c r="T129" s="3">
        <v>19</v>
      </c>
      <c r="U129" s="3">
        <v>0</v>
      </c>
      <c r="V129" s="3">
        <v>15</v>
      </c>
      <c r="W129" s="3">
        <v>51</v>
      </c>
      <c r="X129" s="3">
        <v>3</v>
      </c>
      <c r="Y129" s="3">
        <f t="shared" si="29"/>
        <v>88</v>
      </c>
      <c r="Z129" s="36">
        <f t="shared" si="31"/>
        <v>431</v>
      </c>
    </row>
    <row r="130" spans="1:33" x14ac:dyDescent="0.2">
      <c r="A130" s="3" t="s">
        <v>28</v>
      </c>
      <c r="B130" s="34">
        <f>27+6</f>
        <v>33</v>
      </c>
      <c r="C130" s="11">
        <v>0</v>
      </c>
      <c r="D130" s="34">
        <v>29</v>
      </c>
      <c r="E130" s="34">
        <v>19</v>
      </c>
      <c r="F130" s="34">
        <v>36</v>
      </c>
      <c r="G130" s="34">
        <f t="shared" si="30"/>
        <v>117</v>
      </c>
      <c r="H130" s="35">
        <v>50</v>
      </c>
      <c r="I130" s="35">
        <v>1</v>
      </c>
      <c r="J130" s="35">
        <v>62</v>
      </c>
      <c r="K130" s="35">
        <v>19</v>
      </c>
      <c r="L130" s="35">
        <v>56</v>
      </c>
      <c r="M130" s="35">
        <v>188</v>
      </c>
      <c r="N130" s="11">
        <v>118</v>
      </c>
      <c r="O130" s="11">
        <v>2</v>
      </c>
      <c r="P130" s="11">
        <v>61</v>
      </c>
      <c r="Q130" s="11">
        <v>250</v>
      </c>
      <c r="R130" s="11">
        <v>48</v>
      </c>
      <c r="S130" s="11">
        <f t="shared" si="28"/>
        <v>479</v>
      </c>
      <c r="T130" s="3">
        <v>70</v>
      </c>
      <c r="U130" s="3">
        <v>0</v>
      </c>
      <c r="V130" s="3">
        <v>69</v>
      </c>
      <c r="W130" s="3">
        <v>239</v>
      </c>
      <c r="X130" s="3">
        <v>42</v>
      </c>
      <c r="Y130" s="3">
        <f t="shared" si="29"/>
        <v>420</v>
      </c>
      <c r="Z130" s="36">
        <f t="shared" si="31"/>
        <v>1204</v>
      </c>
    </row>
    <row r="131" spans="1:33" x14ac:dyDescent="0.2">
      <c r="A131" s="16" t="s">
        <v>29</v>
      </c>
      <c r="B131" s="37">
        <v>18</v>
      </c>
      <c r="C131" s="15">
        <v>0</v>
      </c>
      <c r="D131" s="37">
        <v>22</v>
      </c>
      <c r="E131" s="37">
        <v>15</v>
      </c>
      <c r="F131" s="37">
        <v>32</v>
      </c>
      <c r="G131" s="37">
        <f t="shared" si="30"/>
        <v>87</v>
      </c>
      <c r="H131" s="38">
        <v>29</v>
      </c>
      <c r="I131" s="38">
        <v>1</v>
      </c>
      <c r="J131" s="38">
        <v>38</v>
      </c>
      <c r="K131" s="38">
        <v>12</v>
      </c>
      <c r="L131" s="38">
        <v>42</v>
      </c>
      <c r="M131" s="38">
        <v>122</v>
      </c>
      <c r="N131" s="15">
        <v>105</v>
      </c>
      <c r="O131" s="15">
        <v>2</v>
      </c>
      <c r="P131" s="15">
        <v>56</v>
      </c>
      <c r="Q131" s="15">
        <v>236</v>
      </c>
      <c r="R131" s="15">
        <v>45</v>
      </c>
      <c r="S131" s="15">
        <f t="shared" si="28"/>
        <v>444</v>
      </c>
      <c r="T131" s="16">
        <v>63</v>
      </c>
      <c r="U131" s="16">
        <v>0</v>
      </c>
      <c r="V131" s="16">
        <v>65</v>
      </c>
      <c r="W131" s="16">
        <v>211</v>
      </c>
      <c r="X131" s="16">
        <v>40</v>
      </c>
      <c r="Y131" s="16">
        <f t="shared" si="29"/>
        <v>379</v>
      </c>
      <c r="Z131" s="39">
        <f t="shared" si="31"/>
        <v>1032</v>
      </c>
    </row>
    <row r="132" spans="1:33" s="7" customFormat="1" x14ac:dyDescent="0.2">
      <c r="A132" s="4"/>
      <c r="N132" s="21"/>
    </row>
    <row r="133" spans="1:33" s="7" customFormat="1" x14ac:dyDescent="0.2">
      <c r="A133" s="4"/>
      <c r="N133" s="21"/>
    </row>
    <row r="134" spans="1:33" s="7" customFormat="1" ht="15.75" thickBot="1" x14ac:dyDescent="0.25">
      <c r="A134" s="40" t="s">
        <v>35</v>
      </c>
      <c r="M134" s="21"/>
    </row>
    <row r="135" spans="1:33" s="42" customFormat="1" x14ac:dyDescent="0.2">
      <c r="A135" s="41"/>
      <c r="B135" s="55">
        <v>2016</v>
      </c>
      <c r="C135" s="55"/>
      <c r="D135" s="55"/>
      <c r="E135" s="55"/>
      <c r="F135" s="55"/>
      <c r="G135" s="10">
        <v>2017</v>
      </c>
      <c r="H135" s="10"/>
      <c r="I135" s="10"/>
      <c r="J135" s="10"/>
      <c r="K135" s="10"/>
      <c r="L135" s="6">
        <v>2018</v>
      </c>
      <c r="M135" s="6"/>
      <c r="N135" s="6"/>
      <c r="O135" s="6"/>
      <c r="P135" s="6"/>
      <c r="Q135" s="10">
        <v>2019</v>
      </c>
      <c r="R135" s="10"/>
      <c r="S135" s="10"/>
      <c r="T135" s="10"/>
      <c r="U135" s="10"/>
      <c r="V135" s="62" t="s">
        <v>40</v>
      </c>
      <c r="W135" s="63"/>
      <c r="X135" s="63"/>
      <c r="Y135" s="63"/>
      <c r="Z135" s="63"/>
      <c r="AA135" s="64"/>
    </row>
    <row r="136" spans="1:33" x14ac:dyDescent="0.2">
      <c r="B136" s="6" t="s">
        <v>9</v>
      </c>
      <c r="C136" s="6" t="s">
        <v>10</v>
      </c>
      <c r="D136" s="6" t="s">
        <v>11</v>
      </c>
      <c r="E136" s="6" t="s">
        <v>12</v>
      </c>
      <c r="F136" s="6" t="s">
        <v>13</v>
      </c>
      <c r="G136" s="10" t="s">
        <v>9</v>
      </c>
      <c r="H136" s="10" t="s">
        <v>10</v>
      </c>
      <c r="I136" s="10" t="s">
        <v>11</v>
      </c>
      <c r="J136" s="10" t="s">
        <v>12</v>
      </c>
      <c r="K136" s="10" t="s">
        <v>13</v>
      </c>
      <c r="L136" s="9" t="s">
        <v>9</v>
      </c>
      <c r="M136" s="9" t="s">
        <v>10</v>
      </c>
      <c r="N136" s="9" t="s">
        <v>11</v>
      </c>
      <c r="O136" s="9" t="s">
        <v>12</v>
      </c>
      <c r="P136" s="9" t="s">
        <v>13</v>
      </c>
      <c r="Q136" s="10" t="s">
        <v>9</v>
      </c>
      <c r="R136" s="10" t="s">
        <v>10</v>
      </c>
      <c r="S136" s="10" t="s">
        <v>11</v>
      </c>
      <c r="T136" s="10" t="s">
        <v>12</v>
      </c>
      <c r="U136" s="10" t="s">
        <v>13</v>
      </c>
      <c r="V136" s="43" t="s">
        <v>9</v>
      </c>
      <c r="W136" s="10" t="s">
        <v>10</v>
      </c>
      <c r="X136" s="10" t="s">
        <v>11</v>
      </c>
      <c r="Y136" s="10" t="s">
        <v>12</v>
      </c>
      <c r="Z136" s="10" t="s">
        <v>13</v>
      </c>
      <c r="AA136" s="44" t="s">
        <v>14</v>
      </c>
      <c r="AB136" s="7"/>
      <c r="AC136" s="7"/>
      <c r="AD136" s="7"/>
      <c r="AE136" s="7"/>
      <c r="AF136" s="7"/>
      <c r="AG136" s="7"/>
    </row>
    <row r="137" spans="1:33" x14ac:dyDescent="0.2">
      <c r="A137" s="45" t="s">
        <v>42</v>
      </c>
      <c r="B137" s="33">
        <v>116</v>
      </c>
      <c r="C137" s="33">
        <v>1</v>
      </c>
      <c r="D137" s="33">
        <v>70</v>
      </c>
      <c r="E137" s="33">
        <v>412</v>
      </c>
      <c r="F137" s="33">
        <v>93</v>
      </c>
      <c r="G137" s="3">
        <v>100</v>
      </c>
      <c r="H137" s="3">
        <v>0</v>
      </c>
      <c r="I137" s="3">
        <v>78</v>
      </c>
      <c r="J137" s="3">
        <v>322</v>
      </c>
      <c r="K137" s="3">
        <v>98</v>
      </c>
      <c r="L137" s="11">
        <v>112</v>
      </c>
      <c r="M137" s="11">
        <v>0</v>
      </c>
      <c r="N137" s="11">
        <v>49</v>
      </c>
      <c r="O137" s="11">
        <v>251</v>
      </c>
      <c r="P137" s="11">
        <v>42</v>
      </c>
      <c r="Q137" s="3">
        <v>66</v>
      </c>
      <c r="R137" s="3">
        <v>0</v>
      </c>
      <c r="S137" s="3">
        <v>59</v>
      </c>
      <c r="T137" s="3">
        <v>210</v>
      </c>
      <c r="U137" s="3">
        <v>39</v>
      </c>
      <c r="V137" s="46">
        <f t="shared" ref="V137:W144" si="32">B137+G137+L137+Q137</f>
        <v>394</v>
      </c>
      <c r="W137" s="3">
        <f t="shared" si="32"/>
        <v>1</v>
      </c>
      <c r="X137" s="3">
        <f t="shared" ref="X137:Z144" si="33">D137+I137+N137+S137</f>
        <v>256</v>
      </c>
      <c r="Y137" s="3">
        <f t="shared" si="33"/>
        <v>1195</v>
      </c>
      <c r="Z137" s="3">
        <f t="shared" si="33"/>
        <v>272</v>
      </c>
      <c r="AA137" s="47">
        <f t="shared" ref="AA137:AA144" si="34">G137+L137+Q137+V137</f>
        <v>672</v>
      </c>
    </row>
    <row r="138" spans="1:33" x14ac:dyDescent="0.2">
      <c r="A138" s="19" t="s">
        <v>0</v>
      </c>
      <c r="B138" s="11">
        <v>25</v>
      </c>
      <c r="C138" s="11">
        <v>13</v>
      </c>
      <c r="D138" s="11">
        <v>31</v>
      </c>
      <c r="E138" s="11">
        <v>236</v>
      </c>
      <c r="F138" s="11">
        <v>39</v>
      </c>
      <c r="G138" s="3">
        <v>25</v>
      </c>
      <c r="H138" s="3">
        <v>14</v>
      </c>
      <c r="I138" s="3">
        <v>58</v>
      </c>
      <c r="J138" s="3">
        <v>193</v>
      </c>
      <c r="K138" s="3">
        <v>35</v>
      </c>
      <c r="L138" s="11">
        <v>34</v>
      </c>
      <c r="M138" s="11">
        <v>15</v>
      </c>
      <c r="N138" s="11">
        <v>38</v>
      </c>
      <c r="O138" s="11">
        <v>264</v>
      </c>
      <c r="P138" s="11">
        <v>21</v>
      </c>
      <c r="Q138" s="3">
        <v>19</v>
      </c>
      <c r="R138" s="3">
        <v>17</v>
      </c>
      <c r="S138" s="3">
        <v>28</v>
      </c>
      <c r="T138" s="3">
        <v>259</v>
      </c>
      <c r="U138" s="3">
        <v>18</v>
      </c>
      <c r="V138" s="46">
        <f t="shared" si="32"/>
        <v>103</v>
      </c>
      <c r="W138" s="3">
        <f t="shared" si="32"/>
        <v>59</v>
      </c>
      <c r="X138" s="3">
        <f t="shared" si="33"/>
        <v>155</v>
      </c>
      <c r="Y138" s="3">
        <f t="shared" si="33"/>
        <v>952</v>
      </c>
      <c r="Z138" s="3">
        <f t="shared" si="33"/>
        <v>113</v>
      </c>
      <c r="AA138" s="47">
        <f t="shared" si="34"/>
        <v>181</v>
      </c>
    </row>
    <row r="139" spans="1:33" x14ac:dyDescent="0.2">
      <c r="A139" s="19" t="s">
        <v>5</v>
      </c>
      <c r="B139" s="34">
        <v>6</v>
      </c>
      <c r="C139" s="34">
        <v>0</v>
      </c>
      <c r="D139" s="34">
        <v>61</v>
      </c>
      <c r="E139" s="34">
        <v>43</v>
      </c>
      <c r="F139" s="34">
        <v>29</v>
      </c>
      <c r="G139" s="35">
        <v>1</v>
      </c>
      <c r="H139" s="35">
        <v>0</v>
      </c>
      <c r="I139" s="35">
        <v>48</v>
      </c>
      <c r="J139" s="35">
        <v>29</v>
      </c>
      <c r="K139" s="35">
        <v>40</v>
      </c>
      <c r="L139" s="34">
        <v>4</v>
      </c>
      <c r="M139" s="11">
        <v>0</v>
      </c>
      <c r="N139" s="34">
        <v>64</v>
      </c>
      <c r="O139" s="34">
        <v>27</v>
      </c>
      <c r="P139" s="34">
        <v>23</v>
      </c>
      <c r="Q139" s="35">
        <v>3</v>
      </c>
      <c r="R139" s="3">
        <v>0</v>
      </c>
      <c r="S139" s="35">
        <v>62</v>
      </c>
      <c r="T139" s="35">
        <v>16</v>
      </c>
      <c r="U139" s="35">
        <v>26</v>
      </c>
      <c r="V139" s="46">
        <f t="shared" si="32"/>
        <v>14</v>
      </c>
      <c r="W139" s="3">
        <f t="shared" si="32"/>
        <v>0</v>
      </c>
      <c r="X139" s="3">
        <f t="shared" si="33"/>
        <v>235</v>
      </c>
      <c r="Y139" s="3">
        <f t="shared" si="33"/>
        <v>115</v>
      </c>
      <c r="Z139" s="3">
        <f t="shared" si="33"/>
        <v>118</v>
      </c>
      <c r="AA139" s="47">
        <f t="shared" si="34"/>
        <v>22</v>
      </c>
    </row>
    <row r="140" spans="1:33" x14ac:dyDescent="0.2">
      <c r="A140" s="48" t="s">
        <v>37</v>
      </c>
      <c r="B140" s="27">
        <v>24</v>
      </c>
      <c r="C140" s="27">
        <v>0</v>
      </c>
      <c r="D140" s="27">
        <v>10</v>
      </c>
      <c r="E140" s="27">
        <v>21</v>
      </c>
      <c r="F140" s="27">
        <v>4</v>
      </c>
      <c r="G140" s="18">
        <v>23</v>
      </c>
      <c r="H140" s="18">
        <v>0</v>
      </c>
      <c r="I140" s="18">
        <v>10</v>
      </c>
      <c r="J140" s="18">
        <v>27</v>
      </c>
      <c r="K140" s="18">
        <v>10</v>
      </c>
      <c r="L140" s="27">
        <v>28</v>
      </c>
      <c r="M140" s="11">
        <v>0</v>
      </c>
      <c r="N140" s="27">
        <v>6</v>
      </c>
      <c r="O140" s="27">
        <v>37</v>
      </c>
      <c r="P140" s="27">
        <v>4</v>
      </c>
      <c r="Q140" s="18">
        <v>15</v>
      </c>
      <c r="R140" s="3">
        <v>0</v>
      </c>
      <c r="S140" s="18">
        <v>7</v>
      </c>
      <c r="T140" s="18">
        <v>40</v>
      </c>
      <c r="U140" s="18">
        <v>2</v>
      </c>
      <c r="V140" s="46">
        <f t="shared" si="32"/>
        <v>90</v>
      </c>
      <c r="W140" s="3">
        <f t="shared" si="32"/>
        <v>0</v>
      </c>
      <c r="X140" s="3">
        <f t="shared" si="33"/>
        <v>33</v>
      </c>
      <c r="Y140" s="3">
        <f t="shared" si="33"/>
        <v>125</v>
      </c>
      <c r="Z140" s="3">
        <f t="shared" si="33"/>
        <v>20</v>
      </c>
      <c r="AA140" s="47">
        <f t="shared" si="34"/>
        <v>156</v>
      </c>
    </row>
    <row r="141" spans="1:33" x14ac:dyDescent="0.2">
      <c r="A141" s="19" t="s">
        <v>6</v>
      </c>
      <c r="B141" s="11">
        <v>6</v>
      </c>
      <c r="C141" s="11">
        <v>0</v>
      </c>
      <c r="D141" s="11">
        <v>4</v>
      </c>
      <c r="E141" s="11">
        <v>18</v>
      </c>
      <c r="F141" s="11">
        <v>3</v>
      </c>
      <c r="G141" s="3">
        <v>5</v>
      </c>
      <c r="H141" s="3">
        <v>0</v>
      </c>
      <c r="I141" s="3">
        <v>7</v>
      </c>
      <c r="J141" s="3">
        <v>12</v>
      </c>
      <c r="K141" s="3">
        <v>9</v>
      </c>
      <c r="L141" s="11">
        <v>9</v>
      </c>
      <c r="M141" s="11">
        <v>0</v>
      </c>
      <c r="N141" s="11">
        <v>4</v>
      </c>
      <c r="O141" s="11">
        <v>39</v>
      </c>
      <c r="P141" s="11">
        <v>4</v>
      </c>
      <c r="Q141" s="3">
        <v>3</v>
      </c>
      <c r="R141" s="3">
        <v>0</v>
      </c>
      <c r="S141" s="3">
        <v>6</v>
      </c>
      <c r="T141" s="3">
        <v>46</v>
      </c>
      <c r="U141" s="3">
        <v>5</v>
      </c>
      <c r="V141" s="46">
        <f t="shared" si="32"/>
        <v>23</v>
      </c>
      <c r="W141" s="3">
        <f t="shared" si="32"/>
        <v>0</v>
      </c>
      <c r="X141" s="3">
        <f t="shared" ref="X141" si="35">D141+I141+N141+S141</f>
        <v>21</v>
      </c>
      <c r="Y141" s="3">
        <f t="shared" ref="Y141" si="36">E141+J141+O141+T141</f>
        <v>115</v>
      </c>
      <c r="Z141" s="3">
        <f t="shared" ref="Z141" si="37">F141+K141+P141+U141</f>
        <v>21</v>
      </c>
      <c r="AA141" s="47">
        <f t="shared" ref="AA141" si="38">G141+L141+Q141+V141</f>
        <v>40</v>
      </c>
    </row>
    <row r="142" spans="1:33" x14ac:dyDescent="0.2">
      <c r="A142" s="4" t="s">
        <v>43</v>
      </c>
      <c r="B142" s="11">
        <v>12</v>
      </c>
      <c r="C142" s="11">
        <v>0</v>
      </c>
      <c r="D142" s="11">
        <v>5</v>
      </c>
      <c r="E142" s="11">
        <v>13</v>
      </c>
      <c r="F142" s="11">
        <v>8</v>
      </c>
      <c r="G142" s="3">
        <v>7</v>
      </c>
      <c r="H142" s="3">
        <v>0</v>
      </c>
      <c r="I142" s="3">
        <v>11</v>
      </c>
      <c r="J142" s="3">
        <v>22</v>
      </c>
      <c r="K142" s="3">
        <v>6</v>
      </c>
      <c r="L142" s="11">
        <v>7</v>
      </c>
      <c r="M142" s="11">
        <v>0</v>
      </c>
      <c r="N142" s="11">
        <v>17</v>
      </c>
      <c r="O142" s="11">
        <v>22</v>
      </c>
      <c r="P142" s="11">
        <v>6</v>
      </c>
      <c r="Q142" s="3">
        <v>4</v>
      </c>
      <c r="R142" s="3">
        <v>0</v>
      </c>
      <c r="S142" s="3">
        <v>7</v>
      </c>
      <c r="T142" s="3">
        <v>14</v>
      </c>
      <c r="U142" s="3">
        <v>4</v>
      </c>
      <c r="V142" s="46">
        <f t="shared" si="32"/>
        <v>30</v>
      </c>
      <c r="W142" s="3">
        <f t="shared" si="32"/>
        <v>0</v>
      </c>
      <c r="X142" s="3">
        <f t="shared" si="33"/>
        <v>40</v>
      </c>
      <c r="Y142" s="3">
        <f t="shared" si="33"/>
        <v>71</v>
      </c>
      <c r="Z142" s="3">
        <f t="shared" si="33"/>
        <v>24</v>
      </c>
      <c r="AA142" s="47">
        <f t="shared" si="34"/>
        <v>48</v>
      </c>
    </row>
    <row r="143" spans="1:33" x14ac:dyDescent="0.2">
      <c r="A143" s="49" t="s">
        <v>7</v>
      </c>
      <c r="B143" s="15">
        <f>224+6</f>
        <v>230</v>
      </c>
      <c r="C143" s="15">
        <v>9</v>
      </c>
      <c r="D143" s="15">
        <f>97+1</f>
        <v>98</v>
      </c>
      <c r="E143" s="15">
        <v>110</v>
      </c>
      <c r="F143" s="15">
        <v>145</v>
      </c>
      <c r="G143" s="3">
        <v>261</v>
      </c>
      <c r="H143" s="3">
        <v>10</v>
      </c>
      <c r="I143" s="3">
        <v>156</v>
      </c>
      <c r="J143" s="3">
        <v>158</v>
      </c>
      <c r="K143" s="3">
        <v>203</v>
      </c>
      <c r="L143" s="11">
        <v>347</v>
      </c>
      <c r="M143" s="11">
        <v>3</v>
      </c>
      <c r="N143" s="11">
        <v>148</v>
      </c>
      <c r="O143" s="11">
        <v>371</v>
      </c>
      <c r="P143" s="11">
        <v>129</v>
      </c>
      <c r="Q143" s="3">
        <v>236</v>
      </c>
      <c r="R143" s="3">
        <v>12</v>
      </c>
      <c r="S143" s="3">
        <v>131</v>
      </c>
      <c r="T143" s="3">
        <v>310</v>
      </c>
      <c r="U143" s="3">
        <v>144</v>
      </c>
      <c r="V143" s="46">
        <f t="shared" si="32"/>
        <v>1074</v>
      </c>
      <c r="W143" s="3">
        <f t="shared" si="32"/>
        <v>34</v>
      </c>
      <c r="X143" s="3">
        <f t="shared" si="33"/>
        <v>533</v>
      </c>
      <c r="Y143" s="3">
        <f t="shared" si="33"/>
        <v>949</v>
      </c>
      <c r="Z143" s="3">
        <f t="shared" si="33"/>
        <v>621</v>
      </c>
      <c r="AA143" s="47">
        <f t="shared" si="34"/>
        <v>1918</v>
      </c>
    </row>
    <row r="144" spans="1:33" x14ac:dyDescent="0.2">
      <c r="A144" s="8" t="s">
        <v>16</v>
      </c>
      <c r="B144" s="6">
        <f t="shared" ref="B144:U144" si="39">SUM(B137:B143)</f>
        <v>419</v>
      </c>
      <c r="C144" s="6">
        <f t="shared" si="39"/>
        <v>23</v>
      </c>
      <c r="D144" s="6">
        <f t="shared" si="39"/>
        <v>279</v>
      </c>
      <c r="E144" s="6">
        <f t="shared" si="39"/>
        <v>853</v>
      </c>
      <c r="F144" s="6">
        <f t="shared" si="39"/>
        <v>321</v>
      </c>
      <c r="G144" s="10">
        <f t="shared" si="39"/>
        <v>422</v>
      </c>
      <c r="H144" s="10">
        <f t="shared" si="39"/>
        <v>24</v>
      </c>
      <c r="I144" s="10">
        <f t="shared" si="39"/>
        <v>368</v>
      </c>
      <c r="J144" s="10">
        <f t="shared" si="39"/>
        <v>763</v>
      </c>
      <c r="K144" s="10">
        <f t="shared" si="39"/>
        <v>401</v>
      </c>
      <c r="L144" s="9">
        <f t="shared" si="39"/>
        <v>541</v>
      </c>
      <c r="M144" s="9">
        <f t="shared" si="39"/>
        <v>18</v>
      </c>
      <c r="N144" s="9">
        <f t="shared" si="39"/>
        <v>326</v>
      </c>
      <c r="O144" s="9">
        <f t="shared" si="39"/>
        <v>1011</v>
      </c>
      <c r="P144" s="9">
        <f t="shared" si="39"/>
        <v>229</v>
      </c>
      <c r="Q144" s="10">
        <f t="shared" si="39"/>
        <v>346</v>
      </c>
      <c r="R144" s="10">
        <f t="shared" si="39"/>
        <v>29</v>
      </c>
      <c r="S144" s="10">
        <f t="shared" si="39"/>
        <v>300</v>
      </c>
      <c r="T144" s="10">
        <f t="shared" si="39"/>
        <v>895</v>
      </c>
      <c r="U144" s="10">
        <f t="shared" si="39"/>
        <v>238</v>
      </c>
      <c r="V144" s="50">
        <f t="shared" si="32"/>
        <v>1728</v>
      </c>
      <c r="W144" s="51">
        <f t="shared" si="32"/>
        <v>94</v>
      </c>
      <c r="X144" s="51">
        <f t="shared" si="33"/>
        <v>1273</v>
      </c>
      <c r="Y144" s="51">
        <f t="shared" si="33"/>
        <v>3522</v>
      </c>
      <c r="Z144" s="51">
        <f t="shared" si="33"/>
        <v>1189</v>
      </c>
      <c r="AA144" s="52">
        <f t="shared" si="34"/>
        <v>3037</v>
      </c>
    </row>
    <row r="145" spans="1:27" ht="13.5" customHeight="1" thickBot="1" x14ac:dyDescent="0.25">
      <c r="A145" s="53" t="s">
        <v>36</v>
      </c>
      <c r="B145" s="58">
        <f>SUM(B144:F144)</f>
        <v>1895</v>
      </c>
      <c r="C145" s="58"/>
      <c r="D145" s="58"/>
      <c r="E145" s="58"/>
      <c r="F145" s="58"/>
      <c r="G145" s="59">
        <f>SUM(G144:K144)</f>
        <v>1978</v>
      </c>
      <c r="H145" s="59"/>
      <c r="I145" s="59"/>
      <c r="J145" s="59"/>
      <c r="K145" s="59"/>
      <c r="L145" s="58">
        <f>SUM(L144:P144)</f>
        <v>2125</v>
      </c>
      <c r="M145" s="58"/>
      <c r="N145" s="58"/>
      <c r="O145" s="58"/>
      <c r="P145" s="58"/>
      <c r="Q145" s="59">
        <f>SUM(Q144:U144)</f>
        <v>1808</v>
      </c>
      <c r="R145" s="59"/>
      <c r="S145" s="59"/>
      <c r="T145" s="59"/>
      <c r="U145" s="59"/>
      <c r="V145" s="60">
        <f>SUM(V144:Z144)</f>
        <v>7806</v>
      </c>
      <c r="W145" s="61"/>
      <c r="X145" s="61"/>
      <c r="Y145" s="61"/>
      <c r="Z145" s="61"/>
      <c r="AA145" s="54"/>
    </row>
    <row r="147" spans="1:27" x14ac:dyDescent="0.2">
      <c r="A147" s="2" t="s">
        <v>39</v>
      </c>
    </row>
  </sheetData>
  <mergeCells count="21">
    <mergeCell ref="B135:F135"/>
    <mergeCell ref="B109:G109"/>
    <mergeCell ref="Z109:Z110"/>
    <mergeCell ref="B145:F145"/>
    <mergeCell ref="B76:G76"/>
    <mergeCell ref="Z76:Z77"/>
    <mergeCell ref="B93:G93"/>
    <mergeCell ref="Z93:Z94"/>
    <mergeCell ref="L145:P145"/>
    <mergeCell ref="Q145:U145"/>
    <mergeCell ref="V145:Z145"/>
    <mergeCell ref="G145:K145"/>
    <mergeCell ref="V135:AA135"/>
    <mergeCell ref="B4:G4"/>
    <mergeCell ref="Z4:Z5"/>
    <mergeCell ref="B65:G65"/>
    <mergeCell ref="Z65:Z66"/>
    <mergeCell ref="B44:G44"/>
    <mergeCell ref="Z44:Z45"/>
    <mergeCell ref="B25:G25"/>
    <mergeCell ref="Z25:Z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S1_2016-2019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Albertine LEON</cp:lastModifiedBy>
  <cp:lastPrinted>2020-03-13T14:28:20Z</cp:lastPrinted>
  <dcterms:created xsi:type="dcterms:W3CDTF">2016-04-25T09:36:59Z</dcterms:created>
  <dcterms:modified xsi:type="dcterms:W3CDTF">2020-04-03T12:16:11Z</dcterms:modified>
</cp:coreProperties>
</file>