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% species 1258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9" i="2" l="1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N67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6" i="2"/>
  <c r="I35" i="2"/>
  <c r="I34" i="2"/>
  <c r="I33" i="2"/>
  <c r="I32" i="2"/>
  <c r="I31" i="2"/>
  <c r="I30" i="2"/>
  <c r="I25" i="2"/>
  <c r="I24" i="2"/>
  <c r="I23" i="2"/>
  <c r="I22" i="2"/>
  <c r="I21" i="2"/>
  <c r="I20" i="2"/>
  <c r="I19" i="2"/>
  <c r="I18" i="2"/>
  <c r="I17" i="2"/>
  <c r="I13" i="2"/>
  <c r="I12" i="2"/>
  <c r="I11" i="2"/>
  <c r="I10" i="2"/>
  <c r="I9" i="2"/>
  <c r="I8" i="2"/>
  <c r="I7" i="2"/>
</calcChain>
</file>

<file path=xl/sharedStrings.xml><?xml version="1.0" encoding="utf-8"?>
<sst xmlns="http://schemas.openxmlformats.org/spreadsheetml/2006/main" count="608" uniqueCount="146">
  <si>
    <t>Leg</t>
  </si>
  <si>
    <t>Site</t>
  </si>
  <si>
    <t>Hole</t>
  </si>
  <si>
    <t>Core</t>
  </si>
  <si>
    <t>Section</t>
  </si>
  <si>
    <t>Morozovella (%)</t>
  </si>
  <si>
    <t>A</t>
  </si>
  <si>
    <t>7</t>
  </si>
  <si>
    <t>4</t>
  </si>
  <si>
    <t>134</t>
  </si>
  <si>
    <t>136</t>
  </si>
  <si>
    <t>58,04</t>
  </si>
  <si>
    <t>//</t>
  </si>
  <si>
    <t>B</t>
  </si>
  <si>
    <t>1</t>
  </si>
  <si>
    <t>143</t>
  </si>
  <si>
    <t>145</t>
  </si>
  <si>
    <t>61,93</t>
  </si>
  <si>
    <t>2</t>
  </si>
  <si>
    <t>113</t>
  </si>
  <si>
    <t>115</t>
  </si>
  <si>
    <t>63,13</t>
  </si>
  <si>
    <t>33</t>
  </si>
  <si>
    <t>35</t>
  </si>
  <si>
    <t>65,33</t>
  </si>
  <si>
    <t>8</t>
  </si>
  <si>
    <t>5</t>
  </si>
  <si>
    <t>24</t>
  </si>
  <si>
    <t>26</t>
  </si>
  <si>
    <t>68,41</t>
  </si>
  <si>
    <t>84</t>
  </si>
  <si>
    <t>86</t>
  </si>
  <si>
    <t>70,94</t>
  </si>
  <si>
    <t>104</t>
  </si>
  <si>
    <t>106</t>
  </si>
  <si>
    <t>71,14</t>
  </si>
  <si>
    <t>12</t>
  </si>
  <si>
    <t>14</t>
  </si>
  <si>
    <t>71,72</t>
  </si>
  <si>
    <t>207</t>
  </si>
  <si>
    <t>1258</t>
  </si>
  <si>
    <t>57</t>
  </si>
  <si>
    <t>59</t>
  </si>
  <si>
    <t>72,17</t>
  </si>
  <si>
    <t>9</t>
  </si>
  <si>
    <t>124</t>
  </si>
  <si>
    <t>126</t>
  </si>
  <si>
    <t>73,14</t>
  </si>
  <si>
    <t>10</t>
  </si>
  <si>
    <t>70</t>
  </si>
  <si>
    <t>72</t>
  </si>
  <si>
    <t>82,3</t>
  </si>
  <si>
    <t>93</t>
  </si>
  <si>
    <t>95</t>
  </si>
  <si>
    <t>82,53</t>
  </si>
  <si>
    <t>20</t>
  </si>
  <si>
    <t>22</t>
  </si>
  <si>
    <t>83,3</t>
  </si>
  <si>
    <t>13</t>
  </si>
  <si>
    <t>6</t>
  </si>
  <si>
    <t>16</t>
  </si>
  <si>
    <t>118,14</t>
  </si>
  <si>
    <t>34</t>
  </si>
  <si>
    <t>36</t>
  </si>
  <si>
    <t>118,34</t>
  </si>
  <si>
    <t>50</t>
  </si>
  <si>
    <t>52</t>
  </si>
  <si>
    <t>118,5</t>
  </si>
  <si>
    <t>60</t>
  </si>
  <si>
    <t>62</t>
  </si>
  <si>
    <t>118,6</t>
  </si>
  <si>
    <t>119,9</t>
  </si>
  <si>
    <t>120,3</t>
  </si>
  <si>
    <t>3</t>
  </si>
  <si>
    <t>121,3</t>
  </si>
  <si>
    <t>90</t>
  </si>
  <si>
    <t>92</t>
  </si>
  <si>
    <t>122,1</t>
  </si>
  <si>
    <t>110</t>
  </si>
  <si>
    <t>112</t>
  </si>
  <si>
    <t>122,3</t>
  </si>
  <si>
    <t>130</t>
  </si>
  <si>
    <t>132</t>
  </si>
  <si>
    <t>122,5</t>
  </si>
  <si>
    <t>122,80</t>
  </si>
  <si>
    <t>122,9</t>
  </si>
  <si>
    <t>48</t>
  </si>
  <si>
    <t>123,18</t>
  </si>
  <si>
    <t>80</t>
  </si>
  <si>
    <t>82</t>
  </si>
  <si>
    <t>125</t>
  </si>
  <si>
    <t>30</t>
  </si>
  <si>
    <t>32</t>
  </si>
  <si>
    <t>0</t>
  </si>
  <si>
    <t>127,2</t>
  </si>
  <si>
    <t>C</t>
  </si>
  <si>
    <t>83</t>
  </si>
  <si>
    <t>85</t>
  </si>
  <si>
    <t>128,33</t>
  </si>
  <si>
    <t>129</t>
  </si>
  <si>
    <t>40</t>
  </si>
  <si>
    <t>42</t>
  </si>
  <si>
    <t>129,4</t>
  </si>
  <si>
    <t>129,5</t>
  </si>
  <si>
    <t>140</t>
  </si>
  <si>
    <t>142</t>
  </si>
  <si>
    <t>129,3</t>
  </si>
  <si>
    <t>129,8</t>
  </si>
  <si>
    <t>131,8</t>
  </si>
  <si>
    <t>132,44</t>
  </si>
  <si>
    <t>132,64</t>
  </si>
  <si>
    <t>132,9</t>
  </si>
  <si>
    <t>64</t>
  </si>
  <si>
    <t>66</t>
  </si>
  <si>
    <t>133,04</t>
  </si>
  <si>
    <t>74</t>
  </si>
  <si>
    <t>76</t>
  </si>
  <si>
    <t>133,14</t>
  </si>
  <si>
    <t>133,33</t>
  </si>
  <si>
    <t>15</t>
  </si>
  <si>
    <t>17</t>
  </si>
  <si>
    <t>134,05</t>
  </si>
  <si>
    <t>134,74</t>
  </si>
  <si>
    <t>135,4</t>
  </si>
  <si>
    <t>63</t>
  </si>
  <si>
    <t>65</t>
  </si>
  <si>
    <t>136,03</t>
  </si>
  <si>
    <t xml:space="preserve">Sample Depth (mbsf) </t>
  </si>
  <si>
    <t xml:space="preserve">Sample Depth (rmcd) </t>
  </si>
  <si>
    <t>Number of counted foraminifera</t>
  </si>
  <si>
    <t>M.aequa (%)</t>
  </si>
  <si>
    <t>M. subbotinae (%)</t>
  </si>
  <si>
    <t>M. marginodentata (%)</t>
  </si>
  <si>
    <t>M. gracilis (%)</t>
  </si>
  <si>
    <t>M. crater (%)</t>
  </si>
  <si>
    <t>M. lensiformis (%)</t>
  </si>
  <si>
    <t>M. formosa (%)</t>
  </si>
  <si>
    <t>M. aragonensis (%)</t>
  </si>
  <si>
    <t>M. caucasica (%)</t>
  </si>
  <si>
    <t xml:space="preserve">Age (ka) Kirtland et al. (2014) </t>
  </si>
  <si>
    <t>Bottom (cm)</t>
  </si>
  <si>
    <t>Top (cm)</t>
  </si>
  <si>
    <r>
      <t>δ</t>
    </r>
    <r>
      <rPr>
        <vertAlign val="superscript"/>
        <sz val="18"/>
        <color theme="1"/>
        <rFont val="Calibri"/>
        <family val="2"/>
        <scheme val="minor"/>
      </rPr>
      <t>13</t>
    </r>
    <r>
      <rPr>
        <sz val="18"/>
        <color theme="1"/>
        <rFont val="Calibri"/>
        <family val="2"/>
        <scheme val="minor"/>
      </rPr>
      <t xml:space="preserve">C </t>
    </r>
  </si>
  <si>
    <r>
      <t>δ</t>
    </r>
    <r>
      <rPr>
        <vertAlign val="superscript"/>
        <sz val="18"/>
        <color theme="1"/>
        <rFont val="Calibri"/>
        <family val="2"/>
        <scheme val="minor"/>
      </rPr>
      <t>18</t>
    </r>
    <r>
      <rPr>
        <sz val="18"/>
        <color theme="1"/>
        <rFont val="Calibri"/>
        <family val="2"/>
        <scheme val="minor"/>
      </rPr>
      <t xml:space="preserve">O </t>
    </r>
  </si>
  <si>
    <r>
      <t xml:space="preserve">Drop in </t>
    </r>
    <r>
      <rPr>
        <i/>
        <sz val="18"/>
        <color theme="1"/>
        <rFont val="Calibri"/>
        <family val="2"/>
        <scheme val="minor"/>
      </rPr>
      <t>Morozovella</t>
    </r>
    <r>
      <rPr>
        <sz val="18"/>
        <color theme="1"/>
        <rFont val="Calibri"/>
        <family val="2"/>
        <scheme val="minor"/>
      </rPr>
      <t xml:space="preserve"> abundance</t>
    </r>
  </si>
  <si>
    <t>Table S2. Morozovella species abundance at Site 1258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</si>
</sst>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7030A0"/>
      <name val="Calibri"/>
      <family val="2"/>
      <scheme val="minor"/>
    </font>
    <font>
      <sz val="18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/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4" fontId="4" fillId="0" borderId="1" xfId="0" quotePrefix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/>
    <xf numFmtId="0" fontId="7" fillId="0" borderId="0" xfId="0" applyFont="1" applyFill="1" applyBorder="1"/>
    <xf numFmtId="0" fontId="7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4"/>
  <sheetViews>
    <sheetView tabSelected="1" zoomScale="40" zoomScaleNormal="40" workbookViewId="0">
      <selection activeCell="F12" sqref="F12"/>
    </sheetView>
  </sheetViews>
  <sheetFormatPr defaultRowHeight="23.4" x14ac:dyDescent="0.45"/>
  <cols>
    <col min="1" max="9" width="15.77734375" style="7" customWidth="1"/>
    <col min="10" max="10" width="22.77734375" style="7" customWidth="1"/>
    <col min="11" max="12" width="15.77734375" style="7" customWidth="1"/>
    <col min="13" max="14" width="20.77734375" style="7" customWidth="1"/>
    <col min="15" max="23" width="25.77734375" style="7" customWidth="1"/>
    <col min="24" max="24" width="8.88671875" style="9"/>
  </cols>
  <sheetData>
    <row r="1" spans="1:24" s="22" customFormat="1" x14ac:dyDescent="0.45">
      <c r="A1" s="20" t="s">
        <v>145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1"/>
    </row>
    <row r="3" spans="1:24" ht="70.2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141</v>
      </c>
      <c r="G3" s="4" t="s">
        <v>140</v>
      </c>
      <c r="H3" s="4" t="s">
        <v>127</v>
      </c>
      <c r="I3" s="4" t="s">
        <v>128</v>
      </c>
      <c r="J3" s="4" t="s">
        <v>139</v>
      </c>
      <c r="K3" s="5" t="s">
        <v>142</v>
      </c>
      <c r="L3" s="5" t="s">
        <v>143</v>
      </c>
      <c r="M3" s="4" t="s">
        <v>129</v>
      </c>
      <c r="N3" s="4" t="s">
        <v>5</v>
      </c>
      <c r="O3" s="4" t="s">
        <v>130</v>
      </c>
      <c r="P3" s="4" t="s">
        <v>131</v>
      </c>
      <c r="Q3" s="4" t="s">
        <v>133</v>
      </c>
      <c r="R3" s="4" t="s">
        <v>132</v>
      </c>
      <c r="S3" s="4" t="s">
        <v>136</v>
      </c>
      <c r="T3" s="4" t="s">
        <v>135</v>
      </c>
      <c r="U3" s="4" t="s">
        <v>134</v>
      </c>
      <c r="V3" s="4" t="s">
        <v>137</v>
      </c>
      <c r="W3" s="4" t="s">
        <v>138</v>
      </c>
    </row>
    <row r="4" spans="1:24" x14ac:dyDescent="0.3">
      <c r="A4" s="11">
        <v>207</v>
      </c>
      <c r="B4" s="11">
        <v>1258</v>
      </c>
      <c r="C4" s="12" t="s">
        <v>6</v>
      </c>
      <c r="D4" s="12" t="s">
        <v>7</v>
      </c>
      <c r="E4" s="12" t="s">
        <v>8</v>
      </c>
      <c r="F4" s="12" t="s">
        <v>9</v>
      </c>
      <c r="G4" s="12" t="s">
        <v>10</v>
      </c>
      <c r="H4" s="12" t="s">
        <v>11</v>
      </c>
      <c r="I4" s="11">
        <v>56.05</v>
      </c>
      <c r="J4" s="14">
        <v>49619.05</v>
      </c>
      <c r="K4" s="11" t="s">
        <v>12</v>
      </c>
      <c r="L4" s="11" t="s">
        <v>12</v>
      </c>
      <c r="M4" s="5">
        <v>374</v>
      </c>
      <c r="N4" s="5">
        <v>2.2000000000000002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2.2000000000000002</v>
      </c>
      <c r="W4" s="13">
        <v>0</v>
      </c>
      <c r="X4" s="3"/>
    </row>
    <row r="5" spans="1:24" x14ac:dyDescent="0.3">
      <c r="A5" s="11">
        <v>207</v>
      </c>
      <c r="B5" s="11">
        <v>1258</v>
      </c>
      <c r="C5" s="12" t="s">
        <v>13</v>
      </c>
      <c r="D5" s="12" t="s">
        <v>7</v>
      </c>
      <c r="E5" s="12" t="s">
        <v>14</v>
      </c>
      <c r="F5" s="12" t="s">
        <v>15</v>
      </c>
      <c r="G5" s="12" t="s">
        <v>16</v>
      </c>
      <c r="H5" s="12" t="s">
        <v>17</v>
      </c>
      <c r="I5" s="11">
        <v>56.99</v>
      </c>
      <c r="J5" s="14">
        <v>49695.19</v>
      </c>
      <c r="K5" s="13" t="s">
        <v>12</v>
      </c>
      <c r="L5" s="11" t="s">
        <v>12</v>
      </c>
      <c r="M5" s="5">
        <v>359</v>
      </c>
      <c r="N5" s="5">
        <v>3.2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3.535911602209945E-2</v>
      </c>
      <c r="V5" s="13">
        <v>2.6165745856353593</v>
      </c>
      <c r="W5" s="13">
        <v>0.5480662983425415</v>
      </c>
      <c r="X5" s="2"/>
    </row>
    <row r="6" spans="1:24" x14ac:dyDescent="0.3">
      <c r="A6" s="11">
        <v>207</v>
      </c>
      <c r="B6" s="11">
        <v>1258</v>
      </c>
      <c r="C6" s="12" t="s">
        <v>13</v>
      </c>
      <c r="D6" s="12" t="s">
        <v>7</v>
      </c>
      <c r="E6" s="12" t="s">
        <v>18</v>
      </c>
      <c r="F6" s="12" t="s">
        <v>19</v>
      </c>
      <c r="G6" s="12" t="s">
        <v>20</v>
      </c>
      <c r="H6" s="12" t="s">
        <v>21</v>
      </c>
      <c r="I6" s="11">
        <v>58.190000000000005</v>
      </c>
      <c r="J6" s="14">
        <v>49792.39</v>
      </c>
      <c r="K6" s="13" t="s">
        <v>12</v>
      </c>
      <c r="L6" s="13" t="s">
        <v>12</v>
      </c>
      <c r="M6" s="5">
        <v>374</v>
      </c>
      <c r="N6" s="5">
        <v>1.3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1.0628378378378378</v>
      </c>
      <c r="W6" s="13">
        <v>0.23716216216216218</v>
      </c>
      <c r="X6" s="2"/>
    </row>
    <row r="7" spans="1:24" x14ac:dyDescent="0.3">
      <c r="A7" s="5">
        <v>207</v>
      </c>
      <c r="B7" s="5">
        <v>1258</v>
      </c>
      <c r="C7" s="5" t="s">
        <v>13</v>
      </c>
      <c r="D7" s="5">
        <v>7</v>
      </c>
      <c r="E7" s="5">
        <v>3</v>
      </c>
      <c r="F7" s="5">
        <v>2</v>
      </c>
      <c r="G7" s="5">
        <v>3.5</v>
      </c>
      <c r="H7" s="5">
        <v>63.52</v>
      </c>
      <c r="I7" s="5">
        <f t="shared" ref="I7:I13" si="0">H7-4.94</f>
        <v>58.580000000000005</v>
      </c>
      <c r="J7" s="14">
        <v>49823.98</v>
      </c>
      <c r="K7" s="14">
        <v>1.2287916669999999</v>
      </c>
      <c r="L7" s="14">
        <v>-1.5949583330000001</v>
      </c>
      <c r="M7" s="5">
        <v>399</v>
      </c>
      <c r="N7" s="5">
        <v>2.7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7.4311926605504605E-2</v>
      </c>
      <c r="V7" s="13">
        <v>2.4275229357798169</v>
      </c>
      <c r="W7" s="13">
        <v>0.19816513761467891</v>
      </c>
      <c r="X7" s="3"/>
    </row>
    <row r="8" spans="1:24" x14ac:dyDescent="0.3">
      <c r="A8" s="11">
        <v>207</v>
      </c>
      <c r="B8" s="11">
        <v>1258</v>
      </c>
      <c r="C8" s="11" t="s">
        <v>13</v>
      </c>
      <c r="D8" s="11">
        <v>7</v>
      </c>
      <c r="E8" s="11">
        <v>3</v>
      </c>
      <c r="F8" s="11">
        <v>23</v>
      </c>
      <c r="G8" s="11">
        <v>24.5</v>
      </c>
      <c r="H8" s="11">
        <v>63.73</v>
      </c>
      <c r="I8" s="11">
        <f t="shared" si="0"/>
        <v>58.79</v>
      </c>
      <c r="J8" s="14">
        <v>49840.99</v>
      </c>
      <c r="K8" s="13">
        <v>1.174791667</v>
      </c>
      <c r="L8" s="13">
        <v>-1.347958333</v>
      </c>
      <c r="M8" s="5">
        <v>413</v>
      </c>
      <c r="N8" s="5">
        <v>3.8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2.3030303030303029E-2</v>
      </c>
      <c r="V8" s="13">
        <v>3.5466666666666664</v>
      </c>
      <c r="W8" s="13">
        <v>0.23030303030303031</v>
      </c>
      <c r="X8" s="3"/>
    </row>
    <row r="9" spans="1:24" x14ac:dyDescent="0.3">
      <c r="A9" s="5">
        <v>207</v>
      </c>
      <c r="B9" s="5">
        <v>1258</v>
      </c>
      <c r="C9" s="5" t="s">
        <v>13</v>
      </c>
      <c r="D9" s="5">
        <v>7</v>
      </c>
      <c r="E9" s="5">
        <v>3</v>
      </c>
      <c r="F9" s="5">
        <v>32</v>
      </c>
      <c r="G9" s="5">
        <v>33.5</v>
      </c>
      <c r="H9" s="5">
        <v>63.82</v>
      </c>
      <c r="I9" s="5">
        <f t="shared" si="0"/>
        <v>58.88</v>
      </c>
      <c r="J9" s="14">
        <v>49848.28</v>
      </c>
      <c r="K9" s="14">
        <v>1.465791667</v>
      </c>
      <c r="L9" s="14">
        <v>-2.0949583330000001</v>
      </c>
      <c r="M9" s="5">
        <v>409</v>
      </c>
      <c r="N9" s="5">
        <v>3.4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5.3797468354430382E-2</v>
      </c>
      <c r="V9" s="13">
        <v>3.2816455696202533</v>
      </c>
      <c r="W9" s="13">
        <v>6.4556962025316453E-2</v>
      </c>
      <c r="X9" s="3"/>
    </row>
    <row r="10" spans="1:24" x14ac:dyDescent="0.3">
      <c r="A10" s="5">
        <v>207</v>
      </c>
      <c r="B10" s="5">
        <v>1258</v>
      </c>
      <c r="C10" s="5" t="s">
        <v>13</v>
      </c>
      <c r="D10" s="5">
        <v>7</v>
      </c>
      <c r="E10" s="5">
        <v>3</v>
      </c>
      <c r="F10" s="5">
        <v>62</v>
      </c>
      <c r="G10" s="5">
        <v>63.5</v>
      </c>
      <c r="H10" s="5">
        <v>64.12</v>
      </c>
      <c r="I10" s="5">
        <f t="shared" si="0"/>
        <v>59.180000000000007</v>
      </c>
      <c r="J10" s="14">
        <v>49872.58</v>
      </c>
      <c r="K10" s="14">
        <v>1.574791667</v>
      </c>
      <c r="L10" s="14">
        <v>-1.5179583329999999</v>
      </c>
      <c r="M10" s="5">
        <v>440</v>
      </c>
      <c r="N10" s="5">
        <v>3.8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6.2295081967213117E-2</v>
      </c>
      <c r="V10" s="13">
        <v>3.6878688524590162</v>
      </c>
      <c r="W10" s="13">
        <v>4.9836065573770488E-2</v>
      </c>
      <c r="X10" s="3"/>
    </row>
    <row r="11" spans="1:24" x14ac:dyDescent="0.3">
      <c r="A11" s="5">
        <v>207</v>
      </c>
      <c r="B11" s="5">
        <v>1258</v>
      </c>
      <c r="C11" s="5" t="s">
        <v>13</v>
      </c>
      <c r="D11" s="5">
        <v>7</v>
      </c>
      <c r="E11" s="5">
        <v>3</v>
      </c>
      <c r="F11" s="5">
        <v>102</v>
      </c>
      <c r="G11" s="5">
        <v>103.5</v>
      </c>
      <c r="H11" s="5">
        <v>64.52</v>
      </c>
      <c r="I11" s="5">
        <f t="shared" si="0"/>
        <v>59.58</v>
      </c>
      <c r="J11" s="14">
        <v>49904.98</v>
      </c>
      <c r="K11" s="14">
        <v>1.1977916670000002</v>
      </c>
      <c r="L11" s="14">
        <v>-1.4799583330000001</v>
      </c>
      <c r="M11" s="5">
        <v>419</v>
      </c>
      <c r="N11" s="5">
        <v>3.8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0.2030534351145038</v>
      </c>
      <c r="V11" s="13">
        <v>3.5969465648854961</v>
      </c>
      <c r="W11" s="13">
        <v>0</v>
      </c>
      <c r="X11" s="3"/>
    </row>
    <row r="12" spans="1:24" x14ac:dyDescent="0.3">
      <c r="A12" s="5">
        <v>207</v>
      </c>
      <c r="B12" s="5">
        <v>1258</v>
      </c>
      <c r="C12" s="5" t="s">
        <v>13</v>
      </c>
      <c r="D12" s="5">
        <v>7</v>
      </c>
      <c r="E12" s="5">
        <v>3</v>
      </c>
      <c r="F12" s="5">
        <v>142</v>
      </c>
      <c r="G12" s="5">
        <v>143.5</v>
      </c>
      <c r="H12" s="5">
        <v>64.92</v>
      </c>
      <c r="I12" s="5">
        <f t="shared" si="0"/>
        <v>59.980000000000004</v>
      </c>
      <c r="J12" s="14">
        <v>49937.38</v>
      </c>
      <c r="K12" s="14">
        <v>1.2407916669999999</v>
      </c>
      <c r="L12" s="14">
        <v>-1.500958333</v>
      </c>
      <c r="M12" s="5">
        <v>440</v>
      </c>
      <c r="N12" s="5">
        <v>3.7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0.16238244514106584</v>
      </c>
      <c r="V12" s="13">
        <v>3.468025078369906</v>
      </c>
      <c r="W12" s="13">
        <v>6.9592476489028221E-2</v>
      </c>
      <c r="X12" s="3"/>
    </row>
    <row r="13" spans="1:24" x14ac:dyDescent="0.3">
      <c r="A13" s="5">
        <v>207</v>
      </c>
      <c r="B13" s="5">
        <v>1258</v>
      </c>
      <c r="C13" s="5" t="s">
        <v>13</v>
      </c>
      <c r="D13" s="5">
        <v>7</v>
      </c>
      <c r="E13" s="5">
        <v>4</v>
      </c>
      <c r="F13" s="5">
        <v>2</v>
      </c>
      <c r="G13" s="5">
        <v>3.5</v>
      </c>
      <c r="H13" s="5">
        <v>65.02</v>
      </c>
      <c r="I13" s="5">
        <f t="shared" si="0"/>
        <v>60.08</v>
      </c>
      <c r="J13" s="14">
        <v>49945.48</v>
      </c>
      <c r="K13" s="14">
        <v>1.1367916669999998</v>
      </c>
      <c r="L13" s="14">
        <v>-1.8959583330000001</v>
      </c>
      <c r="M13" s="5">
        <v>450</v>
      </c>
      <c r="N13" s="5">
        <v>1.1000000000000001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5.1295336787564767E-2</v>
      </c>
      <c r="V13" s="13">
        <v>0.89481865284974105</v>
      </c>
      <c r="W13" s="13">
        <v>0.15388601036269431</v>
      </c>
      <c r="X13" s="2"/>
    </row>
    <row r="14" spans="1:24" x14ac:dyDescent="0.3">
      <c r="A14" s="11">
        <v>207</v>
      </c>
      <c r="B14" s="11">
        <v>1258</v>
      </c>
      <c r="C14" s="12" t="s">
        <v>13</v>
      </c>
      <c r="D14" s="12" t="s">
        <v>7</v>
      </c>
      <c r="E14" s="12" t="s">
        <v>8</v>
      </c>
      <c r="F14" s="12" t="s">
        <v>22</v>
      </c>
      <c r="G14" s="12" t="s">
        <v>23</v>
      </c>
      <c r="H14" s="12" t="s">
        <v>24</v>
      </c>
      <c r="I14" s="11">
        <v>60.39</v>
      </c>
      <c r="J14" s="14">
        <v>49970.59</v>
      </c>
      <c r="K14" s="13" t="s">
        <v>12</v>
      </c>
      <c r="L14" s="13" t="s">
        <v>12</v>
      </c>
      <c r="M14" s="5">
        <v>411</v>
      </c>
      <c r="N14" s="5">
        <v>0.8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6.9902912621359226E-2</v>
      </c>
      <c r="V14" s="13">
        <v>0.62135922330097082</v>
      </c>
      <c r="W14" s="13">
        <v>0.10873786407766992</v>
      </c>
      <c r="X14" s="3"/>
    </row>
    <row r="15" spans="1:24" x14ac:dyDescent="0.3">
      <c r="A15" s="11">
        <v>207</v>
      </c>
      <c r="B15" s="11">
        <v>1258</v>
      </c>
      <c r="C15" s="12" t="s">
        <v>13</v>
      </c>
      <c r="D15" s="12" t="s">
        <v>7</v>
      </c>
      <c r="E15" s="12" t="s">
        <v>8</v>
      </c>
      <c r="F15" s="12">
        <v>73</v>
      </c>
      <c r="G15" s="12">
        <v>75</v>
      </c>
      <c r="H15" s="12">
        <v>65.73</v>
      </c>
      <c r="I15" s="11">
        <v>60.79</v>
      </c>
      <c r="J15" s="14">
        <v>50002.99</v>
      </c>
      <c r="K15" s="13" t="s">
        <v>12</v>
      </c>
      <c r="L15" s="13" t="s">
        <v>12</v>
      </c>
      <c r="M15" s="5">
        <v>351</v>
      </c>
      <c r="N15" s="15">
        <v>2.5641025641025643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9.512195121951221E-2</v>
      </c>
      <c r="V15" s="13">
        <v>2.1085365853658535</v>
      </c>
      <c r="W15" s="13">
        <v>0.39634146341463417</v>
      </c>
      <c r="X15" s="3"/>
    </row>
    <row r="16" spans="1:24" x14ac:dyDescent="0.3">
      <c r="A16" s="11">
        <v>207</v>
      </c>
      <c r="B16" s="11">
        <v>1258</v>
      </c>
      <c r="C16" s="12" t="s">
        <v>13</v>
      </c>
      <c r="D16" s="12">
        <v>7</v>
      </c>
      <c r="E16" s="12">
        <v>5</v>
      </c>
      <c r="F16" s="12">
        <v>33</v>
      </c>
      <c r="G16" s="12">
        <v>34.5</v>
      </c>
      <c r="H16" s="12">
        <v>66.83</v>
      </c>
      <c r="I16" s="11">
        <v>61.89</v>
      </c>
      <c r="J16" s="14">
        <v>50130.751913461499</v>
      </c>
      <c r="K16" s="13" t="s">
        <v>12</v>
      </c>
      <c r="L16" s="13" t="s">
        <v>12</v>
      </c>
      <c r="M16" s="5">
        <v>331</v>
      </c>
      <c r="N16" s="15">
        <v>3.3232628398791539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0.35027932960893854</v>
      </c>
      <c r="V16" s="13">
        <v>2.3413407821229049</v>
      </c>
      <c r="W16" s="13">
        <v>0.60837988826815637</v>
      </c>
      <c r="X16" s="2"/>
    </row>
    <row r="17" spans="1:24" x14ac:dyDescent="0.3">
      <c r="A17" s="5">
        <v>207</v>
      </c>
      <c r="B17" s="5">
        <v>1258</v>
      </c>
      <c r="C17" s="5" t="s">
        <v>6</v>
      </c>
      <c r="D17" s="5">
        <v>8</v>
      </c>
      <c r="E17" s="5">
        <v>2</v>
      </c>
      <c r="F17" s="5">
        <v>142</v>
      </c>
      <c r="G17" s="5">
        <v>143.5</v>
      </c>
      <c r="H17" s="5">
        <v>65.12</v>
      </c>
      <c r="I17" s="5">
        <f t="shared" ref="I17:I25" si="1">H17-2.87</f>
        <v>62.250000000000007</v>
      </c>
      <c r="J17" s="14">
        <v>50175.769230769198</v>
      </c>
      <c r="K17" s="14">
        <v>1.37528125</v>
      </c>
      <c r="L17" s="14">
        <v>-1.6871875000000001</v>
      </c>
      <c r="M17" s="5">
        <v>426</v>
      </c>
      <c r="N17" s="5">
        <v>6.1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9.8705501618122971E-2</v>
      </c>
      <c r="U17" s="13">
        <v>0.35533980582524272</v>
      </c>
      <c r="V17" s="13">
        <v>5.6064724919093845</v>
      </c>
      <c r="W17" s="13">
        <v>3.9482200647249187E-2</v>
      </c>
      <c r="X17" s="3"/>
    </row>
    <row r="18" spans="1:24" x14ac:dyDescent="0.3">
      <c r="A18" s="5">
        <v>207</v>
      </c>
      <c r="B18" s="5">
        <v>1258</v>
      </c>
      <c r="C18" s="5" t="s">
        <v>6</v>
      </c>
      <c r="D18" s="5">
        <v>8</v>
      </c>
      <c r="E18" s="5">
        <v>3</v>
      </c>
      <c r="F18" s="5">
        <v>12</v>
      </c>
      <c r="G18" s="5">
        <v>13.5</v>
      </c>
      <c r="H18" s="5">
        <v>65.290000000000006</v>
      </c>
      <c r="I18" s="5">
        <f t="shared" si="1"/>
        <v>62.420000000000009</v>
      </c>
      <c r="J18" s="14">
        <v>50196.953846153898</v>
      </c>
      <c r="K18" s="14">
        <v>0.87228125000000001</v>
      </c>
      <c r="L18" s="14">
        <v>-2.1081875000000001</v>
      </c>
      <c r="M18" s="5">
        <v>453</v>
      </c>
      <c r="N18" s="5">
        <v>2.2000000000000002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4.8672566371681415E-2</v>
      </c>
      <c r="U18" s="13">
        <v>0.10707964601769913</v>
      </c>
      <c r="V18" s="13">
        <v>2.0442477876106198</v>
      </c>
      <c r="W18" s="13">
        <v>0</v>
      </c>
      <c r="X18" s="3"/>
    </row>
    <row r="19" spans="1:24" x14ac:dyDescent="0.3">
      <c r="A19" s="5">
        <v>207</v>
      </c>
      <c r="B19" s="5">
        <v>1258</v>
      </c>
      <c r="C19" s="5" t="s">
        <v>6</v>
      </c>
      <c r="D19" s="5">
        <v>8</v>
      </c>
      <c r="E19" s="5">
        <v>3</v>
      </c>
      <c r="F19" s="5">
        <v>23</v>
      </c>
      <c r="G19" s="5">
        <v>24.5</v>
      </c>
      <c r="H19" s="5">
        <v>65.400000000000006</v>
      </c>
      <c r="I19" s="5">
        <f t="shared" si="1"/>
        <v>62.530000000000008</v>
      </c>
      <c r="J19" s="14">
        <v>50210.6615384615</v>
      </c>
      <c r="K19" s="14">
        <v>0.87428125000000001</v>
      </c>
      <c r="L19" s="14">
        <v>-2.1591874999999998</v>
      </c>
      <c r="M19" s="5">
        <v>355</v>
      </c>
      <c r="N19" s="5">
        <v>0.9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0.85909090909090924</v>
      </c>
      <c r="W19" s="13">
        <v>4.0909090909090909E-2</v>
      </c>
      <c r="X19" s="2"/>
    </row>
    <row r="20" spans="1:24" x14ac:dyDescent="0.3">
      <c r="A20" s="5">
        <v>207</v>
      </c>
      <c r="B20" s="5">
        <v>1258</v>
      </c>
      <c r="C20" s="5" t="s">
        <v>6</v>
      </c>
      <c r="D20" s="5">
        <v>8</v>
      </c>
      <c r="E20" s="5">
        <v>3</v>
      </c>
      <c r="F20" s="5">
        <v>42</v>
      </c>
      <c r="G20" s="5">
        <v>43.5</v>
      </c>
      <c r="H20" s="5">
        <v>65.59</v>
      </c>
      <c r="I20" s="5">
        <f t="shared" si="1"/>
        <v>62.720000000000006</v>
      </c>
      <c r="J20" s="14">
        <v>50234.3384615385</v>
      </c>
      <c r="K20" s="14">
        <v>0.86628125</v>
      </c>
      <c r="L20" s="14">
        <v>-2.0661874999999998</v>
      </c>
      <c r="M20" s="5">
        <v>408</v>
      </c>
      <c r="N20" s="5">
        <v>0.8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0.76571428571428568</v>
      </c>
      <c r="W20" s="13">
        <v>3.4285714285714287E-2</v>
      </c>
      <c r="X20" s="10"/>
    </row>
    <row r="21" spans="1:24" x14ac:dyDescent="0.3">
      <c r="A21" s="5">
        <v>207</v>
      </c>
      <c r="B21" s="5">
        <v>1258</v>
      </c>
      <c r="C21" s="5" t="s">
        <v>6</v>
      </c>
      <c r="D21" s="5">
        <v>8</v>
      </c>
      <c r="E21" s="5">
        <v>3</v>
      </c>
      <c r="F21" s="5">
        <v>52</v>
      </c>
      <c r="G21" s="5">
        <v>53.5</v>
      </c>
      <c r="H21" s="5">
        <v>65.69</v>
      </c>
      <c r="I21" s="5">
        <f t="shared" si="1"/>
        <v>62.82</v>
      </c>
      <c r="J21" s="14">
        <v>50246.8</v>
      </c>
      <c r="K21" s="14">
        <v>0.93828124999999996</v>
      </c>
      <c r="L21" s="14">
        <v>-1.9771875000000001</v>
      </c>
      <c r="M21" s="5">
        <v>409</v>
      </c>
      <c r="N21" s="5">
        <v>2.4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1.509433962264151E-2</v>
      </c>
      <c r="U21" s="13">
        <v>0.39245283018867921</v>
      </c>
      <c r="V21" s="13">
        <v>1.9471698113207545</v>
      </c>
      <c r="W21" s="13">
        <v>4.5283018867924525E-2</v>
      </c>
    </row>
    <row r="22" spans="1:24" x14ac:dyDescent="0.3">
      <c r="A22" s="5">
        <v>207</v>
      </c>
      <c r="B22" s="5">
        <v>1258</v>
      </c>
      <c r="C22" s="5" t="s">
        <v>6</v>
      </c>
      <c r="D22" s="5">
        <v>8</v>
      </c>
      <c r="E22" s="5">
        <v>3</v>
      </c>
      <c r="F22" s="5">
        <v>92</v>
      </c>
      <c r="G22" s="5">
        <v>93.5</v>
      </c>
      <c r="H22" s="5">
        <v>66.09</v>
      </c>
      <c r="I22" s="5">
        <f t="shared" si="1"/>
        <v>63.220000000000006</v>
      </c>
      <c r="J22" s="14">
        <v>50296.646153846203</v>
      </c>
      <c r="K22" s="14">
        <v>1.3162812500000001</v>
      </c>
      <c r="L22" s="14">
        <v>-1.7041875</v>
      </c>
      <c r="M22" s="5">
        <v>347</v>
      </c>
      <c r="N22" s="5">
        <v>3.2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2.1052631578947368E-2</v>
      </c>
      <c r="U22" s="13">
        <v>4.2105263157894736E-2</v>
      </c>
      <c r="V22" s="13">
        <v>3.073684210526316</v>
      </c>
      <c r="W22" s="13">
        <v>6.3157894736842121E-2</v>
      </c>
      <c r="X22" s="3"/>
    </row>
    <row r="23" spans="1:24" x14ac:dyDescent="0.3">
      <c r="A23" s="5">
        <v>207</v>
      </c>
      <c r="B23" s="5">
        <v>1258</v>
      </c>
      <c r="C23" s="5" t="s">
        <v>6</v>
      </c>
      <c r="D23" s="5">
        <v>8</v>
      </c>
      <c r="E23" s="5">
        <v>4</v>
      </c>
      <c r="F23" s="5">
        <v>32</v>
      </c>
      <c r="G23" s="5">
        <v>33.5</v>
      </c>
      <c r="H23" s="5">
        <v>66.989999999999995</v>
      </c>
      <c r="I23" s="5">
        <f t="shared" si="1"/>
        <v>64.11999999999999</v>
      </c>
      <c r="J23" s="14">
        <v>50408.800000000003</v>
      </c>
      <c r="K23" s="14">
        <v>1.48828125</v>
      </c>
      <c r="L23" s="14">
        <v>-1.6901875</v>
      </c>
      <c r="M23" s="5">
        <v>377</v>
      </c>
      <c r="N23" s="5">
        <v>2.9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5.878378378378378E-2</v>
      </c>
      <c r="U23" s="13">
        <v>0.12736486486486484</v>
      </c>
      <c r="V23" s="13">
        <v>2.6158783783783783</v>
      </c>
      <c r="W23" s="13">
        <v>9.7972972972972971E-2</v>
      </c>
      <c r="X23" s="3"/>
    </row>
    <row r="24" spans="1:24" x14ac:dyDescent="0.3">
      <c r="A24" s="5">
        <v>207</v>
      </c>
      <c r="B24" s="5">
        <v>1258</v>
      </c>
      <c r="C24" s="5" t="s">
        <v>6</v>
      </c>
      <c r="D24" s="5">
        <v>8</v>
      </c>
      <c r="E24" s="5">
        <v>4</v>
      </c>
      <c r="F24" s="5">
        <v>62</v>
      </c>
      <c r="G24" s="5">
        <v>63.5</v>
      </c>
      <c r="H24" s="5">
        <v>67.290000000000006</v>
      </c>
      <c r="I24" s="5">
        <f t="shared" si="1"/>
        <v>64.42</v>
      </c>
      <c r="J24" s="14">
        <v>50436.973913043497</v>
      </c>
      <c r="K24" s="14">
        <v>1.3012812500000002</v>
      </c>
      <c r="L24" s="14">
        <v>-1.8301875000000001</v>
      </c>
      <c r="M24" s="5">
        <v>486</v>
      </c>
      <c r="N24" s="5">
        <v>6.3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0.26250000000000001</v>
      </c>
      <c r="V24" s="13">
        <v>5.9624999999999995</v>
      </c>
      <c r="W24" s="13">
        <v>7.4999999999999997E-2</v>
      </c>
      <c r="X24" s="3"/>
    </row>
    <row r="25" spans="1:24" x14ac:dyDescent="0.3">
      <c r="A25" s="5">
        <v>207</v>
      </c>
      <c r="B25" s="5">
        <v>1258</v>
      </c>
      <c r="C25" s="5" t="s">
        <v>6</v>
      </c>
      <c r="D25" s="5">
        <v>8</v>
      </c>
      <c r="E25" s="5">
        <v>5</v>
      </c>
      <c r="F25" s="5">
        <v>12</v>
      </c>
      <c r="G25" s="5">
        <v>13.5</v>
      </c>
      <c r="H25" s="5">
        <v>68.290000000000006</v>
      </c>
      <c r="I25" s="5">
        <f t="shared" si="1"/>
        <v>65.42</v>
      </c>
      <c r="J25" s="14">
        <v>50507.408695652201</v>
      </c>
      <c r="K25" s="14">
        <v>0.94513636400000001</v>
      </c>
      <c r="L25" s="14">
        <v>-1.7773181819999999</v>
      </c>
      <c r="M25" s="5">
        <v>396</v>
      </c>
      <c r="N25" s="5">
        <v>3.8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0.47064220183486238</v>
      </c>
      <c r="V25" s="13">
        <v>3.189908256880734</v>
      </c>
      <c r="W25" s="13">
        <v>0.13944954128440365</v>
      </c>
      <c r="X25" s="3"/>
    </row>
    <row r="26" spans="1:24" x14ac:dyDescent="0.3">
      <c r="A26" s="11">
        <v>207</v>
      </c>
      <c r="B26" s="11">
        <v>1258</v>
      </c>
      <c r="C26" s="12" t="s">
        <v>6</v>
      </c>
      <c r="D26" s="12" t="s">
        <v>25</v>
      </c>
      <c r="E26" s="12" t="s">
        <v>26</v>
      </c>
      <c r="F26" s="12" t="s">
        <v>27</v>
      </c>
      <c r="G26" s="12" t="s">
        <v>28</v>
      </c>
      <c r="H26" s="12" t="s">
        <v>29</v>
      </c>
      <c r="I26" s="11">
        <v>65.539999999999992</v>
      </c>
      <c r="J26" s="14">
        <v>50515.860876086997</v>
      </c>
      <c r="K26" s="13" t="s">
        <v>12</v>
      </c>
      <c r="L26" s="13" t="s">
        <v>12</v>
      </c>
      <c r="M26" s="5">
        <v>424</v>
      </c>
      <c r="N26" s="5">
        <v>0.5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0.48333333333333334</v>
      </c>
      <c r="W26" s="13">
        <v>1.6666666666666666E-2</v>
      </c>
      <c r="X26" s="2"/>
    </row>
    <row r="27" spans="1:24" x14ac:dyDescent="0.3">
      <c r="A27" s="11">
        <v>207</v>
      </c>
      <c r="B27" s="11">
        <v>1258</v>
      </c>
      <c r="C27" s="12" t="s">
        <v>13</v>
      </c>
      <c r="D27" s="12" t="s">
        <v>25</v>
      </c>
      <c r="E27" s="12" t="s">
        <v>14</v>
      </c>
      <c r="F27" s="12" t="s">
        <v>30</v>
      </c>
      <c r="G27" s="12" t="s">
        <v>31</v>
      </c>
      <c r="H27" s="12" t="s">
        <v>32</v>
      </c>
      <c r="I27" s="11">
        <v>65.73</v>
      </c>
      <c r="J27" s="14">
        <v>50529.243482608697</v>
      </c>
      <c r="K27" s="13" t="s">
        <v>12</v>
      </c>
      <c r="L27" s="13" t="s">
        <v>12</v>
      </c>
      <c r="M27" s="5">
        <v>442</v>
      </c>
      <c r="N27" s="5">
        <v>0.3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0.25555555555555554</v>
      </c>
      <c r="W27" s="13">
        <v>4.4444444444444446E-2</v>
      </c>
      <c r="X27" s="2"/>
    </row>
    <row r="28" spans="1:24" x14ac:dyDescent="0.3">
      <c r="A28" s="11">
        <v>207</v>
      </c>
      <c r="B28" s="11">
        <v>1258</v>
      </c>
      <c r="C28" s="11" t="s">
        <v>13</v>
      </c>
      <c r="D28" s="11" t="s">
        <v>25</v>
      </c>
      <c r="E28" s="11" t="s">
        <v>14</v>
      </c>
      <c r="F28" s="11" t="s">
        <v>33</v>
      </c>
      <c r="G28" s="11" t="s">
        <v>34</v>
      </c>
      <c r="H28" s="11" t="s">
        <v>35</v>
      </c>
      <c r="I28" s="11">
        <v>65.930000000000007</v>
      </c>
      <c r="J28" s="14">
        <v>50543.330439130397</v>
      </c>
      <c r="K28" s="13" t="s">
        <v>12</v>
      </c>
      <c r="L28" s="13" t="s">
        <v>12</v>
      </c>
      <c r="M28" s="5">
        <v>297</v>
      </c>
      <c r="N28" s="5">
        <v>1.4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0.10687022900763359</v>
      </c>
      <c r="V28" s="13">
        <v>1.1221374045801527</v>
      </c>
      <c r="W28" s="13">
        <v>0.17099236641221374</v>
      </c>
      <c r="X28" s="2"/>
    </row>
    <row r="29" spans="1:24" x14ac:dyDescent="0.3">
      <c r="A29" s="11">
        <v>207</v>
      </c>
      <c r="B29" s="11">
        <v>1258</v>
      </c>
      <c r="C29" s="12" t="s">
        <v>13</v>
      </c>
      <c r="D29" s="12" t="s">
        <v>25</v>
      </c>
      <c r="E29" s="12" t="s">
        <v>18</v>
      </c>
      <c r="F29" s="12" t="s">
        <v>36</v>
      </c>
      <c r="G29" s="12" t="s">
        <v>37</v>
      </c>
      <c r="H29" s="12" t="s">
        <v>38</v>
      </c>
      <c r="I29" s="11">
        <v>66.510000000000005</v>
      </c>
      <c r="J29" s="14">
        <v>50584.1826130435</v>
      </c>
      <c r="K29" s="13" t="s">
        <v>12</v>
      </c>
      <c r="L29" s="13" t="s">
        <v>12</v>
      </c>
      <c r="M29" s="5">
        <v>289</v>
      </c>
      <c r="N29" s="5">
        <v>3.2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2.8160000000000003</v>
      </c>
      <c r="W29" s="13">
        <v>0.38400000000000001</v>
      </c>
      <c r="X29" s="2"/>
    </row>
    <row r="30" spans="1:24" x14ac:dyDescent="0.3">
      <c r="A30" s="16" t="s">
        <v>39</v>
      </c>
      <c r="B30" s="16" t="s">
        <v>40</v>
      </c>
      <c r="C30" s="16" t="s">
        <v>13</v>
      </c>
      <c r="D30" s="16" t="s">
        <v>25</v>
      </c>
      <c r="E30" s="16" t="s">
        <v>18</v>
      </c>
      <c r="F30" s="16" t="s">
        <v>41</v>
      </c>
      <c r="G30" s="16" t="s">
        <v>42</v>
      </c>
      <c r="H30" s="16" t="s">
        <v>43</v>
      </c>
      <c r="I30" s="13">
        <f t="shared" ref="I30:I34" si="2">H30-5.21</f>
        <v>66.960000000000008</v>
      </c>
      <c r="J30" s="14">
        <v>50615.8782717391</v>
      </c>
      <c r="K30" s="13" t="s">
        <v>12</v>
      </c>
      <c r="L30" s="13" t="s">
        <v>12</v>
      </c>
      <c r="M30" s="5">
        <v>393</v>
      </c>
      <c r="N30" s="5">
        <v>1.8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3.4177215189873419E-2</v>
      </c>
      <c r="V30" s="13">
        <v>1.5379746835443038</v>
      </c>
      <c r="W30" s="13">
        <v>0.22784810126582278</v>
      </c>
      <c r="X30" s="2"/>
    </row>
    <row r="31" spans="1:24" x14ac:dyDescent="0.3">
      <c r="A31" s="5">
        <v>207</v>
      </c>
      <c r="B31" s="5">
        <v>1258</v>
      </c>
      <c r="C31" s="5" t="s">
        <v>13</v>
      </c>
      <c r="D31" s="5">
        <v>8</v>
      </c>
      <c r="E31" s="5">
        <v>2</v>
      </c>
      <c r="F31" s="5">
        <v>92</v>
      </c>
      <c r="G31" s="5">
        <v>93.5</v>
      </c>
      <c r="H31" s="5">
        <v>72.52</v>
      </c>
      <c r="I31" s="5">
        <f t="shared" si="2"/>
        <v>67.31</v>
      </c>
      <c r="J31" s="14">
        <v>50640.530434782602</v>
      </c>
      <c r="K31" s="14">
        <v>1.3837916670000001</v>
      </c>
      <c r="L31" s="14">
        <v>-1.9759583330000001</v>
      </c>
      <c r="M31" s="5">
        <v>415</v>
      </c>
      <c r="N31" s="5">
        <v>6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0.19047619047619047</v>
      </c>
      <c r="V31" s="13">
        <v>5.6190476190476186</v>
      </c>
      <c r="W31" s="13">
        <v>0.19047619047619047</v>
      </c>
      <c r="X31" s="3"/>
    </row>
    <row r="32" spans="1:24" x14ac:dyDescent="0.3">
      <c r="A32" s="5">
        <v>207</v>
      </c>
      <c r="B32" s="5">
        <v>1258</v>
      </c>
      <c r="C32" s="5" t="s">
        <v>13</v>
      </c>
      <c r="D32" s="5">
        <v>8</v>
      </c>
      <c r="E32" s="5">
        <v>3</v>
      </c>
      <c r="F32" s="5">
        <v>12</v>
      </c>
      <c r="G32" s="5">
        <v>13.5</v>
      </c>
      <c r="H32" s="5">
        <v>73.22</v>
      </c>
      <c r="I32" s="5">
        <f t="shared" si="2"/>
        <v>68.010000000000005</v>
      </c>
      <c r="J32" s="14">
        <v>50689.834782608697</v>
      </c>
      <c r="K32" s="14">
        <v>0.52513636400000008</v>
      </c>
      <c r="L32" s="14">
        <v>-1.581318182</v>
      </c>
      <c r="M32" s="5">
        <v>402</v>
      </c>
      <c r="N32" s="5">
        <v>5.2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5.9770114942528735E-2</v>
      </c>
      <c r="V32" s="13">
        <v>5.0804597701149428</v>
      </c>
      <c r="W32" s="13">
        <v>5.9770114942528735E-2</v>
      </c>
      <c r="X32" s="3"/>
    </row>
    <row r="33" spans="1:24" x14ac:dyDescent="0.3">
      <c r="A33" s="5">
        <v>207</v>
      </c>
      <c r="B33" s="5">
        <v>1258</v>
      </c>
      <c r="C33" s="5" t="s">
        <v>13</v>
      </c>
      <c r="D33" s="5">
        <v>8</v>
      </c>
      <c r="E33" s="5">
        <v>3</v>
      </c>
      <c r="F33" s="5">
        <v>22</v>
      </c>
      <c r="G33" s="5">
        <v>23.5</v>
      </c>
      <c r="H33" s="5">
        <v>73.319999999999993</v>
      </c>
      <c r="I33" s="5">
        <f t="shared" si="2"/>
        <v>68.11</v>
      </c>
      <c r="J33" s="14">
        <v>50696.878260869598</v>
      </c>
      <c r="K33" s="14">
        <v>0.45613636399999996</v>
      </c>
      <c r="L33" s="14">
        <v>-2.0453181819999999</v>
      </c>
      <c r="M33" s="5">
        <v>441</v>
      </c>
      <c r="N33" s="5">
        <v>1.8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0.17419354838709677</v>
      </c>
      <c r="U33" s="13">
        <v>0.23225806451612904</v>
      </c>
      <c r="V33" s="13">
        <v>1.3935483870967742</v>
      </c>
      <c r="W33" s="13">
        <v>0</v>
      </c>
      <c r="X33" s="3"/>
    </row>
    <row r="34" spans="1:24" x14ac:dyDescent="0.3">
      <c r="A34" s="5">
        <v>207</v>
      </c>
      <c r="B34" s="5">
        <v>1258</v>
      </c>
      <c r="C34" s="5" t="s">
        <v>13</v>
      </c>
      <c r="D34" s="5">
        <v>8</v>
      </c>
      <c r="E34" s="5">
        <v>3</v>
      </c>
      <c r="F34" s="5">
        <v>32</v>
      </c>
      <c r="G34" s="5">
        <v>33.5</v>
      </c>
      <c r="H34" s="5">
        <v>73.42</v>
      </c>
      <c r="I34" s="5">
        <f t="shared" si="2"/>
        <v>68.210000000000008</v>
      </c>
      <c r="J34" s="14">
        <v>50703.921739130397</v>
      </c>
      <c r="K34" s="14">
        <v>0.71313636400000002</v>
      </c>
      <c r="L34" s="14">
        <v>-1.9333181820000001</v>
      </c>
      <c r="M34" s="5">
        <v>419</v>
      </c>
      <c r="N34" s="5">
        <v>1.9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5.5882352941176466E-2</v>
      </c>
      <c r="V34" s="13">
        <v>1.7882352941176469</v>
      </c>
      <c r="W34" s="13">
        <v>5.5882352941176466E-2</v>
      </c>
      <c r="X34" s="3"/>
    </row>
    <row r="35" spans="1:24" x14ac:dyDescent="0.3">
      <c r="A35" s="5">
        <v>207</v>
      </c>
      <c r="B35" s="5">
        <v>1258</v>
      </c>
      <c r="C35" s="5" t="s">
        <v>13</v>
      </c>
      <c r="D35" s="5">
        <v>8</v>
      </c>
      <c r="E35" s="5">
        <v>3</v>
      </c>
      <c r="F35" s="5">
        <v>42</v>
      </c>
      <c r="G35" s="5">
        <v>43.5</v>
      </c>
      <c r="H35" s="5">
        <v>73.52</v>
      </c>
      <c r="I35" s="5">
        <f>H35-5.21</f>
        <v>68.31</v>
      </c>
      <c r="J35" s="14">
        <v>50710.965217391298</v>
      </c>
      <c r="K35" s="14">
        <v>1.0027916669999999</v>
      </c>
      <c r="L35" s="14">
        <v>-2.285958333</v>
      </c>
      <c r="M35" s="5">
        <v>458</v>
      </c>
      <c r="N35" s="5">
        <v>1.8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0.11150442477876106</v>
      </c>
      <c r="V35" s="13">
        <v>1.6884955752212389</v>
      </c>
      <c r="W35" s="13">
        <v>0</v>
      </c>
      <c r="X35" s="3"/>
    </row>
    <row r="36" spans="1:24" x14ac:dyDescent="0.3">
      <c r="A36" s="17" t="s">
        <v>39</v>
      </c>
      <c r="B36" s="17" t="s">
        <v>40</v>
      </c>
      <c r="C36" s="17" t="s">
        <v>6</v>
      </c>
      <c r="D36" s="17" t="s">
        <v>44</v>
      </c>
      <c r="E36" s="17" t="s">
        <v>14</v>
      </c>
      <c r="F36" s="17" t="s">
        <v>45</v>
      </c>
      <c r="G36" s="17" t="s">
        <v>46</v>
      </c>
      <c r="H36" s="17" t="s">
        <v>47</v>
      </c>
      <c r="I36" s="13">
        <f t="shared" ref="I36" si="3">H36-4.46</f>
        <v>68.680000000000007</v>
      </c>
      <c r="J36" s="14">
        <v>50737.026091304302</v>
      </c>
      <c r="K36" s="13" t="s">
        <v>12</v>
      </c>
      <c r="L36" s="13" t="s">
        <v>12</v>
      </c>
      <c r="M36" s="5">
        <v>381</v>
      </c>
      <c r="N36" s="5">
        <v>1.1000000000000001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1.4102564102564105E-2</v>
      </c>
      <c r="U36" s="13">
        <v>2.1153846153846155E-2</v>
      </c>
      <c r="V36" s="13">
        <v>0.9307692307692309</v>
      </c>
      <c r="W36" s="13">
        <v>0.133974358974359</v>
      </c>
      <c r="X36" s="2"/>
    </row>
    <row r="37" spans="1:24" x14ac:dyDescent="0.3">
      <c r="A37" s="5">
        <v>207</v>
      </c>
      <c r="B37" s="5">
        <v>1258</v>
      </c>
      <c r="C37" s="5" t="s">
        <v>6</v>
      </c>
      <c r="D37" s="5">
        <v>9</v>
      </c>
      <c r="E37" s="5">
        <v>2</v>
      </c>
      <c r="F37" s="5">
        <v>93</v>
      </c>
      <c r="G37" s="5">
        <v>95</v>
      </c>
      <c r="H37" s="5">
        <v>74.349999999999994</v>
      </c>
      <c r="I37" s="5">
        <v>69.89</v>
      </c>
      <c r="J37" s="14">
        <v>50822.2521804348</v>
      </c>
      <c r="K37" s="14" t="s">
        <v>12</v>
      </c>
      <c r="L37" s="14" t="s">
        <v>12</v>
      </c>
      <c r="M37" s="5">
        <v>355</v>
      </c>
      <c r="N37" s="5">
        <v>3.5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0.11146496815286625</v>
      </c>
      <c r="V37" s="13">
        <v>2.3853503184713376</v>
      </c>
      <c r="W37" s="13">
        <v>1.0031847133757963</v>
      </c>
      <c r="X37" s="8"/>
    </row>
    <row r="38" spans="1:24" x14ac:dyDescent="0.3">
      <c r="A38" s="5">
        <v>207</v>
      </c>
      <c r="B38" s="5">
        <v>1258</v>
      </c>
      <c r="C38" s="5" t="s">
        <v>6</v>
      </c>
      <c r="D38" s="5">
        <v>9</v>
      </c>
      <c r="E38" s="5">
        <v>3</v>
      </c>
      <c r="F38" s="5">
        <v>12</v>
      </c>
      <c r="G38" s="5">
        <v>13.5</v>
      </c>
      <c r="H38" s="5">
        <v>75.02</v>
      </c>
      <c r="I38" s="5">
        <v>70.56</v>
      </c>
      <c r="J38" s="14">
        <v>50867.8</v>
      </c>
      <c r="K38" s="14">
        <v>1.323136364</v>
      </c>
      <c r="L38" s="14">
        <v>-1.3663181820000001</v>
      </c>
      <c r="M38" s="5">
        <v>458</v>
      </c>
      <c r="N38" s="5">
        <v>5.7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0.74347826086956526</v>
      </c>
      <c r="V38" s="13">
        <v>4.5847826086956527</v>
      </c>
      <c r="W38" s="13">
        <v>0.37173913043478263</v>
      </c>
      <c r="X38" s="3"/>
    </row>
    <row r="39" spans="1:24" x14ac:dyDescent="0.3">
      <c r="A39" s="5">
        <v>207</v>
      </c>
      <c r="B39" s="5">
        <v>1258</v>
      </c>
      <c r="C39" s="5" t="s">
        <v>6</v>
      </c>
      <c r="D39" s="5">
        <v>9</v>
      </c>
      <c r="E39" s="5">
        <v>3</v>
      </c>
      <c r="F39" s="5">
        <v>62</v>
      </c>
      <c r="G39" s="5">
        <v>63.5</v>
      </c>
      <c r="H39" s="5">
        <v>75.52</v>
      </c>
      <c r="I39" s="5">
        <f t="shared" ref="I39:I47" si="4">H39-4.46</f>
        <v>71.06</v>
      </c>
      <c r="J39" s="14">
        <v>50901.55</v>
      </c>
      <c r="K39" s="14">
        <v>1.4901363639999998</v>
      </c>
      <c r="L39" s="14">
        <v>-1.240318182</v>
      </c>
      <c r="M39" s="5">
        <v>397</v>
      </c>
      <c r="N39" s="5">
        <v>8.5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6.9672131147540978E-2</v>
      </c>
      <c r="U39" s="13">
        <v>0.73155737704918034</v>
      </c>
      <c r="V39" s="13">
        <v>7.5594262295081966</v>
      </c>
      <c r="W39" s="13">
        <v>0.13934426229508196</v>
      </c>
      <c r="X39" s="3"/>
    </row>
    <row r="40" spans="1:24" x14ac:dyDescent="0.3">
      <c r="A40" s="5">
        <v>207</v>
      </c>
      <c r="B40" s="5">
        <v>1258</v>
      </c>
      <c r="C40" s="5" t="s">
        <v>6</v>
      </c>
      <c r="D40" s="5">
        <v>9</v>
      </c>
      <c r="E40" s="5">
        <v>3</v>
      </c>
      <c r="F40" s="5">
        <v>102</v>
      </c>
      <c r="G40" s="5">
        <v>103.5</v>
      </c>
      <c r="H40" s="5">
        <v>75.92</v>
      </c>
      <c r="I40" s="5">
        <f t="shared" si="4"/>
        <v>71.460000000000008</v>
      </c>
      <c r="J40" s="14">
        <v>50928.55</v>
      </c>
      <c r="K40" s="14">
        <v>1.033136364</v>
      </c>
      <c r="L40" s="14">
        <v>-1.1383181819999999</v>
      </c>
      <c r="M40" s="5">
        <v>365</v>
      </c>
      <c r="N40" s="5">
        <v>5.7</v>
      </c>
      <c r="O40" s="13">
        <v>0</v>
      </c>
      <c r="P40" s="13">
        <v>0</v>
      </c>
      <c r="Q40" s="13">
        <v>0</v>
      </c>
      <c r="R40" s="13">
        <v>0</v>
      </c>
      <c r="S40" s="13">
        <v>4.789915966386555E-2</v>
      </c>
      <c r="T40" s="13">
        <v>4.789915966386555E-2</v>
      </c>
      <c r="U40" s="13">
        <v>0.62268907563025222</v>
      </c>
      <c r="V40" s="13">
        <v>4.7899159663865545</v>
      </c>
      <c r="W40" s="13">
        <v>0.1915966386554622</v>
      </c>
      <c r="X40" s="3"/>
    </row>
    <row r="41" spans="1:24" x14ac:dyDescent="0.3">
      <c r="A41" s="5">
        <v>207</v>
      </c>
      <c r="B41" s="5">
        <v>1258</v>
      </c>
      <c r="C41" s="5" t="s">
        <v>6</v>
      </c>
      <c r="D41" s="5">
        <v>9</v>
      </c>
      <c r="E41" s="5">
        <v>4</v>
      </c>
      <c r="F41" s="5">
        <v>42</v>
      </c>
      <c r="G41" s="5">
        <v>43.5</v>
      </c>
      <c r="H41" s="5">
        <v>76.819999999999993</v>
      </c>
      <c r="I41" s="5">
        <f t="shared" si="4"/>
        <v>72.36</v>
      </c>
      <c r="J41" s="14">
        <v>50989.3</v>
      </c>
      <c r="K41" s="14">
        <v>1.0031363639999999</v>
      </c>
      <c r="L41" s="14">
        <v>-1.8863181819999999</v>
      </c>
      <c r="M41" s="5">
        <v>395</v>
      </c>
      <c r="N41" s="5">
        <v>4.5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0.22752808988764045</v>
      </c>
      <c r="U41" s="13">
        <v>0.3539325842696629</v>
      </c>
      <c r="V41" s="13">
        <v>3.9185393258426968</v>
      </c>
      <c r="W41" s="13">
        <v>0</v>
      </c>
      <c r="X41" s="3"/>
    </row>
    <row r="42" spans="1:24" x14ac:dyDescent="0.3">
      <c r="A42" s="5">
        <v>207</v>
      </c>
      <c r="B42" s="5">
        <v>1258</v>
      </c>
      <c r="C42" s="5" t="s">
        <v>6</v>
      </c>
      <c r="D42" s="5">
        <v>9</v>
      </c>
      <c r="E42" s="5">
        <v>4</v>
      </c>
      <c r="F42" s="5">
        <v>112</v>
      </c>
      <c r="G42" s="5">
        <v>113.5</v>
      </c>
      <c r="H42" s="5">
        <v>77.52</v>
      </c>
      <c r="I42" s="5">
        <f t="shared" si="4"/>
        <v>73.06</v>
      </c>
      <c r="J42" s="14">
        <v>51036.55</v>
      </c>
      <c r="K42" s="14">
        <v>0.79813636399999999</v>
      </c>
      <c r="L42" s="14">
        <v>-1.5073181819999999</v>
      </c>
      <c r="M42" s="5">
        <v>412</v>
      </c>
      <c r="N42" s="5">
        <v>4.9000000000000004</v>
      </c>
      <c r="O42" s="13">
        <v>0</v>
      </c>
      <c r="P42" s="13">
        <v>5.0256410256410262E-2</v>
      </c>
      <c r="Q42" s="13">
        <v>0</v>
      </c>
      <c r="R42" s="13">
        <v>0</v>
      </c>
      <c r="S42" s="13">
        <v>0</v>
      </c>
      <c r="T42" s="13">
        <v>0.27641025641025646</v>
      </c>
      <c r="U42" s="13">
        <v>0.67846153846153856</v>
      </c>
      <c r="V42" s="13">
        <v>3.8194871794871799</v>
      </c>
      <c r="W42" s="13">
        <v>7.5384615384615383E-2</v>
      </c>
      <c r="X42" s="3"/>
    </row>
    <row r="43" spans="1:24" x14ac:dyDescent="0.3">
      <c r="A43" s="5">
        <v>207</v>
      </c>
      <c r="B43" s="5">
        <v>1258</v>
      </c>
      <c r="C43" s="5" t="s">
        <v>6</v>
      </c>
      <c r="D43" s="5">
        <v>9</v>
      </c>
      <c r="E43" s="5">
        <v>5</v>
      </c>
      <c r="F43" s="5">
        <v>42</v>
      </c>
      <c r="G43" s="5">
        <v>44</v>
      </c>
      <c r="H43" s="5">
        <v>78.319999999999993</v>
      </c>
      <c r="I43" s="5">
        <f t="shared" si="4"/>
        <v>73.86</v>
      </c>
      <c r="J43" s="14">
        <v>51090.55</v>
      </c>
      <c r="K43" s="14">
        <v>0.86413636400000005</v>
      </c>
      <c r="L43" s="14">
        <v>-1.5333181819999999</v>
      </c>
      <c r="M43" s="5">
        <v>377</v>
      </c>
      <c r="N43" s="5">
        <v>4.8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5.8536585365853655E-2</v>
      </c>
      <c r="V43" s="13">
        <v>4.4487804878048784</v>
      </c>
      <c r="W43" s="13">
        <v>0.29268292682926828</v>
      </c>
      <c r="X43" s="2"/>
    </row>
    <row r="44" spans="1:24" x14ac:dyDescent="0.3">
      <c r="A44" s="5">
        <v>207</v>
      </c>
      <c r="B44" s="5">
        <v>1258</v>
      </c>
      <c r="C44" s="5" t="s">
        <v>6</v>
      </c>
      <c r="D44" s="5">
        <v>9</v>
      </c>
      <c r="E44" s="5">
        <v>6</v>
      </c>
      <c r="F44" s="5">
        <v>2</v>
      </c>
      <c r="G44" s="5">
        <v>3.5</v>
      </c>
      <c r="H44" s="5">
        <v>79.42</v>
      </c>
      <c r="I44" s="5">
        <f t="shared" si="4"/>
        <v>74.960000000000008</v>
      </c>
      <c r="J44" s="14">
        <v>51164.800000000003</v>
      </c>
      <c r="K44" s="14">
        <v>0.51413636400000007</v>
      </c>
      <c r="L44" s="14">
        <v>-1.460318182</v>
      </c>
      <c r="M44" s="5">
        <v>403</v>
      </c>
      <c r="N44" s="5">
        <v>4.2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0.12804878048780488</v>
      </c>
      <c r="U44" s="13">
        <v>0.43536585365853664</v>
      </c>
      <c r="V44" s="13">
        <v>3.5597560975609759</v>
      </c>
      <c r="W44" s="13">
        <v>7.682926829268294E-2</v>
      </c>
      <c r="X44" s="3"/>
    </row>
    <row r="45" spans="1:24" x14ac:dyDescent="0.3">
      <c r="A45" s="5">
        <v>207</v>
      </c>
      <c r="B45" s="5">
        <v>1258</v>
      </c>
      <c r="C45" s="5" t="s">
        <v>6</v>
      </c>
      <c r="D45" s="5">
        <v>9</v>
      </c>
      <c r="E45" s="5">
        <v>6</v>
      </c>
      <c r="F45" s="5">
        <v>12</v>
      </c>
      <c r="G45" s="5">
        <v>13.5</v>
      </c>
      <c r="H45" s="5">
        <v>79.52</v>
      </c>
      <c r="I45" s="5">
        <f t="shared" si="4"/>
        <v>75.06</v>
      </c>
      <c r="J45" s="14">
        <v>51171.55</v>
      </c>
      <c r="K45" s="14">
        <v>0.65213636400000008</v>
      </c>
      <c r="L45" s="14">
        <v>-1.8153181819999999</v>
      </c>
      <c r="M45" s="5">
        <v>279</v>
      </c>
      <c r="N45" s="5">
        <v>1.8</v>
      </c>
      <c r="O45" s="13">
        <v>0</v>
      </c>
      <c r="P45" s="13">
        <v>3.8297872340425532E-2</v>
      </c>
      <c r="Q45" s="13">
        <v>0</v>
      </c>
      <c r="R45" s="13">
        <v>0</v>
      </c>
      <c r="S45" s="13">
        <v>0</v>
      </c>
      <c r="T45" s="13">
        <v>0.15319148936170213</v>
      </c>
      <c r="U45" s="13">
        <v>5.1063829787234047E-2</v>
      </c>
      <c r="V45" s="13">
        <v>1.3787234042553191</v>
      </c>
      <c r="W45" s="13">
        <v>0.17872340425531916</v>
      </c>
      <c r="X45" s="2"/>
    </row>
    <row r="46" spans="1:24" x14ac:dyDescent="0.3">
      <c r="A46" s="5">
        <v>207</v>
      </c>
      <c r="B46" s="5">
        <v>1258</v>
      </c>
      <c r="C46" s="5" t="s">
        <v>6</v>
      </c>
      <c r="D46" s="5">
        <v>9</v>
      </c>
      <c r="E46" s="5">
        <v>6</v>
      </c>
      <c r="F46" s="5">
        <v>32</v>
      </c>
      <c r="G46" s="5">
        <v>33.5</v>
      </c>
      <c r="H46" s="5">
        <v>79.72</v>
      </c>
      <c r="I46" s="5">
        <f t="shared" si="4"/>
        <v>75.260000000000005</v>
      </c>
      <c r="J46" s="14">
        <v>51185.05</v>
      </c>
      <c r="K46" s="14">
        <v>0.38813636400000001</v>
      </c>
      <c r="L46" s="14">
        <v>-1.7753181819999999</v>
      </c>
      <c r="M46" s="5">
        <v>371</v>
      </c>
      <c r="N46" s="5">
        <v>1.9</v>
      </c>
      <c r="O46" s="13">
        <v>0</v>
      </c>
      <c r="P46" s="13">
        <v>2.8148148148148148E-2</v>
      </c>
      <c r="Q46" s="13">
        <v>0</v>
      </c>
      <c r="R46" s="13">
        <v>0</v>
      </c>
      <c r="S46" s="13">
        <v>0</v>
      </c>
      <c r="T46" s="13">
        <v>8.4444444444444433E-2</v>
      </c>
      <c r="U46" s="13">
        <v>0</v>
      </c>
      <c r="V46" s="13">
        <v>1.6466666666666665</v>
      </c>
      <c r="W46" s="13">
        <v>0.14074074074074075</v>
      </c>
      <c r="X46" s="3"/>
    </row>
    <row r="47" spans="1:24" x14ac:dyDescent="0.3">
      <c r="A47" s="5">
        <v>207</v>
      </c>
      <c r="B47" s="5">
        <v>1258</v>
      </c>
      <c r="C47" s="5" t="s">
        <v>6</v>
      </c>
      <c r="D47" s="5">
        <v>9</v>
      </c>
      <c r="E47" s="5">
        <v>6</v>
      </c>
      <c r="F47" s="5">
        <v>62</v>
      </c>
      <c r="G47" s="5">
        <v>63.5</v>
      </c>
      <c r="H47" s="5">
        <v>80.02</v>
      </c>
      <c r="I47" s="5">
        <f t="shared" si="4"/>
        <v>75.56</v>
      </c>
      <c r="J47" s="14">
        <v>51205.3</v>
      </c>
      <c r="K47" s="14">
        <v>0.73013636400000004</v>
      </c>
      <c r="L47" s="14">
        <v>-1.9103181819999999</v>
      </c>
      <c r="M47" s="5">
        <v>429</v>
      </c>
      <c r="N47" s="5">
        <v>5.4</v>
      </c>
      <c r="O47" s="13">
        <v>0</v>
      </c>
      <c r="P47" s="13">
        <v>3.5294117647058823E-2</v>
      </c>
      <c r="Q47" s="13">
        <v>0</v>
      </c>
      <c r="R47" s="13">
        <v>0</v>
      </c>
      <c r="S47" s="13">
        <v>0</v>
      </c>
      <c r="T47" s="13">
        <v>0.10588235294117648</v>
      </c>
      <c r="U47" s="13">
        <v>0.77647058823529425</v>
      </c>
      <c r="V47" s="13">
        <v>4.4823529411764707</v>
      </c>
      <c r="W47" s="13">
        <v>0</v>
      </c>
      <c r="X47" s="3"/>
    </row>
    <row r="48" spans="1:24" x14ac:dyDescent="0.3">
      <c r="A48" s="5">
        <v>207</v>
      </c>
      <c r="B48" s="5">
        <v>1258</v>
      </c>
      <c r="C48" s="5" t="s">
        <v>13</v>
      </c>
      <c r="D48" s="5">
        <v>9</v>
      </c>
      <c r="E48" s="5">
        <v>2</v>
      </c>
      <c r="F48" s="5">
        <v>122</v>
      </c>
      <c r="G48" s="5">
        <v>123.5</v>
      </c>
      <c r="H48" s="5">
        <v>82.42</v>
      </c>
      <c r="I48" s="5">
        <f t="shared" ref="I48:I49" si="5">H48-5.62</f>
        <v>76.8</v>
      </c>
      <c r="J48" s="14">
        <v>51281.285714285703</v>
      </c>
      <c r="K48" s="14">
        <v>0.502791667</v>
      </c>
      <c r="L48" s="14">
        <v>-1.8409583330000001</v>
      </c>
      <c r="M48" s="5">
        <v>349</v>
      </c>
      <c r="N48" s="5">
        <v>3.7</v>
      </c>
      <c r="O48" s="13">
        <v>0</v>
      </c>
      <c r="P48" s="13">
        <v>2.371794871794872E-2</v>
      </c>
      <c r="Q48" s="13">
        <v>0</v>
      </c>
      <c r="R48" s="13">
        <v>0</v>
      </c>
      <c r="S48" s="13">
        <v>0</v>
      </c>
      <c r="T48" s="13">
        <v>0.18974358974358976</v>
      </c>
      <c r="U48" s="13">
        <v>0.49807692307692308</v>
      </c>
      <c r="V48" s="13">
        <v>2.8461538461538463</v>
      </c>
      <c r="W48" s="13">
        <v>0.14230769230769233</v>
      </c>
      <c r="X48" s="3"/>
    </row>
    <row r="49" spans="1:24" x14ac:dyDescent="0.3">
      <c r="A49" s="5">
        <v>207</v>
      </c>
      <c r="B49" s="5">
        <v>1258</v>
      </c>
      <c r="C49" s="5" t="s">
        <v>13</v>
      </c>
      <c r="D49" s="5">
        <v>9</v>
      </c>
      <c r="E49" s="5">
        <v>3</v>
      </c>
      <c r="F49" s="5">
        <v>72</v>
      </c>
      <c r="G49" s="5">
        <v>73.5</v>
      </c>
      <c r="H49" s="5">
        <v>83.42</v>
      </c>
      <c r="I49" s="5">
        <f t="shared" si="5"/>
        <v>77.8</v>
      </c>
      <c r="J49" s="14">
        <v>51339.142857142899</v>
      </c>
      <c r="K49" s="14">
        <v>0.39979166700000002</v>
      </c>
      <c r="L49" s="14">
        <v>-1.387958333</v>
      </c>
      <c r="M49" s="5">
        <v>332</v>
      </c>
      <c r="N49" s="5">
        <v>5.2</v>
      </c>
      <c r="O49" s="13">
        <v>0</v>
      </c>
      <c r="P49" s="13">
        <v>9.285714285714286E-2</v>
      </c>
      <c r="Q49" s="13">
        <v>0</v>
      </c>
      <c r="R49" s="13">
        <v>0</v>
      </c>
      <c r="S49" s="13">
        <v>0</v>
      </c>
      <c r="T49" s="13">
        <v>9.285714285714286E-2</v>
      </c>
      <c r="U49" s="13">
        <v>0.43333333333333329</v>
      </c>
      <c r="V49" s="13">
        <v>4.3642857142857148</v>
      </c>
      <c r="W49" s="13">
        <v>0.21666666666666665</v>
      </c>
      <c r="X49" s="3"/>
    </row>
    <row r="50" spans="1:24" x14ac:dyDescent="0.3">
      <c r="A50" s="17" t="s">
        <v>39</v>
      </c>
      <c r="B50" s="17" t="s">
        <v>40</v>
      </c>
      <c r="C50" s="17" t="s">
        <v>6</v>
      </c>
      <c r="D50" s="17" t="s">
        <v>48</v>
      </c>
      <c r="E50" s="17" t="s">
        <v>14</v>
      </c>
      <c r="F50" s="16" t="s">
        <v>49</v>
      </c>
      <c r="G50" s="16" t="s">
        <v>50</v>
      </c>
      <c r="H50" s="16" t="s">
        <v>51</v>
      </c>
      <c r="I50" s="13">
        <f t="shared" ref="I50:I62" si="6">H50-4.22</f>
        <v>78.08</v>
      </c>
      <c r="J50" s="14">
        <v>51355.342859999997</v>
      </c>
      <c r="K50" s="13" t="s">
        <v>12</v>
      </c>
      <c r="L50" s="13" t="s">
        <v>12</v>
      </c>
      <c r="M50" s="5">
        <v>453</v>
      </c>
      <c r="N50" s="5">
        <v>0.7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3.1210191082802544E-2</v>
      </c>
      <c r="U50" s="13">
        <v>1.3375796178343946E-2</v>
      </c>
      <c r="V50" s="13">
        <v>0.61974522292993628</v>
      </c>
      <c r="W50" s="13">
        <v>3.5668789808917196E-2</v>
      </c>
      <c r="X50" s="2"/>
    </row>
    <row r="51" spans="1:24" x14ac:dyDescent="0.3">
      <c r="A51" s="17" t="s">
        <v>39</v>
      </c>
      <c r="B51" s="17" t="s">
        <v>40</v>
      </c>
      <c r="C51" s="17" t="s">
        <v>6</v>
      </c>
      <c r="D51" s="17" t="s">
        <v>48</v>
      </c>
      <c r="E51" s="17" t="s">
        <v>14</v>
      </c>
      <c r="F51" s="17" t="s">
        <v>52</v>
      </c>
      <c r="G51" s="17" t="s">
        <v>53</v>
      </c>
      <c r="H51" s="17" t="s">
        <v>54</v>
      </c>
      <c r="I51" s="13">
        <f t="shared" si="6"/>
        <v>78.31</v>
      </c>
      <c r="J51" s="14">
        <v>51368.649998571396</v>
      </c>
      <c r="K51" s="13" t="s">
        <v>12</v>
      </c>
      <c r="L51" s="13" t="s">
        <v>12</v>
      </c>
      <c r="M51" s="5">
        <v>305</v>
      </c>
      <c r="N51" s="5">
        <v>1.3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4.4827586206896551E-2</v>
      </c>
      <c r="U51" s="13">
        <v>0</v>
      </c>
      <c r="V51" s="13">
        <v>1.2439655172413795</v>
      </c>
      <c r="W51" s="13">
        <v>1.1206896551724138E-2</v>
      </c>
      <c r="X51" s="2"/>
    </row>
    <row r="52" spans="1:24" x14ac:dyDescent="0.3">
      <c r="A52" s="5">
        <v>207</v>
      </c>
      <c r="B52" s="5">
        <v>1258</v>
      </c>
      <c r="C52" s="5" t="s">
        <v>6</v>
      </c>
      <c r="D52" s="5">
        <v>10</v>
      </c>
      <c r="E52" s="5">
        <v>1</v>
      </c>
      <c r="F52" s="5">
        <v>112</v>
      </c>
      <c r="G52" s="5">
        <v>113.5</v>
      </c>
      <c r="H52" s="5">
        <v>82.72</v>
      </c>
      <c r="I52" s="5">
        <f t="shared" si="6"/>
        <v>78.5</v>
      </c>
      <c r="J52" s="14">
        <v>51379.642857142899</v>
      </c>
      <c r="K52" s="14">
        <v>1.0461363639999999</v>
      </c>
      <c r="L52" s="14">
        <v>-1.8463181820000001</v>
      </c>
      <c r="M52" s="5">
        <v>396</v>
      </c>
      <c r="N52" s="5">
        <v>4.5</v>
      </c>
      <c r="O52" s="13">
        <v>0</v>
      </c>
      <c r="P52" s="13">
        <v>0.46046511627906977</v>
      </c>
      <c r="Q52" s="13">
        <v>0</v>
      </c>
      <c r="R52" s="13">
        <v>0</v>
      </c>
      <c r="S52" s="13">
        <v>0</v>
      </c>
      <c r="T52" s="13">
        <v>8.3720930232558138E-2</v>
      </c>
      <c r="U52" s="13">
        <v>0.10465116279069768</v>
      </c>
      <c r="V52" s="13">
        <v>3.6</v>
      </c>
      <c r="W52" s="13">
        <v>0.25116279069767444</v>
      </c>
      <c r="X52" s="2"/>
    </row>
    <row r="53" spans="1:24" x14ac:dyDescent="0.3">
      <c r="A53" s="17" t="s">
        <v>39</v>
      </c>
      <c r="B53" s="17" t="s">
        <v>40</v>
      </c>
      <c r="C53" s="17" t="s">
        <v>6</v>
      </c>
      <c r="D53" s="17" t="s">
        <v>48</v>
      </c>
      <c r="E53" s="17" t="s">
        <v>18</v>
      </c>
      <c r="F53" s="17" t="s">
        <v>55</v>
      </c>
      <c r="G53" s="17" t="s">
        <v>56</v>
      </c>
      <c r="H53" s="17" t="s">
        <v>57</v>
      </c>
      <c r="I53" s="13">
        <f t="shared" si="6"/>
        <v>79.08</v>
      </c>
      <c r="J53" s="14">
        <v>51413.200002857098</v>
      </c>
      <c r="K53" s="13" t="s">
        <v>12</v>
      </c>
      <c r="L53" s="13" t="s">
        <v>12</v>
      </c>
      <c r="M53" s="5">
        <v>379</v>
      </c>
      <c r="N53" s="5">
        <v>4.8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4.7481081081081076</v>
      </c>
      <c r="W53" s="13">
        <v>5.1891891891891889E-2</v>
      </c>
      <c r="X53" s="2"/>
    </row>
    <row r="54" spans="1:24" x14ac:dyDescent="0.3">
      <c r="A54" s="5">
        <v>207</v>
      </c>
      <c r="B54" s="5">
        <v>1258</v>
      </c>
      <c r="C54" s="5" t="s">
        <v>6</v>
      </c>
      <c r="D54" s="5">
        <v>10</v>
      </c>
      <c r="E54" s="5">
        <v>2</v>
      </c>
      <c r="F54" s="5">
        <v>113</v>
      </c>
      <c r="G54" s="5">
        <v>114.5</v>
      </c>
      <c r="H54" s="5">
        <v>84.23</v>
      </c>
      <c r="I54" s="5">
        <f t="shared" si="6"/>
        <v>80.010000000000005</v>
      </c>
      <c r="J54" s="14">
        <v>51467.007141428599</v>
      </c>
      <c r="K54" s="13" t="s">
        <v>12</v>
      </c>
      <c r="L54" s="13" t="s">
        <v>12</v>
      </c>
      <c r="M54" s="5">
        <v>360</v>
      </c>
      <c r="N54" s="5">
        <v>2.8</v>
      </c>
      <c r="O54" s="13">
        <v>0</v>
      </c>
      <c r="P54" s="13">
        <v>3.9436619718309855E-2</v>
      </c>
      <c r="Q54" s="13">
        <v>0</v>
      </c>
      <c r="R54" s="13">
        <v>0</v>
      </c>
      <c r="S54" s="13">
        <v>0</v>
      </c>
      <c r="T54" s="13">
        <v>9.8591549295774641E-2</v>
      </c>
      <c r="U54" s="13">
        <v>9.8591549295774641E-2</v>
      </c>
      <c r="V54" s="13">
        <v>2.5042253521126758</v>
      </c>
      <c r="W54" s="13">
        <v>5.9154929577464779E-2</v>
      </c>
      <c r="X54" s="2"/>
    </row>
    <row r="55" spans="1:24" x14ac:dyDescent="0.3">
      <c r="A55" s="5">
        <v>207</v>
      </c>
      <c r="B55" s="5">
        <v>1258</v>
      </c>
      <c r="C55" s="5" t="s">
        <v>6</v>
      </c>
      <c r="D55" s="5">
        <v>10</v>
      </c>
      <c r="E55" s="5">
        <v>3</v>
      </c>
      <c r="F55" s="5">
        <v>63</v>
      </c>
      <c r="G55" s="5">
        <v>64.5</v>
      </c>
      <c r="H55" s="5">
        <v>85.23</v>
      </c>
      <c r="I55" s="5">
        <f t="shared" si="6"/>
        <v>81.010000000000005</v>
      </c>
      <c r="J55" s="14">
        <v>51524.8064242857</v>
      </c>
      <c r="K55" s="13" t="s">
        <v>12</v>
      </c>
      <c r="L55" s="13" t="s">
        <v>12</v>
      </c>
      <c r="M55" s="5">
        <v>391</v>
      </c>
      <c r="N55" s="5">
        <v>2.6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0.05</v>
      </c>
      <c r="U55" s="13">
        <v>0</v>
      </c>
      <c r="V55" s="13">
        <v>2.5</v>
      </c>
      <c r="W55" s="13">
        <v>0.05</v>
      </c>
      <c r="X55" s="2"/>
    </row>
    <row r="56" spans="1:24" x14ac:dyDescent="0.3">
      <c r="A56" s="5">
        <v>207</v>
      </c>
      <c r="B56" s="5">
        <v>1258</v>
      </c>
      <c r="C56" s="5" t="s">
        <v>6</v>
      </c>
      <c r="D56" s="5">
        <v>10</v>
      </c>
      <c r="E56" s="5">
        <v>4</v>
      </c>
      <c r="F56" s="5">
        <v>13</v>
      </c>
      <c r="G56" s="5">
        <v>14.5</v>
      </c>
      <c r="H56" s="5">
        <v>86.23</v>
      </c>
      <c r="I56" s="5">
        <f t="shared" si="6"/>
        <v>82.01</v>
      </c>
      <c r="J56" s="14">
        <v>51582.721427142897</v>
      </c>
      <c r="K56" s="13" t="s">
        <v>12</v>
      </c>
      <c r="L56" s="13" t="s">
        <v>12</v>
      </c>
      <c r="M56" s="5">
        <v>353</v>
      </c>
      <c r="N56" s="5">
        <v>5.4</v>
      </c>
      <c r="O56" s="13">
        <v>0</v>
      </c>
      <c r="P56" s="13">
        <v>0</v>
      </c>
      <c r="Q56" s="13">
        <v>3.506493506493507E-2</v>
      </c>
      <c r="R56" s="13">
        <v>0</v>
      </c>
      <c r="S56" s="13">
        <v>0</v>
      </c>
      <c r="T56" s="13">
        <v>0.10519480519480522</v>
      </c>
      <c r="U56" s="13">
        <v>3.506493506493507E-2</v>
      </c>
      <c r="V56" s="13">
        <v>5.0844155844155843</v>
      </c>
      <c r="W56" s="13">
        <v>0.14025974025974028</v>
      </c>
      <c r="X56" s="2"/>
    </row>
    <row r="57" spans="1:24" x14ac:dyDescent="0.3">
      <c r="A57" s="5">
        <v>207</v>
      </c>
      <c r="B57" s="5">
        <v>1258</v>
      </c>
      <c r="C57" s="5" t="s">
        <v>6</v>
      </c>
      <c r="D57" s="5">
        <v>10</v>
      </c>
      <c r="E57" s="5">
        <v>4</v>
      </c>
      <c r="F57" s="5">
        <v>63</v>
      </c>
      <c r="G57" s="5">
        <v>64.5</v>
      </c>
      <c r="H57" s="5">
        <v>86.73</v>
      </c>
      <c r="I57" s="5">
        <f t="shared" si="6"/>
        <v>82.51</v>
      </c>
      <c r="J57" s="14">
        <v>51611.649998571396</v>
      </c>
      <c r="K57" s="13" t="s">
        <v>12</v>
      </c>
      <c r="L57" s="13" t="s">
        <v>12</v>
      </c>
      <c r="M57" s="5">
        <v>364</v>
      </c>
      <c r="N57" s="5">
        <v>2.8</v>
      </c>
      <c r="O57" s="13">
        <v>0</v>
      </c>
      <c r="P57" s="13">
        <v>1.6470588235294115E-2</v>
      </c>
      <c r="Q57" s="13">
        <v>0</v>
      </c>
      <c r="R57" s="13">
        <v>0</v>
      </c>
      <c r="S57" s="13">
        <v>3.2941176470588231E-2</v>
      </c>
      <c r="T57" s="13">
        <v>1.6470588235294115E-2</v>
      </c>
      <c r="U57" s="13">
        <v>4.9411764705882343E-2</v>
      </c>
      <c r="V57" s="13">
        <v>2.6847058823529411</v>
      </c>
      <c r="W57" s="13">
        <v>0</v>
      </c>
      <c r="X57" s="2"/>
    </row>
    <row r="58" spans="1:24" x14ac:dyDescent="0.3">
      <c r="A58" s="5">
        <v>207</v>
      </c>
      <c r="B58" s="5">
        <v>1258</v>
      </c>
      <c r="C58" s="5" t="s">
        <v>6</v>
      </c>
      <c r="D58" s="5">
        <v>10</v>
      </c>
      <c r="E58" s="5">
        <v>4</v>
      </c>
      <c r="F58" s="5">
        <v>83</v>
      </c>
      <c r="G58" s="5">
        <v>84.5</v>
      </c>
      <c r="H58" s="5">
        <v>86.93</v>
      </c>
      <c r="I58" s="5">
        <f t="shared" si="6"/>
        <v>82.710000000000008</v>
      </c>
      <c r="J58" s="14">
        <v>51623.221427142897</v>
      </c>
      <c r="K58" s="13" t="s">
        <v>12</v>
      </c>
      <c r="L58" s="13" t="s">
        <v>12</v>
      </c>
      <c r="M58" s="5">
        <v>382</v>
      </c>
      <c r="N58" s="5">
        <v>2.9</v>
      </c>
      <c r="O58" s="13">
        <v>0</v>
      </c>
      <c r="P58" s="13">
        <v>3.4319526627218933E-2</v>
      </c>
      <c r="Q58" s="13">
        <v>0</v>
      </c>
      <c r="R58" s="13">
        <v>0</v>
      </c>
      <c r="S58" s="13">
        <v>0</v>
      </c>
      <c r="T58" s="13">
        <v>5.1479289940828399E-2</v>
      </c>
      <c r="U58" s="13">
        <v>3.4319526627218933E-2</v>
      </c>
      <c r="V58" s="13">
        <v>2.7112426035502959</v>
      </c>
      <c r="W58" s="13">
        <v>6.8639053254437865E-2</v>
      </c>
      <c r="X58" s="2"/>
    </row>
    <row r="59" spans="1:24" x14ac:dyDescent="0.3">
      <c r="A59" s="5">
        <v>207</v>
      </c>
      <c r="B59" s="5">
        <v>1258</v>
      </c>
      <c r="C59" s="5" t="s">
        <v>6</v>
      </c>
      <c r="D59" s="5">
        <v>10</v>
      </c>
      <c r="E59" s="5">
        <v>4</v>
      </c>
      <c r="F59" s="5">
        <v>105</v>
      </c>
      <c r="G59" s="5">
        <v>106.5</v>
      </c>
      <c r="H59" s="5">
        <v>87.15</v>
      </c>
      <c r="I59" s="5">
        <f t="shared" si="6"/>
        <v>82.93</v>
      </c>
      <c r="J59" s="14">
        <v>51635.949995714298</v>
      </c>
      <c r="K59" s="13" t="s">
        <v>12</v>
      </c>
      <c r="L59" s="13" t="s">
        <v>12</v>
      </c>
      <c r="M59" s="5">
        <v>349</v>
      </c>
      <c r="N59" s="5">
        <v>2.8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3.2748538011695902E-2</v>
      </c>
      <c r="U59" s="13">
        <v>9.8245614035087706E-2</v>
      </c>
      <c r="V59" s="13">
        <v>2.6526315789473682</v>
      </c>
      <c r="W59" s="13">
        <v>1.6374269005847951E-2</v>
      </c>
      <c r="X59" s="2"/>
    </row>
    <row r="60" spans="1:24" x14ac:dyDescent="0.3">
      <c r="A60" s="5">
        <v>207</v>
      </c>
      <c r="B60" s="5">
        <v>1258</v>
      </c>
      <c r="C60" s="5" t="s">
        <v>6</v>
      </c>
      <c r="D60" s="5">
        <v>10</v>
      </c>
      <c r="E60" s="5">
        <v>4</v>
      </c>
      <c r="F60" s="5">
        <v>113</v>
      </c>
      <c r="G60" s="5">
        <v>114.5</v>
      </c>
      <c r="H60" s="5">
        <v>87.23</v>
      </c>
      <c r="I60" s="5">
        <f t="shared" si="6"/>
        <v>83.01</v>
      </c>
      <c r="J60" s="14">
        <v>51640.476470000001</v>
      </c>
      <c r="K60" s="13" t="s">
        <v>12</v>
      </c>
      <c r="L60" s="13" t="s">
        <v>12</v>
      </c>
      <c r="M60" s="5">
        <v>354</v>
      </c>
      <c r="N60" s="5">
        <v>3.9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2.5999999999999999E-2</v>
      </c>
      <c r="U60" s="13">
        <v>7.8E-2</v>
      </c>
      <c r="V60" s="13">
        <v>3.77</v>
      </c>
      <c r="W60" s="13">
        <v>2.5999999999999999E-2</v>
      </c>
      <c r="X60" s="2"/>
    </row>
    <row r="61" spans="1:24" x14ac:dyDescent="0.3">
      <c r="A61" s="5">
        <v>207</v>
      </c>
      <c r="B61" s="5">
        <v>1258</v>
      </c>
      <c r="C61" s="5" t="s">
        <v>6</v>
      </c>
      <c r="D61" s="5">
        <v>10</v>
      </c>
      <c r="E61" s="5">
        <v>4</v>
      </c>
      <c r="F61" s="5">
        <v>133.5</v>
      </c>
      <c r="G61" s="5">
        <v>135</v>
      </c>
      <c r="H61" s="5">
        <v>87.435000000000002</v>
      </c>
      <c r="I61" s="5">
        <f t="shared" si="6"/>
        <v>83.215000000000003</v>
      </c>
      <c r="J61" s="14">
        <v>51650.244116764698</v>
      </c>
      <c r="K61" s="13" t="s">
        <v>12</v>
      </c>
      <c r="L61" s="13" t="s">
        <v>12</v>
      </c>
      <c r="M61" s="5">
        <v>398</v>
      </c>
      <c r="N61" s="5">
        <v>2.5</v>
      </c>
      <c r="O61" s="13">
        <v>0</v>
      </c>
      <c r="P61" s="13">
        <v>2.7322404371584699E-2</v>
      </c>
      <c r="Q61" s="13">
        <v>0</v>
      </c>
      <c r="R61" s="13">
        <v>0</v>
      </c>
      <c r="S61" s="13">
        <v>0</v>
      </c>
      <c r="T61" s="13">
        <v>6.8306010928961755E-2</v>
      </c>
      <c r="U61" s="13">
        <v>5.4644808743169397E-2</v>
      </c>
      <c r="V61" s="13">
        <v>2.3497267759562841</v>
      </c>
      <c r="W61" s="13">
        <v>0</v>
      </c>
      <c r="X61" s="2"/>
    </row>
    <row r="62" spans="1:24" x14ac:dyDescent="0.3">
      <c r="A62" s="5">
        <v>207</v>
      </c>
      <c r="B62" s="5">
        <v>1258</v>
      </c>
      <c r="C62" s="5" t="s">
        <v>6</v>
      </c>
      <c r="D62" s="5">
        <v>10</v>
      </c>
      <c r="E62" s="5">
        <v>5</v>
      </c>
      <c r="F62" s="5">
        <v>52</v>
      </c>
      <c r="G62" s="5">
        <v>53.5</v>
      </c>
      <c r="H62" s="5">
        <v>88.12</v>
      </c>
      <c r="I62" s="5">
        <f t="shared" si="6"/>
        <v>83.9</v>
      </c>
      <c r="J62" s="14">
        <v>51682.882352941197</v>
      </c>
      <c r="K62" s="14">
        <v>0.92313636399999999</v>
      </c>
      <c r="L62" s="14">
        <v>-1.9353181820000001</v>
      </c>
      <c r="M62" s="5">
        <v>316</v>
      </c>
      <c r="N62" s="5">
        <v>4.7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7.5000000000000011E-2</v>
      </c>
      <c r="U62" s="13">
        <v>0.125</v>
      </c>
      <c r="V62" s="13">
        <v>4.5</v>
      </c>
      <c r="W62" s="13">
        <v>0</v>
      </c>
      <c r="X62" s="2"/>
    </row>
    <row r="63" spans="1:24" x14ac:dyDescent="0.3">
      <c r="A63" s="5">
        <v>207</v>
      </c>
      <c r="B63" s="5">
        <v>1258</v>
      </c>
      <c r="C63" s="5" t="s">
        <v>13</v>
      </c>
      <c r="D63" s="5">
        <v>10</v>
      </c>
      <c r="E63" s="5">
        <v>1</v>
      </c>
      <c r="F63" s="5">
        <v>132</v>
      </c>
      <c r="G63" s="5">
        <v>133.5</v>
      </c>
      <c r="H63" s="5">
        <v>90.62</v>
      </c>
      <c r="I63" s="5">
        <f t="shared" ref="I63:I66" si="7">H63-5.42</f>
        <v>85.2</v>
      </c>
      <c r="J63" s="14">
        <v>51744.823529411799</v>
      </c>
      <c r="K63" s="14">
        <v>0.94179166700000005</v>
      </c>
      <c r="L63" s="14">
        <v>-1.2889583330000001</v>
      </c>
      <c r="M63" s="5">
        <v>333</v>
      </c>
      <c r="N63" s="5">
        <v>6.1</v>
      </c>
      <c r="O63" s="13">
        <v>0</v>
      </c>
      <c r="P63" s="13">
        <v>0.13481012658227845</v>
      </c>
      <c r="Q63" s="13">
        <v>0</v>
      </c>
      <c r="R63" s="13">
        <v>0</v>
      </c>
      <c r="S63" s="13">
        <v>0</v>
      </c>
      <c r="T63" s="13">
        <v>0.13481012658227845</v>
      </c>
      <c r="U63" s="13">
        <v>1.2132911392405064</v>
      </c>
      <c r="V63" s="13">
        <v>4.8082278481012652</v>
      </c>
      <c r="W63" s="13">
        <v>0.13481012658227845</v>
      </c>
      <c r="X63" s="3"/>
    </row>
    <row r="64" spans="1:24" x14ac:dyDescent="0.3">
      <c r="A64" s="5">
        <v>207</v>
      </c>
      <c r="B64" s="5">
        <v>1258</v>
      </c>
      <c r="C64" s="5" t="s">
        <v>13</v>
      </c>
      <c r="D64" s="5">
        <v>10</v>
      </c>
      <c r="E64" s="5">
        <v>2</v>
      </c>
      <c r="F64" s="5">
        <v>62</v>
      </c>
      <c r="G64" s="5">
        <v>63.5</v>
      </c>
      <c r="H64" s="5">
        <v>91.42</v>
      </c>
      <c r="I64" s="5">
        <f t="shared" si="7"/>
        <v>86</v>
      </c>
      <c r="J64" s="14">
        <v>51782.941176470602</v>
      </c>
      <c r="K64" s="14">
        <v>0.70179166699999995</v>
      </c>
      <c r="L64" s="14">
        <v>-1.508958333</v>
      </c>
      <c r="M64" s="5">
        <v>370</v>
      </c>
      <c r="N64" s="5">
        <v>7.1</v>
      </c>
      <c r="O64" s="13">
        <v>0</v>
      </c>
      <c r="P64" s="13">
        <v>5.6410256410256418E-2</v>
      </c>
      <c r="Q64" s="13">
        <v>0</v>
      </c>
      <c r="R64" s="13">
        <v>0</v>
      </c>
      <c r="S64" s="13">
        <v>0</v>
      </c>
      <c r="T64" s="13">
        <v>5.6410256410256418E-2</v>
      </c>
      <c r="U64" s="13">
        <v>0.18333333333333335</v>
      </c>
      <c r="V64" s="13">
        <v>1.8333333333333333</v>
      </c>
      <c r="W64" s="13">
        <v>9.8717948717948728E-2</v>
      </c>
      <c r="X64" s="3"/>
    </row>
    <row r="65" spans="1:24" x14ac:dyDescent="0.3">
      <c r="A65" s="5">
        <v>207</v>
      </c>
      <c r="B65" s="5">
        <v>1258</v>
      </c>
      <c r="C65" s="5" t="s">
        <v>13</v>
      </c>
      <c r="D65" s="5">
        <v>10</v>
      </c>
      <c r="E65" s="5">
        <v>3</v>
      </c>
      <c r="F65" s="5">
        <v>22</v>
      </c>
      <c r="G65" s="5">
        <v>23.5</v>
      </c>
      <c r="H65" s="5">
        <v>92.52</v>
      </c>
      <c r="I65" s="5">
        <f t="shared" si="7"/>
        <v>87.1</v>
      </c>
      <c r="J65" s="14">
        <v>51835.352941176498</v>
      </c>
      <c r="K65" s="14">
        <v>1.0047916670000001</v>
      </c>
      <c r="L65" s="14">
        <v>-1.7789583330000001</v>
      </c>
      <c r="M65" s="5">
        <v>357</v>
      </c>
      <c r="N65" s="5">
        <v>6.1</v>
      </c>
      <c r="O65" s="13">
        <v>0</v>
      </c>
      <c r="P65" s="13">
        <v>0.13942857142857143</v>
      </c>
      <c r="Q65" s="13">
        <v>0</v>
      </c>
      <c r="R65" s="13">
        <v>0</v>
      </c>
      <c r="S65" s="13">
        <v>0.2091428571428571</v>
      </c>
      <c r="T65" s="13">
        <v>0.2091428571428571</v>
      </c>
      <c r="U65" s="13">
        <v>0.76685714285714279</v>
      </c>
      <c r="V65" s="13">
        <v>4.6011428571428565</v>
      </c>
      <c r="W65" s="13">
        <v>0.17428571428571429</v>
      </c>
      <c r="X65" s="3"/>
    </row>
    <row r="66" spans="1:24" x14ac:dyDescent="0.3">
      <c r="A66" s="5">
        <v>207</v>
      </c>
      <c r="B66" s="5">
        <v>1258</v>
      </c>
      <c r="C66" s="5" t="s">
        <v>13</v>
      </c>
      <c r="D66" s="5">
        <v>10</v>
      </c>
      <c r="E66" s="5">
        <v>3</v>
      </c>
      <c r="F66" s="5">
        <v>102</v>
      </c>
      <c r="G66" s="5">
        <v>103.5</v>
      </c>
      <c r="H66" s="5">
        <v>93.32</v>
      </c>
      <c r="I66" s="5">
        <f t="shared" si="7"/>
        <v>87.899999999999991</v>
      </c>
      <c r="J66" s="14">
        <v>51873.470588235301</v>
      </c>
      <c r="K66" s="14">
        <v>0.90979166700000003</v>
      </c>
      <c r="L66" s="14">
        <v>-1.785958333</v>
      </c>
      <c r="M66" s="5">
        <v>387</v>
      </c>
      <c r="N66" s="5">
        <v>5.7</v>
      </c>
      <c r="O66" s="13">
        <v>0</v>
      </c>
      <c r="P66" s="13">
        <v>0.14709677419354839</v>
      </c>
      <c r="Q66" s="13">
        <v>0.29419354838709677</v>
      </c>
      <c r="R66" s="13">
        <v>0</v>
      </c>
      <c r="S66" s="13">
        <v>0</v>
      </c>
      <c r="T66" s="13">
        <v>0.51483870967741929</v>
      </c>
      <c r="U66" s="13">
        <v>1.2503225806451614</v>
      </c>
      <c r="V66" s="13">
        <v>3.42</v>
      </c>
      <c r="W66" s="13">
        <v>7.3548387096774193E-2</v>
      </c>
      <c r="X66" s="3"/>
    </row>
    <row r="67" spans="1:24" x14ac:dyDescent="0.3">
      <c r="A67" s="5">
        <v>207</v>
      </c>
      <c r="B67" s="5">
        <v>1258</v>
      </c>
      <c r="C67" s="5" t="s">
        <v>6</v>
      </c>
      <c r="D67" s="5">
        <v>11</v>
      </c>
      <c r="E67" s="5">
        <v>3</v>
      </c>
      <c r="F67" s="5">
        <v>12</v>
      </c>
      <c r="G67" s="5">
        <v>13.5</v>
      </c>
      <c r="H67" s="5">
        <v>94.42</v>
      </c>
      <c r="I67" s="5">
        <f t="shared" ref="I67:I75" si="8">H67-5.29</f>
        <v>89.13</v>
      </c>
      <c r="J67" s="14">
        <v>51932.076470588203</v>
      </c>
      <c r="K67" s="14">
        <v>0.92028124999999994</v>
      </c>
      <c r="L67" s="14">
        <v>-1.7241875</v>
      </c>
      <c r="M67" s="5">
        <v>352</v>
      </c>
      <c r="N67" s="15">
        <f>19*100/352</f>
        <v>5.3977272727272725</v>
      </c>
      <c r="O67" s="13">
        <v>0</v>
      </c>
      <c r="P67" s="13">
        <v>0.15606936416184972</v>
      </c>
      <c r="Q67" s="13">
        <v>0</v>
      </c>
      <c r="R67" s="13">
        <v>0</v>
      </c>
      <c r="S67" s="13">
        <v>0</v>
      </c>
      <c r="T67" s="13">
        <v>0.24971098265895955</v>
      </c>
      <c r="U67" s="13">
        <v>0.1872832369942197</v>
      </c>
      <c r="V67" s="13">
        <v>4.8069364161849713</v>
      </c>
      <c r="W67" s="13">
        <v>0</v>
      </c>
      <c r="X67" s="3"/>
    </row>
    <row r="68" spans="1:24" x14ac:dyDescent="0.3">
      <c r="A68" s="5">
        <v>207</v>
      </c>
      <c r="B68" s="5">
        <v>1258</v>
      </c>
      <c r="C68" s="5" t="s">
        <v>6</v>
      </c>
      <c r="D68" s="5">
        <v>11</v>
      </c>
      <c r="E68" s="5">
        <v>3</v>
      </c>
      <c r="F68" s="5">
        <v>102</v>
      </c>
      <c r="G68" s="5">
        <v>103.5</v>
      </c>
      <c r="H68" s="5">
        <v>95.32</v>
      </c>
      <c r="I68" s="5">
        <f t="shared" si="8"/>
        <v>90.029999999999987</v>
      </c>
      <c r="J68" s="14">
        <v>51974.9588235294</v>
      </c>
      <c r="K68" s="14">
        <v>0.52628125000000003</v>
      </c>
      <c r="L68" s="14">
        <v>-2.0561875000000001</v>
      </c>
      <c r="M68" s="5">
        <v>479</v>
      </c>
      <c r="N68" s="5">
        <v>13.1</v>
      </c>
      <c r="O68" s="13">
        <v>0</v>
      </c>
      <c r="P68" s="13">
        <v>0</v>
      </c>
      <c r="Q68" s="13">
        <v>0</v>
      </c>
      <c r="R68" s="13">
        <v>0</v>
      </c>
      <c r="S68" s="13">
        <v>2.1243243243243244</v>
      </c>
      <c r="T68" s="13">
        <v>8.8513513513513511E-2</v>
      </c>
      <c r="U68" s="13">
        <v>4.4256756756756754</v>
      </c>
      <c r="V68" s="13">
        <v>5.4878378378378372</v>
      </c>
      <c r="W68" s="13">
        <v>0.97364864864864864</v>
      </c>
      <c r="X68" s="3"/>
    </row>
    <row r="69" spans="1:24" x14ac:dyDescent="0.3">
      <c r="A69" s="5">
        <v>207</v>
      </c>
      <c r="B69" s="5">
        <v>1258</v>
      </c>
      <c r="C69" s="5" t="s">
        <v>6</v>
      </c>
      <c r="D69" s="5">
        <v>11</v>
      </c>
      <c r="E69" s="5">
        <v>4</v>
      </c>
      <c r="F69" s="5">
        <v>72</v>
      </c>
      <c r="G69" s="5">
        <v>73.5</v>
      </c>
      <c r="H69" s="5">
        <v>96.52</v>
      </c>
      <c r="I69" s="5">
        <f t="shared" si="8"/>
        <v>91.22999999999999</v>
      </c>
      <c r="J69" s="14">
        <v>52032.135294117601</v>
      </c>
      <c r="K69" s="14">
        <v>0.91828125000000005</v>
      </c>
      <c r="L69" s="14">
        <v>-1.9961875</v>
      </c>
      <c r="M69" s="5">
        <v>401</v>
      </c>
      <c r="N69" s="5">
        <v>1.7</v>
      </c>
      <c r="O69" s="13">
        <v>0</v>
      </c>
      <c r="P69" s="13">
        <v>2.8176795580110495E-2</v>
      </c>
      <c r="Q69" s="13">
        <v>0</v>
      </c>
      <c r="R69" s="13">
        <v>0</v>
      </c>
      <c r="S69" s="13">
        <v>0</v>
      </c>
      <c r="T69" s="13">
        <v>1.8784530386740331E-2</v>
      </c>
      <c r="U69" s="13">
        <v>9.3922651933701654E-2</v>
      </c>
      <c r="V69" s="13">
        <v>1.5591160220994476</v>
      </c>
      <c r="W69" s="13">
        <v>0</v>
      </c>
      <c r="X69" s="2"/>
    </row>
    <row r="70" spans="1:24" x14ac:dyDescent="0.3">
      <c r="A70" s="5">
        <v>207</v>
      </c>
      <c r="B70" s="5">
        <v>1258</v>
      </c>
      <c r="C70" s="5" t="s">
        <v>6</v>
      </c>
      <c r="D70" s="5">
        <v>11</v>
      </c>
      <c r="E70" s="5">
        <v>4</v>
      </c>
      <c r="F70" s="5">
        <v>92</v>
      </c>
      <c r="G70" s="5">
        <v>93.5</v>
      </c>
      <c r="H70" s="5">
        <v>96.72</v>
      </c>
      <c r="I70" s="5">
        <f t="shared" si="8"/>
        <v>91.429999999999993</v>
      </c>
      <c r="J70" s="14">
        <v>52041.664705882402</v>
      </c>
      <c r="K70" s="14">
        <v>0.43628124999999995</v>
      </c>
      <c r="L70" s="14">
        <v>-2.0031875000000001</v>
      </c>
      <c r="M70" s="5">
        <v>338</v>
      </c>
      <c r="N70" s="5">
        <v>5.9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0.26305732484076438</v>
      </c>
      <c r="V70" s="13">
        <v>5.4490445859872612</v>
      </c>
      <c r="W70" s="13">
        <v>0.18789808917197454</v>
      </c>
      <c r="X70" s="3"/>
    </row>
    <row r="71" spans="1:24" x14ac:dyDescent="0.3">
      <c r="A71" s="5">
        <v>207</v>
      </c>
      <c r="B71" s="5">
        <v>1258</v>
      </c>
      <c r="C71" s="5" t="s">
        <v>6</v>
      </c>
      <c r="D71" s="5">
        <v>11</v>
      </c>
      <c r="E71" s="5">
        <v>4</v>
      </c>
      <c r="F71" s="5">
        <v>112</v>
      </c>
      <c r="G71" s="5">
        <v>113.5</v>
      </c>
      <c r="H71" s="5">
        <v>96.92</v>
      </c>
      <c r="I71" s="5">
        <f t="shared" si="8"/>
        <v>91.63</v>
      </c>
      <c r="J71" s="14">
        <v>52052.02</v>
      </c>
      <c r="K71" s="14">
        <v>0.84128124999999998</v>
      </c>
      <c r="L71" s="14">
        <v>-2.0361875</v>
      </c>
      <c r="M71" s="5">
        <v>341</v>
      </c>
      <c r="N71" s="5">
        <v>1.5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0.2</v>
      </c>
      <c r="U71" s="13">
        <v>0</v>
      </c>
      <c r="V71" s="13">
        <v>1.3</v>
      </c>
      <c r="W71" s="13">
        <v>0</v>
      </c>
      <c r="X71" s="2"/>
    </row>
    <row r="72" spans="1:24" x14ac:dyDescent="0.3">
      <c r="A72" s="5">
        <v>207</v>
      </c>
      <c r="B72" s="5">
        <v>1258</v>
      </c>
      <c r="C72" s="5" t="s">
        <v>6</v>
      </c>
      <c r="D72" s="5">
        <v>11</v>
      </c>
      <c r="E72" s="5">
        <v>4</v>
      </c>
      <c r="F72" s="5">
        <v>132</v>
      </c>
      <c r="G72" s="5">
        <v>133.5</v>
      </c>
      <c r="H72" s="5">
        <v>97.12</v>
      </c>
      <c r="I72" s="5">
        <f t="shared" si="8"/>
        <v>91.83</v>
      </c>
      <c r="J72" s="14">
        <v>52062.82</v>
      </c>
      <c r="K72" s="14">
        <v>0.52428125000000003</v>
      </c>
      <c r="L72" s="14">
        <v>-2.0811875</v>
      </c>
      <c r="M72" s="5">
        <v>388</v>
      </c>
      <c r="N72" s="5">
        <v>1.6</v>
      </c>
      <c r="O72" s="13">
        <v>1.4746543778801843E-2</v>
      </c>
      <c r="P72" s="13">
        <v>0.16221198156682029</v>
      </c>
      <c r="Q72" s="13">
        <v>2.2119815668202768E-2</v>
      </c>
      <c r="R72" s="13">
        <v>5.1612903225806459E-2</v>
      </c>
      <c r="S72" s="13">
        <v>0.16958525345622122</v>
      </c>
      <c r="T72" s="13">
        <v>8.1105990783410145E-2</v>
      </c>
      <c r="U72" s="13">
        <v>0.23594470046082949</v>
      </c>
      <c r="V72" s="13">
        <v>0.8626728110599079</v>
      </c>
      <c r="W72" s="13">
        <v>0</v>
      </c>
      <c r="X72" s="3"/>
    </row>
    <row r="73" spans="1:24" x14ac:dyDescent="0.3">
      <c r="A73" s="5">
        <v>207</v>
      </c>
      <c r="B73" s="5">
        <v>1258</v>
      </c>
      <c r="C73" s="5" t="s">
        <v>6</v>
      </c>
      <c r="D73" s="5">
        <v>11</v>
      </c>
      <c r="E73" s="5">
        <v>5</v>
      </c>
      <c r="F73" s="5">
        <v>2</v>
      </c>
      <c r="G73" s="5">
        <v>3.5</v>
      </c>
      <c r="H73" s="5">
        <v>97.32</v>
      </c>
      <c r="I73" s="5">
        <f t="shared" si="8"/>
        <v>92.029999999999987</v>
      </c>
      <c r="J73" s="14">
        <v>52073.62</v>
      </c>
      <c r="K73" s="14">
        <v>0.63828125000000002</v>
      </c>
      <c r="L73" s="14">
        <v>-2.2411875000000001</v>
      </c>
      <c r="M73" s="5">
        <v>321</v>
      </c>
      <c r="N73" s="5">
        <v>1.2</v>
      </c>
      <c r="O73" s="13">
        <v>0</v>
      </c>
      <c r="P73" s="13">
        <v>7.746478873239436E-2</v>
      </c>
      <c r="Q73" s="13">
        <v>0</v>
      </c>
      <c r="R73" s="13">
        <v>0</v>
      </c>
      <c r="S73" s="13">
        <v>6.1971830985915501E-2</v>
      </c>
      <c r="T73" s="13">
        <v>7.746478873239436E-2</v>
      </c>
      <c r="U73" s="13">
        <v>0.17042253521126763</v>
      </c>
      <c r="V73" s="13">
        <v>1.6887323943661972</v>
      </c>
      <c r="W73" s="13">
        <v>0.123943661971831</v>
      </c>
      <c r="X73" s="2"/>
    </row>
    <row r="74" spans="1:24" x14ac:dyDescent="0.3">
      <c r="A74" s="5">
        <v>207</v>
      </c>
      <c r="B74" s="5">
        <v>1258</v>
      </c>
      <c r="C74" s="5" t="s">
        <v>6</v>
      </c>
      <c r="D74" s="5">
        <v>11</v>
      </c>
      <c r="E74" s="5">
        <v>5</v>
      </c>
      <c r="F74" s="5">
        <v>12</v>
      </c>
      <c r="G74" s="5">
        <v>13.5</v>
      </c>
      <c r="H74" s="5">
        <v>97.42</v>
      </c>
      <c r="I74" s="5">
        <f t="shared" si="8"/>
        <v>92.13</v>
      </c>
      <c r="J74" s="14">
        <v>52079.02</v>
      </c>
      <c r="K74" s="14">
        <v>0.36728125</v>
      </c>
      <c r="L74" s="14">
        <v>-2.1551875000000003</v>
      </c>
      <c r="M74" s="5">
        <v>341</v>
      </c>
      <c r="N74" s="5">
        <v>2.8</v>
      </c>
      <c r="O74" s="13">
        <v>0</v>
      </c>
      <c r="P74" s="13">
        <v>1.6867469879518072E-2</v>
      </c>
      <c r="Q74" s="13">
        <v>0</v>
      </c>
      <c r="R74" s="13">
        <v>0</v>
      </c>
      <c r="S74" s="13">
        <v>8.4337349397590355E-2</v>
      </c>
      <c r="T74" s="13">
        <v>3.3734939759036145E-2</v>
      </c>
      <c r="U74" s="13">
        <v>0.11807228915662649</v>
      </c>
      <c r="V74" s="13">
        <v>2.3614457831325302</v>
      </c>
      <c r="W74" s="13">
        <v>0.18554216867469878</v>
      </c>
      <c r="X74" s="2"/>
    </row>
    <row r="75" spans="1:24" x14ac:dyDescent="0.3">
      <c r="A75" s="5">
        <v>207</v>
      </c>
      <c r="B75" s="5">
        <v>1258</v>
      </c>
      <c r="C75" s="5" t="s">
        <v>6</v>
      </c>
      <c r="D75" s="5">
        <v>11</v>
      </c>
      <c r="E75" s="5">
        <v>5</v>
      </c>
      <c r="F75" s="5">
        <v>32</v>
      </c>
      <c r="G75" s="5">
        <v>33.5</v>
      </c>
      <c r="H75" s="5">
        <v>97.62</v>
      </c>
      <c r="I75" s="5">
        <f t="shared" si="8"/>
        <v>92.33</v>
      </c>
      <c r="J75" s="14">
        <v>52089.82</v>
      </c>
      <c r="K75" s="14">
        <v>0.44728124999999996</v>
      </c>
      <c r="L75" s="14">
        <v>-2.2961875000000003</v>
      </c>
      <c r="M75" s="5">
        <v>338</v>
      </c>
      <c r="N75" s="5">
        <v>2.7</v>
      </c>
      <c r="O75" s="13">
        <v>0</v>
      </c>
      <c r="P75" s="13">
        <v>1.9285714285714288E-2</v>
      </c>
      <c r="Q75" s="13">
        <v>0</v>
      </c>
      <c r="R75" s="13">
        <v>0</v>
      </c>
      <c r="S75" s="13">
        <v>1.9285714285714288E-2</v>
      </c>
      <c r="T75" s="13">
        <v>1.9285714285714288E-2</v>
      </c>
      <c r="U75" s="13">
        <v>1.9285714285714288E-2</v>
      </c>
      <c r="V75" s="13">
        <v>2.6228571428571432</v>
      </c>
      <c r="W75" s="13">
        <v>0</v>
      </c>
      <c r="X75" s="2"/>
    </row>
    <row r="76" spans="1:24" x14ac:dyDescent="0.3">
      <c r="A76" s="5">
        <v>207</v>
      </c>
      <c r="B76" s="5">
        <v>1258</v>
      </c>
      <c r="C76" s="5" t="s">
        <v>13</v>
      </c>
      <c r="D76" s="5">
        <v>11</v>
      </c>
      <c r="E76" s="5">
        <v>1</v>
      </c>
      <c r="F76" s="5">
        <v>22</v>
      </c>
      <c r="G76" s="5">
        <v>23.5</v>
      </c>
      <c r="H76" s="5">
        <v>99.22</v>
      </c>
      <c r="I76" s="5">
        <f t="shared" ref="I76:I80" si="9">H76-6.39</f>
        <v>92.83</v>
      </c>
      <c r="J76" s="14">
        <v>52116.82</v>
      </c>
      <c r="K76" s="14">
        <v>0.92428124999999994</v>
      </c>
      <c r="L76" s="14">
        <v>-1.8841875000000001</v>
      </c>
      <c r="M76" s="5">
        <v>329</v>
      </c>
      <c r="N76" s="5">
        <v>2.1</v>
      </c>
      <c r="O76" s="13">
        <v>0</v>
      </c>
      <c r="P76" s="13">
        <v>4.256756756756757E-2</v>
      </c>
      <c r="Q76" s="13">
        <v>0</v>
      </c>
      <c r="R76" s="13">
        <v>0</v>
      </c>
      <c r="S76" s="13">
        <v>0</v>
      </c>
      <c r="T76" s="13">
        <v>8.513513513513514E-2</v>
      </c>
      <c r="U76" s="13">
        <v>2.837837837837838E-2</v>
      </c>
      <c r="V76" s="13">
        <v>1.9155405405405406</v>
      </c>
      <c r="W76" s="13">
        <v>2.837837837837838E-2</v>
      </c>
      <c r="X76" s="2"/>
    </row>
    <row r="77" spans="1:24" x14ac:dyDescent="0.3">
      <c r="A77" s="5">
        <v>207</v>
      </c>
      <c r="B77" s="5">
        <v>1258</v>
      </c>
      <c r="C77" s="5" t="s">
        <v>13</v>
      </c>
      <c r="D77" s="5">
        <v>11</v>
      </c>
      <c r="E77" s="5">
        <v>1</v>
      </c>
      <c r="F77" s="5">
        <v>92</v>
      </c>
      <c r="G77" s="5">
        <v>93.5</v>
      </c>
      <c r="H77" s="5">
        <v>99.92</v>
      </c>
      <c r="I77" s="5">
        <f t="shared" si="9"/>
        <v>93.53</v>
      </c>
      <c r="J77" s="14">
        <v>52154.62</v>
      </c>
      <c r="K77" s="14">
        <v>0.66879166700000003</v>
      </c>
      <c r="L77" s="14">
        <v>-1.873958333</v>
      </c>
      <c r="M77" s="5">
        <v>375</v>
      </c>
      <c r="N77" s="5">
        <v>7</v>
      </c>
      <c r="O77" s="13">
        <v>0</v>
      </c>
      <c r="P77" s="13">
        <v>8.9743589743589744E-2</v>
      </c>
      <c r="Q77" s="13">
        <v>0</v>
      </c>
      <c r="R77" s="13">
        <v>0</v>
      </c>
      <c r="S77" s="13">
        <v>0</v>
      </c>
      <c r="T77" s="13">
        <v>0.26923076923076922</v>
      </c>
      <c r="U77" s="13">
        <v>0.58333333333333337</v>
      </c>
      <c r="V77" s="13">
        <v>5.9230769230769234</v>
      </c>
      <c r="W77" s="13">
        <v>0.13461538461538461</v>
      </c>
      <c r="X77" s="3"/>
    </row>
    <row r="78" spans="1:24" x14ac:dyDescent="0.3">
      <c r="A78" s="5">
        <v>207</v>
      </c>
      <c r="B78" s="5">
        <v>1258</v>
      </c>
      <c r="C78" s="5" t="s">
        <v>13</v>
      </c>
      <c r="D78" s="5">
        <v>11</v>
      </c>
      <c r="E78" s="5">
        <v>2</v>
      </c>
      <c r="F78" s="5">
        <v>12</v>
      </c>
      <c r="G78" s="5">
        <v>13.5</v>
      </c>
      <c r="H78" s="5">
        <v>100.62</v>
      </c>
      <c r="I78" s="5">
        <f t="shared" si="9"/>
        <v>94.23</v>
      </c>
      <c r="J78" s="14">
        <v>52192.42</v>
      </c>
      <c r="K78" s="14">
        <v>0.67279166700000004</v>
      </c>
      <c r="L78" s="14">
        <v>-1.9839583330000001</v>
      </c>
      <c r="M78" s="5">
        <v>415</v>
      </c>
      <c r="N78" s="5">
        <v>9.6</v>
      </c>
      <c r="O78" s="13">
        <v>0</v>
      </c>
      <c r="P78" s="13">
        <v>0</v>
      </c>
      <c r="Q78" s="13">
        <v>0</v>
      </c>
      <c r="R78" s="13">
        <v>0</v>
      </c>
      <c r="S78" s="13">
        <v>0.26915887850467285</v>
      </c>
      <c r="T78" s="13">
        <v>8.9719626168224292E-2</v>
      </c>
      <c r="U78" s="13">
        <v>1.6598130841121495</v>
      </c>
      <c r="V78" s="13">
        <v>6.8186915887850468</v>
      </c>
      <c r="W78" s="13">
        <v>0.76261682242990647</v>
      </c>
      <c r="X78" s="3"/>
    </row>
    <row r="79" spans="1:24" x14ac:dyDescent="0.3">
      <c r="A79" s="5">
        <v>207</v>
      </c>
      <c r="B79" s="5">
        <v>1258</v>
      </c>
      <c r="C79" s="5" t="s">
        <v>13</v>
      </c>
      <c r="D79" s="5">
        <v>11</v>
      </c>
      <c r="E79" s="5">
        <v>2</v>
      </c>
      <c r="F79" s="5">
        <v>62</v>
      </c>
      <c r="G79" s="5">
        <v>63.5</v>
      </c>
      <c r="H79" s="5">
        <v>101.12</v>
      </c>
      <c r="I79" s="5">
        <f t="shared" si="9"/>
        <v>94.73</v>
      </c>
      <c r="J79" s="14">
        <v>52219.42</v>
      </c>
      <c r="K79" s="14">
        <v>1.3877916670000001</v>
      </c>
      <c r="L79" s="14">
        <v>-2.0939583329999998</v>
      </c>
      <c r="M79" s="5">
        <v>403</v>
      </c>
      <c r="N79" s="5">
        <v>10.1</v>
      </c>
      <c r="O79" s="13">
        <v>0</v>
      </c>
      <c r="P79" s="13">
        <v>0.28693181818181818</v>
      </c>
      <c r="Q79" s="13">
        <v>0</v>
      </c>
      <c r="R79" s="13">
        <v>0</v>
      </c>
      <c r="S79" s="13">
        <v>5.7386363636363631E-2</v>
      </c>
      <c r="T79" s="13">
        <v>0.22954545454545452</v>
      </c>
      <c r="U79" s="13">
        <v>0.1721590909090909</v>
      </c>
      <c r="V79" s="13">
        <v>9.3539772727272723</v>
      </c>
      <c r="W79" s="13">
        <v>0</v>
      </c>
      <c r="X79" s="3"/>
    </row>
    <row r="80" spans="1:24" x14ac:dyDescent="0.3">
      <c r="A80" s="5">
        <v>207</v>
      </c>
      <c r="B80" s="5">
        <v>1258</v>
      </c>
      <c r="C80" s="5" t="s">
        <v>13</v>
      </c>
      <c r="D80" s="5">
        <v>11</v>
      </c>
      <c r="E80" s="5">
        <v>2</v>
      </c>
      <c r="F80" s="5">
        <v>132</v>
      </c>
      <c r="G80" s="5">
        <v>133.5</v>
      </c>
      <c r="H80" s="5">
        <v>101.82</v>
      </c>
      <c r="I80" s="5">
        <f t="shared" si="9"/>
        <v>95.429999999999993</v>
      </c>
      <c r="J80" s="14">
        <v>52257.22</v>
      </c>
      <c r="K80" s="14">
        <v>0.93879166699999994</v>
      </c>
      <c r="L80" s="14">
        <v>-2.0459583329999997</v>
      </c>
      <c r="M80" s="5">
        <v>342</v>
      </c>
      <c r="N80" s="5">
        <v>7.6</v>
      </c>
      <c r="O80" s="13">
        <v>0</v>
      </c>
      <c r="P80" s="13">
        <v>8.6363636363636365E-2</v>
      </c>
      <c r="Q80" s="13">
        <v>0</v>
      </c>
      <c r="R80" s="13">
        <v>0</v>
      </c>
      <c r="S80" s="13">
        <v>0</v>
      </c>
      <c r="T80" s="13">
        <v>8.6363636363636365E-2</v>
      </c>
      <c r="U80" s="13">
        <v>0.30227272727272725</v>
      </c>
      <c r="V80" s="13">
        <v>6.8659090909090903</v>
      </c>
      <c r="W80" s="13">
        <v>0.25909090909090904</v>
      </c>
      <c r="X80" s="3"/>
    </row>
    <row r="81" spans="1:24" x14ac:dyDescent="0.3">
      <c r="A81" s="5">
        <v>207</v>
      </c>
      <c r="B81" s="5">
        <v>1258</v>
      </c>
      <c r="C81" s="5" t="s">
        <v>13</v>
      </c>
      <c r="D81" s="5">
        <v>11</v>
      </c>
      <c r="E81" s="5">
        <v>3</v>
      </c>
      <c r="F81" s="5">
        <v>42</v>
      </c>
      <c r="G81" s="5">
        <v>43.5</v>
      </c>
      <c r="H81" s="5">
        <v>102.42</v>
      </c>
      <c r="I81" s="5">
        <v>96.03</v>
      </c>
      <c r="J81" s="14">
        <v>52289.62</v>
      </c>
      <c r="K81" s="14">
        <v>0.98279166699999998</v>
      </c>
      <c r="L81" s="14">
        <v>-1.7439583330000001</v>
      </c>
      <c r="M81" s="5">
        <v>386</v>
      </c>
      <c r="N81" s="5">
        <v>9</v>
      </c>
      <c r="O81" s="13">
        <v>0</v>
      </c>
      <c r="P81" s="13">
        <v>0.11042944785276074</v>
      </c>
      <c r="Q81" s="13">
        <v>0</v>
      </c>
      <c r="R81" s="13">
        <v>0</v>
      </c>
      <c r="S81" s="13">
        <v>5.5214723926380369E-2</v>
      </c>
      <c r="T81" s="13">
        <v>0.16564417177914109</v>
      </c>
      <c r="U81" s="13">
        <v>0.44171779141104295</v>
      </c>
      <c r="V81" s="13">
        <v>8.2269938650306749</v>
      </c>
      <c r="W81" s="13">
        <v>0</v>
      </c>
      <c r="X81" s="3"/>
    </row>
    <row r="82" spans="1:24" x14ac:dyDescent="0.3">
      <c r="A82" s="5">
        <v>207</v>
      </c>
      <c r="B82" s="5">
        <v>1258</v>
      </c>
      <c r="C82" s="5" t="s">
        <v>13</v>
      </c>
      <c r="D82" s="5">
        <v>11</v>
      </c>
      <c r="E82" s="5">
        <v>3</v>
      </c>
      <c r="F82" s="5">
        <v>102</v>
      </c>
      <c r="G82" s="5">
        <v>103.5</v>
      </c>
      <c r="H82" s="5">
        <v>103.02</v>
      </c>
      <c r="I82" s="5">
        <f t="shared" ref="I82:I89" si="10">H82-6.39</f>
        <v>96.63</v>
      </c>
      <c r="J82" s="14">
        <v>52322.02</v>
      </c>
      <c r="K82" s="14">
        <v>1.0261363639999999</v>
      </c>
      <c r="L82" s="14">
        <v>-1.8923181819999999</v>
      </c>
      <c r="M82" s="5">
        <v>347</v>
      </c>
      <c r="N82" s="5">
        <v>7</v>
      </c>
      <c r="O82" s="13">
        <v>0</v>
      </c>
      <c r="P82" s="13">
        <v>0.19718309859154928</v>
      </c>
      <c r="Q82" s="13">
        <v>0.14788732394366197</v>
      </c>
      <c r="R82" s="13">
        <v>0</v>
      </c>
      <c r="S82" s="13">
        <v>0.64084507042253525</v>
      </c>
      <c r="T82" s="13">
        <v>0.19718309859154928</v>
      </c>
      <c r="U82" s="13">
        <v>1.6267605633802817</v>
      </c>
      <c r="V82" s="13">
        <v>3.6971830985915495</v>
      </c>
      <c r="W82" s="13">
        <v>0.49295774647887325</v>
      </c>
      <c r="X82" s="3"/>
    </row>
    <row r="83" spans="1:24" x14ac:dyDescent="0.3">
      <c r="A83" s="5">
        <v>207</v>
      </c>
      <c r="B83" s="5">
        <v>1258</v>
      </c>
      <c r="C83" s="5" t="s">
        <v>13</v>
      </c>
      <c r="D83" s="5">
        <v>11</v>
      </c>
      <c r="E83" s="5">
        <v>3</v>
      </c>
      <c r="F83" s="5">
        <v>142</v>
      </c>
      <c r="G83" s="5">
        <v>143.5</v>
      </c>
      <c r="H83" s="5">
        <v>103.42</v>
      </c>
      <c r="I83" s="5">
        <f t="shared" si="10"/>
        <v>97.03</v>
      </c>
      <c r="J83" s="14">
        <v>52343.62</v>
      </c>
      <c r="K83" s="14">
        <v>0.95713636400000002</v>
      </c>
      <c r="L83" s="14">
        <v>-1.7573181819999999</v>
      </c>
      <c r="M83" s="5">
        <v>420</v>
      </c>
      <c r="N83" s="5">
        <v>11.7</v>
      </c>
      <c r="O83" s="13">
        <v>0</v>
      </c>
      <c r="P83" s="13">
        <v>0</v>
      </c>
      <c r="Q83" s="13">
        <v>0</v>
      </c>
      <c r="R83" s="13">
        <v>0</v>
      </c>
      <c r="S83" s="13">
        <v>3.6214285714285714</v>
      </c>
      <c r="T83" s="13">
        <v>0.41785714285714282</v>
      </c>
      <c r="U83" s="13">
        <v>2.3678571428571424</v>
      </c>
      <c r="V83" s="13">
        <v>5.2928571428571427</v>
      </c>
      <c r="W83" s="13">
        <v>0</v>
      </c>
      <c r="X83" s="3"/>
    </row>
    <row r="84" spans="1:24" x14ac:dyDescent="0.3">
      <c r="A84" s="5">
        <v>207</v>
      </c>
      <c r="B84" s="5">
        <v>1258</v>
      </c>
      <c r="C84" s="5" t="s">
        <v>13</v>
      </c>
      <c r="D84" s="5">
        <v>11</v>
      </c>
      <c r="E84" s="5">
        <v>4</v>
      </c>
      <c r="F84" s="5">
        <v>42</v>
      </c>
      <c r="G84" s="5">
        <v>43.5</v>
      </c>
      <c r="H84" s="5">
        <v>103.92</v>
      </c>
      <c r="I84" s="5">
        <f t="shared" si="10"/>
        <v>97.53</v>
      </c>
      <c r="J84" s="14">
        <v>52370.62</v>
      </c>
      <c r="K84" s="14">
        <v>0.98413636400000004</v>
      </c>
      <c r="L84" s="14">
        <v>-1.6143181820000001</v>
      </c>
      <c r="M84" s="5">
        <v>314</v>
      </c>
      <c r="N84" s="5">
        <v>15.2</v>
      </c>
      <c r="O84" s="13">
        <v>0</v>
      </c>
      <c r="P84" s="13">
        <v>0.81283422459893051</v>
      </c>
      <c r="Q84" s="13">
        <v>0</v>
      </c>
      <c r="R84" s="13">
        <v>0.1625668449197861</v>
      </c>
      <c r="S84" s="13">
        <v>1.4631016042780747</v>
      </c>
      <c r="T84" s="13">
        <v>0.2438502673796791</v>
      </c>
      <c r="U84" s="13">
        <v>1.7069518716577539</v>
      </c>
      <c r="V84" s="13">
        <v>10.810695187165775</v>
      </c>
      <c r="W84" s="13">
        <v>0</v>
      </c>
      <c r="X84" s="3"/>
    </row>
    <row r="85" spans="1:24" x14ac:dyDescent="0.3">
      <c r="A85" s="5">
        <v>207</v>
      </c>
      <c r="B85" s="5">
        <v>1258</v>
      </c>
      <c r="C85" s="5" t="s">
        <v>13</v>
      </c>
      <c r="D85" s="5">
        <v>11</v>
      </c>
      <c r="E85" s="5">
        <v>4</v>
      </c>
      <c r="F85" s="5">
        <v>92</v>
      </c>
      <c r="G85" s="5">
        <v>93.5</v>
      </c>
      <c r="H85" s="5">
        <v>104.42</v>
      </c>
      <c r="I85" s="5">
        <f t="shared" si="10"/>
        <v>98.03</v>
      </c>
      <c r="J85" s="14">
        <v>52397.62</v>
      </c>
      <c r="K85" s="14">
        <v>0.86313636400000004</v>
      </c>
      <c r="L85" s="14">
        <v>-2.0553181819999997</v>
      </c>
      <c r="M85" s="5">
        <v>351</v>
      </c>
      <c r="N85" s="5">
        <v>12.8</v>
      </c>
      <c r="O85" s="13">
        <v>0</v>
      </c>
      <c r="P85" s="13">
        <v>0.49870129870129876</v>
      </c>
      <c r="Q85" s="13">
        <v>8.3116883116883117E-2</v>
      </c>
      <c r="R85" s="13">
        <v>0.49870129870129876</v>
      </c>
      <c r="S85" s="13">
        <v>1.2467532467532467</v>
      </c>
      <c r="T85" s="13">
        <v>0.41558441558441561</v>
      </c>
      <c r="U85" s="13">
        <v>2.3272727272727276</v>
      </c>
      <c r="V85" s="13">
        <v>7.7298701298701307</v>
      </c>
      <c r="W85" s="13">
        <v>0</v>
      </c>
      <c r="X85" s="2"/>
    </row>
    <row r="86" spans="1:24" x14ac:dyDescent="0.3">
      <c r="A86" s="5">
        <v>207</v>
      </c>
      <c r="B86" s="5">
        <v>1258</v>
      </c>
      <c r="C86" s="5" t="s">
        <v>13</v>
      </c>
      <c r="D86" s="5">
        <v>11</v>
      </c>
      <c r="E86" s="5">
        <v>4</v>
      </c>
      <c r="F86" s="5">
        <v>142</v>
      </c>
      <c r="G86" s="5">
        <v>143.5</v>
      </c>
      <c r="H86" s="5">
        <v>104.92</v>
      </c>
      <c r="I86" s="5">
        <f t="shared" si="10"/>
        <v>98.53</v>
      </c>
      <c r="J86" s="14">
        <v>52424.62</v>
      </c>
      <c r="K86" s="14">
        <v>0.7951363640000001</v>
      </c>
      <c r="L86" s="14">
        <v>-1.8843181819999999</v>
      </c>
      <c r="M86" s="5">
        <v>366</v>
      </c>
      <c r="N86" s="5">
        <v>13.1</v>
      </c>
      <c r="O86" s="13">
        <v>0.24873417721518987</v>
      </c>
      <c r="P86" s="13">
        <v>2.9848101265822784</v>
      </c>
      <c r="Q86" s="13">
        <v>0.49746835443037973</v>
      </c>
      <c r="R86" s="13">
        <v>0.33164556962025316</v>
      </c>
      <c r="S86" s="13">
        <v>0.66329113924050631</v>
      </c>
      <c r="T86" s="13">
        <v>0.49746835443037973</v>
      </c>
      <c r="U86" s="13">
        <v>2.2386075949367088</v>
      </c>
      <c r="V86" s="13">
        <v>5.6379746835443036</v>
      </c>
      <c r="W86" s="13">
        <v>0</v>
      </c>
      <c r="X86" s="2"/>
    </row>
    <row r="87" spans="1:24" x14ac:dyDescent="0.3">
      <c r="A87" s="5">
        <v>207</v>
      </c>
      <c r="B87" s="5">
        <v>1258</v>
      </c>
      <c r="C87" s="5" t="s">
        <v>13</v>
      </c>
      <c r="D87" s="5">
        <v>11</v>
      </c>
      <c r="E87" s="5">
        <v>5</v>
      </c>
      <c r="F87" s="5">
        <v>22</v>
      </c>
      <c r="G87" s="5">
        <v>23.5</v>
      </c>
      <c r="H87" s="5">
        <v>105.22</v>
      </c>
      <c r="I87" s="5">
        <f t="shared" si="10"/>
        <v>98.83</v>
      </c>
      <c r="J87" s="14">
        <v>52440.82</v>
      </c>
      <c r="K87" s="14">
        <v>0.73613636400000004</v>
      </c>
      <c r="L87" s="14">
        <v>-1.8763181819999999</v>
      </c>
      <c r="M87" s="5">
        <v>417</v>
      </c>
      <c r="N87" s="5">
        <v>17</v>
      </c>
      <c r="O87" s="13">
        <v>0.10559006211180125</v>
      </c>
      <c r="P87" s="13">
        <v>2.0062111801242235</v>
      </c>
      <c r="Q87" s="13">
        <v>0</v>
      </c>
      <c r="R87" s="13">
        <v>1.0559006211180124</v>
      </c>
      <c r="S87" s="13">
        <v>1.2670807453416149</v>
      </c>
      <c r="T87" s="13">
        <v>0.52795031055900621</v>
      </c>
      <c r="U87" s="13">
        <v>3.6956521739130435</v>
      </c>
      <c r="V87" s="13">
        <v>8.341614906832298</v>
      </c>
      <c r="W87" s="13">
        <v>0</v>
      </c>
      <c r="X87" s="2"/>
    </row>
    <row r="88" spans="1:24" x14ac:dyDescent="0.3">
      <c r="A88" s="5">
        <v>207</v>
      </c>
      <c r="B88" s="5">
        <v>1258</v>
      </c>
      <c r="C88" s="5" t="s">
        <v>13</v>
      </c>
      <c r="D88" s="5">
        <v>11</v>
      </c>
      <c r="E88" s="5">
        <v>5</v>
      </c>
      <c r="F88" s="5">
        <v>42</v>
      </c>
      <c r="G88" s="5">
        <v>43.5</v>
      </c>
      <c r="H88" s="5">
        <v>105.42</v>
      </c>
      <c r="I88" s="5">
        <f t="shared" si="10"/>
        <v>99.03</v>
      </c>
      <c r="J88" s="14">
        <v>52451.518750000003</v>
      </c>
      <c r="K88" s="14">
        <v>0.51213636400000007</v>
      </c>
      <c r="L88" s="14">
        <v>-1.8743181820000001</v>
      </c>
      <c r="M88" s="5">
        <v>409</v>
      </c>
      <c r="N88" s="5">
        <v>18</v>
      </c>
      <c r="O88" s="13">
        <v>0</v>
      </c>
      <c r="P88" s="13">
        <v>1.0945945945945945</v>
      </c>
      <c r="Q88" s="13">
        <v>0</v>
      </c>
      <c r="R88" s="13">
        <v>0.12162162162162163</v>
      </c>
      <c r="S88" s="13">
        <v>1.9459459459459461</v>
      </c>
      <c r="T88" s="13">
        <v>0.72972972972972971</v>
      </c>
      <c r="U88" s="13">
        <v>2.9189189189189189</v>
      </c>
      <c r="V88" s="13">
        <v>10.824324324324325</v>
      </c>
      <c r="W88" s="13">
        <v>0.36486486486486486</v>
      </c>
      <c r="X88" s="2"/>
    </row>
    <row r="89" spans="1:24" x14ac:dyDescent="0.3">
      <c r="A89" s="5">
        <v>207</v>
      </c>
      <c r="B89" s="5">
        <v>1258</v>
      </c>
      <c r="C89" s="5" t="s">
        <v>13</v>
      </c>
      <c r="D89" s="5">
        <v>11</v>
      </c>
      <c r="E89" s="5">
        <v>5</v>
      </c>
      <c r="F89" s="5">
        <v>62</v>
      </c>
      <c r="G89" s="5">
        <v>63.5</v>
      </c>
      <c r="H89" s="5">
        <v>105.62</v>
      </c>
      <c r="I89" s="5">
        <f t="shared" si="10"/>
        <v>99.23</v>
      </c>
      <c r="J89" s="14">
        <v>52461.643750000003</v>
      </c>
      <c r="K89" s="14">
        <v>0.34113636399999997</v>
      </c>
      <c r="L89" s="14">
        <v>-2.1953181820000003</v>
      </c>
      <c r="M89" s="5">
        <v>374</v>
      </c>
      <c r="N89" s="5">
        <v>18.3</v>
      </c>
      <c r="O89" s="13">
        <v>0</v>
      </c>
      <c r="P89" s="13">
        <v>2.0914285714285716</v>
      </c>
      <c r="Q89" s="13">
        <v>0</v>
      </c>
      <c r="R89" s="13">
        <v>0</v>
      </c>
      <c r="S89" s="13">
        <v>1.0457142857142858</v>
      </c>
      <c r="T89" s="13">
        <v>0.62742857142857145</v>
      </c>
      <c r="U89" s="13">
        <v>3.66</v>
      </c>
      <c r="V89" s="13">
        <v>10.248000000000001</v>
      </c>
      <c r="W89" s="13">
        <v>0.62742857142857145</v>
      </c>
      <c r="X89" s="2"/>
    </row>
    <row r="90" spans="1:24" x14ac:dyDescent="0.3">
      <c r="A90" s="5">
        <v>207</v>
      </c>
      <c r="B90" s="5">
        <v>1258</v>
      </c>
      <c r="C90" s="5" t="s">
        <v>6</v>
      </c>
      <c r="D90" s="5">
        <v>12</v>
      </c>
      <c r="E90" s="5">
        <v>3</v>
      </c>
      <c r="F90" s="5">
        <v>122</v>
      </c>
      <c r="G90" s="5">
        <v>123.5</v>
      </c>
      <c r="H90" s="5">
        <v>105.12</v>
      </c>
      <c r="I90" s="5">
        <f t="shared" ref="I90:I95" si="11">H90-5.77</f>
        <v>99.350000000000009</v>
      </c>
      <c r="J90" s="14">
        <v>52467.71875</v>
      </c>
      <c r="K90" s="14">
        <v>0.193791667</v>
      </c>
      <c r="L90" s="14">
        <v>-2.035958333</v>
      </c>
      <c r="M90" s="5">
        <v>344</v>
      </c>
      <c r="N90" s="5">
        <v>12.7</v>
      </c>
      <c r="O90" s="13">
        <v>0.2419047619047619</v>
      </c>
      <c r="P90" s="13">
        <v>0.4838095238095238</v>
      </c>
      <c r="Q90" s="13">
        <v>0.4838095238095238</v>
      </c>
      <c r="R90" s="13">
        <v>0.36285714285714282</v>
      </c>
      <c r="S90" s="13">
        <v>1.9352380952380952</v>
      </c>
      <c r="T90" s="13">
        <v>0.2419047619047619</v>
      </c>
      <c r="U90" s="13">
        <v>3.0238095238095237</v>
      </c>
      <c r="V90" s="13">
        <v>5.3219047619047615</v>
      </c>
      <c r="W90" s="13">
        <v>0.60476190476190472</v>
      </c>
      <c r="X90" s="3"/>
    </row>
    <row r="91" spans="1:24" x14ac:dyDescent="0.3">
      <c r="A91" s="5">
        <v>207</v>
      </c>
      <c r="B91" s="5">
        <v>1258</v>
      </c>
      <c r="C91" s="5" t="s">
        <v>6</v>
      </c>
      <c r="D91" s="5">
        <v>12</v>
      </c>
      <c r="E91" s="5">
        <v>3</v>
      </c>
      <c r="F91" s="5">
        <v>142</v>
      </c>
      <c r="G91" s="5">
        <v>143.5</v>
      </c>
      <c r="H91" s="5">
        <v>105.32</v>
      </c>
      <c r="I91" s="5">
        <f t="shared" si="11"/>
        <v>99.55</v>
      </c>
      <c r="J91" s="14">
        <v>52477.84375</v>
      </c>
      <c r="K91" s="14">
        <v>0.64579166700000001</v>
      </c>
      <c r="L91" s="14">
        <v>-1.6409583329999999</v>
      </c>
      <c r="M91" s="5">
        <v>361</v>
      </c>
      <c r="N91" s="5">
        <v>16.100000000000001</v>
      </c>
      <c r="O91" s="13">
        <v>9.4705882352941181E-2</v>
      </c>
      <c r="P91" s="13">
        <v>2.2729411764705882</v>
      </c>
      <c r="Q91" s="13">
        <v>0.66294117647058837</v>
      </c>
      <c r="R91" s="13">
        <v>0.47352941176470587</v>
      </c>
      <c r="S91" s="13">
        <v>1.0417647058823531</v>
      </c>
      <c r="T91" s="13">
        <v>0.47352941176470587</v>
      </c>
      <c r="U91" s="13">
        <v>2.7464705882352942</v>
      </c>
      <c r="V91" s="13">
        <v>8.0500000000000007</v>
      </c>
      <c r="W91" s="13">
        <v>0.28411764705882353</v>
      </c>
      <c r="X91" s="3"/>
    </row>
    <row r="92" spans="1:24" x14ac:dyDescent="0.3">
      <c r="A92" s="5">
        <v>207</v>
      </c>
      <c r="B92" s="5">
        <v>1258</v>
      </c>
      <c r="C92" s="5" t="s">
        <v>6</v>
      </c>
      <c r="D92" s="5">
        <v>12</v>
      </c>
      <c r="E92" s="5">
        <v>4</v>
      </c>
      <c r="F92" s="5">
        <v>43</v>
      </c>
      <c r="G92" s="5">
        <v>44.5</v>
      </c>
      <c r="H92" s="5">
        <v>105.83</v>
      </c>
      <c r="I92" s="5">
        <f t="shared" si="11"/>
        <v>100.06</v>
      </c>
      <c r="J92" s="14">
        <v>52503.662499999999</v>
      </c>
      <c r="K92" s="13" t="s">
        <v>12</v>
      </c>
      <c r="L92" s="13" t="s">
        <v>12</v>
      </c>
      <c r="M92" s="5">
        <v>367</v>
      </c>
      <c r="N92" s="5">
        <v>17</v>
      </c>
      <c r="O92" s="13">
        <v>0</v>
      </c>
      <c r="P92" s="13">
        <v>3.072289156626506</v>
      </c>
      <c r="Q92" s="13">
        <v>0.20481927710843373</v>
      </c>
      <c r="R92" s="13">
        <v>0.61445783132530118</v>
      </c>
      <c r="S92" s="13">
        <v>0.61445783132530118</v>
      </c>
      <c r="T92" s="13">
        <v>0.7168674698795181</v>
      </c>
      <c r="U92" s="13">
        <v>2.6626506024096384</v>
      </c>
      <c r="V92" s="13">
        <v>9.1144578313253017</v>
      </c>
      <c r="W92" s="13">
        <v>0</v>
      </c>
      <c r="X92" s="3"/>
    </row>
    <row r="93" spans="1:24" x14ac:dyDescent="0.3">
      <c r="A93" s="5">
        <v>207</v>
      </c>
      <c r="B93" s="5">
        <v>1258</v>
      </c>
      <c r="C93" s="5" t="s">
        <v>6</v>
      </c>
      <c r="D93" s="5">
        <v>12</v>
      </c>
      <c r="E93" s="5">
        <v>4</v>
      </c>
      <c r="F93" s="5">
        <v>123</v>
      </c>
      <c r="G93" s="5">
        <v>125</v>
      </c>
      <c r="H93" s="5">
        <v>106.63</v>
      </c>
      <c r="I93" s="5">
        <f t="shared" si="11"/>
        <v>100.86</v>
      </c>
      <c r="J93" s="14">
        <v>52544.162499999999</v>
      </c>
      <c r="K93" s="13" t="s">
        <v>12</v>
      </c>
      <c r="L93" s="13" t="s">
        <v>12</v>
      </c>
      <c r="M93" s="5">
        <v>442</v>
      </c>
      <c r="N93" s="5">
        <v>15.3</v>
      </c>
      <c r="O93" s="13">
        <v>0</v>
      </c>
      <c r="P93" s="13">
        <v>2.5658385093167704</v>
      </c>
      <c r="Q93" s="13">
        <v>0</v>
      </c>
      <c r="R93" s="13">
        <v>0.38012422360248449</v>
      </c>
      <c r="S93" s="13">
        <v>0.66521739130434787</v>
      </c>
      <c r="T93" s="13">
        <v>0.57018633540372676</v>
      </c>
      <c r="U93" s="13">
        <v>2.7559006211180126</v>
      </c>
      <c r="V93" s="13">
        <v>8.3627329192546593</v>
      </c>
      <c r="W93" s="13">
        <v>0</v>
      </c>
      <c r="X93" s="2"/>
    </row>
    <row r="94" spans="1:24" x14ac:dyDescent="0.3">
      <c r="A94" s="5">
        <v>207</v>
      </c>
      <c r="B94" s="5">
        <v>1258</v>
      </c>
      <c r="C94" s="5" t="s">
        <v>6</v>
      </c>
      <c r="D94" s="5">
        <v>12</v>
      </c>
      <c r="E94" s="5">
        <v>5</v>
      </c>
      <c r="F94" s="5">
        <v>70</v>
      </c>
      <c r="G94" s="5">
        <v>72</v>
      </c>
      <c r="H94" s="5">
        <v>107.6</v>
      </c>
      <c r="I94" s="5">
        <f t="shared" si="11"/>
        <v>101.83</v>
      </c>
      <c r="J94" s="14">
        <v>52595.800150000003</v>
      </c>
      <c r="K94" s="13" t="s">
        <v>12</v>
      </c>
      <c r="L94" s="13" t="s">
        <v>12</v>
      </c>
      <c r="M94" s="5">
        <v>359</v>
      </c>
      <c r="N94" s="5">
        <v>18</v>
      </c>
      <c r="O94" s="13">
        <v>0</v>
      </c>
      <c r="P94" s="13">
        <v>1.4496644295302012</v>
      </c>
      <c r="Q94" s="13">
        <v>0.48322147651006714</v>
      </c>
      <c r="R94" s="13">
        <v>0</v>
      </c>
      <c r="S94" s="13">
        <v>1.4496644295302012</v>
      </c>
      <c r="T94" s="13">
        <v>0.96644295302013428</v>
      </c>
      <c r="U94" s="13">
        <v>4.1073825503355703</v>
      </c>
      <c r="V94" s="13">
        <v>9.5436241610738257</v>
      </c>
      <c r="W94" s="13">
        <v>0</v>
      </c>
      <c r="X94" s="2"/>
    </row>
    <row r="95" spans="1:24" x14ac:dyDescent="0.3">
      <c r="A95" s="5">
        <v>207</v>
      </c>
      <c r="B95" s="5">
        <v>1258</v>
      </c>
      <c r="C95" s="5" t="s">
        <v>6</v>
      </c>
      <c r="D95" s="5">
        <v>12</v>
      </c>
      <c r="E95" s="5">
        <v>6</v>
      </c>
      <c r="F95" s="5">
        <v>20</v>
      </c>
      <c r="G95" s="5">
        <v>22</v>
      </c>
      <c r="H95" s="5">
        <v>108.6</v>
      </c>
      <c r="I95" s="5">
        <f t="shared" si="11"/>
        <v>102.83</v>
      </c>
      <c r="J95" s="14">
        <v>52646.425150000003</v>
      </c>
      <c r="K95" s="13" t="s">
        <v>12</v>
      </c>
      <c r="L95" s="13" t="s">
        <v>12</v>
      </c>
      <c r="M95" s="5">
        <v>339</v>
      </c>
      <c r="N95" s="5">
        <v>15.5</v>
      </c>
      <c r="O95" s="13">
        <v>0</v>
      </c>
      <c r="P95" s="13">
        <v>2.0666666666666669</v>
      </c>
      <c r="Q95" s="13">
        <v>0.84545454545454546</v>
      </c>
      <c r="R95" s="13">
        <v>0.2818181818181818</v>
      </c>
      <c r="S95" s="13">
        <v>1.0333333333333334</v>
      </c>
      <c r="T95" s="13">
        <v>0.5636363636363636</v>
      </c>
      <c r="U95" s="13">
        <v>3.5696969696969698</v>
      </c>
      <c r="V95" s="13">
        <v>7.1393939393939396</v>
      </c>
      <c r="W95" s="13">
        <v>0</v>
      </c>
      <c r="X95" s="2"/>
    </row>
    <row r="96" spans="1:24" x14ac:dyDescent="0.3">
      <c r="A96" s="5">
        <v>207</v>
      </c>
      <c r="B96" s="5">
        <v>1258</v>
      </c>
      <c r="C96" s="5" t="s">
        <v>13</v>
      </c>
      <c r="D96" s="5">
        <v>12</v>
      </c>
      <c r="E96" s="5">
        <v>1</v>
      </c>
      <c r="F96" s="5">
        <v>72</v>
      </c>
      <c r="G96" s="5">
        <v>73.5</v>
      </c>
      <c r="H96" s="5">
        <v>109.32</v>
      </c>
      <c r="I96" s="5">
        <f t="shared" ref="I96:I98" si="12">H96-5.5</f>
        <v>103.82</v>
      </c>
      <c r="J96" s="14">
        <v>52694.012499999997</v>
      </c>
      <c r="K96" s="14">
        <v>0.66513636400000009</v>
      </c>
      <c r="L96" s="14">
        <v>-1.5723181820000001</v>
      </c>
      <c r="M96" s="5">
        <v>388</v>
      </c>
      <c r="N96" s="5">
        <v>22</v>
      </c>
      <c r="O96" s="13">
        <v>0</v>
      </c>
      <c r="P96" s="13">
        <v>5.5314285714285711</v>
      </c>
      <c r="Q96" s="13">
        <v>0.88</v>
      </c>
      <c r="R96" s="13">
        <v>1.6342857142857143</v>
      </c>
      <c r="S96" s="13">
        <v>2.2628571428571429</v>
      </c>
      <c r="T96" s="13">
        <v>0</v>
      </c>
      <c r="U96" s="13">
        <v>4.6514285714285712</v>
      </c>
      <c r="V96" s="13">
        <v>7.04</v>
      </c>
      <c r="W96" s="13">
        <v>0</v>
      </c>
      <c r="X96" s="2"/>
    </row>
    <row r="97" spans="1:24" x14ac:dyDescent="0.3">
      <c r="A97" s="5">
        <v>207</v>
      </c>
      <c r="B97" s="5">
        <v>1258</v>
      </c>
      <c r="C97" s="5" t="s">
        <v>13</v>
      </c>
      <c r="D97" s="5">
        <v>12</v>
      </c>
      <c r="E97" s="5">
        <v>1</v>
      </c>
      <c r="F97" s="5">
        <v>132</v>
      </c>
      <c r="G97" s="5">
        <v>133.5</v>
      </c>
      <c r="H97" s="5">
        <v>109.92</v>
      </c>
      <c r="I97" s="5">
        <f t="shared" si="12"/>
        <v>104.42</v>
      </c>
      <c r="J97" s="14">
        <v>52724.387499999997</v>
      </c>
      <c r="K97" s="14">
        <v>0.65428124999999993</v>
      </c>
      <c r="L97" s="14">
        <v>-1.1501874999999999</v>
      </c>
      <c r="M97" s="5">
        <v>336</v>
      </c>
      <c r="N97" s="5">
        <v>12.8</v>
      </c>
      <c r="O97" s="13">
        <v>0</v>
      </c>
      <c r="P97" s="13">
        <v>3.0117647058823529</v>
      </c>
      <c r="Q97" s="13">
        <v>0.83660130718954251</v>
      </c>
      <c r="R97" s="13">
        <v>1.5895424836601308</v>
      </c>
      <c r="S97" s="13">
        <v>2.0078431372549024</v>
      </c>
      <c r="T97" s="13">
        <v>0.50196078431372559</v>
      </c>
      <c r="U97" s="13">
        <v>1.0039215686274512</v>
      </c>
      <c r="V97" s="13">
        <v>3.848366013071896</v>
      </c>
      <c r="W97" s="13">
        <v>0</v>
      </c>
      <c r="X97" s="3"/>
    </row>
    <row r="98" spans="1:24" x14ac:dyDescent="0.3">
      <c r="A98" s="5">
        <v>207</v>
      </c>
      <c r="B98" s="5">
        <v>1258</v>
      </c>
      <c r="C98" s="5" t="s">
        <v>13</v>
      </c>
      <c r="D98" s="5">
        <v>12</v>
      </c>
      <c r="E98" s="5">
        <v>2</v>
      </c>
      <c r="F98" s="5">
        <v>72</v>
      </c>
      <c r="G98" s="5">
        <v>73.5</v>
      </c>
      <c r="H98" s="5">
        <v>110.82</v>
      </c>
      <c r="I98" s="5">
        <f t="shared" si="12"/>
        <v>105.32</v>
      </c>
      <c r="J98" s="14">
        <v>52769.95</v>
      </c>
      <c r="K98" s="14">
        <v>0.70713636400000002</v>
      </c>
      <c r="L98" s="14">
        <v>-1.4613181820000001</v>
      </c>
      <c r="M98" s="5">
        <v>303</v>
      </c>
      <c r="N98" s="5">
        <v>12.5</v>
      </c>
      <c r="O98" s="13">
        <v>0</v>
      </c>
      <c r="P98" s="13">
        <v>3.1474820143884892</v>
      </c>
      <c r="Q98" s="13">
        <v>1.3489208633093526</v>
      </c>
      <c r="R98" s="13">
        <v>2.1582733812949639</v>
      </c>
      <c r="S98" s="13">
        <v>1.079136690647482</v>
      </c>
      <c r="T98" s="13">
        <v>0.44964028776978415</v>
      </c>
      <c r="U98" s="13">
        <v>1.7086330935251799</v>
      </c>
      <c r="V98" s="13">
        <v>2.6079136690647484</v>
      </c>
      <c r="W98" s="13">
        <v>0</v>
      </c>
      <c r="X98" s="3"/>
    </row>
    <row r="99" spans="1:24" x14ac:dyDescent="0.3">
      <c r="A99" s="5">
        <v>207</v>
      </c>
      <c r="B99" s="5">
        <v>1258</v>
      </c>
      <c r="C99" s="5" t="s">
        <v>6</v>
      </c>
      <c r="D99" s="5">
        <v>13</v>
      </c>
      <c r="E99" s="5">
        <v>1</v>
      </c>
      <c r="F99" s="5">
        <v>102</v>
      </c>
      <c r="G99" s="5">
        <v>103.5</v>
      </c>
      <c r="H99" s="5">
        <v>111.52</v>
      </c>
      <c r="I99" s="5">
        <f t="shared" ref="I99" si="13">H99-5.55</f>
        <v>105.97</v>
      </c>
      <c r="J99" s="14">
        <v>52802.856249999997</v>
      </c>
      <c r="K99" s="14">
        <v>0.58679166699999996</v>
      </c>
      <c r="L99" s="14">
        <v>-1.414958333</v>
      </c>
      <c r="M99" s="5">
        <v>227</v>
      </c>
      <c r="N99" s="5">
        <v>14.54</v>
      </c>
      <c r="O99" s="13">
        <v>7.9890109890109889E-2</v>
      </c>
      <c r="P99" s="13">
        <v>2.1570329670329671</v>
      </c>
      <c r="Q99" s="13">
        <v>1.1983516483516483</v>
      </c>
      <c r="R99" s="13">
        <v>1.5978021978021975</v>
      </c>
      <c r="S99" s="13">
        <v>0.71901098901098892</v>
      </c>
      <c r="T99" s="13">
        <v>0.95868131868131867</v>
      </c>
      <c r="U99" s="13">
        <v>0.95868131868131867</v>
      </c>
      <c r="V99" s="13">
        <v>6.8705494505494498</v>
      </c>
      <c r="W99" s="13">
        <v>0</v>
      </c>
      <c r="X99" s="3"/>
    </row>
    <row r="100" spans="1:24" x14ac:dyDescent="0.3">
      <c r="A100" s="5">
        <v>207</v>
      </c>
      <c r="B100" s="5">
        <v>1258</v>
      </c>
      <c r="C100" s="5" t="s">
        <v>6</v>
      </c>
      <c r="D100" s="5">
        <v>13</v>
      </c>
      <c r="E100" s="5">
        <v>1</v>
      </c>
      <c r="F100" s="5">
        <v>132</v>
      </c>
      <c r="G100" s="5">
        <v>133.5</v>
      </c>
      <c r="H100" s="5">
        <v>111.82</v>
      </c>
      <c r="I100" s="5">
        <v>106.27</v>
      </c>
      <c r="J100" s="14">
        <v>52818.043749999997</v>
      </c>
      <c r="K100" s="14">
        <v>0.33079166699999996</v>
      </c>
      <c r="L100" s="14">
        <v>-1.805958333</v>
      </c>
      <c r="M100" s="5">
        <v>311</v>
      </c>
      <c r="N100" s="5">
        <v>11.5</v>
      </c>
      <c r="O100" s="13">
        <v>0.359375</v>
      </c>
      <c r="P100" s="13">
        <v>2.515625</v>
      </c>
      <c r="Q100" s="13">
        <v>1.16796875</v>
      </c>
      <c r="R100" s="13">
        <v>1.34765625</v>
      </c>
      <c r="S100" s="13">
        <v>2.15625</v>
      </c>
      <c r="T100" s="13">
        <v>0.5390625</v>
      </c>
      <c r="U100" s="13">
        <v>2.875</v>
      </c>
      <c r="V100" s="13">
        <v>0.5390625</v>
      </c>
      <c r="W100" s="13">
        <v>0</v>
      </c>
      <c r="X100" s="3"/>
    </row>
    <row r="101" spans="1:24" x14ac:dyDescent="0.3">
      <c r="A101" s="5">
        <v>207</v>
      </c>
      <c r="B101" s="5">
        <v>1258</v>
      </c>
      <c r="C101" s="5" t="s">
        <v>6</v>
      </c>
      <c r="D101" s="5">
        <v>13</v>
      </c>
      <c r="E101" s="5">
        <v>1</v>
      </c>
      <c r="F101" s="5">
        <v>142</v>
      </c>
      <c r="G101" s="5">
        <v>143.5</v>
      </c>
      <c r="H101" s="5">
        <v>111.92</v>
      </c>
      <c r="I101" s="5">
        <f t="shared" ref="I101:I116" si="14">H101-5.55</f>
        <v>106.37</v>
      </c>
      <c r="J101" s="14">
        <v>52823.106249999997</v>
      </c>
      <c r="K101" s="14">
        <v>0.26979166700000001</v>
      </c>
      <c r="L101" s="14">
        <v>-1.926958333</v>
      </c>
      <c r="M101" s="5">
        <v>508</v>
      </c>
      <c r="N101" s="5">
        <v>11.2</v>
      </c>
      <c r="O101" s="13">
        <v>0</v>
      </c>
      <c r="P101" s="13">
        <v>2.1945945945945944</v>
      </c>
      <c r="Q101" s="13">
        <v>1.4378378378378378</v>
      </c>
      <c r="R101" s="13">
        <v>0.3783783783783784</v>
      </c>
      <c r="S101" s="13">
        <v>1.8162162162162159</v>
      </c>
      <c r="T101" s="13">
        <v>0.22702702702702698</v>
      </c>
      <c r="U101" s="13">
        <v>2.6486486486486487</v>
      </c>
      <c r="V101" s="13">
        <v>2.4972972972972971</v>
      </c>
      <c r="W101" s="13">
        <v>0</v>
      </c>
      <c r="X101" s="3"/>
    </row>
    <row r="102" spans="1:24" x14ac:dyDescent="0.3">
      <c r="A102" s="5">
        <v>207</v>
      </c>
      <c r="B102" s="5">
        <v>1258</v>
      </c>
      <c r="C102" s="5" t="s">
        <v>6</v>
      </c>
      <c r="D102" s="5">
        <v>13</v>
      </c>
      <c r="E102" s="5">
        <v>2</v>
      </c>
      <c r="F102" s="5">
        <v>12</v>
      </c>
      <c r="G102" s="5">
        <v>13.5</v>
      </c>
      <c r="H102" s="5">
        <v>112.12</v>
      </c>
      <c r="I102" s="5">
        <f t="shared" si="14"/>
        <v>106.57000000000001</v>
      </c>
      <c r="J102" s="14">
        <v>52833.231249999997</v>
      </c>
      <c r="K102" s="14">
        <v>0.35579166699999998</v>
      </c>
      <c r="L102" s="14">
        <v>-1.664958333</v>
      </c>
      <c r="M102" s="5">
        <v>244</v>
      </c>
      <c r="N102" s="5">
        <v>13.52</v>
      </c>
      <c r="O102" s="13">
        <v>0.20330827067669172</v>
      </c>
      <c r="P102" s="13">
        <v>2.9479699248120301</v>
      </c>
      <c r="Q102" s="13">
        <v>1.8297744360902255</v>
      </c>
      <c r="R102" s="13">
        <v>1.4231578947368422</v>
      </c>
      <c r="S102" s="13">
        <v>1.7281203007518797</v>
      </c>
      <c r="T102" s="13">
        <v>0.40661654135338343</v>
      </c>
      <c r="U102" s="13">
        <v>2.2363909774436088</v>
      </c>
      <c r="V102" s="13">
        <v>2.7446616541353381</v>
      </c>
      <c r="W102" s="13">
        <v>0</v>
      </c>
      <c r="X102" s="3"/>
    </row>
    <row r="103" spans="1:24" x14ac:dyDescent="0.3">
      <c r="A103" s="5">
        <v>207</v>
      </c>
      <c r="B103" s="5">
        <v>1258</v>
      </c>
      <c r="C103" s="5" t="s">
        <v>6</v>
      </c>
      <c r="D103" s="5">
        <v>13</v>
      </c>
      <c r="E103" s="5">
        <v>2</v>
      </c>
      <c r="F103" s="5">
        <v>42</v>
      </c>
      <c r="G103" s="5">
        <v>43.5</v>
      </c>
      <c r="H103" s="5">
        <v>112.42</v>
      </c>
      <c r="I103" s="5">
        <f t="shared" si="14"/>
        <v>106.87</v>
      </c>
      <c r="J103" s="14">
        <v>52848.418749999997</v>
      </c>
      <c r="K103" s="14">
        <v>0.51979166700000001</v>
      </c>
      <c r="L103" s="14">
        <v>-1.768958333</v>
      </c>
      <c r="M103" s="5">
        <v>244</v>
      </c>
      <c r="N103" s="5">
        <v>9.01</v>
      </c>
      <c r="O103" s="13">
        <v>5.8506493506493507E-2</v>
      </c>
      <c r="P103" s="13">
        <v>1.5796753246753246</v>
      </c>
      <c r="Q103" s="13">
        <v>1.4041558441558442</v>
      </c>
      <c r="R103" s="13">
        <v>0.9946103896103895</v>
      </c>
      <c r="S103" s="13">
        <v>0.9361038961038961</v>
      </c>
      <c r="T103" s="13">
        <v>0.29253246753246753</v>
      </c>
      <c r="U103" s="13">
        <v>0.9361038961038961</v>
      </c>
      <c r="V103" s="13">
        <v>2.8083116883116883</v>
      </c>
      <c r="W103" s="13">
        <v>0</v>
      </c>
      <c r="X103" s="3"/>
    </row>
    <row r="104" spans="1:24" x14ac:dyDescent="0.3">
      <c r="A104" s="5">
        <v>207</v>
      </c>
      <c r="B104" s="5">
        <v>1258</v>
      </c>
      <c r="C104" s="5" t="s">
        <v>6</v>
      </c>
      <c r="D104" s="5">
        <v>13</v>
      </c>
      <c r="E104" s="5">
        <v>2</v>
      </c>
      <c r="F104" s="5">
        <v>72</v>
      </c>
      <c r="G104" s="5">
        <v>73.5</v>
      </c>
      <c r="H104" s="5">
        <v>112.72</v>
      </c>
      <c r="I104" s="5">
        <f t="shared" si="14"/>
        <v>107.17</v>
      </c>
      <c r="J104" s="14">
        <v>52862.65</v>
      </c>
      <c r="K104" s="14">
        <v>0.259791667</v>
      </c>
      <c r="L104" s="14">
        <v>-1.5589583330000001</v>
      </c>
      <c r="M104" s="5">
        <v>290</v>
      </c>
      <c r="N104" s="5">
        <v>11.38</v>
      </c>
      <c r="O104" s="13">
        <v>0.37933333333333336</v>
      </c>
      <c r="P104" s="13">
        <v>2.1811666666666669</v>
      </c>
      <c r="Q104" s="13">
        <v>1.0431666666666668</v>
      </c>
      <c r="R104" s="13">
        <v>0.75866666666666671</v>
      </c>
      <c r="S104" s="13">
        <v>1.8018333333333336</v>
      </c>
      <c r="T104" s="13">
        <v>1.0431666666666668</v>
      </c>
      <c r="U104" s="13">
        <v>2.6553333333333335</v>
      </c>
      <c r="V104" s="13">
        <v>1.5173333333333334</v>
      </c>
      <c r="W104" s="13">
        <v>0</v>
      </c>
      <c r="X104" s="3"/>
    </row>
    <row r="105" spans="1:24" x14ac:dyDescent="0.3">
      <c r="A105" s="5">
        <v>207</v>
      </c>
      <c r="B105" s="5">
        <v>1258</v>
      </c>
      <c r="C105" s="5" t="s">
        <v>6</v>
      </c>
      <c r="D105" s="5">
        <v>13</v>
      </c>
      <c r="E105" s="5">
        <v>2</v>
      </c>
      <c r="F105" s="5">
        <v>82</v>
      </c>
      <c r="G105" s="5">
        <v>83.5</v>
      </c>
      <c r="H105" s="5">
        <v>112.82</v>
      </c>
      <c r="I105" s="5">
        <f t="shared" si="14"/>
        <v>107.27</v>
      </c>
      <c r="J105" s="14">
        <v>52867.15</v>
      </c>
      <c r="K105" s="14">
        <v>0.34679166699999997</v>
      </c>
      <c r="L105" s="14">
        <v>-1.7059583330000001</v>
      </c>
      <c r="M105" s="5">
        <v>300</v>
      </c>
      <c r="N105" s="5">
        <v>12</v>
      </c>
      <c r="O105" s="13">
        <v>0.30573248407643311</v>
      </c>
      <c r="P105" s="13">
        <v>3.2101910828025479</v>
      </c>
      <c r="Q105" s="13">
        <v>0.53503184713375795</v>
      </c>
      <c r="R105" s="13">
        <v>1.2229299363057324</v>
      </c>
      <c r="S105" s="13">
        <v>1.2229299363057324</v>
      </c>
      <c r="T105" s="13">
        <v>0.38216560509554143</v>
      </c>
      <c r="U105" s="13">
        <v>2.2929936305732483</v>
      </c>
      <c r="V105" s="13">
        <v>2.8280254777070062</v>
      </c>
      <c r="W105" s="13">
        <v>0</v>
      </c>
      <c r="X105" s="3"/>
    </row>
    <row r="106" spans="1:24" x14ac:dyDescent="0.3">
      <c r="A106" s="5">
        <v>207</v>
      </c>
      <c r="B106" s="5">
        <v>1258</v>
      </c>
      <c r="C106" s="5" t="s">
        <v>6</v>
      </c>
      <c r="D106" s="5">
        <v>13</v>
      </c>
      <c r="E106" s="5">
        <v>2</v>
      </c>
      <c r="F106" s="5">
        <v>92</v>
      </c>
      <c r="G106" s="5">
        <v>93.5</v>
      </c>
      <c r="H106" s="5">
        <v>112.92</v>
      </c>
      <c r="I106" s="5">
        <f t="shared" si="14"/>
        <v>107.37</v>
      </c>
      <c r="J106" s="14">
        <v>52871.65</v>
      </c>
      <c r="K106" s="14">
        <v>0.68579166699999994</v>
      </c>
      <c r="L106" s="14">
        <v>-1.7119583330000001</v>
      </c>
      <c r="M106" s="5">
        <v>252</v>
      </c>
      <c r="N106" s="5">
        <v>13.88</v>
      </c>
      <c r="O106" s="13">
        <v>0.19412587412587415</v>
      </c>
      <c r="P106" s="13">
        <v>3.6883916083916088</v>
      </c>
      <c r="Q106" s="13">
        <v>1.358881118881119</v>
      </c>
      <c r="R106" s="13">
        <v>0.97062937062937071</v>
      </c>
      <c r="S106" s="13">
        <v>2.0383216783216787</v>
      </c>
      <c r="T106" s="13">
        <v>1.358881118881119</v>
      </c>
      <c r="U106" s="13">
        <v>1.358881118881119</v>
      </c>
      <c r="V106" s="13">
        <v>2.9118881118881119</v>
      </c>
      <c r="W106" s="13">
        <v>0</v>
      </c>
      <c r="X106" s="3"/>
    </row>
    <row r="107" spans="1:24" x14ac:dyDescent="0.3">
      <c r="A107" s="5">
        <v>207</v>
      </c>
      <c r="B107" s="5">
        <v>1258</v>
      </c>
      <c r="C107" s="5" t="s">
        <v>6</v>
      </c>
      <c r="D107" s="5">
        <v>13</v>
      </c>
      <c r="E107" s="5">
        <v>2</v>
      </c>
      <c r="F107" s="5">
        <v>112</v>
      </c>
      <c r="G107" s="5">
        <v>113.5</v>
      </c>
      <c r="H107" s="5">
        <v>113.12</v>
      </c>
      <c r="I107" s="5">
        <f t="shared" si="14"/>
        <v>107.57000000000001</v>
      </c>
      <c r="J107" s="14">
        <v>52880.65</v>
      </c>
      <c r="K107" s="14">
        <v>0.60379166699999998</v>
      </c>
      <c r="L107" s="14">
        <v>-1.5179583329999999</v>
      </c>
      <c r="M107" s="5">
        <v>300</v>
      </c>
      <c r="N107" s="5">
        <v>13.3</v>
      </c>
      <c r="O107" s="13">
        <v>0.4639534883720931</v>
      </c>
      <c r="P107" s="13">
        <v>3.402325581395349</v>
      </c>
      <c r="Q107" s="13">
        <v>2.0104651162790699</v>
      </c>
      <c r="R107" s="13">
        <v>2.2424418604651164</v>
      </c>
      <c r="S107" s="13">
        <v>1.3145348837209303</v>
      </c>
      <c r="T107" s="13">
        <v>0.30930232558139537</v>
      </c>
      <c r="U107" s="13">
        <v>1.6238372093023257</v>
      </c>
      <c r="V107" s="13">
        <v>1.933139534883721</v>
      </c>
      <c r="W107" s="13">
        <v>0</v>
      </c>
      <c r="X107" s="3"/>
    </row>
    <row r="108" spans="1:24" x14ac:dyDescent="0.3">
      <c r="A108" s="5">
        <v>207</v>
      </c>
      <c r="B108" s="5">
        <v>1258</v>
      </c>
      <c r="C108" s="5" t="s">
        <v>6</v>
      </c>
      <c r="D108" s="5">
        <v>13</v>
      </c>
      <c r="E108" s="5">
        <v>2</v>
      </c>
      <c r="F108" s="5">
        <v>142</v>
      </c>
      <c r="G108" s="5">
        <v>143.5</v>
      </c>
      <c r="H108" s="5">
        <v>113.42</v>
      </c>
      <c r="I108" s="5">
        <f t="shared" si="14"/>
        <v>107.87</v>
      </c>
      <c r="J108" s="14">
        <v>52894.15</v>
      </c>
      <c r="K108" s="14">
        <v>0.62279166699999999</v>
      </c>
      <c r="L108" s="14">
        <v>-1.3749583330000001</v>
      </c>
      <c r="M108" s="5">
        <v>436</v>
      </c>
      <c r="N108" s="5">
        <v>12.8</v>
      </c>
      <c r="O108" s="13">
        <v>0.47407407407407409</v>
      </c>
      <c r="P108" s="13">
        <v>1.9640211640211642</v>
      </c>
      <c r="Q108" s="13">
        <v>1.9640211640211642</v>
      </c>
      <c r="R108" s="13">
        <v>2.0994708994708997</v>
      </c>
      <c r="S108" s="13">
        <v>2.0994708994708997</v>
      </c>
      <c r="T108" s="13">
        <v>0.47407407407407409</v>
      </c>
      <c r="U108" s="13">
        <v>2.5735449735449736</v>
      </c>
      <c r="V108" s="13">
        <v>1.1513227513227515</v>
      </c>
      <c r="W108" s="13">
        <v>0</v>
      </c>
      <c r="X108" s="19" t="s">
        <v>144</v>
      </c>
    </row>
    <row r="109" spans="1:24" x14ac:dyDescent="0.3">
      <c r="A109" s="5">
        <v>207</v>
      </c>
      <c r="B109" s="5">
        <v>1258</v>
      </c>
      <c r="C109" s="5" t="s">
        <v>6</v>
      </c>
      <c r="D109" s="5">
        <v>13</v>
      </c>
      <c r="E109" s="5">
        <v>3</v>
      </c>
      <c r="F109" s="5">
        <v>32</v>
      </c>
      <c r="G109" s="5">
        <v>33.5</v>
      </c>
      <c r="H109" s="5">
        <v>113.82</v>
      </c>
      <c r="I109" s="5">
        <f t="shared" si="14"/>
        <v>108.27</v>
      </c>
      <c r="J109" s="14">
        <v>52912.15</v>
      </c>
      <c r="K109" s="14">
        <v>0.86979166699999999</v>
      </c>
      <c r="L109" s="14">
        <v>-1.2869583330000001</v>
      </c>
      <c r="M109" s="5">
        <v>420</v>
      </c>
      <c r="N109" s="5">
        <v>20.6</v>
      </c>
      <c r="O109" s="13">
        <v>0.18558558558558561</v>
      </c>
      <c r="P109" s="13">
        <v>5.7531531531531535</v>
      </c>
      <c r="Q109" s="13">
        <v>1.6702702702702703</v>
      </c>
      <c r="R109" s="13">
        <v>1.8558558558558558</v>
      </c>
      <c r="S109" s="13">
        <v>1.4846846846846848</v>
      </c>
      <c r="T109" s="13">
        <v>0.74234234234234242</v>
      </c>
      <c r="U109" s="13">
        <v>4.8252252252252257</v>
      </c>
      <c r="V109" s="13">
        <v>4.0828828828828829</v>
      </c>
      <c r="W109" s="13">
        <v>0</v>
      </c>
      <c r="X109" s="3"/>
    </row>
    <row r="110" spans="1:24" x14ac:dyDescent="0.3">
      <c r="A110" s="5">
        <v>207</v>
      </c>
      <c r="B110" s="5">
        <v>1258</v>
      </c>
      <c r="C110" s="5" t="s">
        <v>6</v>
      </c>
      <c r="D110" s="5">
        <v>13</v>
      </c>
      <c r="E110" s="5">
        <v>3</v>
      </c>
      <c r="F110" s="5">
        <v>42</v>
      </c>
      <c r="G110" s="5">
        <v>43.5</v>
      </c>
      <c r="H110" s="5">
        <v>113.92</v>
      </c>
      <c r="I110" s="5">
        <f t="shared" si="14"/>
        <v>108.37</v>
      </c>
      <c r="J110" s="14">
        <v>52916.65</v>
      </c>
      <c r="K110" s="14">
        <v>0.95279166699999995</v>
      </c>
      <c r="L110" s="14">
        <v>-1.1559583330000001</v>
      </c>
      <c r="M110" s="5">
        <v>284</v>
      </c>
      <c r="N110" s="5">
        <v>25.7</v>
      </c>
      <c r="O110" s="13">
        <v>0.29540229885057473</v>
      </c>
      <c r="P110" s="13">
        <v>5.7603448275862066</v>
      </c>
      <c r="Q110" s="13">
        <v>4.7264367816091957</v>
      </c>
      <c r="R110" s="13">
        <v>6.0557471264367821</v>
      </c>
      <c r="S110" s="13">
        <v>2.6586206896551721</v>
      </c>
      <c r="T110" s="13">
        <v>1.1816091954022989</v>
      </c>
      <c r="U110" s="13">
        <v>2.6586206896551721</v>
      </c>
      <c r="V110" s="13">
        <v>2.3632183908045978</v>
      </c>
      <c r="W110" s="13">
        <v>0</v>
      </c>
      <c r="X110" s="3"/>
    </row>
    <row r="111" spans="1:24" x14ac:dyDescent="0.3">
      <c r="A111" s="5">
        <v>207</v>
      </c>
      <c r="B111" s="5">
        <v>1258</v>
      </c>
      <c r="C111" s="5" t="s">
        <v>6</v>
      </c>
      <c r="D111" s="5">
        <v>13</v>
      </c>
      <c r="E111" s="5">
        <v>3</v>
      </c>
      <c r="F111" s="5">
        <v>92</v>
      </c>
      <c r="G111" s="5">
        <v>93.5</v>
      </c>
      <c r="H111" s="5">
        <v>114.42</v>
      </c>
      <c r="I111" s="5">
        <f t="shared" si="14"/>
        <v>108.87</v>
      </c>
      <c r="J111" s="14">
        <v>52939.15</v>
      </c>
      <c r="K111" s="14">
        <v>0.94279166699999994</v>
      </c>
      <c r="L111" s="14">
        <v>-1.9619583330000001</v>
      </c>
      <c r="M111" s="5">
        <v>306</v>
      </c>
      <c r="N111" s="5">
        <v>26.8</v>
      </c>
      <c r="O111" s="13">
        <v>1.2829787234042553</v>
      </c>
      <c r="P111" s="13">
        <v>7.2702127659574467</v>
      </c>
      <c r="Q111" s="13">
        <v>4.4191489361702132</v>
      </c>
      <c r="R111" s="13">
        <v>4.7042553191489365</v>
      </c>
      <c r="S111" s="13">
        <v>2.993617021276596</v>
      </c>
      <c r="T111" s="13">
        <v>0.28510638297872343</v>
      </c>
      <c r="U111" s="13">
        <v>4.4191489361702132</v>
      </c>
      <c r="V111" s="13">
        <v>1.425531914893617</v>
      </c>
      <c r="W111" s="13">
        <v>0</v>
      </c>
      <c r="X111" s="3"/>
    </row>
    <row r="112" spans="1:24" x14ac:dyDescent="0.3">
      <c r="A112" s="5">
        <v>207</v>
      </c>
      <c r="B112" s="5">
        <v>1258</v>
      </c>
      <c r="C112" s="5" t="s">
        <v>6</v>
      </c>
      <c r="D112" s="5">
        <v>13</v>
      </c>
      <c r="E112" s="5">
        <v>3</v>
      </c>
      <c r="F112" s="5">
        <v>142</v>
      </c>
      <c r="G112" s="5">
        <v>143.5</v>
      </c>
      <c r="H112" s="5">
        <v>114.92</v>
      </c>
      <c r="I112" s="5">
        <f t="shared" si="14"/>
        <v>109.37</v>
      </c>
      <c r="J112" s="14">
        <v>52961.65</v>
      </c>
      <c r="K112" s="14">
        <v>0.93979166700000005</v>
      </c>
      <c r="L112" s="14">
        <v>-1.603958333</v>
      </c>
      <c r="M112" s="5">
        <v>274</v>
      </c>
      <c r="N112" s="5">
        <v>38.700000000000003</v>
      </c>
      <c r="O112" s="13">
        <v>0.9496932515337424</v>
      </c>
      <c r="P112" s="13">
        <v>11.158895705521473</v>
      </c>
      <c r="Q112" s="13">
        <v>8.0723926380368116</v>
      </c>
      <c r="R112" s="13">
        <v>8.0723926380368116</v>
      </c>
      <c r="S112" s="13">
        <v>1.8993865030674848</v>
      </c>
      <c r="T112" s="13">
        <v>1.6619631901840493</v>
      </c>
      <c r="U112" s="13">
        <v>3.3239263803680985</v>
      </c>
      <c r="V112" s="13">
        <v>3.5613496932515338</v>
      </c>
      <c r="W112" s="13">
        <v>0</v>
      </c>
      <c r="X112" s="3"/>
    </row>
    <row r="113" spans="1:24" x14ac:dyDescent="0.3">
      <c r="A113" s="5">
        <v>207</v>
      </c>
      <c r="B113" s="5">
        <v>1258</v>
      </c>
      <c r="C113" s="5" t="s">
        <v>6</v>
      </c>
      <c r="D113" s="5">
        <v>13</v>
      </c>
      <c r="E113" s="5">
        <v>5</v>
      </c>
      <c r="F113" s="5">
        <v>2</v>
      </c>
      <c r="G113" s="5">
        <v>3.5</v>
      </c>
      <c r="H113" s="5">
        <v>116.52</v>
      </c>
      <c r="I113" s="5">
        <f t="shared" si="14"/>
        <v>110.97</v>
      </c>
      <c r="J113" s="14">
        <v>53033.65</v>
      </c>
      <c r="K113" s="14">
        <v>0.98579166700000009</v>
      </c>
      <c r="L113" s="14">
        <v>-1.547958333</v>
      </c>
      <c r="M113" s="5">
        <v>336</v>
      </c>
      <c r="N113" s="5">
        <v>48.4</v>
      </c>
      <c r="O113" s="13">
        <v>2.1135371179039302</v>
      </c>
      <c r="P113" s="13">
        <v>14.79475982532751</v>
      </c>
      <c r="Q113" s="13">
        <v>12.047161572052401</v>
      </c>
      <c r="R113" s="13">
        <v>12.469868995633187</v>
      </c>
      <c r="S113" s="13">
        <v>2.5362445414847161</v>
      </c>
      <c r="T113" s="13">
        <v>1.0567685589519651</v>
      </c>
      <c r="U113" s="13">
        <v>1.479475982532751</v>
      </c>
      <c r="V113" s="13">
        <v>1.902183406113537</v>
      </c>
      <c r="W113" s="13">
        <v>0</v>
      </c>
      <c r="X113" s="3"/>
    </row>
    <row r="114" spans="1:24" x14ac:dyDescent="0.3">
      <c r="A114" s="5">
        <v>207</v>
      </c>
      <c r="B114" s="5">
        <v>1258</v>
      </c>
      <c r="C114" s="5" t="s">
        <v>6</v>
      </c>
      <c r="D114" s="5">
        <v>13</v>
      </c>
      <c r="E114" s="5">
        <v>5</v>
      </c>
      <c r="F114" s="5">
        <v>12</v>
      </c>
      <c r="G114" s="5">
        <v>13.5</v>
      </c>
      <c r="H114" s="5">
        <v>116.62</v>
      </c>
      <c r="I114" s="5">
        <f t="shared" si="14"/>
        <v>111.07000000000001</v>
      </c>
      <c r="J114" s="14">
        <v>53038.15</v>
      </c>
      <c r="K114" s="14">
        <v>0.87879166699999989</v>
      </c>
      <c r="L114" s="14">
        <v>-1.4799583330000001</v>
      </c>
      <c r="M114" s="5">
        <v>333</v>
      </c>
      <c r="N114" s="5">
        <v>33.299999999999997</v>
      </c>
      <c r="O114" s="13">
        <v>1.0406249999999999</v>
      </c>
      <c r="P114" s="13">
        <v>7.076249999999999</v>
      </c>
      <c r="Q114" s="13">
        <v>4.5787499999999994</v>
      </c>
      <c r="R114" s="13">
        <v>7.076249999999999</v>
      </c>
      <c r="S114" s="13">
        <v>2.0812499999999998</v>
      </c>
      <c r="T114" s="13">
        <v>1.2487499999999998</v>
      </c>
      <c r="U114" s="13">
        <v>3.9543749999999998</v>
      </c>
      <c r="V114" s="13">
        <v>6.2437499999999995</v>
      </c>
      <c r="W114" s="13">
        <v>0</v>
      </c>
      <c r="X114" s="3"/>
    </row>
    <row r="115" spans="1:24" x14ac:dyDescent="0.3">
      <c r="A115" s="5">
        <v>207</v>
      </c>
      <c r="B115" s="5">
        <v>1258</v>
      </c>
      <c r="C115" s="5" t="s">
        <v>6</v>
      </c>
      <c r="D115" s="5">
        <v>13</v>
      </c>
      <c r="E115" s="5">
        <v>5</v>
      </c>
      <c r="F115" s="5">
        <v>92</v>
      </c>
      <c r="G115" s="5">
        <v>93.5</v>
      </c>
      <c r="H115" s="5">
        <v>117.42</v>
      </c>
      <c r="I115" s="5">
        <f t="shared" si="14"/>
        <v>111.87</v>
      </c>
      <c r="J115" s="14">
        <v>53074.15</v>
      </c>
      <c r="K115" s="14">
        <v>0.63779166700000001</v>
      </c>
      <c r="L115" s="14">
        <v>-1.412958333</v>
      </c>
      <c r="M115" s="5">
        <v>404</v>
      </c>
      <c r="N115" s="5">
        <v>34.700000000000003</v>
      </c>
      <c r="O115" s="13">
        <v>0</v>
      </c>
      <c r="P115" s="13">
        <v>7.2850828729281778</v>
      </c>
      <c r="Q115" s="13">
        <v>5.5596685082872934</v>
      </c>
      <c r="R115" s="13">
        <v>6.7099447513812152</v>
      </c>
      <c r="S115" s="13">
        <v>3.834254143646409</v>
      </c>
      <c r="T115" s="13">
        <v>2.1088397790055251</v>
      </c>
      <c r="U115" s="13">
        <v>4.9845303867403317</v>
      </c>
      <c r="V115" s="13">
        <v>4.2176795580110502</v>
      </c>
      <c r="W115" s="13">
        <v>0</v>
      </c>
      <c r="X115" s="3"/>
    </row>
    <row r="116" spans="1:24" x14ac:dyDescent="0.3">
      <c r="A116" s="5">
        <v>207</v>
      </c>
      <c r="B116" s="5">
        <v>1258</v>
      </c>
      <c r="C116" s="5" t="s">
        <v>6</v>
      </c>
      <c r="D116" s="5">
        <v>13</v>
      </c>
      <c r="E116" s="5">
        <v>5</v>
      </c>
      <c r="F116" s="5">
        <v>142</v>
      </c>
      <c r="G116" s="5">
        <v>143.5</v>
      </c>
      <c r="H116" s="5">
        <v>117.92</v>
      </c>
      <c r="I116" s="5">
        <f t="shared" si="14"/>
        <v>112.37</v>
      </c>
      <c r="J116" s="14">
        <v>53096.65</v>
      </c>
      <c r="K116" s="14">
        <v>0.76879166700000001</v>
      </c>
      <c r="L116" s="14">
        <v>-1.478958333</v>
      </c>
      <c r="M116" s="5">
        <v>317</v>
      </c>
      <c r="N116" s="5">
        <v>31.3</v>
      </c>
      <c r="O116" s="13">
        <v>1.2964497041420118</v>
      </c>
      <c r="P116" s="13">
        <v>10.742011834319527</v>
      </c>
      <c r="Q116" s="13">
        <v>5.1857988165680471</v>
      </c>
      <c r="R116" s="13">
        <v>8.334319526627219</v>
      </c>
      <c r="S116" s="13">
        <v>0.74082840236686387</v>
      </c>
      <c r="T116" s="13">
        <v>0.74082840236686387</v>
      </c>
      <c r="U116" s="13">
        <v>3.5189349112426038</v>
      </c>
      <c r="V116" s="13">
        <v>0.74082840236686387</v>
      </c>
      <c r="W116" s="13">
        <v>0</v>
      </c>
      <c r="X116" s="3"/>
    </row>
    <row r="117" spans="1:24" x14ac:dyDescent="0.3">
      <c r="A117" s="17" t="s">
        <v>39</v>
      </c>
      <c r="B117" s="17" t="s">
        <v>40</v>
      </c>
      <c r="C117" s="17" t="s">
        <v>6</v>
      </c>
      <c r="D117" s="17" t="s">
        <v>58</v>
      </c>
      <c r="E117" s="17" t="s">
        <v>59</v>
      </c>
      <c r="F117" s="17" t="s">
        <v>37</v>
      </c>
      <c r="G117" s="17" t="s">
        <v>60</v>
      </c>
      <c r="H117" s="17" t="s">
        <v>61</v>
      </c>
      <c r="I117" s="13">
        <f>H117-5.5</f>
        <v>112.64</v>
      </c>
      <c r="J117" s="14">
        <v>53108.800000000003</v>
      </c>
      <c r="K117" s="13" t="s">
        <v>12</v>
      </c>
      <c r="L117" s="13" t="s">
        <v>12</v>
      </c>
      <c r="M117" s="5">
        <v>321</v>
      </c>
      <c r="N117" s="5">
        <v>34.6</v>
      </c>
      <c r="O117" s="13">
        <v>0.41686746987951812</v>
      </c>
      <c r="P117" s="13">
        <v>10.421686746987952</v>
      </c>
      <c r="Q117" s="13">
        <v>4.3771084337349402</v>
      </c>
      <c r="R117" s="13">
        <v>10.421686746987952</v>
      </c>
      <c r="S117" s="13">
        <v>0.6253012048192772</v>
      </c>
      <c r="T117" s="13">
        <v>0.6253012048192772</v>
      </c>
      <c r="U117" s="13">
        <v>1.8759036144578316</v>
      </c>
      <c r="V117" s="13">
        <v>5.8361445783132533</v>
      </c>
      <c r="W117" s="13">
        <v>0</v>
      </c>
      <c r="X117" s="2"/>
    </row>
    <row r="118" spans="1:24" x14ac:dyDescent="0.3">
      <c r="A118" s="17" t="s">
        <v>39</v>
      </c>
      <c r="B118" s="17" t="s">
        <v>40</v>
      </c>
      <c r="C118" s="17" t="s">
        <v>6</v>
      </c>
      <c r="D118" s="17" t="s">
        <v>58</v>
      </c>
      <c r="E118" s="17" t="s">
        <v>59</v>
      </c>
      <c r="F118" s="17" t="s">
        <v>62</v>
      </c>
      <c r="G118" s="17" t="s">
        <v>63</v>
      </c>
      <c r="H118" s="17" t="s">
        <v>64</v>
      </c>
      <c r="I118" s="13">
        <f>H118-5.5</f>
        <v>112.84</v>
      </c>
      <c r="J118" s="14">
        <v>53117.8</v>
      </c>
      <c r="K118" s="13" t="s">
        <v>12</v>
      </c>
      <c r="L118" s="13" t="s">
        <v>12</v>
      </c>
      <c r="M118" s="5">
        <v>366</v>
      </c>
      <c r="N118" s="5">
        <v>28.4</v>
      </c>
      <c r="O118" s="13">
        <v>1.9403726708074533</v>
      </c>
      <c r="P118" s="13">
        <v>7.7614906832298134</v>
      </c>
      <c r="Q118" s="13">
        <v>2.2931677018633541</v>
      </c>
      <c r="R118" s="13">
        <v>7.7614906832298134</v>
      </c>
      <c r="S118" s="13">
        <v>1.0583850931677017</v>
      </c>
      <c r="T118" s="13">
        <v>0.7055900621118012</v>
      </c>
      <c r="U118" s="13">
        <v>4.4099378881987574</v>
      </c>
      <c r="V118" s="13">
        <v>2.4695652173913043</v>
      </c>
      <c r="W118" s="13">
        <v>0</v>
      </c>
      <c r="X118" s="2"/>
    </row>
    <row r="119" spans="1:24" x14ac:dyDescent="0.3">
      <c r="A119" s="17" t="s">
        <v>39</v>
      </c>
      <c r="B119" s="17" t="s">
        <v>40</v>
      </c>
      <c r="C119" s="17" t="s">
        <v>6</v>
      </c>
      <c r="D119" s="17" t="s">
        <v>58</v>
      </c>
      <c r="E119" s="17" t="s">
        <v>59</v>
      </c>
      <c r="F119" s="17" t="s">
        <v>65</v>
      </c>
      <c r="G119" s="17" t="s">
        <v>66</v>
      </c>
      <c r="H119" s="17" t="s">
        <v>67</v>
      </c>
      <c r="I119" s="13">
        <f>H119-5.5</f>
        <v>113</v>
      </c>
      <c r="J119" s="14">
        <v>53125</v>
      </c>
      <c r="K119" s="13" t="s">
        <v>12</v>
      </c>
      <c r="L119" s="13" t="s">
        <v>12</v>
      </c>
      <c r="M119" s="5">
        <v>375</v>
      </c>
      <c r="N119" s="5">
        <v>20.8</v>
      </c>
      <c r="O119" s="13">
        <v>0.13</v>
      </c>
      <c r="P119" s="13">
        <v>4.16</v>
      </c>
      <c r="Q119" s="13">
        <v>1.6900000000000002</v>
      </c>
      <c r="R119" s="13">
        <v>3.7700000000000005</v>
      </c>
      <c r="S119" s="13">
        <v>0.65</v>
      </c>
      <c r="T119" s="13">
        <v>0.52</v>
      </c>
      <c r="U119" s="13">
        <v>3.6399999999999997</v>
      </c>
      <c r="V119" s="13">
        <v>6.24</v>
      </c>
      <c r="W119" s="13">
        <v>0</v>
      </c>
      <c r="X119" s="2"/>
    </row>
    <row r="120" spans="1:24" x14ac:dyDescent="0.3">
      <c r="A120" s="17" t="s">
        <v>39</v>
      </c>
      <c r="B120" s="17" t="s">
        <v>40</v>
      </c>
      <c r="C120" s="17" t="s">
        <v>6</v>
      </c>
      <c r="D120" s="17" t="s">
        <v>58</v>
      </c>
      <c r="E120" s="17" t="s">
        <v>59</v>
      </c>
      <c r="F120" s="17" t="s">
        <v>68</v>
      </c>
      <c r="G120" s="17" t="s">
        <v>69</v>
      </c>
      <c r="H120" s="17" t="s">
        <v>70</v>
      </c>
      <c r="I120" s="13">
        <f>H120-5.5</f>
        <v>113.1</v>
      </c>
      <c r="J120" s="14">
        <v>53129.5</v>
      </c>
      <c r="K120" s="13" t="s">
        <v>12</v>
      </c>
      <c r="L120" s="13" t="s">
        <v>12</v>
      </c>
      <c r="M120" s="5">
        <v>324</v>
      </c>
      <c r="N120" s="5">
        <v>24.7</v>
      </c>
      <c r="O120" s="13">
        <v>0.42102272727272722</v>
      </c>
      <c r="P120" s="13">
        <v>4.771590909090909</v>
      </c>
      <c r="Q120" s="13">
        <v>2.1051136363636362</v>
      </c>
      <c r="R120" s="13">
        <v>4.6312500000000005</v>
      </c>
      <c r="S120" s="13">
        <v>0.5613636363636364</v>
      </c>
      <c r="T120" s="13">
        <v>0.42102272727272722</v>
      </c>
      <c r="U120" s="13">
        <v>3.0874999999999999</v>
      </c>
      <c r="V120" s="13">
        <v>8.7011363636363637</v>
      </c>
      <c r="W120" s="13">
        <v>0</v>
      </c>
      <c r="X120" s="2"/>
    </row>
    <row r="121" spans="1:24" x14ac:dyDescent="0.3">
      <c r="A121" s="17" t="s">
        <v>39</v>
      </c>
      <c r="B121" s="17" t="s">
        <v>40</v>
      </c>
      <c r="C121" s="17" t="s">
        <v>13</v>
      </c>
      <c r="D121" s="17" t="s">
        <v>58</v>
      </c>
      <c r="E121" s="17" t="s">
        <v>18</v>
      </c>
      <c r="F121" s="17" t="s">
        <v>55</v>
      </c>
      <c r="G121" s="17" t="s">
        <v>56</v>
      </c>
      <c r="H121" s="17" t="s">
        <v>71</v>
      </c>
      <c r="I121" s="13">
        <f t="shared" ref="I121:I133" si="15">H121-6.55</f>
        <v>113.35000000000001</v>
      </c>
      <c r="J121" s="14">
        <v>53140.75</v>
      </c>
      <c r="K121" s="13" t="s">
        <v>12</v>
      </c>
      <c r="L121" s="13" t="s">
        <v>12</v>
      </c>
      <c r="M121" s="5">
        <v>373</v>
      </c>
      <c r="N121" s="5">
        <v>20.399999999999999</v>
      </c>
      <c r="O121" s="13">
        <v>0.38012422360248443</v>
      </c>
      <c r="P121" s="13">
        <v>5.4484472049689439</v>
      </c>
      <c r="Q121" s="13">
        <v>1.6472049689440993</v>
      </c>
      <c r="R121" s="13">
        <v>4.054658385093167</v>
      </c>
      <c r="S121" s="13">
        <v>0.63354037267080743</v>
      </c>
      <c r="T121" s="13">
        <v>0.63354037267080743</v>
      </c>
      <c r="U121" s="13">
        <v>2.7875776397515524</v>
      </c>
      <c r="V121" s="13">
        <v>4.8149068322981359</v>
      </c>
      <c r="W121" s="13">
        <v>0</v>
      </c>
      <c r="X121" s="2"/>
    </row>
    <row r="122" spans="1:24" x14ac:dyDescent="0.3">
      <c r="A122" s="17" t="s">
        <v>39</v>
      </c>
      <c r="B122" s="17" t="s">
        <v>40</v>
      </c>
      <c r="C122" s="17" t="s">
        <v>13</v>
      </c>
      <c r="D122" s="17" t="s">
        <v>58</v>
      </c>
      <c r="E122" s="17" t="s">
        <v>18</v>
      </c>
      <c r="F122" s="17" t="s">
        <v>68</v>
      </c>
      <c r="G122" s="17" t="s">
        <v>69</v>
      </c>
      <c r="H122" s="17" t="s">
        <v>72</v>
      </c>
      <c r="I122" s="13">
        <f t="shared" si="15"/>
        <v>113.75</v>
      </c>
      <c r="J122" s="14">
        <v>53158.75</v>
      </c>
      <c r="K122" s="13" t="s">
        <v>12</v>
      </c>
      <c r="L122" s="13" t="s">
        <v>12</v>
      </c>
      <c r="M122" s="5">
        <v>358</v>
      </c>
      <c r="N122" s="5">
        <v>34.1</v>
      </c>
      <c r="O122" s="13">
        <v>1.1678082191780821</v>
      </c>
      <c r="P122" s="13">
        <v>7.9410958904109599</v>
      </c>
      <c r="Q122" s="13">
        <v>1.1678082191780821</v>
      </c>
      <c r="R122" s="13">
        <v>2.5691780821917809</v>
      </c>
      <c r="S122" s="13">
        <v>1.6349315068493151</v>
      </c>
      <c r="T122" s="13">
        <v>2.5691780821917809</v>
      </c>
      <c r="U122" s="13">
        <v>6.0726027397260278</v>
      </c>
      <c r="V122" s="13">
        <v>10.977397260273973</v>
      </c>
      <c r="W122" s="13">
        <v>0</v>
      </c>
      <c r="X122" s="2"/>
    </row>
    <row r="123" spans="1:24" x14ac:dyDescent="0.3">
      <c r="A123" s="17" t="s">
        <v>39</v>
      </c>
      <c r="B123" s="17" t="s">
        <v>40</v>
      </c>
      <c r="C123" s="17" t="s">
        <v>13</v>
      </c>
      <c r="D123" s="17" t="s">
        <v>58</v>
      </c>
      <c r="E123" s="17" t="s">
        <v>73</v>
      </c>
      <c r="F123" s="17" t="s">
        <v>48</v>
      </c>
      <c r="G123" s="17" t="s">
        <v>36</v>
      </c>
      <c r="H123" s="17" t="s">
        <v>74</v>
      </c>
      <c r="I123" s="13">
        <f t="shared" si="15"/>
        <v>114.75</v>
      </c>
      <c r="J123" s="14">
        <v>53203.75</v>
      </c>
      <c r="K123" s="13" t="s">
        <v>12</v>
      </c>
      <c r="L123" s="13" t="s">
        <v>12</v>
      </c>
      <c r="M123" s="5">
        <v>417</v>
      </c>
      <c r="N123" s="5">
        <v>35.9</v>
      </c>
      <c r="O123" s="13">
        <v>1.1580645161290322</v>
      </c>
      <c r="P123" s="13">
        <v>8.8012903225806447</v>
      </c>
      <c r="Q123" s="13">
        <v>3.9374193548387093</v>
      </c>
      <c r="R123" s="13">
        <v>7.8748387096774186</v>
      </c>
      <c r="S123" s="13">
        <v>2.5477419354838706</v>
      </c>
      <c r="T123" s="13">
        <v>2.3161290322580643</v>
      </c>
      <c r="U123" s="13">
        <v>6.0219354838709673</v>
      </c>
      <c r="V123" s="13">
        <v>3.24258064516129</v>
      </c>
      <c r="W123" s="13">
        <v>0</v>
      </c>
      <c r="X123" s="2"/>
    </row>
    <row r="124" spans="1:24" x14ac:dyDescent="0.3">
      <c r="A124" s="17" t="s">
        <v>39</v>
      </c>
      <c r="B124" s="17" t="s">
        <v>40</v>
      </c>
      <c r="C124" s="17" t="s">
        <v>13</v>
      </c>
      <c r="D124" s="17" t="s">
        <v>58</v>
      </c>
      <c r="E124" s="17" t="s">
        <v>73</v>
      </c>
      <c r="F124" s="17" t="s">
        <v>75</v>
      </c>
      <c r="G124" s="17" t="s">
        <v>76</v>
      </c>
      <c r="H124" s="17" t="s">
        <v>77</v>
      </c>
      <c r="I124" s="13">
        <f t="shared" si="15"/>
        <v>115.55</v>
      </c>
      <c r="J124" s="14">
        <v>53239.75</v>
      </c>
      <c r="K124" s="13" t="s">
        <v>12</v>
      </c>
      <c r="L124" s="13" t="s">
        <v>12</v>
      </c>
      <c r="M124" s="5">
        <v>379</v>
      </c>
      <c r="N124" s="5">
        <v>42.2</v>
      </c>
      <c r="O124" s="13">
        <v>0.75808383233532939</v>
      </c>
      <c r="P124" s="13">
        <v>7.8335329341317372</v>
      </c>
      <c r="Q124" s="13">
        <v>2.2742514970059879</v>
      </c>
      <c r="R124" s="13">
        <v>4.0431137724550901</v>
      </c>
      <c r="S124" s="13">
        <v>2.5269461077844313</v>
      </c>
      <c r="T124" s="13">
        <v>2.021556886227545</v>
      </c>
      <c r="U124" s="13">
        <v>7.8335329341317372</v>
      </c>
      <c r="V124" s="13">
        <v>14.908982035928144</v>
      </c>
      <c r="W124" s="13">
        <v>0</v>
      </c>
      <c r="X124" s="2"/>
    </row>
    <row r="125" spans="1:24" x14ac:dyDescent="0.3">
      <c r="A125" s="17" t="s">
        <v>39</v>
      </c>
      <c r="B125" s="17" t="s">
        <v>40</v>
      </c>
      <c r="C125" s="17" t="s">
        <v>13</v>
      </c>
      <c r="D125" s="17" t="s">
        <v>58</v>
      </c>
      <c r="E125" s="17" t="s">
        <v>73</v>
      </c>
      <c r="F125" s="17" t="s">
        <v>78</v>
      </c>
      <c r="G125" s="17" t="s">
        <v>79</v>
      </c>
      <c r="H125" s="17" t="s">
        <v>80</v>
      </c>
      <c r="I125" s="13">
        <f t="shared" si="15"/>
        <v>115.75</v>
      </c>
      <c r="J125" s="14">
        <v>53248.75</v>
      </c>
      <c r="K125" s="13" t="s">
        <v>12</v>
      </c>
      <c r="L125" s="13" t="s">
        <v>12</v>
      </c>
      <c r="M125" s="5">
        <v>389</v>
      </c>
      <c r="N125" s="5">
        <v>26</v>
      </c>
      <c r="O125" s="13">
        <v>0.30769230769230771</v>
      </c>
      <c r="P125" s="13">
        <v>4.615384615384615</v>
      </c>
      <c r="Q125" s="13">
        <v>1.5384615384615385</v>
      </c>
      <c r="R125" s="13">
        <v>0.76923076923076927</v>
      </c>
      <c r="S125" s="13">
        <v>2.6153846153846154</v>
      </c>
      <c r="T125" s="13">
        <v>0.61538461538461542</v>
      </c>
      <c r="U125" s="13">
        <v>6.1538461538461542</v>
      </c>
      <c r="V125" s="13">
        <v>9.384615384615385</v>
      </c>
      <c r="W125" s="13">
        <v>0</v>
      </c>
      <c r="X125" s="2"/>
    </row>
    <row r="126" spans="1:24" x14ac:dyDescent="0.3">
      <c r="A126" s="17" t="s">
        <v>39</v>
      </c>
      <c r="B126" s="17" t="s">
        <v>40</v>
      </c>
      <c r="C126" s="17" t="s">
        <v>13</v>
      </c>
      <c r="D126" s="17" t="s">
        <v>58</v>
      </c>
      <c r="E126" s="17" t="s">
        <v>73</v>
      </c>
      <c r="F126" s="17" t="s">
        <v>81</v>
      </c>
      <c r="G126" s="17" t="s">
        <v>82</v>
      </c>
      <c r="H126" s="17" t="s">
        <v>83</v>
      </c>
      <c r="I126" s="13">
        <f t="shared" si="15"/>
        <v>115.95</v>
      </c>
      <c r="J126" s="14">
        <v>53257.75</v>
      </c>
      <c r="K126" s="13" t="s">
        <v>12</v>
      </c>
      <c r="L126" s="13" t="s">
        <v>12</v>
      </c>
      <c r="M126" s="5">
        <v>383</v>
      </c>
      <c r="N126" s="5">
        <v>24.3</v>
      </c>
      <c r="O126" s="13">
        <v>0.70639534883720934</v>
      </c>
      <c r="P126" s="13">
        <v>5.3686046511627907</v>
      </c>
      <c r="Q126" s="13">
        <v>1.2715116279069769</v>
      </c>
      <c r="R126" s="13">
        <v>0</v>
      </c>
      <c r="S126" s="13">
        <v>1.9779069767441859</v>
      </c>
      <c r="T126" s="13">
        <v>0.56511627906976747</v>
      </c>
      <c r="U126" s="13">
        <v>8.0529069767441861</v>
      </c>
      <c r="V126" s="13">
        <v>6.3575581395348841</v>
      </c>
      <c r="W126" s="13">
        <v>0</v>
      </c>
      <c r="X126" s="2"/>
    </row>
    <row r="127" spans="1:24" x14ac:dyDescent="0.3">
      <c r="A127" s="17" t="s">
        <v>39</v>
      </c>
      <c r="B127" s="17" t="s">
        <v>40</v>
      </c>
      <c r="C127" s="17" t="s">
        <v>13</v>
      </c>
      <c r="D127" s="17" t="s">
        <v>58</v>
      </c>
      <c r="E127" s="17" t="s">
        <v>8</v>
      </c>
      <c r="F127" s="17" t="s">
        <v>48</v>
      </c>
      <c r="G127" s="17" t="s">
        <v>36</v>
      </c>
      <c r="H127" s="17" t="s">
        <v>84</v>
      </c>
      <c r="I127" s="13">
        <f t="shared" si="15"/>
        <v>116.25</v>
      </c>
      <c r="J127" s="14">
        <v>53270.125</v>
      </c>
      <c r="K127" s="13" t="s">
        <v>12</v>
      </c>
      <c r="L127" s="13" t="s">
        <v>12</v>
      </c>
      <c r="M127" s="5">
        <v>384</v>
      </c>
      <c r="N127" s="5">
        <v>26</v>
      </c>
      <c r="O127" s="13">
        <v>0.74285714285714288</v>
      </c>
      <c r="P127" s="13">
        <v>5.6457142857142859</v>
      </c>
      <c r="Q127" s="13">
        <v>1.4857142857142858</v>
      </c>
      <c r="R127" s="13">
        <v>0.89142857142857146</v>
      </c>
      <c r="S127" s="13">
        <v>2.6742857142857144</v>
      </c>
      <c r="T127" s="13">
        <v>1.04</v>
      </c>
      <c r="U127" s="13">
        <v>6.5371428571428574</v>
      </c>
      <c r="V127" s="13">
        <v>6.9828571428571431</v>
      </c>
      <c r="W127" s="13">
        <v>0</v>
      </c>
      <c r="X127" s="2"/>
    </row>
    <row r="128" spans="1:24" x14ac:dyDescent="0.3">
      <c r="A128" s="17" t="s">
        <v>39</v>
      </c>
      <c r="B128" s="17" t="s">
        <v>40</v>
      </c>
      <c r="C128" s="17" t="s">
        <v>13</v>
      </c>
      <c r="D128" s="17" t="s">
        <v>58</v>
      </c>
      <c r="E128" s="17" t="s">
        <v>8</v>
      </c>
      <c r="F128" s="17" t="s">
        <v>55</v>
      </c>
      <c r="G128" s="17" t="s">
        <v>56</v>
      </c>
      <c r="H128" s="17" t="s">
        <v>85</v>
      </c>
      <c r="I128" s="13">
        <f t="shared" si="15"/>
        <v>116.35000000000001</v>
      </c>
      <c r="J128" s="14">
        <v>53274.184999999998</v>
      </c>
      <c r="K128" s="13" t="s">
        <v>12</v>
      </c>
      <c r="L128" s="13" t="s">
        <v>12</v>
      </c>
      <c r="M128" s="5">
        <v>410</v>
      </c>
      <c r="N128" s="5">
        <v>22.7</v>
      </c>
      <c r="O128" s="13">
        <v>0</v>
      </c>
      <c r="P128" s="13">
        <v>4.3886666666666665</v>
      </c>
      <c r="Q128" s="13">
        <v>2.1186666666666669</v>
      </c>
      <c r="R128" s="13">
        <v>1.2106666666666666</v>
      </c>
      <c r="S128" s="13">
        <v>1.8159999999999998</v>
      </c>
      <c r="T128" s="13">
        <v>0.30266666666666664</v>
      </c>
      <c r="U128" s="13">
        <v>4.9939999999999998</v>
      </c>
      <c r="V128" s="13">
        <v>7.8693333333333326</v>
      </c>
      <c r="W128" s="13">
        <v>0</v>
      </c>
      <c r="X128" s="2"/>
    </row>
    <row r="129" spans="1:24" x14ac:dyDescent="0.3">
      <c r="A129" s="17" t="s">
        <v>39</v>
      </c>
      <c r="B129" s="17" t="s">
        <v>40</v>
      </c>
      <c r="C129" s="17" t="s">
        <v>13</v>
      </c>
      <c r="D129" s="17" t="s">
        <v>58</v>
      </c>
      <c r="E129" s="17" t="s">
        <v>8</v>
      </c>
      <c r="F129" s="17" t="s">
        <v>86</v>
      </c>
      <c r="G129" s="17" t="s">
        <v>65</v>
      </c>
      <c r="H129" s="17" t="s">
        <v>87</v>
      </c>
      <c r="I129" s="13">
        <f t="shared" si="15"/>
        <v>116.63000000000001</v>
      </c>
      <c r="J129" s="14">
        <v>53285.514999999999</v>
      </c>
      <c r="K129" s="13" t="s">
        <v>12</v>
      </c>
      <c r="L129" s="13" t="s">
        <v>12</v>
      </c>
      <c r="M129" s="5">
        <v>377</v>
      </c>
      <c r="N129" s="5">
        <v>44.5</v>
      </c>
      <c r="O129" s="13">
        <v>1.2936046511627908</v>
      </c>
      <c r="P129" s="13">
        <v>7.5029069767441863</v>
      </c>
      <c r="Q129" s="13">
        <v>3.8808139534883721</v>
      </c>
      <c r="R129" s="13">
        <v>0.25872093023255816</v>
      </c>
      <c r="S129" s="13">
        <v>4.3982558139534884</v>
      </c>
      <c r="T129" s="13">
        <v>0</v>
      </c>
      <c r="U129" s="13">
        <v>13.712209302325581</v>
      </c>
      <c r="V129" s="13">
        <v>13.453488372093023</v>
      </c>
      <c r="W129" s="13">
        <v>0</v>
      </c>
      <c r="X129" s="2"/>
    </row>
    <row r="130" spans="1:24" x14ac:dyDescent="0.3">
      <c r="A130" s="17" t="s">
        <v>39</v>
      </c>
      <c r="B130" s="17" t="s">
        <v>40</v>
      </c>
      <c r="C130" s="17" t="s">
        <v>13</v>
      </c>
      <c r="D130" s="17" t="s">
        <v>58</v>
      </c>
      <c r="E130" s="17" t="s">
        <v>8</v>
      </c>
      <c r="F130" s="17" t="s">
        <v>81</v>
      </c>
      <c r="G130" s="17" t="s">
        <v>82</v>
      </c>
      <c r="H130" s="17" t="s">
        <v>45</v>
      </c>
      <c r="I130" s="13">
        <f t="shared" si="15"/>
        <v>117.45</v>
      </c>
      <c r="J130" s="14">
        <v>53318.725000000006</v>
      </c>
      <c r="K130" s="13" t="s">
        <v>12</v>
      </c>
      <c r="L130" s="13" t="s">
        <v>12</v>
      </c>
      <c r="M130" s="5">
        <v>317</v>
      </c>
      <c r="N130" s="5">
        <v>38.9</v>
      </c>
      <c r="O130" s="13">
        <v>1.448404255319149</v>
      </c>
      <c r="P130" s="13">
        <v>5.5867021276595743</v>
      </c>
      <c r="Q130" s="13">
        <v>2.0691489361702127</v>
      </c>
      <c r="R130" s="13">
        <v>11.587234042553192</v>
      </c>
      <c r="S130" s="13">
        <v>3.3106382978723401</v>
      </c>
      <c r="T130" s="13">
        <v>1.0345744680851063</v>
      </c>
      <c r="U130" s="13">
        <v>8.6904255319148938</v>
      </c>
      <c r="V130" s="13">
        <v>5.1728723404255321</v>
      </c>
      <c r="W130" s="13">
        <v>0</v>
      </c>
      <c r="X130" s="3"/>
    </row>
    <row r="131" spans="1:24" x14ac:dyDescent="0.3">
      <c r="A131" s="17" t="s">
        <v>39</v>
      </c>
      <c r="B131" s="17" t="s">
        <v>40</v>
      </c>
      <c r="C131" s="17" t="s">
        <v>13</v>
      </c>
      <c r="D131" s="17" t="s">
        <v>58</v>
      </c>
      <c r="E131" s="17" t="s">
        <v>26</v>
      </c>
      <c r="F131" s="17" t="s">
        <v>88</v>
      </c>
      <c r="G131" s="17" t="s">
        <v>89</v>
      </c>
      <c r="H131" s="17" t="s">
        <v>90</v>
      </c>
      <c r="I131" s="13">
        <f t="shared" si="15"/>
        <v>118.45</v>
      </c>
      <c r="J131" s="14">
        <v>53359.225000000006</v>
      </c>
      <c r="K131" s="13" t="s">
        <v>12</v>
      </c>
      <c r="L131" s="13" t="s">
        <v>12</v>
      </c>
      <c r="M131" s="5">
        <v>356</v>
      </c>
      <c r="N131" s="5">
        <v>36.799999999999997</v>
      </c>
      <c r="O131" s="13">
        <v>1.2198895027624308</v>
      </c>
      <c r="P131" s="13">
        <v>8.7425414364640872</v>
      </c>
      <c r="Q131" s="13">
        <v>3.8629834254143645</v>
      </c>
      <c r="R131" s="13">
        <v>7.9292817679557999</v>
      </c>
      <c r="S131" s="13">
        <v>4.6762430939226522</v>
      </c>
      <c r="T131" s="13">
        <v>0.6099447513812154</v>
      </c>
      <c r="U131" s="13">
        <v>8.1325966850828735</v>
      </c>
      <c r="V131" s="13">
        <v>1.6265193370165745</v>
      </c>
      <c r="W131" s="13">
        <v>0</v>
      </c>
      <c r="X131" s="3"/>
    </row>
    <row r="132" spans="1:24" x14ac:dyDescent="0.3">
      <c r="A132" s="17" t="s">
        <v>39</v>
      </c>
      <c r="B132" s="17" t="s">
        <v>40</v>
      </c>
      <c r="C132" s="17" t="s">
        <v>13</v>
      </c>
      <c r="D132" s="17" t="s">
        <v>58</v>
      </c>
      <c r="E132" s="17" t="s">
        <v>59</v>
      </c>
      <c r="F132" s="17" t="s">
        <v>91</v>
      </c>
      <c r="G132" s="17" t="s">
        <v>92</v>
      </c>
      <c r="H132" s="17" t="s">
        <v>46</v>
      </c>
      <c r="I132" s="13">
        <f t="shared" si="15"/>
        <v>119.45</v>
      </c>
      <c r="J132" s="14">
        <v>53399.725000000006</v>
      </c>
      <c r="K132" s="13" t="s">
        <v>12</v>
      </c>
      <c r="L132" s="13" t="s">
        <v>12</v>
      </c>
      <c r="M132" s="5">
        <v>368</v>
      </c>
      <c r="N132" s="5">
        <v>37</v>
      </c>
      <c r="O132" s="13">
        <v>0.6607142857142857</v>
      </c>
      <c r="P132" s="13">
        <v>11.011904761904763</v>
      </c>
      <c r="Q132" s="13">
        <v>5.2857142857142856</v>
      </c>
      <c r="R132" s="13">
        <v>5.0654761904761907</v>
      </c>
      <c r="S132" s="13">
        <v>2.6428571428571428</v>
      </c>
      <c r="T132" s="13">
        <v>2.4226190476190474</v>
      </c>
      <c r="U132" s="13">
        <v>8.3690476190476186</v>
      </c>
      <c r="V132" s="13">
        <v>1.5416666666666667</v>
      </c>
      <c r="W132" s="13">
        <v>0</v>
      </c>
      <c r="X132" s="2"/>
    </row>
    <row r="133" spans="1:24" x14ac:dyDescent="0.3">
      <c r="A133" s="17" t="s">
        <v>39</v>
      </c>
      <c r="B133" s="17" t="s">
        <v>40</v>
      </c>
      <c r="C133" s="17" t="s">
        <v>13</v>
      </c>
      <c r="D133" s="17" t="s">
        <v>58</v>
      </c>
      <c r="E133" s="17" t="s">
        <v>7</v>
      </c>
      <c r="F133" s="17" t="s">
        <v>93</v>
      </c>
      <c r="G133" s="17" t="s">
        <v>18</v>
      </c>
      <c r="H133" s="17" t="s">
        <v>94</v>
      </c>
      <c r="I133" s="13">
        <f t="shared" si="15"/>
        <v>120.65</v>
      </c>
      <c r="J133" s="14">
        <v>53448.325000000004</v>
      </c>
      <c r="K133" s="13" t="s">
        <v>12</v>
      </c>
      <c r="L133" s="13" t="s">
        <v>12</v>
      </c>
      <c r="M133" s="5">
        <v>371</v>
      </c>
      <c r="N133" s="5">
        <v>43</v>
      </c>
      <c r="O133" s="13">
        <v>0</v>
      </c>
      <c r="P133" s="13">
        <v>10.526041666666666</v>
      </c>
      <c r="Q133" s="13">
        <v>4.255208333333333</v>
      </c>
      <c r="R133" s="13">
        <v>8.0625</v>
      </c>
      <c r="S133" s="13">
        <v>2.6875</v>
      </c>
      <c r="T133" s="13">
        <v>1.7916666666666667</v>
      </c>
      <c r="U133" s="13">
        <v>12.09375</v>
      </c>
      <c r="V133" s="13">
        <v>3.5833333333333335</v>
      </c>
      <c r="W133" s="13">
        <v>0</v>
      </c>
      <c r="X133" s="2"/>
    </row>
    <row r="134" spans="1:24" x14ac:dyDescent="0.3">
      <c r="A134" s="5">
        <v>207</v>
      </c>
      <c r="B134" s="5">
        <v>1258</v>
      </c>
      <c r="C134" s="5" t="s">
        <v>95</v>
      </c>
      <c r="D134" s="5">
        <v>1</v>
      </c>
      <c r="E134" s="5">
        <v>5</v>
      </c>
      <c r="F134" s="5">
        <v>122</v>
      </c>
      <c r="G134" s="5">
        <v>123.5</v>
      </c>
      <c r="H134" s="5">
        <v>127.22</v>
      </c>
      <c r="I134" s="5">
        <f t="shared" ref="I134" si="16">H134-5.79</f>
        <v>121.42999999999999</v>
      </c>
      <c r="J134" s="14">
        <v>53479.915000000001</v>
      </c>
      <c r="K134" s="14">
        <v>1.2232812500000001</v>
      </c>
      <c r="L134" s="14">
        <v>-1.5221875</v>
      </c>
      <c r="M134" s="5">
        <v>405</v>
      </c>
      <c r="N134" s="15">
        <v>37.530864197530867</v>
      </c>
      <c r="O134" s="13">
        <v>2.3560209424083771</v>
      </c>
      <c r="P134" s="13">
        <v>11.583769633507853</v>
      </c>
      <c r="Q134" s="13">
        <v>2.74869109947644</v>
      </c>
      <c r="R134" s="13">
        <v>5.3010471204188478</v>
      </c>
      <c r="S134" s="13">
        <v>2.3560209424083771</v>
      </c>
      <c r="T134" s="13">
        <v>0.98167539267015702</v>
      </c>
      <c r="U134" s="13">
        <v>12.172774869109947</v>
      </c>
      <c r="V134" s="13">
        <v>0</v>
      </c>
      <c r="W134" s="13">
        <v>0</v>
      </c>
      <c r="X134" s="3"/>
    </row>
    <row r="135" spans="1:24" x14ac:dyDescent="0.3">
      <c r="A135" s="16" t="s">
        <v>39</v>
      </c>
      <c r="B135" s="16" t="s">
        <v>40</v>
      </c>
      <c r="C135" s="16" t="s">
        <v>95</v>
      </c>
      <c r="D135" s="16" t="s">
        <v>14</v>
      </c>
      <c r="E135" s="16" t="s">
        <v>59</v>
      </c>
      <c r="F135" s="16" t="s">
        <v>96</v>
      </c>
      <c r="G135" s="16" t="s">
        <v>97</v>
      </c>
      <c r="H135" s="16" t="s">
        <v>98</v>
      </c>
      <c r="I135" s="13">
        <f>H135-5.79</f>
        <v>122.54</v>
      </c>
      <c r="J135" s="14">
        <v>53524.869999999995</v>
      </c>
      <c r="K135" s="13" t="s">
        <v>12</v>
      </c>
      <c r="L135" s="13" t="s">
        <v>12</v>
      </c>
      <c r="M135" s="5">
        <v>352</v>
      </c>
      <c r="N135" s="5">
        <v>38</v>
      </c>
      <c r="O135" s="13">
        <v>1.33</v>
      </c>
      <c r="P135" s="13">
        <v>10.26</v>
      </c>
      <c r="Q135" s="13">
        <v>2.66</v>
      </c>
      <c r="R135" s="13">
        <v>4.37</v>
      </c>
      <c r="S135" s="13">
        <v>4.37</v>
      </c>
      <c r="T135" s="13">
        <v>1.1399999999999999</v>
      </c>
      <c r="U135" s="13">
        <v>13.87</v>
      </c>
      <c r="V135" s="13">
        <v>0</v>
      </c>
      <c r="W135" s="13">
        <v>0</v>
      </c>
      <c r="X135" s="3"/>
    </row>
    <row r="136" spans="1:24" x14ac:dyDescent="0.3">
      <c r="A136" s="16" t="s">
        <v>39</v>
      </c>
      <c r="B136" s="16" t="s">
        <v>40</v>
      </c>
      <c r="C136" s="16" t="s">
        <v>95</v>
      </c>
      <c r="D136" s="16" t="s">
        <v>14</v>
      </c>
      <c r="E136" s="16" t="s">
        <v>7</v>
      </c>
      <c r="F136" s="16" t="s">
        <v>93</v>
      </c>
      <c r="G136" s="16" t="s">
        <v>18</v>
      </c>
      <c r="H136" s="16" t="s">
        <v>99</v>
      </c>
      <c r="I136" s="13">
        <f>H136-5.79</f>
        <v>123.21</v>
      </c>
      <c r="J136" s="14">
        <v>53552.005000000005</v>
      </c>
      <c r="K136" s="13" t="s">
        <v>12</v>
      </c>
      <c r="L136" s="13" t="s">
        <v>12</v>
      </c>
      <c r="M136" s="5">
        <v>306</v>
      </c>
      <c r="N136" s="5">
        <v>30</v>
      </c>
      <c r="O136" s="13">
        <v>1.7543859649122806</v>
      </c>
      <c r="P136" s="13">
        <v>10.175438596491228</v>
      </c>
      <c r="Q136" s="13">
        <v>1.2280701754385965</v>
      </c>
      <c r="R136" s="13">
        <v>3.1578947368421053</v>
      </c>
      <c r="S136" s="13">
        <v>5.0877192982456139</v>
      </c>
      <c r="T136" s="13">
        <v>1.7543859649122806</v>
      </c>
      <c r="U136" s="13">
        <v>6.8421052631578947</v>
      </c>
      <c r="V136" s="13">
        <v>0</v>
      </c>
      <c r="W136" s="13">
        <v>0</v>
      </c>
      <c r="X136" s="2"/>
    </row>
    <row r="137" spans="1:24" x14ac:dyDescent="0.3">
      <c r="A137" s="16" t="s">
        <v>39</v>
      </c>
      <c r="B137" s="16" t="s">
        <v>40</v>
      </c>
      <c r="C137" s="16" t="s">
        <v>95</v>
      </c>
      <c r="D137" s="16" t="s">
        <v>14</v>
      </c>
      <c r="E137" s="16" t="s">
        <v>7</v>
      </c>
      <c r="F137" s="16" t="s">
        <v>100</v>
      </c>
      <c r="G137" s="16" t="s">
        <v>101</v>
      </c>
      <c r="H137" s="16" t="s">
        <v>102</v>
      </c>
      <c r="I137" s="13">
        <f>H137-5.79</f>
        <v>123.61</v>
      </c>
      <c r="J137" s="14">
        <v>53568.205000000002</v>
      </c>
      <c r="K137" s="13" t="s">
        <v>12</v>
      </c>
      <c r="L137" s="13" t="s">
        <v>12</v>
      </c>
      <c r="M137" s="5">
        <v>329</v>
      </c>
      <c r="N137" s="5">
        <v>27.8</v>
      </c>
      <c r="O137" s="13">
        <v>0.46333333333333337</v>
      </c>
      <c r="P137" s="13">
        <v>4.4788888888888891</v>
      </c>
      <c r="Q137" s="13">
        <v>2.7800000000000002</v>
      </c>
      <c r="R137" s="13">
        <v>3.8611111111111112</v>
      </c>
      <c r="S137" s="13">
        <v>6.3322222222222218</v>
      </c>
      <c r="T137" s="13">
        <v>0.92666666666666675</v>
      </c>
      <c r="U137" s="13">
        <v>8.9577777777777783</v>
      </c>
      <c r="V137" s="13">
        <v>0</v>
      </c>
      <c r="W137" s="13">
        <v>0</v>
      </c>
      <c r="X137" s="2"/>
    </row>
    <row r="138" spans="1:24" x14ac:dyDescent="0.3">
      <c r="A138" s="16" t="s">
        <v>39</v>
      </c>
      <c r="B138" s="16" t="s">
        <v>40</v>
      </c>
      <c r="C138" s="16" t="s">
        <v>95</v>
      </c>
      <c r="D138" s="16" t="s">
        <v>14</v>
      </c>
      <c r="E138" s="16" t="s">
        <v>7</v>
      </c>
      <c r="F138" s="16" t="s">
        <v>65</v>
      </c>
      <c r="G138" s="16" t="s">
        <v>66</v>
      </c>
      <c r="H138" s="16" t="s">
        <v>103</v>
      </c>
      <c r="I138" s="13">
        <f>H138-5.79</f>
        <v>123.71</v>
      </c>
      <c r="J138" s="14">
        <v>53572.255000000005</v>
      </c>
      <c r="K138" s="13" t="s">
        <v>12</v>
      </c>
      <c r="L138" s="13" t="s">
        <v>12</v>
      </c>
      <c r="M138" s="5">
        <v>333</v>
      </c>
      <c r="N138" s="5">
        <v>41.1</v>
      </c>
      <c r="O138" s="13">
        <v>1.0275000000000001</v>
      </c>
      <c r="P138" s="13">
        <v>6.9870000000000001</v>
      </c>
      <c r="Q138" s="13">
        <v>1.6440000000000001</v>
      </c>
      <c r="R138" s="13">
        <v>5.3430000000000009</v>
      </c>
      <c r="S138" s="13">
        <v>10.891500000000001</v>
      </c>
      <c r="T138" s="13">
        <v>2.8769999999999998</v>
      </c>
      <c r="U138" s="13">
        <v>12.33</v>
      </c>
      <c r="V138" s="13">
        <v>0</v>
      </c>
      <c r="W138" s="13">
        <v>0</v>
      </c>
      <c r="X138" s="2"/>
    </row>
    <row r="139" spans="1:24" x14ac:dyDescent="0.3">
      <c r="A139" s="17" t="s">
        <v>39</v>
      </c>
      <c r="B139" s="17" t="s">
        <v>40</v>
      </c>
      <c r="C139" s="17" t="s">
        <v>13</v>
      </c>
      <c r="D139" s="17" t="s">
        <v>37</v>
      </c>
      <c r="E139" s="17" t="s">
        <v>14</v>
      </c>
      <c r="F139" s="17" t="s">
        <v>104</v>
      </c>
      <c r="G139" s="17" t="s">
        <v>105</v>
      </c>
      <c r="H139" s="17" t="s">
        <v>106</v>
      </c>
      <c r="I139" s="13">
        <f t="shared" ref="I139:I149" si="17">H139-5.45</f>
        <v>123.85000000000001</v>
      </c>
      <c r="J139" s="14">
        <v>53577.925000000003</v>
      </c>
      <c r="K139" s="13" t="s">
        <v>12</v>
      </c>
      <c r="L139" s="13" t="s">
        <v>12</v>
      </c>
      <c r="M139" s="5">
        <v>427</v>
      </c>
      <c r="N139" s="5">
        <v>46.8</v>
      </c>
      <c r="O139" s="13">
        <v>0.2476190476190476</v>
      </c>
      <c r="P139" s="13">
        <v>10.647619047619047</v>
      </c>
      <c r="Q139" s="13">
        <v>1.4857142857142855</v>
      </c>
      <c r="R139" s="13">
        <v>1.9809523809523808</v>
      </c>
      <c r="S139" s="13">
        <v>15.847619047619046</v>
      </c>
      <c r="T139" s="13">
        <v>1.2380952380952381</v>
      </c>
      <c r="U139" s="13">
        <v>15.352380952380951</v>
      </c>
      <c r="V139" s="13">
        <v>0</v>
      </c>
      <c r="W139" s="13">
        <v>0</v>
      </c>
      <c r="X139" s="2"/>
    </row>
    <row r="140" spans="1:24" x14ac:dyDescent="0.3">
      <c r="A140" s="17" t="s">
        <v>39</v>
      </c>
      <c r="B140" s="17" t="s">
        <v>40</v>
      </c>
      <c r="C140" s="17" t="s">
        <v>13</v>
      </c>
      <c r="D140" s="17" t="s">
        <v>37</v>
      </c>
      <c r="E140" s="17" t="s">
        <v>18</v>
      </c>
      <c r="F140" s="17" t="s">
        <v>100</v>
      </c>
      <c r="G140" s="17" t="s">
        <v>101</v>
      </c>
      <c r="H140" s="17" t="s">
        <v>107</v>
      </c>
      <c r="I140" s="13">
        <f t="shared" si="17"/>
        <v>124.35000000000001</v>
      </c>
      <c r="J140" s="14">
        <v>53598.175000000003</v>
      </c>
      <c r="K140" s="13" t="s">
        <v>12</v>
      </c>
      <c r="L140" s="13" t="s">
        <v>12</v>
      </c>
      <c r="M140" s="5">
        <v>313</v>
      </c>
      <c r="N140" s="5">
        <v>40.9</v>
      </c>
      <c r="O140" s="13">
        <v>1.2331658291457286</v>
      </c>
      <c r="P140" s="13">
        <v>12.126130653266332</v>
      </c>
      <c r="Q140" s="13">
        <v>3.6994974874371858</v>
      </c>
      <c r="R140" s="13">
        <v>6.987939698492462</v>
      </c>
      <c r="S140" s="13">
        <v>4.3160804020100505</v>
      </c>
      <c r="T140" s="13">
        <v>2.0552763819095476</v>
      </c>
      <c r="U140" s="13">
        <v>10.481909547738693</v>
      </c>
      <c r="V140" s="13">
        <v>0</v>
      </c>
      <c r="W140" s="13">
        <v>0</v>
      </c>
      <c r="X140" s="2"/>
    </row>
    <row r="141" spans="1:24" x14ac:dyDescent="0.3">
      <c r="A141" s="17" t="s">
        <v>39</v>
      </c>
      <c r="B141" s="17" t="s">
        <v>40</v>
      </c>
      <c r="C141" s="17" t="s">
        <v>13</v>
      </c>
      <c r="D141" s="17" t="s">
        <v>37</v>
      </c>
      <c r="E141" s="17" t="s">
        <v>73</v>
      </c>
      <c r="F141" s="17" t="s">
        <v>75</v>
      </c>
      <c r="G141" s="17" t="s">
        <v>76</v>
      </c>
      <c r="H141" s="17" t="s">
        <v>108</v>
      </c>
      <c r="I141" s="13">
        <f t="shared" si="17"/>
        <v>126.35000000000001</v>
      </c>
      <c r="J141" s="14">
        <v>53675.1977755396</v>
      </c>
      <c r="K141" s="13" t="s">
        <v>12</v>
      </c>
      <c r="L141" s="13" t="s">
        <v>12</v>
      </c>
      <c r="M141" s="5">
        <v>367</v>
      </c>
      <c r="N141" s="5">
        <v>40.9</v>
      </c>
      <c r="O141" s="13">
        <v>1.0716157205240173</v>
      </c>
      <c r="P141" s="13">
        <v>11.609170305676855</v>
      </c>
      <c r="Q141" s="13">
        <v>4.1078602620087334</v>
      </c>
      <c r="R141" s="13">
        <v>5.7152838427947597</v>
      </c>
      <c r="S141" s="13">
        <v>6.9655021834061133</v>
      </c>
      <c r="T141" s="13">
        <v>2.8576419213973798</v>
      </c>
      <c r="U141" s="13">
        <v>8.5729257641921386</v>
      </c>
      <c r="V141" s="13">
        <v>0</v>
      </c>
      <c r="W141" s="13">
        <v>0</v>
      </c>
      <c r="X141" s="2"/>
    </row>
    <row r="142" spans="1:24" x14ac:dyDescent="0.3">
      <c r="A142" s="17" t="s">
        <v>39</v>
      </c>
      <c r="B142" s="17" t="s">
        <v>40</v>
      </c>
      <c r="C142" s="17" t="s">
        <v>13</v>
      </c>
      <c r="D142" s="17" t="s">
        <v>37</v>
      </c>
      <c r="E142" s="17" t="s">
        <v>8</v>
      </c>
      <c r="F142" s="17" t="s">
        <v>8</v>
      </c>
      <c r="G142" s="17" t="s">
        <v>59</v>
      </c>
      <c r="H142" s="17" t="s">
        <v>109</v>
      </c>
      <c r="I142" s="13">
        <f t="shared" si="17"/>
        <v>126.99</v>
      </c>
      <c r="J142" s="14">
        <v>53693.845389928101</v>
      </c>
      <c r="K142" s="13" t="s">
        <v>12</v>
      </c>
      <c r="L142" s="13" t="s">
        <v>12</v>
      </c>
      <c r="M142" s="5">
        <v>434</v>
      </c>
      <c r="N142" s="5">
        <v>28.8</v>
      </c>
      <c r="O142" s="13">
        <v>0.54597156398104263</v>
      </c>
      <c r="P142" s="13">
        <v>5.7327014218009484</v>
      </c>
      <c r="Q142" s="13">
        <v>2.1838862559241705</v>
      </c>
      <c r="R142" s="13">
        <v>0.54597156398104263</v>
      </c>
      <c r="S142" s="13">
        <v>8.3260663507108994</v>
      </c>
      <c r="T142" s="13">
        <v>1.5014218009478673</v>
      </c>
      <c r="U142" s="13">
        <v>9.9639810426540283</v>
      </c>
      <c r="V142" s="13">
        <v>0</v>
      </c>
      <c r="W142" s="13">
        <v>0</v>
      </c>
      <c r="X142" s="3"/>
    </row>
    <row r="143" spans="1:24" x14ac:dyDescent="0.3">
      <c r="A143" s="17" t="s">
        <v>39</v>
      </c>
      <c r="B143" s="17" t="s">
        <v>40</v>
      </c>
      <c r="C143" s="17" t="s">
        <v>13</v>
      </c>
      <c r="D143" s="17" t="s">
        <v>37</v>
      </c>
      <c r="E143" s="17" t="s">
        <v>8</v>
      </c>
      <c r="F143" s="17" t="s">
        <v>27</v>
      </c>
      <c r="G143" s="17" t="s">
        <v>28</v>
      </c>
      <c r="H143" s="17" t="s">
        <v>110</v>
      </c>
      <c r="I143" s="13">
        <f t="shared" si="17"/>
        <v>127.18999999999998</v>
      </c>
      <c r="J143" s="14">
        <v>53699.617928057596</v>
      </c>
      <c r="K143" s="13" t="s">
        <v>12</v>
      </c>
      <c r="L143" s="13" t="s">
        <v>12</v>
      </c>
      <c r="M143" s="5">
        <v>404</v>
      </c>
      <c r="N143" s="5">
        <v>18.5</v>
      </c>
      <c r="O143" s="13">
        <v>0.55818965517241381</v>
      </c>
      <c r="P143" s="13">
        <v>3.7478448275862069</v>
      </c>
      <c r="Q143" s="13">
        <v>0.39870689655172414</v>
      </c>
      <c r="R143" s="13">
        <v>1.4353448275862069</v>
      </c>
      <c r="S143" s="13">
        <v>6.0603448275862073</v>
      </c>
      <c r="T143" s="13">
        <v>0</v>
      </c>
      <c r="U143" s="13">
        <v>6.2995689655172411</v>
      </c>
      <c r="V143" s="13">
        <v>0</v>
      </c>
      <c r="W143" s="13">
        <v>0</v>
      </c>
      <c r="X143" s="2"/>
    </row>
    <row r="144" spans="1:24" x14ac:dyDescent="0.3">
      <c r="A144" s="17" t="s">
        <v>39</v>
      </c>
      <c r="B144" s="17" t="s">
        <v>40</v>
      </c>
      <c r="C144" s="17" t="s">
        <v>13</v>
      </c>
      <c r="D144" s="17" t="s">
        <v>37</v>
      </c>
      <c r="E144" s="17" t="s">
        <v>8</v>
      </c>
      <c r="F144" s="17" t="s">
        <v>65</v>
      </c>
      <c r="G144" s="17" t="s">
        <v>66</v>
      </c>
      <c r="H144" s="17" t="s">
        <v>111</v>
      </c>
      <c r="I144" s="13">
        <f t="shared" si="17"/>
        <v>127.45</v>
      </c>
      <c r="J144" s="14">
        <v>53707.248135251801</v>
      </c>
      <c r="K144" s="13" t="s">
        <v>12</v>
      </c>
      <c r="L144" s="13" t="s">
        <v>12</v>
      </c>
      <c r="M144" s="5">
        <v>387</v>
      </c>
      <c r="N144" s="5">
        <v>18.3</v>
      </c>
      <c r="O144" s="13">
        <v>0.84896907216494855</v>
      </c>
      <c r="P144" s="13">
        <v>3.3958762886597942</v>
      </c>
      <c r="Q144" s="13">
        <v>0.28298969072164953</v>
      </c>
      <c r="R144" s="13">
        <v>2.3582474226804124</v>
      </c>
      <c r="S144" s="13">
        <v>4.7164948453608249</v>
      </c>
      <c r="T144" s="13">
        <v>0.84896907216494855</v>
      </c>
      <c r="U144" s="13">
        <v>5.8484536082474232</v>
      </c>
      <c r="V144" s="13">
        <v>0</v>
      </c>
      <c r="W144" s="13">
        <v>0</v>
      </c>
      <c r="X144" s="3"/>
    </row>
    <row r="145" spans="1:24" x14ac:dyDescent="0.3">
      <c r="A145" s="17" t="s">
        <v>39</v>
      </c>
      <c r="B145" s="17" t="s">
        <v>40</v>
      </c>
      <c r="C145" s="17" t="s">
        <v>13</v>
      </c>
      <c r="D145" s="17" t="s">
        <v>37</v>
      </c>
      <c r="E145" s="17" t="s">
        <v>8</v>
      </c>
      <c r="F145" s="17" t="s">
        <v>112</v>
      </c>
      <c r="G145" s="17" t="s">
        <v>113</v>
      </c>
      <c r="H145" s="17" t="s">
        <v>114</v>
      </c>
      <c r="I145" s="13">
        <f t="shared" si="17"/>
        <v>127.58999999999999</v>
      </c>
      <c r="J145" s="14">
        <v>53711.327404316595</v>
      </c>
      <c r="K145" s="13" t="s">
        <v>12</v>
      </c>
      <c r="L145" s="13" t="s">
        <v>12</v>
      </c>
      <c r="M145" s="5">
        <v>346</v>
      </c>
      <c r="N145" s="5">
        <v>18.2</v>
      </c>
      <c r="O145" s="13">
        <v>0.18860103626943003</v>
      </c>
      <c r="P145" s="13">
        <v>3.7720207253886011</v>
      </c>
      <c r="Q145" s="13">
        <v>1.2259067357512954</v>
      </c>
      <c r="R145" s="13">
        <v>2.2632124352331604</v>
      </c>
      <c r="S145" s="13">
        <v>4.149222797927461</v>
      </c>
      <c r="T145" s="13">
        <v>1.0373056994818652</v>
      </c>
      <c r="U145" s="13">
        <v>5.563730569948186</v>
      </c>
      <c r="V145" s="13">
        <v>0</v>
      </c>
      <c r="W145" s="13">
        <v>0</v>
      </c>
      <c r="X145" s="2"/>
    </row>
    <row r="146" spans="1:24" x14ac:dyDescent="0.3">
      <c r="A146" s="17" t="s">
        <v>39</v>
      </c>
      <c r="B146" s="17" t="s">
        <v>40</v>
      </c>
      <c r="C146" s="17" t="s">
        <v>13</v>
      </c>
      <c r="D146" s="17" t="s">
        <v>37</v>
      </c>
      <c r="E146" s="17" t="s">
        <v>8</v>
      </c>
      <c r="F146" s="17" t="s">
        <v>115</v>
      </c>
      <c r="G146" s="17" t="s">
        <v>116</v>
      </c>
      <c r="H146" s="17" t="s">
        <v>117</v>
      </c>
      <c r="I146" s="13">
        <f t="shared" si="17"/>
        <v>127.68999999999998</v>
      </c>
      <c r="J146" s="14">
        <v>53714.241073381294</v>
      </c>
      <c r="K146" s="13" t="s">
        <v>12</v>
      </c>
      <c r="L146" s="13" t="s">
        <v>12</v>
      </c>
      <c r="M146" s="5">
        <v>340</v>
      </c>
      <c r="N146" s="5">
        <v>26.7</v>
      </c>
      <c r="O146" s="13">
        <v>0.41718749999999999</v>
      </c>
      <c r="P146" s="13">
        <v>6.6749999999999998</v>
      </c>
      <c r="Q146" s="13">
        <v>1.66875</v>
      </c>
      <c r="R146" s="13">
        <v>1.66875</v>
      </c>
      <c r="S146" s="13">
        <v>5.0062499999999996</v>
      </c>
      <c r="T146" s="13">
        <v>1.5296874999999999</v>
      </c>
      <c r="U146" s="13">
        <v>9.734375</v>
      </c>
      <c r="V146" s="13">
        <v>0</v>
      </c>
      <c r="W146" s="13">
        <v>0</v>
      </c>
      <c r="X146" s="2"/>
    </row>
    <row r="147" spans="1:24" x14ac:dyDescent="0.3">
      <c r="A147" s="17" t="s">
        <v>39</v>
      </c>
      <c r="B147" s="17" t="s">
        <v>40</v>
      </c>
      <c r="C147" s="17" t="s">
        <v>13</v>
      </c>
      <c r="D147" s="17" t="s">
        <v>37</v>
      </c>
      <c r="E147" s="17" t="s">
        <v>8</v>
      </c>
      <c r="F147" s="17" t="s">
        <v>52</v>
      </c>
      <c r="G147" s="17" t="s">
        <v>53</v>
      </c>
      <c r="H147" s="17" t="s">
        <v>118</v>
      </c>
      <c r="I147" s="13">
        <f t="shared" si="17"/>
        <v>127.88000000000001</v>
      </c>
      <c r="J147" s="14">
        <v>53719.7770115108</v>
      </c>
      <c r="K147" s="13" t="s">
        <v>12</v>
      </c>
      <c r="L147" s="13" t="s">
        <v>12</v>
      </c>
      <c r="M147" s="5">
        <v>307</v>
      </c>
      <c r="N147" s="5">
        <v>39.200000000000003</v>
      </c>
      <c r="O147" s="13">
        <v>0.58507462686567169</v>
      </c>
      <c r="P147" s="13">
        <v>8.9711442786069657</v>
      </c>
      <c r="Q147" s="13">
        <v>3.5104477611940301</v>
      </c>
      <c r="R147" s="13">
        <v>4.4855721393034829</v>
      </c>
      <c r="S147" s="13">
        <v>4.8756218905472641</v>
      </c>
      <c r="T147" s="13">
        <v>2.9253731343283582</v>
      </c>
      <c r="U147" s="13">
        <v>13.846766169154231</v>
      </c>
      <c r="V147" s="13">
        <v>0</v>
      </c>
      <c r="W147" s="13">
        <v>0</v>
      </c>
      <c r="X147" s="3"/>
    </row>
    <row r="148" spans="1:24" x14ac:dyDescent="0.3">
      <c r="A148" s="17" t="s">
        <v>39</v>
      </c>
      <c r="B148" s="17" t="s">
        <v>40</v>
      </c>
      <c r="C148" s="17" t="s">
        <v>13</v>
      </c>
      <c r="D148" s="17" t="s">
        <v>37</v>
      </c>
      <c r="E148" s="17" t="s">
        <v>26</v>
      </c>
      <c r="F148" s="17" t="s">
        <v>119</v>
      </c>
      <c r="G148" s="17" t="s">
        <v>120</v>
      </c>
      <c r="H148" s="17" t="s">
        <v>121</v>
      </c>
      <c r="I148" s="13">
        <f t="shared" si="17"/>
        <v>128.60000000000002</v>
      </c>
      <c r="J148" s="14">
        <v>53740.755494963996</v>
      </c>
      <c r="K148" s="13" t="s">
        <v>12</v>
      </c>
      <c r="L148" s="13" t="s">
        <v>12</v>
      </c>
      <c r="M148" s="5">
        <v>322</v>
      </c>
      <c r="N148" s="5">
        <v>41.2</v>
      </c>
      <c r="O148" s="13">
        <v>3.6021857923497271</v>
      </c>
      <c r="P148" s="13">
        <v>14.633879781420765</v>
      </c>
      <c r="Q148" s="13">
        <v>2.9267759562841533</v>
      </c>
      <c r="R148" s="13">
        <v>4.2775956284153009</v>
      </c>
      <c r="S148" s="13">
        <v>3.377049180327869</v>
      </c>
      <c r="T148" s="13">
        <v>2.7016393442622952</v>
      </c>
      <c r="U148" s="13">
        <v>9.6808743169398923</v>
      </c>
      <c r="V148" s="13">
        <v>0</v>
      </c>
      <c r="W148" s="13">
        <v>0</v>
      </c>
      <c r="X148" s="3"/>
    </row>
    <row r="149" spans="1:24" x14ac:dyDescent="0.3">
      <c r="A149" s="17" t="s">
        <v>39</v>
      </c>
      <c r="B149" s="17" t="s">
        <v>40</v>
      </c>
      <c r="C149" s="17" t="s">
        <v>13</v>
      </c>
      <c r="D149" s="17" t="s">
        <v>37</v>
      </c>
      <c r="E149" s="17" t="s">
        <v>26</v>
      </c>
      <c r="F149" s="17" t="s">
        <v>30</v>
      </c>
      <c r="G149" s="17" t="s">
        <v>31</v>
      </c>
      <c r="H149" s="17" t="s">
        <v>122</v>
      </c>
      <c r="I149" s="13">
        <f t="shared" si="17"/>
        <v>129.29000000000002</v>
      </c>
      <c r="J149" s="14">
        <v>53760.859778417194</v>
      </c>
      <c r="K149" s="13" t="s">
        <v>12</v>
      </c>
      <c r="L149" s="13" t="s">
        <v>12</v>
      </c>
      <c r="M149" s="5">
        <v>325</v>
      </c>
      <c r="N149" s="5">
        <v>45.5</v>
      </c>
      <c r="O149" s="13">
        <v>5.6553672316384178</v>
      </c>
      <c r="P149" s="13">
        <v>13.624293785310735</v>
      </c>
      <c r="Q149" s="13">
        <v>2.8276836158192089</v>
      </c>
      <c r="R149" s="13">
        <v>8.740112994350282</v>
      </c>
      <c r="S149" s="13">
        <v>2.5706214689265536</v>
      </c>
      <c r="T149" s="13">
        <v>2.5706214689265536</v>
      </c>
      <c r="U149" s="13">
        <v>9.5112994350282491</v>
      </c>
      <c r="V149" s="13">
        <v>0</v>
      </c>
      <c r="W149" s="13">
        <v>0</v>
      </c>
      <c r="X149" s="2"/>
    </row>
    <row r="150" spans="1:24" x14ac:dyDescent="0.3">
      <c r="A150" s="11">
        <v>207</v>
      </c>
      <c r="B150" s="11">
        <v>1258</v>
      </c>
      <c r="C150" s="11" t="s">
        <v>13</v>
      </c>
      <c r="D150" s="11" t="s">
        <v>37</v>
      </c>
      <c r="E150" s="11" t="s">
        <v>59</v>
      </c>
      <c r="F150" s="11" t="s">
        <v>93</v>
      </c>
      <c r="G150" s="11" t="s">
        <v>18</v>
      </c>
      <c r="H150" s="11" t="s">
        <v>123</v>
      </c>
      <c r="I150" s="11">
        <v>129.95000000000002</v>
      </c>
      <c r="J150" s="14">
        <v>53780.089861870503</v>
      </c>
      <c r="K150" s="13" t="s">
        <v>12</v>
      </c>
      <c r="L150" s="13" t="s">
        <v>12</v>
      </c>
      <c r="M150" s="5">
        <v>293</v>
      </c>
      <c r="N150" s="5">
        <v>41.4</v>
      </c>
      <c r="O150" s="13">
        <v>2.0597014925373136</v>
      </c>
      <c r="P150" s="13">
        <v>16.889552238805969</v>
      </c>
      <c r="Q150" s="13">
        <v>2.0597014925373136</v>
      </c>
      <c r="R150" s="13">
        <v>5.9731343283582081</v>
      </c>
      <c r="S150" s="13">
        <v>3.5014925373134327</v>
      </c>
      <c r="T150" s="13">
        <v>3.707462686567164</v>
      </c>
      <c r="U150" s="13">
        <v>7.2089552238805972</v>
      </c>
      <c r="V150" s="13">
        <v>0</v>
      </c>
      <c r="W150" s="13">
        <v>0</v>
      </c>
      <c r="X150" s="3"/>
    </row>
    <row r="151" spans="1:24" x14ac:dyDescent="0.3">
      <c r="A151" s="11">
        <v>207</v>
      </c>
      <c r="B151" s="11">
        <v>1258</v>
      </c>
      <c r="C151" s="11" t="s">
        <v>13</v>
      </c>
      <c r="D151" s="11" t="s">
        <v>37</v>
      </c>
      <c r="E151" s="11" t="s">
        <v>59</v>
      </c>
      <c r="F151" s="11" t="s">
        <v>124</v>
      </c>
      <c r="G151" s="11" t="s">
        <v>125</v>
      </c>
      <c r="H151" s="11" t="s">
        <v>126</v>
      </c>
      <c r="I151" s="11">
        <v>130.58000000000001</v>
      </c>
      <c r="J151" s="18">
        <v>53798.441400000003</v>
      </c>
      <c r="K151" s="13" t="s">
        <v>12</v>
      </c>
      <c r="L151" s="13" t="s">
        <v>12</v>
      </c>
      <c r="M151" s="5">
        <v>321</v>
      </c>
      <c r="N151" s="5">
        <v>43.4</v>
      </c>
      <c r="O151" s="13">
        <v>0.99199999999999999</v>
      </c>
      <c r="P151" s="13">
        <v>17.36</v>
      </c>
      <c r="Q151" s="13">
        <v>4.7119999999999997</v>
      </c>
      <c r="R151" s="13">
        <v>7.9359999999999999</v>
      </c>
      <c r="S151" s="13">
        <v>3.472</v>
      </c>
      <c r="T151" s="13">
        <v>2.48</v>
      </c>
      <c r="U151" s="13">
        <v>6.4479999999999995</v>
      </c>
      <c r="V151" s="13">
        <v>0</v>
      </c>
      <c r="W151" s="13">
        <v>0</v>
      </c>
      <c r="X151" s="3"/>
    </row>
    <row r="152" spans="1:24" x14ac:dyDescent="0.4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P152" s="6"/>
      <c r="Q152" s="6"/>
      <c r="R152" s="6"/>
      <c r="S152" s="6"/>
      <c r="T152" s="6"/>
      <c r="U152" s="6"/>
      <c r="V152" s="6"/>
      <c r="W152" s="6"/>
      <c r="X152" s="1"/>
    </row>
    <row r="153" spans="1:24" x14ac:dyDescent="0.4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P153" s="6"/>
      <c r="Q153" s="6"/>
      <c r="R153" s="6"/>
      <c r="S153" s="6"/>
      <c r="T153" s="6"/>
      <c r="U153" s="6"/>
      <c r="V153" s="6"/>
      <c r="W153" s="6"/>
      <c r="X153" s="1"/>
    </row>
    <row r="154" spans="1:24" x14ac:dyDescent="0.4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P154" s="6"/>
      <c r="Q154" s="6"/>
      <c r="R154" s="6"/>
      <c r="S154" s="6"/>
      <c r="T154" s="6"/>
      <c r="U154" s="6"/>
      <c r="V154" s="6"/>
      <c r="W154" s="6"/>
      <c r="X154" s="1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% species 1258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2020-01-15T12:19:12Z</dcterms:modified>
</cp:coreProperties>
</file>