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240" yWindow="315" windowWidth="20115" windowHeight="7755" firstSheet="6" activeTab="8"/>
  </bookViews>
  <sheets>
    <sheet name="Direct Assessment of CLO 1" sheetId="5" r:id="rId1"/>
    <sheet name="Direct Assessment of CLO 2" sheetId="13" r:id="rId2"/>
    <sheet name="Direct Assessment of CLO 3" sheetId="9" r:id="rId3"/>
    <sheet name="Direct Assessment of CLO 4" sheetId="10" r:id="rId4"/>
    <sheet name="Direct Assessment of CLO 5" sheetId="11" r:id="rId5"/>
    <sheet name="Direct Assessment of CLO 6" sheetId="12" r:id="rId6"/>
    <sheet name="Direct Assessment of CLO 7" sheetId="14" r:id="rId7"/>
    <sheet name="Indirect Assessment" sheetId="1" r:id="rId8"/>
    <sheet name="Grade" sheetId="2" r:id="rId9"/>
  </sheets>
  <calcPr calcId="144525"/>
</workbook>
</file>

<file path=xl/calcChain.xml><?xml version="1.0" encoding="utf-8"?>
<calcChain xmlns="http://schemas.openxmlformats.org/spreadsheetml/2006/main">
  <c r="Q22" i="2"/>
  <c r="K7" l="1"/>
  <c r="K27"/>
  <c r="B16"/>
  <c r="B15"/>
  <c r="I27"/>
  <c r="J27"/>
  <c r="K8"/>
  <c r="J8"/>
  <c r="I10"/>
  <c r="I9"/>
  <c r="I8"/>
  <c r="G8"/>
  <c r="D8"/>
  <c r="I7" l="1"/>
  <c r="I13" l="1"/>
  <c r="I6"/>
  <c r="I5"/>
  <c r="I4"/>
  <c r="I3"/>
  <c r="I2"/>
  <c r="B27" l="1"/>
  <c r="M22"/>
  <c r="K3"/>
  <c r="K4"/>
  <c r="K5"/>
  <c r="K6"/>
  <c r="K9"/>
  <c r="K10"/>
  <c r="K11"/>
  <c r="K12"/>
  <c r="K2"/>
  <c r="J3"/>
  <c r="J4"/>
  <c r="J5"/>
  <c r="J6"/>
  <c r="J7"/>
  <c r="J9"/>
  <c r="J10"/>
  <c r="J11"/>
  <c r="J12"/>
  <c r="J13"/>
  <c r="J2"/>
  <c r="G27"/>
  <c r="G3"/>
  <c r="G4"/>
  <c r="G5"/>
  <c r="G6"/>
  <c r="G7"/>
  <c r="G9"/>
  <c r="G10"/>
  <c r="G11"/>
  <c r="G12"/>
  <c r="G13"/>
  <c r="G2"/>
  <c r="B14"/>
  <c r="D3"/>
  <c r="D4"/>
  <c r="D5"/>
  <c r="D6"/>
  <c r="D7"/>
  <c r="D9"/>
  <c r="D10"/>
  <c r="D11"/>
  <c r="D12"/>
  <c r="D13"/>
  <c r="D2"/>
  <c r="P22" l="1"/>
  <c r="O22"/>
  <c r="Y38" i="12"/>
  <c r="Y37"/>
  <c r="Y37" i="11"/>
  <c r="Y38" i="10"/>
  <c r="Y37"/>
  <c r="Y38" i="9"/>
  <c r="Y37"/>
  <c r="Y38" i="13"/>
  <c r="Y37"/>
  <c r="Y38" i="5"/>
  <c r="Y37"/>
  <c r="Y38" i="14"/>
  <c r="Y37"/>
  <c r="B17" i="2" l="1"/>
  <c r="B18" s="1"/>
  <c r="B30" i="1"/>
  <c r="C30"/>
  <c r="D30"/>
  <c r="E30"/>
  <c r="F30"/>
  <c r="G30"/>
  <c r="B31"/>
  <c r="C31"/>
  <c r="D31"/>
  <c r="E31"/>
  <c r="F31"/>
  <c r="G31"/>
  <c r="B32"/>
  <c r="C32"/>
  <c r="D32"/>
  <c r="E32"/>
  <c r="F32"/>
  <c r="G32"/>
  <c r="G26"/>
  <c r="H28" i="5" l="1"/>
  <c r="I28"/>
  <c r="H28" i="13"/>
  <c r="I28"/>
  <c r="H28" i="9"/>
  <c r="I28"/>
  <c r="H28" i="10"/>
  <c r="I28"/>
  <c r="H28" i="11"/>
  <c r="I28"/>
  <c r="H28" i="12"/>
  <c r="I28"/>
  <c r="H28" i="14"/>
  <c r="I28"/>
  <c r="C57"/>
  <c r="E32"/>
  <c r="D32"/>
  <c r="C32"/>
  <c r="B32"/>
  <c r="A32"/>
  <c r="I29"/>
  <c r="H29"/>
  <c r="G29"/>
  <c r="F29"/>
  <c r="E29"/>
  <c r="D29"/>
  <c r="C29"/>
  <c r="G28"/>
  <c r="F28"/>
  <c r="E28"/>
  <c r="D28"/>
  <c r="C28"/>
  <c r="D25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AQ22"/>
  <c r="AP22"/>
  <c r="AO22"/>
  <c r="AN22"/>
  <c r="AM22"/>
  <c r="AK22"/>
  <c r="AQ21"/>
  <c r="AP21"/>
  <c r="AO21"/>
  <c r="AN21"/>
  <c r="AM21"/>
  <c r="AK21"/>
  <c r="AQ20"/>
  <c r="AP20"/>
  <c r="AO20"/>
  <c r="AN20"/>
  <c r="AM20"/>
  <c r="AK20"/>
  <c r="AQ19"/>
  <c r="AP19"/>
  <c r="AO19"/>
  <c r="AN19"/>
  <c r="AM19"/>
  <c r="AK19"/>
  <c r="AQ18"/>
  <c r="AP18"/>
  <c r="AO18"/>
  <c r="AN18"/>
  <c r="AM18"/>
  <c r="AK18"/>
  <c r="AQ17"/>
  <c r="AP17"/>
  <c r="AO17"/>
  <c r="AN17"/>
  <c r="AM17"/>
  <c r="AK17"/>
  <c r="AQ16"/>
  <c r="AP16"/>
  <c r="AO16"/>
  <c r="AN16"/>
  <c r="AM16"/>
  <c r="AK16"/>
  <c r="AQ15"/>
  <c r="AP15"/>
  <c r="AO15"/>
  <c r="AN15"/>
  <c r="AM15"/>
  <c r="AK15"/>
  <c r="AQ14"/>
  <c r="AP14"/>
  <c r="AO14"/>
  <c r="AN14"/>
  <c r="AM14"/>
  <c r="AK14"/>
  <c r="AQ13"/>
  <c r="AP13"/>
  <c r="AO13"/>
  <c r="AN13"/>
  <c r="AM13"/>
  <c r="AK13"/>
  <c r="AQ12"/>
  <c r="AP12"/>
  <c r="AO12"/>
  <c r="AN12"/>
  <c r="AM12"/>
  <c r="AK12"/>
  <c r="AQ11"/>
  <c r="AP11"/>
  <c r="AK11"/>
  <c r="AQ10"/>
  <c r="AP10"/>
  <c r="AK10"/>
  <c r="AQ9"/>
  <c r="AP9"/>
  <c r="AK9"/>
  <c r="AK8"/>
  <c r="AK7"/>
  <c r="AK6"/>
  <c r="AK5"/>
  <c r="AK4"/>
  <c r="C27" s="1"/>
  <c r="D27" s="1"/>
  <c r="E27" s="1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T27" s="1"/>
  <c r="U27" s="1"/>
  <c r="V27" s="1"/>
  <c r="W27" s="1"/>
  <c r="X27" s="1"/>
  <c r="Y27" s="1"/>
  <c r="Z27" s="1"/>
  <c r="AA27" s="1"/>
  <c r="AB27" s="1"/>
  <c r="AC27" s="1"/>
  <c r="AD27" s="1"/>
  <c r="AE27" s="1"/>
  <c r="AF27" s="1"/>
  <c r="AG27" s="1"/>
  <c r="AH27" s="1"/>
  <c r="AI27" s="1"/>
  <c r="AJ27" s="1"/>
  <c r="AK3"/>
  <c r="C26" s="1"/>
  <c r="D26" s="1"/>
  <c r="E26" s="1"/>
  <c r="F26" s="1"/>
  <c r="G26" s="1"/>
  <c r="H26" s="1"/>
  <c r="I26" s="1"/>
  <c r="J26" s="1"/>
  <c r="K26" s="1"/>
  <c r="L26" s="1"/>
  <c r="M26" s="1"/>
  <c r="N26" s="1"/>
  <c r="O26" s="1"/>
  <c r="P26" s="1"/>
  <c r="Q26" s="1"/>
  <c r="R26" s="1"/>
  <c r="S26" s="1"/>
  <c r="T26" s="1"/>
  <c r="U26" s="1"/>
  <c r="V26" s="1"/>
  <c r="W26" s="1"/>
  <c r="X26" s="1"/>
  <c r="Y26" s="1"/>
  <c r="Z26" s="1"/>
  <c r="AA26" s="1"/>
  <c r="AB26" s="1"/>
  <c r="AC26" s="1"/>
  <c r="AD26" s="1"/>
  <c r="AE26" s="1"/>
  <c r="AF26" s="1"/>
  <c r="AG26" s="1"/>
  <c r="AH26" s="1"/>
  <c r="AI26" s="1"/>
  <c r="AJ26" s="1"/>
  <c r="C57" i="13" l="1"/>
  <c r="E32"/>
  <c r="D32"/>
  <c r="C32"/>
  <c r="B32"/>
  <c r="A32"/>
  <c r="I29"/>
  <c r="H29"/>
  <c r="G29"/>
  <c r="F29"/>
  <c r="E29"/>
  <c r="D29"/>
  <c r="C29"/>
  <c r="G28"/>
  <c r="F28"/>
  <c r="E28"/>
  <c r="D28"/>
  <c r="C28"/>
  <c r="D25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AQ22"/>
  <c r="AP22"/>
  <c r="AO22"/>
  <c r="AN22"/>
  <c r="AM22"/>
  <c r="AK22"/>
  <c r="AQ21"/>
  <c r="AP21"/>
  <c r="AO21"/>
  <c r="AN21"/>
  <c r="AM21"/>
  <c r="AK21"/>
  <c r="AQ20"/>
  <c r="AP20"/>
  <c r="AO20"/>
  <c r="AN20"/>
  <c r="AM20"/>
  <c r="AK20"/>
  <c r="AQ19"/>
  <c r="AP19"/>
  <c r="AO19"/>
  <c r="AN19"/>
  <c r="AM19"/>
  <c r="AK19"/>
  <c r="AQ18"/>
  <c r="AP18"/>
  <c r="AO18"/>
  <c r="AN18"/>
  <c r="AM18"/>
  <c r="AK18"/>
  <c r="AQ17"/>
  <c r="AP17"/>
  <c r="AO17"/>
  <c r="AN17"/>
  <c r="AM17"/>
  <c r="AK17"/>
  <c r="AQ16"/>
  <c r="AP16"/>
  <c r="AO16"/>
  <c r="AN16"/>
  <c r="AM16"/>
  <c r="AK16"/>
  <c r="AQ15"/>
  <c r="AP15"/>
  <c r="AO15"/>
  <c r="AN15"/>
  <c r="AM15"/>
  <c r="AK15"/>
  <c r="AQ14"/>
  <c r="AP14"/>
  <c r="AO14"/>
  <c r="AN14"/>
  <c r="AM14"/>
  <c r="AK14"/>
  <c r="AQ13"/>
  <c r="AP13"/>
  <c r="AO13"/>
  <c r="AN13"/>
  <c r="AM13"/>
  <c r="AK13"/>
  <c r="AQ12"/>
  <c r="AP12"/>
  <c r="AO12"/>
  <c r="AN12"/>
  <c r="AM12"/>
  <c r="AK12"/>
  <c r="AQ11"/>
  <c r="AP11"/>
  <c r="AK11"/>
  <c r="AQ10"/>
  <c r="AP10"/>
  <c r="AK10"/>
  <c r="AQ9"/>
  <c r="AP9"/>
  <c r="AK9"/>
  <c r="AK8"/>
  <c r="AK7"/>
  <c r="AK6"/>
  <c r="AK5"/>
  <c r="AK4"/>
  <c r="C27" s="1"/>
  <c r="D27" s="1"/>
  <c r="E27" s="1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T27" s="1"/>
  <c r="U27" s="1"/>
  <c r="V27" s="1"/>
  <c r="W27" s="1"/>
  <c r="X27" s="1"/>
  <c r="Y27" s="1"/>
  <c r="Z27" s="1"/>
  <c r="AA27" s="1"/>
  <c r="AB27" s="1"/>
  <c r="AC27" s="1"/>
  <c r="AD27" s="1"/>
  <c r="AE27" s="1"/>
  <c r="AF27" s="1"/>
  <c r="AG27" s="1"/>
  <c r="AH27" s="1"/>
  <c r="AI27" s="1"/>
  <c r="AJ27" s="1"/>
  <c r="AK3"/>
  <c r="C26" s="1"/>
  <c r="D26" s="1"/>
  <c r="E26" s="1"/>
  <c r="F26" s="1"/>
  <c r="G26" s="1"/>
  <c r="H26" s="1"/>
  <c r="I26" s="1"/>
  <c r="J26" s="1"/>
  <c r="K26" s="1"/>
  <c r="L26" s="1"/>
  <c r="M26" s="1"/>
  <c r="N26" s="1"/>
  <c r="O26" s="1"/>
  <c r="P26" s="1"/>
  <c r="Q26" s="1"/>
  <c r="R26" s="1"/>
  <c r="S26" s="1"/>
  <c r="T26" s="1"/>
  <c r="U26" s="1"/>
  <c r="V26" s="1"/>
  <c r="W26" s="1"/>
  <c r="X26" s="1"/>
  <c r="Y26" s="1"/>
  <c r="Z26" s="1"/>
  <c r="AA26" s="1"/>
  <c r="AB26" s="1"/>
  <c r="AC26" s="1"/>
  <c r="AD26" s="1"/>
  <c r="AE26" s="1"/>
  <c r="AF26" s="1"/>
  <c r="AG26" s="1"/>
  <c r="AH26" s="1"/>
  <c r="AI26" s="1"/>
  <c r="AJ26" s="1"/>
  <c r="C57" i="12"/>
  <c r="E32"/>
  <c r="D32"/>
  <c r="C32"/>
  <c r="B32"/>
  <c r="A32"/>
  <c r="I29"/>
  <c r="H29"/>
  <c r="G29"/>
  <c r="F29"/>
  <c r="E29"/>
  <c r="D29"/>
  <c r="C29"/>
  <c r="G28"/>
  <c r="F28"/>
  <c r="E28"/>
  <c r="D28"/>
  <c r="C28"/>
  <c r="E25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D25"/>
  <c r="AQ22"/>
  <c r="AP22"/>
  <c r="AO22"/>
  <c r="AN22"/>
  <c r="AM22"/>
  <c r="AK22"/>
  <c r="AQ21"/>
  <c r="AP21"/>
  <c r="AO21"/>
  <c r="AN21"/>
  <c r="AM21"/>
  <c r="AK21"/>
  <c r="AQ20"/>
  <c r="AP20"/>
  <c r="AO20"/>
  <c r="AN20"/>
  <c r="AM20"/>
  <c r="AK20"/>
  <c r="AQ19"/>
  <c r="AP19"/>
  <c r="AO19"/>
  <c r="AN19"/>
  <c r="AM19"/>
  <c r="AK19"/>
  <c r="AQ18"/>
  <c r="AP18"/>
  <c r="AO18"/>
  <c r="AN18"/>
  <c r="AM18"/>
  <c r="AK18"/>
  <c r="AQ17"/>
  <c r="AP17"/>
  <c r="AO17"/>
  <c r="AN17"/>
  <c r="AM17"/>
  <c r="AK17"/>
  <c r="AQ16"/>
  <c r="AP16"/>
  <c r="AO16"/>
  <c r="AN16"/>
  <c r="AM16"/>
  <c r="AK16"/>
  <c r="AQ15"/>
  <c r="AP15"/>
  <c r="AO15"/>
  <c r="AN15"/>
  <c r="AM15"/>
  <c r="AK15"/>
  <c r="AQ14"/>
  <c r="AP14"/>
  <c r="AO14"/>
  <c r="AN14"/>
  <c r="AM14"/>
  <c r="AK14"/>
  <c r="AQ13"/>
  <c r="AP13"/>
  <c r="AO13"/>
  <c r="AN13"/>
  <c r="AM13"/>
  <c r="AK13"/>
  <c r="AQ12"/>
  <c r="AP12"/>
  <c r="AO12"/>
  <c r="AN12"/>
  <c r="AM12"/>
  <c r="AK12"/>
  <c r="AQ11"/>
  <c r="AP11"/>
  <c r="AK11"/>
  <c r="AQ10"/>
  <c r="AP10"/>
  <c r="AK10"/>
  <c r="AQ9"/>
  <c r="AP9"/>
  <c r="AK9"/>
  <c r="AK8"/>
  <c r="AK7"/>
  <c r="AK6"/>
  <c r="AK5"/>
  <c r="AK4"/>
  <c r="C27" s="1"/>
  <c r="D27" s="1"/>
  <c r="E27" s="1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T27" s="1"/>
  <c r="U27" s="1"/>
  <c r="V27" s="1"/>
  <c r="W27" s="1"/>
  <c r="X27" s="1"/>
  <c r="Y27" s="1"/>
  <c r="Z27" s="1"/>
  <c r="AA27" s="1"/>
  <c r="AB27" s="1"/>
  <c r="AC27" s="1"/>
  <c r="AD27" s="1"/>
  <c r="AE27" s="1"/>
  <c r="AF27" s="1"/>
  <c r="AG27" s="1"/>
  <c r="AH27" s="1"/>
  <c r="AI27" s="1"/>
  <c r="AJ27" s="1"/>
  <c r="AK3"/>
  <c r="C26" s="1"/>
  <c r="D26" s="1"/>
  <c r="E26" s="1"/>
  <c r="F26" s="1"/>
  <c r="G26" s="1"/>
  <c r="H26" s="1"/>
  <c r="I26" s="1"/>
  <c r="J26" s="1"/>
  <c r="K26" s="1"/>
  <c r="L26" s="1"/>
  <c r="M26" s="1"/>
  <c r="N26" s="1"/>
  <c r="O26" s="1"/>
  <c r="P26" s="1"/>
  <c r="Q26" s="1"/>
  <c r="R26" s="1"/>
  <c r="S26" s="1"/>
  <c r="T26" s="1"/>
  <c r="U26" s="1"/>
  <c r="V26" s="1"/>
  <c r="W26" s="1"/>
  <c r="X26" s="1"/>
  <c r="Y26" s="1"/>
  <c r="Z26" s="1"/>
  <c r="AA26" s="1"/>
  <c r="AB26" s="1"/>
  <c r="AC26" s="1"/>
  <c r="AD26" s="1"/>
  <c r="AE26" s="1"/>
  <c r="AF26" s="1"/>
  <c r="AG26" s="1"/>
  <c r="AH26" s="1"/>
  <c r="AI26" s="1"/>
  <c r="AJ26" s="1"/>
  <c r="C57" i="11"/>
  <c r="E32"/>
  <c r="D32"/>
  <c r="C32"/>
  <c r="B32"/>
  <c r="A32"/>
  <c r="I29"/>
  <c r="H29"/>
  <c r="G29"/>
  <c r="F29"/>
  <c r="E29"/>
  <c r="D29"/>
  <c r="C29"/>
  <c r="G28"/>
  <c r="F28"/>
  <c r="E28"/>
  <c r="D28"/>
  <c r="C28"/>
  <c r="D25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AQ22"/>
  <c r="AP22"/>
  <c r="AO22"/>
  <c r="AN22"/>
  <c r="AM22"/>
  <c r="AK22"/>
  <c r="AQ21"/>
  <c r="AP21"/>
  <c r="AO21"/>
  <c r="AN21"/>
  <c r="AM21"/>
  <c r="AK21"/>
  <c r="AQ20"/>
  <c r="AP20"/>
  <c r="AO20"/>
  <c r="AN20"/>
  <c r="AM20"/>
  <c r="AK20"/>
  <c r="AQ19"/>
  <c r="AP19"/>
  <c r="AO19"/>
  <c r="AN19"/>
  <c r="AM19"/>
  <c r="AK19"/>
  <c r="AQ18"/>
  <c r="AP18"/>
  <c r="AO18"/>
  <c r="AN18"/>
  <c r="AM18"/>
  <c r="AK18"/>
  <c r="AQ17"/>
  <c r="AP17"/>
  <c r="AO17"/>
  <c r="AN17"/>
  <c r="AM17"/>
  <c r="AK17"/>
  <c r="AQ16"/>
  <c r="AP16"/>
  <c r="AO16"/>
  <c r="AN16"/>
  <c r="AM16"/>
  <c r="AK16"/>
  <c r="AQ15"/>
  <c r="AP15"/>
  <c r="AO15"/>
  <c r="AN15"/>
  <c r="AM15"/>
  <c r="AK15"/>
  <c r="AQ14"/>
  <c r="AP14"/>
  <c r="AO14"/>
  <c r="AN14"/>
  <c r="AM14"/>
  <c r="AK14"/>
  <c r="AQ13"/>
  <c r="AP13"/>
  <c r="AO13"/>
  <c r="AN13"/>
  <c r="AM13"/>
  <c r="AK13"/>
  <c r="AQ12"/>
  <c r="AP12"/>
  <c r="AO12"/>
  <c r="AN12"/>
  <c r="AM12"/>
  <c r="AK12"/>
  <c r="AQ11"/>
  <c r="AP11"/>
  <c r="AK11"/>
  <c r="AQ10"/>
  <c r="AP10"/>
  <c r="AK10"/>
  <c r="AQ9"/>
  <c r="AP9"/>
  <c r="AK9"/>
  <c r="AK8"/>
  <c r="AK7"/>
  <c r="AK6"/>
  <c r="AK5"/>
  <c r="AK4"/>
  <c r="C27" s="1"/>
  <c r="D27" s="1"/>
  <c r="E27" s="1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T27" s="1"/>
  <c r="U27" s="1"/>
  <c r="V27" s="1"/>
  <c r="W27" s="1"/>
  <c r="X27" s="1"/>
  <c r="Y27" s="1"/>
  <c r="Z27" s="1"/>
  <c r="AA27" s="1"/>
  <c r="AB27" s="1"/>
  <c r="AC27" s="1"/>
  <c r="AD27" s="1"/>
  <c r="AE27" s="1"/>
  <c r="AF27" s="1"/>
  <c r="AG27" s="1"/>
  <c r="AH27" s="1"/>
  <c r="AI27" s="1"/>
  <c r="AJ27" s="1"/>
  <c r="AK3"/>
  <c r="C26" s="1"/>
  <c r="D26" s="1"/>
  <c r="E26" s="1"/>
  <c r="F26" s="1"/>
  <c r="G26" s="1"/>
  <c r="H26" s="1"/>
  <c r="I26" s="1"/>
  <c r="J26" s="1"/>
  <c r="K26" s="1"/>
  <c r="L26" s="1"/>
  <c r="M26" s="1"/>
  <c r="N26" s="1"/>
  <c r="O26" s="1"/>
  <c r="P26" s="1"/>
  <c r="Q26" s="1"/>
  <c r="R26" s="1"/>
  <c r="S26" s="1"/>
  <c r="T26" s="1"/>
  <c r="U26" s="1"/>
  <c r="V26" s="1"/>
  <c r="W26" s="1"/>
  <c r="X26" s="1"/>
  <c r="Y26" s="1"/>
  <c r="Z26" s="1"/>
  <c r="AA26" s="1"/>
  <c r="AB26" s="1"/>
  <c r="AC26" s="1"/>
  <c r="AD26" s="1"/>
  <c r="AE26" s="1"/>
  <c r="AF26" s="1"/>
  <c r="AG26" s="1"/>
  <c r="AH26" s="1"/>
  <c r="AI26" s="1"/>
  <c r="AJ26" s="1"/>
  <c r="C57" i="10"/>
  <c r="E32"/>
  <c r="D32"/>
  <c r="C32"/>
  <c r="B32"/>
  <c r="A32"/>
  <c r="I29"/>
  <c r="H29"/>
  <c r="G29"/>
  <c r="F29"/>
  <c r="E29"/>
  <c r="D29"/>
  <c r="C29"/>
  <c r="G28"/>
  <c r="F28"/>
  <c r="E28"/>
  <c r="D28"/>
  <c r="C28"/>
  <c r="E25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D25"/>
  <c r="AQ22"/>
  <c r="AP22"/>
  <c r="AO22"/>
  <c r="AN22"/>
  <c r="AM22"/>
  <c r="AK22"/>
  <c r="AQ21"/>
  <c r="AP21"/>
  <c r="AO21"/>
  <c r="AN21"/>
  <c r="AM21"/>
  <c r="AK21"/>
  <c r="AQ20"/>
  <c r="AP20"/>
  <c r="AO20"/>
  <c r="AN20"/>
  <c r="AM20"/>
  <c r="AK20"/>
  <c r="AQ19"/>
  <c r="AP19"/>
  <c r="AO19"/>
  <c r="AN19"/>
  <c r="AM19"/>
  <c r="AK19"/>
  <c r="AQ18"/>
  <c r="AP18"/>
  <c r="AO18"/>
  <c r="AN18"/>
  <c r="AM18"/>
  <c r="AK18"/>
  <c r="AQ17"/>
  <c r="AP17"/>
  <c r="AO17"/>
  <c r="AN17"/>
  <c r="AM17"/>
  <c r="AK17"/>
  <c r="AQ16"/>
  <c r="AP16"/>
  <c r="AO16"/>
  <c r="AN16"/>
  <c r="AM16"/>
  <c r="AK16"/>
  <c r="AQ15"/>
  <c r="AP15"/>
  <c r="AO15"/>
  <c r="AN15"/>
  <c r="AM15"/>
  <c r="AK15"/>
  <c r="AQ14"/>
  <c r="AP14"/>
  <c r="AO14"/>
  <c r="AN14"/>
  <c r="AM14"/>
  <c r="AK14"/>
  <c r="AQ13"/>
  <c r="AP13"/>
  <c r="AO13"/>
  <c r="AN13"/>
  <c r="AM13"/>
  <c r="AK13"/>
  <c r="AQ12"/>
  <c r="AP12"/>
  <c r="AO12"/>
  <c r="AN12"/>
  <c r="AM12"/>
  <c r="AK12"/>
  <c r="AQ11"/>
  <c r="AP11"/>
  <c r="AK11"/>
  <c r="AQ10"/>
  <c r="AP10"/>
  <c r="AK10"/>
  <c r="AQ9"/>
  <c r="AP9"/>
  <c r="AK9"/>
  <c r="AK8"/>
  <c r="AK7"/>
  <c r="AK6"/>
  <c r="AK5"/>
  <c r="AK4"/>
  <c r="C27" s="1"/>
  <c r="D27" s="1"/>
  <c r="E27" s="1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T27" s="1"/>
  <c r="U27" s="1"/>
  <c r="V27" s="1"/>
  <c r="W27" s="1"/>
  <c r="X27" s="1"/>
  <c r="Y27" s="1"/>
  <c r="Z27" s="1"/>
  <c r="AA27" s="1"/>
  <c r="AB27" s="1"/>
  <c r="AC27" s="1"/>
  <c r="AD27" s="1"/>
  <c r="AE27" s="1"/>
  <c r="AF27" s="1"/>
  <c r="AG27" s="1"/>
  <c r="AH27" s="1"/>
  <c r="AI27" s="1"/>
  <c r="AJ27" s="1"/>
  <c r="AK3"/>
  <c r="C26" s="1"/>
  <c r="D26" s="1"/>
  <c r="E26" s="1"/>
  <c r="F26" s="1"/>
  <c r="G26" s="1"/>
  <c r="H26" s="1"/>
  <c r="I26" s="1"/>
  <c r="J26" s="1"/>
  <c r="K26" s="1"/>
  <c r="L26" s="1"/>
  <c r="M26" s="1"/>
  <c r="N26" s="1"/>
  <c r="O26" s="1"/>
  <c r="P26" s="1"/>
  <c r="Q26" s="1"/>
  <c r="R26" s="1"/>
  <c r="S26" s="1"/>
  <c r="T26" s="1"/>
  <c r="U26" s="1"/>
  <c r="V26" s="1"/>
  <c r="W26" s="1"/>
  <c r="X26" s="1"/>
  <c r="Y26" s="1"/>
  <c r="Z26" s="1"/>
  <c r="AA26" s="1"/>
  <c r="AB26" s="1"/>
  <c r="AC26" s="1"/>
  <c r="AD26" s="1"/>
  <c r="AE26" s="1"/>
  <c r="AF26" s="1"/>
  <c r="AG26" s="1"/>
  <c r="AH26" s="1"/>
  <c r="AI26" s="1"/>
  <c r="AJ26" s="1"/>
  <c r="C57" i="9"/>
  <c r="E32"/>
  <c r="D32"/>
  <c r="C32"/>
  <c r="B32"/>
  <c r="A32"/>
  <c r="I29"/>
  <c r="H29"/>
  <c r="G29"/>
  <c r="F29"/>
  <c r="E29"/>
  <c r="D29"/>
  <c r="C29"/>
  <c r="G28"/>
  <c r="F28"/>
  <c r="E28"/>
  <c r="D28"/>
  <c r="C28"/>
  <c r="D25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AQ22"/>
  <c r="AP22"/>
  <c r="AO22"/>
  <c r="AN22"/>
  <c r="AM22"/>
  <c r="AK22"/>
  <c r="AQ21"/>
  <c r="AP21"/>
  <c r="AO21"/>
  <c r="AN21"/>
  <c r="AM21"/>
  <c r="AK21"/>
  <c r="AQ20"/>
  <c r="AP20"/>
  <c r="AO20"/>
  <c r="AN20"/>
  <c r="AM20"/>
  <c r="AK20"/>
  <c r="AQ19"/>
  <c r="AP19"/>
  <c r="AO19"/>
  <c r="AN19"/>
  <c r="AM19"/>
  <c r="AK19"/>
  <c r="AQ18"/>
  <c r="AP18"/>
  <c r="AO18"/>
  <c r="AN18"/>
  <c r="AM18"/>
  <c r="AK18"/>
  <c r="AQ17"/>
  <c r="AP17"/>
  <c r="AO17"/>
  <c r="AN17"/>
  <c r="AM17"/>
  <c r="AK17"/>
  <c r="AQ16"/>
  <c r="AP16"/>
  <c r="AO16"/>
  <c r="AN16"/>
  <c r="AM16"/>
  <c r="AK16"/>
  <c r="AQ15"/>
  <c r="AP15"/>
  <c r="AO15"/>
  <c r="AN15"/>
  <c r="AM15"/>
  <c r="AK15"/>
  <c r="AQ14"/>
  <c r="AP14"/>
  <c r="AO14"/>
  <c r="AN14"/>
  <c r="AM14"/>
  <c r="AK14"/>
  <c r="AQ13"/>
  <c r="AP13"/>
  <c r="AO13"/>
  <c r="AN13"/>
  <c r="AM13"/>
  <c r="AK13"/>
  <c r="AQ12"/>
  <c r="AP12"/>
  <c r="AO12"/>
  <c r="AN12"/>
  <c r="AM12"/>
  <c r="AK12"/>
  <c r="AQ11"/>
  <c r="AP11"/>
  <c r="AK11"/>
  <c r="AQ10"/>
  <c r="AP10"/>
  <c r="AK10"/>
  <c r="AQ9"/>
  <c r="AP9"/>
  <c r="AK9"/>
  <c r="AK8"/>
  <c r="AK7"/>
  <c r="AK6"/>
  <c r="AK5"/>
  <c r="AK4"/>
  <c r="C27" s="1"/>
  <c r="D27" s="1"/>
  <c r="E27" s="1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T27" s="1"/>
  <c r="U27" s="1"/>
  <c r="V27" s="1"/>
  <c r="W27" s="1"/>
  <c r="X27" s="1"/>
  <c r="Y27" s="1"/>
  <c r="Z27" s="1"/>
  <c r="AA27" s="1"/>
  <c r="AB27" s="1"/>
  <c r="AC27" s="1"/>
  <c r="AD27" s="1"/>
  <c r="AE27" s="1"/>
  <c r="AF27" s="1"/>
  <c r="AG27" s="1"/>
  <c r="AH27" s="1"/>
  <c r="AI27" s="1"/>
  <c r="AJ27" s="1"/>
  <c r="AK3"/>
  <c r="C26" s="1"/>
  <c r="D26" s="1"/>
  <c r="E26" s="1"/>
  <c r="F26" s="1"/>
  <c r="G26" s="1"/>
  <c r="H26" s="1"/>
  <c r="I26" s="1"/>
  <c r="J26" s="1"/>
  <c r="K26" s="1"/>
  <c r="L26" s="1"/>
  <c r="M26" s="1"/>
  <c r="N26" s="1"/>
  <c r="O26" s="1"/>
  <c r="P26" s="1"/>
  <c r="Q26" s="1"/>
  <c r="R26" s="1"/>
  <c r="S26" s="1"/>
  <c r="T26" s="1"/>
  <c r="U26" s="1"/>
  <c r="V26" s="1"/>
  <c r="W26" s="1"/>
  <c r="X26" s="1"/>
  <c r="Y26" s="1"/>
  <c r="Z26" s="1"/>
  <c r="AA26" s="1"/>
  <c r="AB26" s="1"/>
  <c r="AC26" s="1"/>
  <c r="AD26" s="1"/>
  <c r="AE26" s="1"/>
  <c r="AF26" s="1"/>
  <c r="AG26" s="1"/>
  <c r="AH26" s="1"/>
  <c r="AI26" s="1"/>
  <c r="AJ26" s="1"/>
  <c r="H29" i="5"/>
  <c r="I29"/>
  <c r="Y38" i="11" l="1"/>
  <c r="C25" i="1" l="1"/>
  <c r="D25" s="1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D25" i="5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C57" l="1"/>
  <c r="AP9"/>
  <c r="AQ9"/>
  <c r="AM20" l="1"/>
  <c r="AN20"/>
  <c r="AO20"/>
  <c r="AP20"/>
  <c r="AQ20"/>
  <c r="AM21"/>
  <c r="AN21"/>
  <c r="AO21"/>
  <c r="AP21"/>
  <c r="AQ21"/>
  <c r="AM22"/>
  <c r="AN22"/>
  <c r="AO22"/>
  <c r="AP22"/>
  <c r="AQ22"/>
  <c r="AP10"/>
  <c r="AQ10"/>
  <c r="AP11"/>
  <c r="AQ11"/>
  <c r="AM12"/>
  <c r="AN12"/>
  <c r="AO12"/>
  <c r="AP12"/>
  <c r="AQ12"/>
  <c r="AM13"/>
  <c r="AN13"/>
  <c r="AO13"/>
  <c r="AP13"/>
  <c r="AQ13"/>
  <c r="AM14"/>
  <c r="AN14"/>
  <c r="AO14"/>
  <c r="AP14"/>
  <c r="AQ14"/>
  <c r="AM15"/>
  <c r="AN15"/>
  <c r="AO15"/>
  <c r="AP15"/>
  <c r="AQ15"/>
  <c r="AM16"/>
  <c r="AN16"/>
  <c r="AO16"/>
  <c r="AP16"/>
  <c r="AQ16"/>
  <c r="AM17"/>
  <c r="AN17"/>
  <c r="AO17"/>
  <c r="AP17"/>
  <c r="AQ17"/>
  <c r="AM18"/>
  <c r="AN18"/>
  <c r="AO18"/>
  <c r="AP18"/>
  <c r="AQ18"/>
  <c r="AM19"/>
  <c r="AN19"/>
  <c r="AO19"/>
  <c r="AP19"/>
  <c r="AQ19"/>
  <c r="B32"/>
  <c r="C32"/>
  <c r="D32"/>
  <c r="E32"/>
  <c r="A32"/>
  <c r="C29"/>
  <c r="D29"/>
  <c r="E29"/>
  <c r="F29"/>
  <c r="G29"/>
  <c r="D28"/>
  <c r="E28"/>
  <c r="F28"/>
  <c r="G28"/>
  <c r="C28"/>
  <c r="AK22"/>
  <c r="AK21"/>
  <c r="AK20"/>
  <c r="AK19"/>
  <c r="AK18"/>
  <c r="AK17"/>
  <c r="AK16"/>
  <c r="AK15"/>
  <c r="AK14"/>
  <c r="AK13"/>
  <c r="AK12"/>
  <c r="AK11"/>
  <c r="AK10"/>
  <c r="AK9"/>
  <c r="AK8"/>
  <c r="AK7"/>
  <c r="AK6"/>
  <c r="AK5"/>
  <c r="AK4"/>
  <c r="AK3"/>
  <c r="C26" l="1"/>
  <c r="D26" s="1"/>
  <c r="E26" s="1"/>
  <c r="F26" s="1"/>
  <c r="G26" s="1"/>
  <c r="H26" s="1"/>
  <c r="I26" s="1"/>
  <c r="J26" s="1"/>
  <c r="K26" s="1"/>
  <c r="L26" s="1"/>
  <c r="M26" s="1"/>
  <c r="N26" s="1"/>
  <c r="O26" s="1"/>
  <c r="P26" s="1"/>
  <c r="Q26" s="1"/>
  <c r="R26" s="1"/>
  <c r="S26" s="1"/>
  <c r="T26" s="1"/>
  <c r="U26" s="1"/>
  <c r="V26" s="1"/>
  <c r="W26" s="1"/>
  <c r="X26" s="1"/>
  <c r="Y26" s="1"/>
  <c r="Z26" s="1"/>
  <c r="AA26" s="1"/>
  <c r="AB26" s="1"/>
  <c r="AC26" s="1"/>
  <c r="AD26" s="1"/>
  <c r="AE26" s="1"/>
  <c r="AF26" s="1"/>
  <c r="AG26" s="1"/>
  <c r="AH26" s="1"/>
  <c r="AI26" s="1"/>
  <c r="AJ26" s="1"/>
  <c r="C27"/>
  <c r="D27" s="1"/>
  <c r="E27" s="1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T27" s="1"/>
  <c r="U27" s="1"/>
  <c r="V27" s="1"/>
  <c r="W27" s="1"/>
  <c r="X27" s="1"/>
  <c r="Y27" s="1"/>
  <c r="Z27" s="1"/>
  <c r="AA27" s="1"/>
  <c r="AB27" s="1"/>
  <c r="AC27" s="1"/>
  <c r="AD27" s="1"/>
  <c r="AE27" s="1"/>
  <c r="AF27" s="1"/>
  <c r="AG27" s="1"/>
  <c r="AH27" s="1"/>
  <c r="AI27" s="1"/>
  <c r="AJ27" s="1"/>
  <c r="AF22" i="1" l="1"/>
  <c r="AF21"/>
  <c r="AF20"/>
  <c r="AF19"/>
  <c r="AF18"/>
  <c r="AF17"/>
  <c r="AF16"/>
  <c r="AF15"/>
  <c r="AF14"/>
  <c r="AF13"/>
  <c r="AF12"/>
  <c r="AF11"/>
  <c r="AF10"/>
  <c r="AF9"/>
  <c r="AF8"/>
  <c r="AF7"/>
  <c r="AF6"/>
  <c r="G29" s="1"/>
  <c r="AF5"/>
  <c r="G28" s="1"/>
  <c r="AF4"/>
  <c r="G27" s="1"/>
  <c r="AF3"/>
  <c r="F26" l="1"/>
  <c r="C26"/>
  <c r="E26"/>
  <c r="D26"/>
  <c r="C29"/>
  <c r="D29"/>
  <c r="E29"/>
  <c r="F29"/>
  <c r="F28"/>
  <c r="E28"/>
  <c r="C28"/>
  <c r="D28"/>
  <c r="C27"/>
  <c r="F27"/>
  <c r="D27"/>
  <c r="E27"/>
  <c r="B27"/>
  <c r="B28"/>
  <c r="B29"/>
  <c r="B26"/>
</calcChain>
</file>

<file path=xl/sharedStrings.xml><?xml version="1.0" encoding="utf-8"?>
<sst xmlns="http://schemas.openxmlformats.org/spreadsheetml/2006/main" count="285" uniqueCount="109">
  <si>
    <t>Average</t>
  </si>
  <si>
    <t>STUDENT COURSE EXIT SURVEY FOR CLOs -SCORE (1 - 5)</t>
  </si>
  <si>
    <t>Target</t>
  </si>
  <si>
    <t>Average of CLO 1</t>
  </si>
  <si>
    <t>Average CLO 2</t>
  </si>
  <si>
    <t>Average CLO 3</t>
  </si>
  <si>
    <t>Average CLO 4</t>
  </si>
  <si>
    <t>Student #</t>
  </si>
  <si>
    <t>CLO1</t>
  </si>
  <si>
    <t>Max</t>
  </si>
  <si>
    <t>CLO2</t>
  </si>
  <si>
    <t>CLO3</t>
  </si>
  <si>
    <t>CLO4</t>
  </si>
  <si>
    <t>CLO5</t>
  </si>
  <si>
    <t>CLO6</t>
  </si>
  <si>
    <t>CLO7</t>
  </si>
  <si>
    <t>CLO8</t>
  </si>
  <si>
    <t>CLO9</t>
  </si>
  <si>
    <t>CLO10</t>
  </si>
  <si>
    <t>CLO11</t>
  </si>
  <si>
    <t>CLO12</t>
  </si>
  <si>
    <t>CLO13</t>
  </si>
  <si>
    <t>CLO14</t>
  </si>
  <si>
    <t>CLO15</t>
  </si>
  <si>
    <t>CLO16</t>
  </si>
  <si>
    <t>CLO17</t>
  </si>
  <si>
    <t>CLO18</t>
  </si>
  <si>
    <t>CLO19</t>
  </si>
  <si>
    <t>CLO20</t>
  </si>
  <si>
    <t>AT3</t>
  </si>
  <si>
    <t>AT4</t>
  </si>
  <si>
    <t>AT5</t>
  </si>
  <si>
    <t>AT6</t>
  </si>
  <si>
    <t>AT7</t>
  </si>
  <si>
    <t>AT8</t>
  </si>
  <si>
    <t>AT9</t>
  </si>
  <si>
    <t>AT10</t>
  </si>
  <si>
    <t>AT11</t>
  </si>
  <si>
    <t>AT12</t>
  </si>
  <si>
    <t>AT13</t>
  </si>
  <si>
    <t>AT14</t>
  </si>
  <si>
    <t>AT15</t>
  </si>
  <si>
    <t>AT16</t>
  </si>
  <si>
    <t>AT17</t>
  </si>
  <si>
    <t>AT18</t>
  </si>
  <si>
    <t>AT19</t>
  </si>
  <si>
    <t>AT20</t>
  </si>
  <si>
    <t>Average AT2</t>
  </si>
  <si>
    <t>Average AT1</t>
  </si>
  <si>
    <t>Number of students achieving CLO</t>
  </si>
  <si>
    <t>AT1: Quiz 1</t>
  </si>
  <si>
    <t>AT2:Q1 Mid-Term Exam</t>
  </si>
  <si>
    <t>AT1:  Quiz 1</t>
  </si>
  <si>
    <t>AT2:HW 10</t>
  </si>
  <si>
    <t>AT1: Quiz 5</t>
  </si>
  <si>
    <t>AT1: Quiz 6</t>
  </si>
  <si>
    <t>AT2:Q3 Mid-Term Exam</t>
  </si>
  <si>
    <t>AT1:  Quiz 5</t>
  </si>
  <si>
    <t>AT1:  Quiz 6</t>
  </si>
  <si>
    <t>AT2:HW10</t>
  </si>
  <si>
    <t>AT1: Quiz 3</t>
  </si>
  <si>
    <t>AT2:Q2 Mid-Term Exam</t>
  </si>
  <si>
    <t>AT1:  Quiz 3</t>
  </si>
  <si>
    <t>AT1: Quiz 2</t>
  </si>
  <si>
    <t>AT1:  Quiz 2</t>
  </si>
  <si>
    <t>Average CLO 5</t>
  </si>
  <si>
    <t>Average CLO 6</t>
  </si>
  <si>
    <t>Average CLO 7</t>
  </si>
  <si>
    <t>AT1: HW 11</t>
  </si>
  <si>
    <t>AT2:Q5 Final-Exam</t>
  </si>
  <si>
    <t>AT1:  HW 11</t>
  </si>
  <si>
    <t>AT2:Q5 Final Term Exam</t>
  </si>
  <si>
    <t>Oxides</t>
  </si>
  <si>
    <t>wt%</t>
  </si>
  <si>
    <t>Mol wt</t>
  </si>
  <si>
    <t>Mol Prop</t>
  </si>
  <si>
    <t>O norm to 3 Ti</t>
  </si>
  <si>
    <t>MgO</t>
  </si>
  <si>
    <t>MnO</t>
  </si>
  <si>
    <t>CaO</t>
  </si>
  <si>
    <t>ZnO</t>
  </si>
  <si>
    <r>
      <t>SiO</t>
    </r>
    <r>
      <rPr>
        <b/>
        <vertAlign val="subscript"/>
        <sz val="14"/>
        <rFont val="Cambria"/>
        <family val="1"/>
        <scheme val="major"/>
      </rPr>
      <t>2</t>
    </r>
  </si>
  <si>
    <r>
      <t>Al</t>
    </r>
    <r>
      <rPr>
        <b/>
        <vertAlign val="subscript"/>
        <sz val="14"/>
        <rFont val="Cambria"/>
        <family val="1"/>
        <scheme val="major"/>
      </rPr>
      <t>2</t>
    </r>
    <r>
      <rPr>
        <b/>
        <sz val="14"/>
        <rFont val="Cambria"/>
        <family val="1"/>
        <scheme val="major"/>
      </rPr>
      <t>O</t>
    </r>
    <r>
      <rPr>
        <b/>
        <vertAlign val="subscript"/>
        <sz val="14"/>
        <rFont val="Cambria"/>
        <family val="1"/>
        <scheme val="major"/>
      </rPr>
      <t>3</t>
    </r>
  </si>
  <si>
    <r>
      <t>Cr</t>
    </r>
    <r>
      <rPr>
        <b/>
        <vertAlign val="subscript"/>
        <sz val="14"/>
        <rFont val="Cambria"/>
        <family val="1"/>
        <scheme val="major"/>
      </rPr>
      <t>2</t>
    </r>
    <r>
      <rPr>
        <b/>
        <sz val="14"/>
        <rFont val="Cambria"/>
        <family val="1"/>
        <scheme val="major"/>
      </rPr>
      <t>O</t>
    </r>
    <r>
      <rPr>
        <b/>
        <vertAlign val="subscript"/>
        <sz val="14"/>
        <rFont val="Cambria"/>
        <family val="1"/>
        <scheme val="major"/>
      </rPr>
      <t>3</t>
    </r>
  </si>
  <si>
    <r>
      <t>Fe</t>
    </r>
    <r>
      <rPr>
        <b/>
        <vertAlign val="subscript"/>
        <sz val="14"/>
        <rFont val="Cambria"/>
        <family val="1"/>
        <scheme val="major"/>
      </rPr>
      <t>2</t>
    </r>
    <r>
      <rPr>
        <b/>
        <sz val="14"/>
        <rFont val="Cambria"/>
        <family val="1"/>
        <scheme val="major"/>
      </rPr>
      <t>O</t>
    </r>
    <r>
      <rPr>
        <b/>
        <vertAlign val="subscript"/>
        <sz val="14"/>
        <rFont val="Cambria"/>
        <family val="1"/>
        <scheme val="major"/>
      </rPr>
      <t>3</t>
    </r>
  </si>
  <si>
    <r>
      <t>Na</t>
    </r>
    <r>
      <rPr>
        <b/>
        <vertAlign val="subscript"/>
        <sz val="14"/>
        <rFont val="Cambria"/>
        <family val="1"/>
        <scheme val="major"/>
      </rPr>
      <t>2</t>
    </r>
    <r>
      <rPr>
        <b/>
        <sz val="14"/>
        <rFont val="Cambria"/>
        <family val="1"/>
        <scheme val="major"/>
      </rPr>
      <t>O</t>
    </r>
  </si>
  <si>
    <r>
      <t>K</t>
    </r>
    <r>
      <rPr>
        <b/>
        <vertAlign val="subscript"/>
        <sz val="14"/>
        <rFont val="Cambria"/>
        <family val="1"/>
        <scheme val="major"/>
      </rPr>
      <t>2</t>
    </r>
    <r>
      <rPr>
        <b/>
        <sz val="14"/>
        <rFont val="Cambria"/>
        <family val="1"/>
        <scheme val="major"/>
      </rPr>
      <t>O</t>
    </r>
  </si>
  <si>
    <t>Atom wt</t>
  </si>
  <si>
    <t>Ti factor</t>
  </si>
  <si>
    <t>Charge</t>
  </si>
  <si>
    <t>No cations</t>
  </si>
  <si>
    <t>Cations Norm</t>
  </si>
  <si>
    <t>Y</t>
  </si>
  <si>
    <t>OH %</t>
  </si>
  <si>
    <r>
      <rPr>
        <b/>
        <sz val="14"/>
        <rFont val="Cambria"/>
        <family val="1"/>
        <scheme val="major"/>
      </rPr>
      <t>H</t>
    </r>
    <r>
      <rPr>
        <b/>
        <vertAlign val="subscript"/>
        <sz val="14"/>
        <rFont val="Cambria"/>
        <family val="1"/>
        <scheme val="major"/>
      </rPr>
      <t>2</t>
    </r>
    <r>
      <rPr>
        <b/>
        <sz val="14"/>
        <rFont val="Cambria"/>
        <family val="1"/>
        <scheme val="major"/>
      </rPr>
      <t>O %</t>
    </r>
  </si>
  <si>
    <t>X</t>
  </si>
  <si>
    <r>
      <t>TiO</t>
    </r>
    <r>
      <rPr>
        <b/>
        <vertAlign val="subscript"/>
        <sz val="16"/>
        <color rgb="FFFF0000"/>
        <rFont val="Cambria"/>
        <family val="1"/>
        <scheme val="major"/>
      </rPr>
      <t>2</t>
    </r>
  </si>
  <si>
    <t>W1  FG</t>
  </si>
  <si>
    <t>W2  GH</t>
  </si>
  <si>
    <t>Sum W1</t>
  </si>
  <si>
    <t>Sum W2</t>
  </si>
  <si>
    <t>Mollec Form</t>
  </si>
  <si>
    <t>Total</t>
  </si>
  <si>
    <t>Fe</t>
  </si>
  <si>
    <t>Ox</t>
  </si>
  <si>
    <t>OHy</t>
  </si>
  <si>
    <r>
      <t>Ti</t>
    </r>
    <r>
      <rPr>
        <b/>
        <vertAlign val="subscript"/>
        <sz val="14"/>
        <rFont val="Cambria"/>
        <family val="1"/>
        <scheme val="major"/>
      </rPr>
      <t>3</t>
    </r>
  </si>
  <si>
    <r>
      <t>V</t>
    </r>
    <r>
      <rPr>
        <b/>
        <vertAlign val="subscript"/>
        <sz val="14"/>
        <rFont val="Cambria"/>
        <family val="1"/>
        <scheme val="major"/>
      </rPr>
      <t>2</t>
    </r>
    <r>
      <rPr>
        <b/>
        <sz val="14"/>
        <rFont val="Cambria"/>
        <family val="1"/>
        <scheme val="major"/>
      </rPr>
      <t>O</t>
    </r>
    <r>
      <rPr>
        <b/>
        <vertAlign val="subscript"/>
        <sz val="14"/>
        <rFont val="Cambria"/>
        <family val="1"/>
        <scheme val="major"/>
      </rPr>
      <t>3</t>
    </r>
  </si>
  <si>
    <t>Loss ferric iron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</si>
</sst>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0.000"/>
  </numFmts>
  <fonts count="23">
    <font>
      <sz val="11"/>
      <color theme="1"/>
      <name val="Calibri"/>
      <family val="2"/>
      <scheme val="minor"/>
    </font>
    <font>
      <sz val="10"/>
      <name val="Arial"/>
      <family val="2"/>
      <charset val="16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9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9"/>
      <name val="Times New Roman"/>
      <family val="1"/>
    </font>
    <font>
      <sz val="12"/>
      <name val="Cambria"/>
      <family val="1"/>
      <scheme val="major"/>
    </font>
    <font>
      <sz val="10"/>
      <color theme="1"/>
      <name val="Arial"/>
      <family val="2"/>
      <charset val="162"/>
    </font>
    <font>
      <sz val="12"/>
      <color theme="1"/>
      <name val="Times New Roman"/>
      <family val="1"/>
    </font>
    <font>
      <b/>
      <sz val="12"/>
      <name val="Cambria"/>
      <family val="1"/>
      <scheme val="major"/>
    </font>
    <font>
      <b/>
      <sz val="14"/>
      <name val="Cambria"/>
      <family val="1"/>
      <scheme val="major"/>
    </font>
    <font>
      <b/>
      <vertAlign val="subscript"/>
      <sz val="14"/>
      <name val="Cambria"/>
      <family val="1"/>
      <scheme val="major"/>
    </font>
    <font>
      <b/>
      <sz val="12"/>
      <name val="Calibri"/>
      <family val="2"/>
      <scheme val="minor"/>
    </font>
    <font>
      <b/>
      <sz val="16"/>
      <color rgb="FFFF0000"/>
      <name val="Cambria"/>
      <family val="1"/>
      <scheme val="major"/>
    </font>
    <font>
      <b/>
      <vertAlign val="subscript"/>
      <sz val="16"/>
      <color rgb="FFFF0000"/>
      <name val="Cambria"/>
      <family val="1"/>
      <scheme val="major"/>
    </font>
    <font>
      <b/>
      <sz val="16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55">
    <xf numFmtId="0" fontId="0" fillId="0" borderId="0" xfId="0"/>
    <xf numFmtId="1" fontId="6" fillId="2" borderId="1" xfId="1" applyNumberFormat="1" applyFont="1" applyFill="1" applyBorder="1" applyAlignment="1">
      <alignment horizontal="center" vertical="center" wrapText="1"/>
    </xf>
    <xf numFmtId="0" fontId="8" fillId="0" borderId="0" xfId="0" applyFont="1"/>
    <xf numFmtId="1" fontId="0" fillId="0" borderId="0" xfId="0" applyNumberFormat="1"/>
    <xf numFmtId="164" fontId="0" fillId="0" borderId="0" xfId="2" applyFont="1"/>
    <xf numFmtId="0" fontId="0" fillId="3" borderId="1" xfId="0" applyFill="1" applyBorder="1"/>
    <xf numFmtId="0" fontId="2" fillId="0" borderId="0" xfId="1" applyFont="1" applyFill="1" applyBorder="1" applyAlignment="1">
      <alignment vertical="center"/>
    </xf>
    <xf numFmtId="0" fontId="0" fillId="0" borderId="0" xfId="0" applyFill="1" applyBorder="1"/>
    <xf numFmtId="1" fontId="3" fillId="0" borderId="0" xfId="1" applyNumberFormat="1" applyFont="1" applyFill="1" applyBorder="1" applyAlignment="1">
      <alignment vertical="center" wrapText="1"/>
    </xf>
    <xf numFmtId="1" fontId="3" fillId="0" borderId="0" xfId="1" applyNumberFormat="1" applyFont="1" applyFill="1" applyBorder="1" applyAlignment="1">
      <alignment vertical="center"/>
    </xf>
    <xf numFmtId="164" fontId="0" fillId="0" borderId="0" xfId="0" applyNumberFormat="1" applyFill="1" applyBorder="1"/>
    <xf numFmtId="164" fontId="0" fillId="3" borderId="1" xfId="2" applyFont="1" applyFill="1" applyBorder="1"/>
    <xf numFmtId="1" fontId="1" fillId="0" borderId="0" xfId="1" applyNumberForma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 wrapText="1"/>
    </xf>
    <xf numFmtId="1" fontId="1" fillId="0" borderId="0" xfId="1" applyNumberFormat="1" applyFill="1" applyBorder="1" applyAlignment="1">
      <alignment horizontal="center"/>
    </xf>
    <xf numFmtId="0" fontId="2" fillId="3" borderId="3" xfId="1" applyFont="1" applyFill="1" applyBorder="1" applyAlignment="1">
      <alignment vertical="center"/>
    </xf>
    <xf numFmtId="0" fontId="2" fillId="3" borderId="4" xfId="1" applyFont="1" applyFill="1" applyBorder="1" applyAlignment="1">
      <alignment vertical="center" wrapText="1"/>
    </xf>
    <xf numFmtId="0" fontId="2" fillId="3" borderId="5" xfId="1" applyFont="1" applyFill="1" applyBorder="1" applyAlignment="1">
      <alignment vertical="center" wrapText="1"/>
    </xf>
    <xf numFmtId="1" fontId="1" fillId="0" borderId="1" xfId="1" applyNumberFormat="1" applyFill="1" applyBorder="1" applyAlignment="1" applyProtection="1">
      <alignment horizontal="center" vertical="center"/>
    </xf>
    <xf numFmtId="1" fontId="5" fillId="0" borderId="1" xfId="1" applyNumberFormat="1" applyFont="1" applyFill="1" applyBorder="1" applyAlignment="1" applyProtection="1">
      <alignment horizontal="center" vertical="center" wrapText="1"/>
    </xf>
    <xf numFmtId="1" fontId="1" fillId="0" borderId="8" xfId="1" applyNumberFormat="1" applyFill="1" applyBorder="1" applyAlignment="1">
      <alignment horizontal="center" vertical="center"/>
    </xf>
    <xf numFmtId="1" fontId="5" fillId="0" borderId="8" xfId="1" applyNumberFormat="1" applyFont="1" applyFill="1" applyBorder="1" applyAlignment="1">
      <alignment horizontal="center" vertical="center" wrapText="1"/>
    </xf>
    <xf numFmtId="1" fontId="3" fillId="3" borderId="3" xfId="1" applyNumberFormat="1" applyFont="1" applyFill="1" applyBorder="1" applyAlignment="1">
      <alignment vertical="center" wrapText="1"/>
    </xf>
    <xf numFmtId="1" fontId="4" fillId="3" borderId="2" xfId="1" applyNumberFormat="1" applyFont="1" applyFill="1" applyBorder="1" applyAlignment="1">
      <alignment horizontal="center" vertical="center" wrapText="1"/>
    </xf>
    <xf numFmtId="1" fontId="3" fillId="3" borderId="3" xfId="1" applyNumberFormat="1" applyFont="1" applyFill="1" applyBorder="1" applyAlignment="1">
      <alignment vertical="center"/>
    </xf>
    <xf numFmtId="1" fontId="3" fillId="3" borderId="6" xfId="1" applyNumberFormat="1" applyFont="1" applyFill="1" applyBorder="1" applyAlignment="1">
      <alignment vertical="center"/>
    </xf>
    <xf numFmtId="0" fontId="2" fillId="3" borderId="4" xfId="1" applyFont="1" applyFill="1" applyBorder="1" applyAlignment="1">
      <alignment vertical="center"/>
    </xf>
    <xf numFmtId="1" fontId="7" fillId="3" borderId="3" xfId="1" applyNumberFormat="1" applyFont="1" applyFill="1" applyBorder="1" applyAlignment="1">
      <alignment vertical="center" wrapText="1"/>
    </xf>
    <xf numFmtId="1" fontId="7" fillId="3" borderId="7" xfId="1" applyNumberFormat="1" applyFont="1" applyFill="1" applyBorder="1" applyAlignment="1">
      <alignment vertical="center" wrapText="1"/>
    </xf>
    <xf numFmtId="1" fontId="3" fillId="3" borderId="3" xfId="1" applyNumberFormat="1" applyFont="1" applyFill="1" applyBorder="1" applyAlignment="1">
      <alignment horizontal="center" vertical="center"/>
    </xf>
    <xf numFmtId="1" fontId="11" fillId="3" borderId="2" xfId="1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/>
    </xf>
    <xf numFmtId="9" fontId="10" fillId="3" borderId="1" xfId="3" applyFont="1" applyFill="1" applyBorder="1" applyAlignment="1">
      <alignment horizontal="center"/>
    </xf>
    <xf numFmtId="1" fontId="12" fillId="3" borderId="1" xfId="1" applyNumberFormat="1" applyFont="1" applyFill="1" applyBorder="1" applyAlignment="1">
      <alignment horizontal="center" vertical="center" wrapText="1"/>
    </xf>
    <xf numFmtId="164" fontId="13" fillId="0" borderId="1" xfId="2" applyFont="1" applyFill="1" applyBorder="1" applyAlignment="1" applyProtection="1">
      <alignment horizontal="center" vertical="center"/>
    </xf>
    <xf numFmtId="1" fontId="13" fillId="0" borderId="1" xfId="1" applyNumberFormat="1" applyFont="1" applyFill="1" applyBorder="1" applyAlignment="1" applyProtection="1">
      <alignment horizontal="center" vertical="center"/>
    </xf>
    <xf numFmtId="1" fontId="14" fillId="0" borderId="1" xfId="1" applyNumberFormat="1" applyFont="1" applyFill="1" applyBorder="1" applyAlignment="1" applyProtection="1">
      <alignment horizontal="center" vertical="center" wrapText="1"/>
    </xf>
    <xf numFmtId="1" fontId="13" fillId="0" borderId="1" xfId="1" applyNumberFormat="1" applyFont="1" applyFill="1" applyBorder="1" applyAlignment="1">
      <alignment horizontal="center" vertical="center"/>
    </xf>
    <xf numFmtId="1" fontId="14" fillId="0" borderId="1" xfId="1" applyNumberFormat="1" applyFont="1" applyFill="1" applyBorder="1" applyAlignment="1">
      <alignment horizontal="center" vertical="center" wrapText="1"/>
    </xf>
    <xf numFmtId="164" fontId="6" fillId="2" borderId="1" xfId="2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2" fontId="18" fillId="0" borderId="0" xfId="0" applyNumberFormat="1" applyFont="1"/>
    <xf numFmtId="0" fontId="19" fillId="0" borderId="0" xfId="0" applyFont="1"/>
    <xf numFmtId="2" fontId="21" fillId="0" borderId="0" xfId="0" applyNumberFormat="1" applyFont="1"/>
    <xf numFmtId="165" fontId="22" fillId="0" borderId="0" xfId="0" applyNumberFormat="1" applyFont="1"/>
    <xf numFmtId="165" fontId="16" fillId="0" borderId="0" xfId="0" applyNumberFormat="1" applyFont="1"/>
    <xf numFmtId="0" fontId="10" fillId="4" borderId="1" xfId="0" applyFont="1" applyFill="1" applyBorder="1" applyAlignment="1">
      <alignment horizontal="center" vertical="justify"/>
    </xf>
    <xf numFmtId="0" fontId="10" fillId="4" borderId="1" xfId="0" applyFont="1" applyFill="1" applyBorder="1" applyAlignment="1">
      <alignment horizontal="center"/>
    </xf>
    <xf numFmtId="1" fontId="12" fillId="3" borderId="3" xfId="1" applyNumberFormat="1" applyFont="1" applyFill="1" applyBorder="1" applyAlignment="1">
      <alignment horizontal="center" vertical="center" wrapText="1"/>
    </xf>
    <xf numFmtId="1" fontId="12" fillId="3" borderId="5" xfId="1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1" fontId="12" fillId="3" borderId="3" xfId="1" applyNumberFormat="1" applyFont="1" applyFill="1" applyBorder="1" applyAlignment="1">
      <alignment horizontal="center" vertical="center"/>
    </xf>
    <xf numFmtId="1" fontId="12" fillId="3" borderId="5" xfId="1" applyNumberFormat="1" applyFont="1" applyFill="1" applyBorder="1" applyAlignment="1">
      <alignment horizontal="center" vertical="center"/>
    </xf>
  </cellXfs>
  <cellStyles count="4">
    <cellStyle name="Comma" xfId="2" builtinId="3"/>
    <cellStyle name="Normal" xfId="0" builtinId="0"/>
    <cellStyle name="Normal_Evaluation" xfId="1"/>
    <cellStyle name="Percent" xfId="3" builtinId="5"/>
  </cellStyles>
  <dxfs count="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Direct assessment of CLO 1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1'!$A$3</c:f>
              <c:strCache>
                <c:ptCount val="1"/>
                <c:pt idx="0">
                  <c:v>AT1: Quiz 1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cat>
            <c:numRef>
              <c:f>'Direct Assessment of CLO 1'!$C$2:$I$2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1'!$C$28:$I$28</c:f>
              <c:numCache>
                <c:formatCode>0%</c:formatCode>
                <c:ptCount val="7"/>
                <c:pt idx="0">
                  <c:v>1</c:v>
                </c:pt>
                <c:pt idx="1">
                  <c:v>1</c:v>
                </c:pt>
                <c:pt idx="2">
                  <c:v>0.8</c:v>
                </c:pt>
                <c:pt idx="3">
                  <c:v>0.8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'Direct Assessment of CLO 1'!$A$4</c:f>
              <c:strCache>
                <c:ptCount val="1"/>
                <c:pt idx="0">
                  <c:v>AT2:Q1 Mid-Term Exam</c:v>
                </c:pt>
              </c:strCache>
            </c:strRef>
          </c:tx>
          <c:spPr>
            <a:pattFill prst="pct10">
              <a:fgClr>
                <a:srgbClr val="FF000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Pt>
            <c:idx val="4"/>
          </c:dPt>
          <c:cat>
            <c:numRef>
              <c:f>'Direct Assessment of CLO 1'!$C$2:$I$2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1'!$C$29:$I$29</c:f>
              <c:numCache>
                <c:formatCode>0%</c:formatCode>
                <c:ptCount val="7"/>
                <c:pt idx="0">
                  <c:v>0.7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0.6</c:v>
                </c:pt>
                <c:pt idx="6">
                  <c:v>1</c:v>
                </c:pt>
              </c:numCache>
            </c:numRef>
          </c:val>
        </c:ser>
        <c:dLbls/>
        <c:gapWidth val="97"/>
        <c:axId val="70576384"/>
        <c:axId val="70598656"/>
      </c:barChart>
      <c:lineChart>
        <c:grouping val="standard"/>
        <c:ser>
          <c:idx val="1"/>
          <c:order val="1"/>
          <c:tx>
            <c:strRef>
              <c:f>'Direct Assessment of CLO 1'!$A$25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'Direct Assessment of CLO 1'!$C$2:$F$2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1'!$C$25:$I$25</c:f>
              <c:numCache>
                <c:formatCode>0%</c:formatCode>
                <c:ptCount val="7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1'!$A$26</c:f>
              <c:strCache>
                <c:ptCount val="1"/>
                <c:pt idx="0">
                  <c:v>Average AT1</c:v>
                </c:pt>
              </c:strCache>
            </c:strRef>
          </c:tx>
          <c:marker>
            <c:symbol val="none"/>
          </c:marker>
          <c:val>
            <c:numRef>
              <c:f>'Direct Assessment of CLO 1'!$C$26:$I$26</c:f>
              <c:numCache>
                <c:formatCode>0%</c:formatCode>
                <c:ptCount val="7"/>
                <c:pt idx="0">
                  <c:v>0.91999999999999993</c:v>
                </c:pt>
                <c:pt idx="1">
                  <c:v>0.91999999999999993</c:v>
                </c:pt>
                <c:pt idx="2">
                  <c:v>0.91999999999999993</c:v>
                </c:pt>
                <c:pt idx="3">
                  <c:v>0.91999999999999993</c:v>
                </c:pt>
                <c:pt idx="4">
                  <c:v>0.91999999999999993</c:v>
                </c:pt>
                <c:pt idx="5">
                  <c:v>0.91999999999999993</c:v>
                </c:pt>
                <c:pt idx="6">
                  <c:v>0.91999999999999993</c:v>
                </c:pt>
              </c:numCache>
            </c:numRef>
          </c:val>
        </c:ser>
        <c:ser>
          <c:idx val="4"/>
          <c:order val="4"/>
          <c:tx>
            <c:strRef>
              <c:f>'Direct Assessment of CLO 1'!$A$27</c:f>
              <c:strCache>
                <c:ptCount val="1"/>
                <c:pt idx="0">
                  <c:v>Average AT2</c:v>
                </c:pt>
              </c:strCache>
            </c:strRef>
          </c:tx>
          <c:val>
            <c:numRef>
              <c:f>'Direct Assessment of CLO 1'!$C$27:$I$27</c:f>
              <c:numCache>
                <c:formatCode>0%</c:formatCode>
                <c:ptCount val="7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</c:numCache>
            </c:numRef>
          </c:val>
        </c:ser>
        <c:dLbls/>
        <c:marker val="1"/>
        <c:axId val="70576384"/>
        <c:axId val="70598656"/>
      </c:lineChart>
      <c:catAx>
        <c:axId val="70576384"/>
        <c:scaling>
          <c:orientation val="minMax"/>
        </c:scaling>
        <c:axPos val="b"/>
        <c:numFmt formatCode="0" sourceLinked="1"/>
        <c:tickLblPos val="nextTo"/>
        <c:crossAx val="70598656"/>
        <c:crossesAt val="0"/>
        <c:auto val="1"/>
        <c:lblAlgn val="ctr"/>
        <c:lblOffset val="100"/>
        <c:tickLblSkip val="1"/>
      </c:catAx>
      <c:valAx>
        <c:axId val="70598656"/>
        <c:scaling>
          <c:orientation val="minMax"/>
          <c:max val="1"/>
          <c:min val="0"/>
        </c:scaling>
        <c:axPos val="l"/>
        <c:majorGridlines/>
        <c:numFmt formatCode="0%" sourceLinked="1"/>
        <c:tickLblPos val="nextTo"/>
        <c:crossAx val="70576384"/>
        <c:crossesAt val="1"/>
        <c:crossBetween val="between"/>
        <c:majorUnit val="0.2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5'!$A$6</c:f>
              <c:strCache>
                <c:ptCount val="1"/>
                <c:pt idx="0">
                  <c:v>AT4</c:v>
                </c:pt>
              </c:strCache>
            </c:strRef>
          </c:tx>
          <c:cat>
            <c:numRef>
              <c:f>'Direct Assessment of CLO 5'!$C$2:$G$2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'Direct Assessment of CLO 5'!$C$6:$G$6</c:f>
              <c:numCache>
                <c:formatCode>0</c:formatCode>
                <c:ptCount val="5"/>
              </c:numCache>
            </c:numRef>
          </c:val>
        </c:ser>
        <c:dLbls/>
        <c:gapWidth val="75"/>
        <c:overlap val="-25"/>
        <c:axId val="74172672"/>
        <c:axId val="74190848"/>
      </c:barChart>
      <c:lineChart>
        <c:grouping val="standard"/>
        <c:ser>
          <c:idx val="1"/>
          <c:order val="1"/>
          <c:tx>
            <c:strRef>
              <c:f>'Direct Assessment of CLO 5'!$A$25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'Direct Assessment of CLO 5'!$C$2:$F$2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5'!$C$25:$G$25</c:f>
              <c:numCache>
                <c:formatCode>0%</c:formatCode>
                <c:ptCount val="5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5'!$A$33</c:f>
              <c:strCache>
                <c:ptCount val="1"/>
              </c:strCache>
            </c:strRef>
          </c:tx>
          <c:val>
            <c:numRef>
              <c:f>'Direct Assessment of CLO 5'!$C$33:$G$33</c:f>
              <c:numCache>
                <c:formatCode>0</c:formatCode>
                <c:ptCount val="5"/>
              </c:numCache>
            </c:numRef>
          </c:val>
        </c:ser>
        <c:dLbls/>
        <c:marker val="1"/>
        <c:axId val="74172672"/>
        <c:axId val="74190848"/>
      </c:lineChart>
      <c:catAx>
        <c:axId val="74172672"/>
        <c:scaling>
          <c:orientation val="minMax"/>
        </c:scaling>
        <c:axPos val="b"/>
        <c:numFmt formatCode="0" sourceLinked="1"/>
        <c:tickLblPos val="nextTo"/>
        <c:crossAx val="74190848"/>
        <c:crossesAt val="0"/>
        <c:auto val="1"/>
        <c:lblAlgn val="ctr"/>
        <c:lblOffset val="100"/>
        <c:tickLblSkip val="1"/>
      </c:catAx>
      <c:valAx>
        <c:axId val="74190848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4172672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Direct assessment of CLO 6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6'!$A$3</c:f>
              <c:strCache>
                <c:ptCount val="1"/>
                <c:pt idx="0">
                  <c:v>AT1: Quiz 6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cat>
            <c:numRef>
              <c:f>'Direct Assessment of CLO 6'!$C$2:$I$2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6'!$C$28:$I$28</c:f>
              <c:numCache>
                <c:formatCode>0%</c:formatCode>
                <c:ptCount val="7"/>
                <c:pt idx="0">
                  <c:v>0.9</c:v>
                </c:pt>
                <c:pt idx="1">
                  <c:v>1</c:v>
                </c:pt>
                <c:pt idx="2">
                  <c:v>0.8</c:v>
                </c:pt>
                <c:pt idx="3">
                  <c:v>0.7</c:v>
                </c:pt>
                <c:pt idx="4">
                  <c:v>0.9</c:v>
                </c:pt>
                <c:pt idx="5">
                  <c:v>1</c:v>
                </c:pt>
                <c:pt idx="6">
                  <c:v>0.8</c:v>
                </c:pt>
              </c:numCache>
            </c:numRef>
          </c:val>
        </c:ser>
        <c:ser>
          <c:idx val="3"/>
          <c:order val="3"/>
          <c:tx>
            <c:strRef>
              <c:f>'Direct Assessment of CLO 6'!$A$4</c:f>
              <c:strCache>
                <c:ptCount val="1"/>
                <c:pt idx="0">
                  <c:v>AT2:HW 10</c:v>
                </c:pt>
              </c:strCache>
            </c:strRef>
          </c:tx>
          <c:spPr>
            <a:pattFill prst="lgCheck">
              <a:fgClr>
                <a:srgbClr val="FF000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Pt>
            <c:idx val="4"/>
          </c:dPt>
          <c:cat>
            <c:numRef>
              <c:f>'Direct Assessment of CLO 6'!$C$2:$I$2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6'!$C$29:$I$29</c:f>
              <c:numCache>
                <c:formatCode>0%</c:formatCode>
                <c:ptCount val="7"/>
                <c:pt idx="0">
                  <c:v>0.9</c:v>
                </c:pt>
                <c:pt idx="1">
                  <c:v>1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</c:numCache>
            </c:numRef>
          </c:val>
        </c:ser>
        <c:dLbls/>
        <c:gapWidth val="97"/>
        <c:axId val="74360704"/>
        <c:axId val="74362240"/>
      </c:barChart>
      <c:lineChart>
        <c:grouping val="standard"/>
        <c:ser>
          <c:idx val="1"/>
          <c:order val="1"/>
          <c:tx>
            <c:strRef>
              <c:f>'Direct Assessment of CLO 6'!$A$25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'Direct Assessment of CLO 6'!$C$2:$F$2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6'!$C$25:$I$25</c:f>
              <c:numCache>
                <c:formatCode>0%</c:formatCode>
                <c:ptCount val="7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6'!$A$26</c:f>
              <c:strCache>
                <c:ptCount val="1"/>
                <c:pt idx="0">
                  <c:v>Average AT1</c:v>
                </c:pt>
              </c:strCache>
            </c:strRef>
          </c:tx>
          <c:marker>
            <c:symbol val="none"/>
          </c:marker>
          <c:val>
            <c:numRef>
              <c:f>'Direct Assessment of CLO 6'!$C$26:$I$26</c:f>
              <c:numCache>
                <c:formatCode>0%</c:formatCode>
                <c:ptCount val="7"/>
                <c:pt idx="0">
                  <c:v>0.87142857142857133</c:v>
                </c:pt>
                <c:pt idx="1">
                  <c:v>0.87142857142857133</c:v>
                </c:pt>
                <c:pt idx="2">
                  <c:v>0.87142857142857133</c:v>
                </c:pt>
                <c:pt idx="3">
                  <c:v>0.87142857142857133</c:v>
                </c:pt>
                <c:pt idx="4">
                  <c:v>0.87142857142857133</c:v>
                </c:pt>
                <c:pt idx="5">
                  <c:v>0.87142857142857133</c:v>
                </c:pt>
                <c:pt idx="6">
                  <c:v>0.87142857142857133</c:v>
                </c:pt>
              </c:numCache>
            </c:numRef>
          </c:val>
        </c:ser>
        <c:ser>
          <c:idx val="4"/>
          <c:order val="4"/>
          <c:tx>
            <c:strRef>
              <c:f>'Direct Assessment of CLO 6'!$A$27</c:f>
              <c:strCache>
                <c:ptCount val="1"/>
                <c:pt idx="0">
                  <c:v>Average AT2</c:v>
                </c:pt>
              </c:strCache>
            </c:strRef>
          </c:tx>
          <c:val>
            <c:numRef>
              <c:f>'Direct Assessment of CLO 6'!$C$27:$I$27</c:f>
              <c:numCache>
                <c:formatCode>0%</c:formatCode>
                <c:ptCount val="7"/>
                <c:pt idx="0">
                  <c:v>0.91428571428571426</c:v>
                </c:pt>
                <c:pt idx="1">
                  <c:v>0.91428571428571426</c:v>
                </c:pt>
                <c:pt idx="2">
                  <c:v>0.91428571428571426</c:v>
                </c:pt>
                <c:pt idx="3">
                  <c:v>0.91428571428571426</c:v>
                </c:pt>
                <c:pt idx="4">
                  <c:v>0.91428571428571426</c:v>
                </c:pt>
                <c:pt idx="5">
                  <c:v>0.91428571428571426</c:v>
                </c:pt>
                <c:pt idx="6">
                  <c:v>0.91428571428571426</c:v>
                </c:pt>
              </c:numCache>
            </c:numRef>
          </c:val>
        </c:ser>
        <c:dLbls/>
        <c:marker val="1"/>
        <c:axId val="74360704"/>
        <c:axId val="74362240"/>
      </c:lineChart>
      <c:catAx>
        <c:axId val="74360704"/>
        <c:scaling>
          <c:orientation val="minMax"/>
        </c:scaling>
        <c:axPos val="b"/>
        <c:numFmt formatCode="0" sourceLinked="1"/>
        <c:tickLblPos val="nextTo"/>
        <c:crossAx val="74362240"/>
        <c:crossesAt val="0"/>
        <c:auto val="1"/>
        <c:lblAlgn val="ctr"/>
        <c:lblOffset val="100"/>
        <c:tickLblSkip val="1"/>
      </c:catAx>
      <c:valAx>
        <c:axId val="74362240"/>
        <c:scaling>
          <c:orientation val="minMax"/>
          <c:max val="1"/>
          <c:min val="0"/>
        </c:scaling>
        <c:axPos val="l"/>
        <c:majorGridlines/>
        <c:numFmt formatCode="0%" sourceLinked="1"/>
        <c:tickLblPos val="nextTo"/>
        <c:crossAx val="74360704"/>
        <c:crossesAt val="1"/>
        <c:crossBetween val="between"/>
        <c:majorUnit val="0.2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6'!$A$6</c:f>
              <c:strCache>
                <c:ptCount val="1"/>
                <c:pt idx="0">
                  <c:v>AT4</c:v>
                </c:pt>
              </c:strCache>
            </c:strRef>
          </c:tx>
          <c:cat>
            <c:numRef>
              <c:f>'Direct Assessment of CLO 6'!$C$2:$G$2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'Direct Assessment of CLO 6'!$C$6:$G$6</c:f>
              <c:numCache>
                <c:formatCode>0</c:formatCode>
                <c:ptCount val="5"/>
              </c:numCache>
            </c:numRef>
          </c:val>
        </c:ser>
        <c:dLbls/>
        <c:gapWidth val="75"/>
        <c:overlap val="-25"/>
        <c:axId val="74287360"/>
        <c:axId val="74297344"/>
      </c:barChart>
      <c:lineChart>
        <c:grouping val="standard"/>
        <c:ser>
          <c:idx val="1"/>
          <c:order val="1"/>
          <c:tx>
            <c:strRef>
              <c:f>'Direct Assessment of CLO 6'!$A$25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'Direct Assessment of CLO 6'!$C$2:$F$2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6'!$C$25:$G$25</c:f>
              <c:numCache>
                <c:formatCode>0%</c:formatCode>
                <c:ptCount val="5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6'!$A$33</c:f>
              <c:strCache>
                <c:ptCount val="1"/>
              </c:strCache>
            </c:strRef>
          </c:tx>
          <c:val>
            <c:numRef>
              <c:f>'Direct Assessment of CLO 6'!$C$33:$G$33</c:f>
              <c:numCache>
                <c:formatCode>0</c:formatCode>
                <c:ptCount val="5"/>
              </c:numCache>
            </c:numRef>
          </c:val>
        </c:ser>
        <c:dLbls/>
        <c:marker val="1"/>
        <c:axId val="74287360"/>
        <c:axId val="74297344"/>
      </c:lineChart>
      <c:catAx>
        <c:axId val="74287360"/>
        <c:scaling>
          <c:orientation val="minMax"/>
        </c:scaling>
        <c:axPos val="b"/>
        <c:numFmt formatCode="0" sourceLinked="1"/>
        <c:tickLblPos val="nextTo"/>
        <c:crossAx val="74297344"/>
        <c:crossesAt val="0"/>
        <c:auto val="1"/>
        <c:lblAlgn val="ctr"/>
        <c:lblOffset val="100"/>
        <c:tickLblSkip val="1"/>
      </c:catAx>
      <c:valAx>
        <c:axId val="74297344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4287360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Direct assessment of CLO 7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7'!$A$3</c:f>
              <c:strCache>
                <c:ptCount val="1"/>
                <c:pt idx="0">
                  <c:v>AT1: HW 11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cat>
            <c:numRef>
              <c:f>'Direct Assessment of CLO 7'!$C$2:$I$2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7'!$C$28:$I$28</c:f>
              <c:numCache>
                <c:formatCode>0%</c:formatCode>
                <c:ptCount val="7"/>
                <c:pt idx="0">
                  <c:v>1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</c:numCache>
            </c:numRef>
          </c:val>
        </c:ser>
        <c:ser>
          <c:idx val="3"/>
          <c:order val="3"/>
          <c:tx>
            <c:strRef>
              <c:f>'Direct Assessment of CLO 7'!$A$4</c:f>
              <c:strCache>
                <c:ptCount val="1"/>
                <c:pt idx="0">
                  <c:v>AT2:Q5 Final-Exam</c:v>
                </c:pt>
              </c:strCache>
            </c:strRef>
          </c:tx>
          <c:spPr>
            <a:pattFill prst="lgCheck">
              <a:fgClr>
                <a:srgbClr val="FF000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Pt>
            <c:idx val="4"/>
          </c:dPt>
          <c:cat>
            <c:numRef>
              <c:f>'Direct Assessment of CLO 7'!$C$2:$I$2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7'!$C$29:$I$29</c:f>
              <c:numCache>
                <c:formatCode>0%</c:formatCode>
                <c:ptCount val="7"/>
                <c:pt idx="0">
                  <c:v>0.66666666666666663</c:v>
                </c:pt>
                <c:pt idx="1">
                  <c:v>0.5</c:v>
                </c:pt>
                <c:pt idx="2">
                  <c:v>0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</c:v>
                </c:pt>
              </c:numCache>
            </c:numRef>
          </c:val>
        </c:ser>
        <c:dLbls/>
        <c:gapWidth val="97"/>
        <c:axId val="74389376"/>
        <c:axId val="74390912"/>
      </c:barChart>
      <c:lineChart>
        <c:grouping val="standard"/>
        <c:ser>
          <c:idx val="1"/>
          <c:order val="1"/>
          <c:tx>
            <c:strRef>
              <c:f>'Direct Assessment of CLO 7'!$A$25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'Direct Assessment of CLO 7'!$C$2:$F$2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7'!$C$25:$I$25</c:f>
              <c:numCache>
                <c:formatCode>0%</c:formatCode>
                <c:ptCount val="7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0.6</c:v>
                </c:pt>
                <c:pt idx="4">
                  <c:v>0.6</c:v>
                </c:pt>
                <c:pt idx="5">
                  <c:v>0.6</c:v>
                </c:pt>
                <c:pt idx="6">
                  <c:v>0.6</c:v>
                </c:pt>
              </c:numCache>
            </c:numRef>
          </c:val>
        </c:ser>
        <c:ser>
          <c:idx val="2"/>
          <c:order val="2"/>
          <c:tx>
            <c:strRef>
              <c:f>'Direct Assessment of CLO 7'!$A$26</c:f>
              <c:strCache>
                <c:ptCount val="1"/>
                <c:pt idx="0">
                  <c:v>Average AT1</c:v>
                </c:pt>
              </c:strCache>
            </c:strRef>
          </c:tx>
          <c:marker>
            <c:symbol val="none"/>
          </c:marker>
          <c:val>
            <c:numRef>
              <c:f>'Direct Assessment of CLO 7'!$C$26:$I$26</c:f>
              <c:numCache>
                <c:formatCode>0%</c:formatCode>
                <c:ptCount val="7"/>
                <c:pt idx="0">
                  <c:v>0.91428571428571426</c:v>
                </c:pt>
                <c:pt idx="1">
                  <c:v>0.91428571428571426</c:v>
                </c:pt>
                <c:pt idx="2">
                  <c:v>0.91428571428571426</c:v>
                </c:pt>
                <c:pt idx="3">
                  <c:v>0.91428571428571426</c:v>
                </c:pt>
                <c:pt idx="4">
                  <c:v>0.91428571428571426</c:v>
                </c:pt>
                <c:pt idx="5">
                  <c:v>0.91428571428571426</c:v>
                </c:pt>
                <c:pt idx="6">
                  <c:v>0.91428571428571426</c:v>
                </c:pt>
              </c:numCache>
            </c:numRef>
          </c:val>
        </c:ser>
        <c:ser>
          <c:idx val="4"/>
          <c:order val="4"/>
          <c:tx>
            <c:strRef>
              <c:f>'Direct Assessment of CLO 7'!$A$27</c:f>
              <c:strCache>
                <c:ptCount val="1"/>
                <c:pt idx="0">
                  <c:v>Average AT2</c:v>
                </c:pt>
              </c:strCache>
            </c:strRef>
          </c:tx>
          <c:val>
            <c:numRef>
              <c:f>'Direct Assessment of CLO 7'!$C$27:$I$27</c:f>
              <c:numCache>
                <c:formatCode>0%</c:formatCode>
                <c:ptCount val="7"/>
                <c:pt idx="0">
                  <c:v>0.38095238095238093</c:v>
                </c:pt>
                <c:pt idx="1">
                  <c:v>0.38095238095238093</c:v>
                </c:pt>
                <c:pt idx="2">
                  <c:v>0.38095238095238093</c:v>
                </c:pt>
                <c:pt idx="3">
                  <c:v>0.38095238095238093</c:v>
                </c:pt>
                <c:pt idx="4">
                  <c:v>0.38095238095238093</c:v>
                </c:pt>
                <c:pt idx="5">
                  <c:v>0.38095238095238093</c:v>
                </c:pt>
                <c:pt idx="6">
                  <c:v>0.38095238095238093</c:v>
                </c:pt>
              </c:numCache>
            </c:numRef>
          </c:val>
        </c:ser>
        <c:dLbls/>
        <c:marker val="1"/>
        <c:axId val="74389376"/>
        <c:axId val="74390912"/>
      </c:lineChart>
      <c:catAx>
        <c:axId val="74389376"/>
        <c:scaling>
          <c:orientation val="minMax"/>
        </c:scaling>
        <c:axPos val="b"/>
        <c:numFmt formatCode="0" sourceLinked="1"/>
        <c:tickLblPos val="nextTo"/>
        <c:crossAx val="74390912"/>
        <c:crossesAt val="0"/>
        <c:auto val="1"/>
        <c:lblAlgn val="ctr"/>
        <c:lblOffset val="100"/>
        <c:tickLblSkip val="1"/>
      </c:catAx>
      <c:valAx>
        <c:axId val="74390912"/>
        <c:scaling>
          <c:orientation val="minMax"/>
          <c:max val="1"/>
          <c:min val="0"/>
        </c:scaling>
        <c:axPos val="l"/>
        <c:majorGridlines/>
        <c:numFmt formatCode="0%" sourceLinked="1"/>
        <c:tickLblPos val="nextTo"/>
        <c:crossAx val="74389376"/>
        <c:crossesAt val="1"/>
        <c:crossBetween val="between"/>
        <c:majorUnit val="0.2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7'!$A$6</c:f>
              <c:strCache>
                <c:ptCount val="1"/>
                <c:pt idx="0">
                  <c:v>AT4</c:v>
                </c:pt>
              </c:strCache>
            </c:strRef>
          </c:tx>
          <c:cat>
            <c:numRef>
              <c:f>'Direct Assessment of CLO 7'!$C$2:$G$2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'Direct Assessment of CLO 7'!$C$6:$G$6</c:f>
              <c:numCache>
                <c:formatCode>0</c:formatCode>
                <c:ptCount val="5"/>
              </c:numCache>
            </c:numRef>
          </c:val>
        </c:ser>
        <c:dLbls/>
        <c:gapWidth val="75"/>
        <c:overlap val="-25"/>
        <c:axId val="74422528"/>
        <c:axId val="74444800"/>
      </c:barChart>
      <c:lineChart>
        <c:grouping val="standard"/>
        <c:ser>
          <c:idx val="1"/>
          <c:order val="1"/>
          <c:tx>
            <c:strRef>
              <c:f>'Direct Assessment of CLO 7'!$A$25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'Direct Assessment of CLO 7'!$C$2:$F$2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7'!$C$25:$G$25</c:f>
              <c:numCache>
                <c:formatCode>0%</c:formatCode>
                <c:ptCount val="5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0.6</c:v>
                </c:pt>
                <c:pt idx="4">
                  <c:v>0.6</c:v>
                </c:pt>
              </c:numCache>
            </c:numRef>
          </c:val>
        </c:ser>
        <c:ser>
          <c:idx val="2"/>
          <c:order val="2"/>
          <c:tx>
            <c:strRef>
              <c:f>'Direct Assessment of CLO 7'!$A$33</c:f>
              <c:strCache>
                <c:ptCount val="1"/>
              </c:strCache>
            </c:strRef>
          </c:tx>
          <c:val>
            <c:numRef>
              <c:f>'Direct Assessment of CLO 7'!$C$33:$G$33</c:f>
              <c:numCache>
                <c:formatCode>0</c:formatCode>
                <c:ptCount val="5"/>
              </c:numCache>
            </c:numRef>
          </c:val>
        </c:ser>
        <c:dLbls/>
        <c:marker val="1"/>
        <c:axId val="74422528"/>
        <c:axId val="74444800"/>
      </c:lineChart>
      <c:catAx>
        <c:axId val="74422528"/>
        <c:scaling>
          <c:orientation val="minMax"/>
        </c:scaling>
        <c:axPos val="b"/>
        <c:numFmt formatCode="0" sourceLinked="1"/>
        <c:tickLblPos val="nextTo"/>
        <c:crossAx val="74444800"/>
        <c:crossesAt val="0"/>
        <c:auto val="1"/>
        <c:lblAlgn val="ctr"/>
        <c:lblOffset val="100"/>
        <c:tickLblSkip val="1"/>
      </c:catAx>
      <c:valAx>
        <c:axId val="74444800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4422528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CLO1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'Indirect Assessment'!$A$3</c:f>
              <c:strCache>
                <c:ptCount val="1"/>
                <c:pt idx="0">
                  <c:v>CLO1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Assessment'!$B$3:$G$3</c:f>
              <c:numCache>
                <c:formatCode>0</c:formatCode>
                <c:ptCount val="6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</c:numCache>
            </c:numRef>
          </c:val>
        </c:ser>
        <c:dLbls/>
        <c:gapWidth val="75"/>
        <c:overlap val="-25"/>
        <c:axId val="74931584"/>
        <c:axId val="74941568"/>
      </c:barChart>
      <c:lineChart>
        <c:grouping val="standard"/>
        <c:ser>
          <c:idx val="1"/>
          <c:order val="1"/>
          <c:tx>
            <c:strRef>
              <c:f>'Indirect Assessment'!$A$25</c:f>
              <c:strCache>
                <c:ptCount val="1"/>
                <c:pt idx="0">
                  <c:v>Target</c:v>
                </c:pt>
              </c:strCache>
            </c:strRef>
          </c:tx>
          <c:spPr>
            <a:ln w="25400">
              <a:miter lim="800000"/>
            </a:ln>
          </c:spPr>
          <c:marker>
            <c:symbol val="none"/>
          </c:marker>
          <c:dPt>
            <c:idx val="0"/>
            <c:spPr>
              <a:ln w="25400">
                <a:noFill/>
                <a:miter lim="800000"/>
              </a:ln>
            </c:spPr>
          </c:dPt>
          <c:dPt>
            <c:idx val="1"/>
          </c:dPt>
          <c:dPt>
            <c:idx val="2"/>
          </c:dPt>
          <c:dPt>
            <c:idx val="3"/>
          </c:dPt>
          <c:dPt>
            <c:idx val="4"/>
          </c:dPt>
          <c:cat>
            <c:numRef>
              <c:f>'Indirect Assessment'!$B$2:$E$2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'Indirect Assessment'!$B$25:$G$25</c:f>
              <c:numCache>
                <c:formatCode>_-* #,##0.00_-;_-* #,##0.00\-;_-* "-"??_-;_-@_-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ser>
          <c:idx val="2"/>
          <c:order val="2"/>
          <c:tx>
            <c:strRef>
              <c:f>'Indirect Assessment'!$A$26</c:f>
              <c:strCache>
                <c:ptCount val="1"/>
                <c:pt idx="0">
                  <c:v>Average of CLO 1</c:v>
                </c:pt>
              </c:strCache>
            </c:strRef>
          </c:tx>
          <c:marker>
            <c:symbol val="none"/>
          </c:marker>
          <c:val>
            <c:numRef>
              <c:f>'Indirect Assessment'!$B$26:$G$26</c:f>
              <c:numCache>
                <c:formatCode>_-* #,##0.00_-;_-* #,##0.00\-;_-* "-"??_-;_-@_-</c:formatCode>
                <c:ptCount val="6"/>
                <c:pt idx="0">
                  <c:v>4.333333333333333</c:v>
                </c:pt>
                <c:pt idx="1">
                  <c:v>4.333333333333333</c:v>
                </c:pt>
                <c:pt idx="2">
                  <c:v>4.333333333333333</c:v>
                </c:pt>
                <c:pt idx="3">
                  <c:v>4.333333333333333</c:v>
                </c:pt>
                <c:pt idx="4">
                  <c:v>4.333333333333333</c:v>
                </c:pt>
                <c:pt idx="5">
                  <c:v>4.333333333333333</c:v>
                </c:pt>
              </c:numCache>
            </c:numRef>
          </c:val>
        </c:ser>
        <c:dLbls/>
        <c:marker val="1"/>
        <c:axId val="74931584"/>
        <c:axId val="74941568"/>
      </c:lineChart>
      <c:catAx>
        <c:axId val="74931584"/>
        <c:scaling>
          <c:orientation val="minMax"/>
        </c:scaling>
        <c:axPos val="b"/>
        <c:numFmt formatCode="0" sourceLinked="1"/>
        <c:tickLblPos val="nextTo"/>
        <c:crossAx val="74941568"/>
        <c:crossesAt val="0"/>
        <c:auto val="1"/>
        <c:lblAlgn val="ctr"/>
        <c:lblOffset val="100"/>
        <c:tickLblSkip val="1"/>
      </c:catAx>
      <c:valAx>
        <c:axId val="74941568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4931584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CLO2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'Indirect Assessment'!$A$4</c:f>
              <c:strCache>
                <c:ptCount val="1"/>
                <c:pt idx="0">
                  <c:v>CLO2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Assessment'!$B$4:$G$4</c:f>
              <c:numCache>
                <c:formatCode>0</c:formatCode>
                <c:ptCount val="6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</c:numCache>
            </c:numRef>
          </c:val>
        </c:ser>
        <c:dLbls/>
        <c:gapWidth val="75"/>
        <c:overlap val="-25"/>
        <c:axId val="74784768"/>
        <c:axId val="74786304"/>
      </c:barChart>
      <c:lineChart>
        <c:grouping val="standard"/>
        <c:ser>
          <c:idx val="1"/>
          <c:order val="1"/>
          <c:tx>
            <c:strRef>
              <c:f>'Indirect Assessment'!$A$25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'Indirect Assessment'!$B$2:$E$2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'Indirect Assessment'!$B$25:$G$25</c:f>
              <c:numCache>
                <c:formatCode>_-* #,##0.00_-;_-* #,##0.00\-;_-* "-"??_-;_-@_-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ser>
          <c:idx val="2"/>
          <c:order val="2"/>
          <c:tx>
            <c:strRef>
              <c:f>'Indirect Assessment'!$A$27</c:f>
              <c:strCache>
                <c:ptCount val="1"/>
                <c:pt idx="0">
                  <c:v>Average CLO 2</c:v>
                </c:pt>
              </c:strCache>
            </c:strRef>
          </c:tx>
          <c:marker>
            <c:symbol val="none"/>
          </c:marker>
          <c:val>
            <c:numRef>
              <c:f>'Indirect Assessment'!$B$27:$G$27</c:f>
              <c:numCache>
                <c:formatCode>_-* #,##0.00_-;_-* #,##0.00\-;_-* "-"??_-;_-@_-</c:formatCode>
                <c:ptCount val="6"/>
                <c:pt idx="0">
                  <c:v>4.166666666666667</c:v>
                </c:pt>
                <c:pt idx="1">
                  <c:v>4.166666666666667</c:v>
                </c:pt>
                <c:pt idx="2">
                  <c:v>4.166666666666667</c:v>
                </c:pt>
                <c:pt idx="3">
                  <c:v>4.166666666666667</c:v>
                </c:pt>
                <c:pt idx="4">
                  <c:v>4.166666666666667</c:v>
                </c:pt>
                <c:pt idx="5">
                  <c:v>4.166666666666667</c:v>
                </c:pt>
              </c:numCache>
            </c:numRef>
          </c:val>
        </c:ser>
        <c:dLbls/>
        <c:marker val="1"/>
        <c:axId val="74784768"/>
        <c:axId val="74786304"/>
      </c:lineChart>
      <c:catAx>
        <c:axId val="74784768"/>
        <c:scaling>
          <c:orientation val="minMax"/>
        </c:scaling>
        <c:axPos val="b"/>
        <c:numFmt formatCode="0" sourceLinked="1"/>
        <c:tickLblPos val="nextTo"/>
        <c:crossAx val="74786304"/>
        <c:crossesAt val="0"/>
        <c:auto val="1"/>
        <c:lblAlgn val="ctr"/>
        <c:lblOffset val="100"/>
        <c:tickLblSkip val="1"/>
      </c:catAx>
      <c:valAx>
        <c:axId val="74786304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4784768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CLO3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'Indirect Assessment'!$A$5</c:f>
              <c:strCache>
                <c:ptCount val="1"/>
                <c:pt idx="0">
                  <c:v>CLO3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Assessment'!$B$5:$G$5</c:f>
              <c:numCache>
                <c:formatCode>0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</c:numCache>
            </c:numRef>
          </c:val>
        </c:ser>
        <c:dLbls/>
        <c:gapWidth val="75"/>
        <c:overlap val="-25"/>
        <c:axId val="74973568"/>
        <c:axId val="74975104"/>
      </c:barChart>
      <c:lineChart>
        <c:grouping val="standard"/>
        <c:ser>
          <c:idx val="1"/>
          <c:order val="1"/>
          <c:tx>
            <c:strRef>
              <c:f>'Indirect Assessment'!$A$25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Assessment'!$B$25:$G$25</c:f>
              <c:numCache>
                <c:formatCode>_-* #,##0.00_-;_-* #,##0.00\-;_-* "-"??_-;_-@_-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ser>
          <c:idx val="2"/>
          <c:order val="2"/>
          <c:tx>
            <c:strRef>
              <c:f>'Indirect Assessment'!$A$28</c:f>
              <c:strCache>
                <c:ptCount val="1"/>
                <c:pt idx="0">
                  <c:v>Average CLO 3</c:v>
                </c:pt>
              </c:strCache>
            </c:strRef>
          </c:tx>
          <c:marker>
            <c:symbol val="none"/>
          </c:marker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Assessment'!$B$28:$G$28</c:f>
              <c:numCache>
                <c:formatCode>_-* #,##0.00_-;_-* #,##0.00\-;_-* "-"??_-;_-@_-</c:formatCode>
                <c:ptCount val="6"/>
                <c:pt idx="0">
                  <c:v>4.833333333333333</c:v>
                </c:pt>
                <c:pt idx="1">
                  <c:v>4.833333333333333</c:v>
                </c:pt>
                <c:pt idx="2">
                  <c:v>4.833333333333333</c:v>
                </c:pt>
                <c:pt idx="3">
                  <c:v>4.833333333333333</c:v>
                </c:pt>
                <c:pt idx="4">
                  <c:v>4.833333333333333</c:v>
                </c:pt>
                <c:pt idx="5">
                  <c:v>4.833333333333333</c:v>
                </c:pt>
              </c:numCache>
            </c:numRef>
          </c:val>
        </c:ser>
        <c:dLbls/>
        <c:marker val="1"/>
        <c:axId val="74973568"/>
        <c:axId val="74975104"/>
      </c:lineChart>
      <c:catAx>
        <c:axId val="74973568"/>
        <c:scaling>
          <c:orientation val="minMax"/>
        </c:scaling>
        <c:axPos val="b"/>
        <c:numFmt formatCode="0" sourceLinked="1"/>
        <c:tickLblPos val="nextTo"/>
        <c:crossAx val="74975104"/>
        <c:crossesAt val="0"/>
        <c:auto val="1"/>
        <c:lblAlgn val="ctr"/>
        <c:lblOffset val="100"/>
        <c:tickLblSkip val="1"/>
      </c:catAx>
      <c:valAx>
        <c:axId val="74975104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4973568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'Indirect Assessment'!$A$6</c:f>
              <c:strCache>
                <c:ptCount val="1"/>
                <c:pt idx="0">
                  <c:v>CLO4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Assessment'!$B$6:$G$6</c:f>
              <c:numCache>
                <c:formatCode>0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dLbls/>
        <c:gapWidth val="75"/>
        <c:overlap val="-25"/>
        <c:axId val="75023104"/>
        <c:axId val="75024640"/>
      </c:barChart>
      <c:lineChart>
        <c:grouping val="standard"/>
        <c:ser>
          <c:idx val="1"/>
          <c:order val="1"/>
          <c:tx>
            <c:strRef>
              <c:f>'Indirect Assessment'!$A$25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Assessment'!$B$25:$G$25</c:f>
              <c:numCache>
                <c:formatCode>_-* #,##0.00_-;_-* #,##0.00\-;_-* "-"??_-;_-@_-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ser>
          <c:idx val="2"/>
          <c:order val="2"/>
          <c:tx>
            <c:strRef>
              <c:f>'Indirect Assessment'!$A$29</c:f>
              <c:strCache>
                <c:ptCount val="1"/>
                <c:pt idx="0">
                  <c:v>Average CLO 4</c:v>
                </c:pt>
              </c:strCache>
            </c:strRef>
          </c:tx>
          <c:marker>
            <c:symbol val="none"/>
          </c:marker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Assessment'!$B$29:$G$29</c:f>
              <c:numCache>
                <c:formatCode>_-* #,##0.00_-;_-* #,##0.00\-;_-* "-"??_-;_-@_-</c:formatCode>
                <c:ptCount val="6"/>
                <c:pt idx="0">
                  <c:v>4.166666666666667</c:v>
                </c:pt>
                <c:pt idx="1">
                  <c:v>4.166666666666667</c:v>
                </c:pt>
                <c:pt idx="2">
                  <c:v>4.166666666666667</c:v>
                </c:pt>
                <c:pt idx="3">
                  <c:v>4.166666666666667</c:v>
                </c:pt>
                <c:pt idx="4">
                  <c:v>4.166666666666667</c:v>
                </c:pt>
                <c:pt idx="5">
                  <c:v>4.166666666666667</c:v>
                </c:pt>
              </c:numCache>
            </c:numRef>
          </c:val>
        </c:ser>
        <c:dLbls/>
        <c:marker val="1"/>
        <c:axId val="75023104"/>
        <c:axId val="75024640"/>
      </c:lineChart>
      <c:catAx>
        <c:axId val="75023104"/>
        <c:scaling>
          <c:orientation val="minMax"/>
        </c:scaling>
        <c:axPos val="b"/>
        <c:numFmt formatCode="0" sourceLinked="1"/>
        <c:tickLblPos val="nextTo"/>
        <c:crossAx val="75024640"/>
        <c:crossesAt val="0"/>
        <c:auto val="1"/>
        <c:lblAlgn val="ctr"/>
        <c:lblOffset val="100"/>
        <c:tickLblSkip val="1"/>
      </c:catAx>
      <c:valAx>
        <c:axId val="75024640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5023104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CLO5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'Indirect Assessment'!$A$7</c:f>
              <c:strCache>
                <c:ptCount val="1"/>
                <c:pt idx="0">
                  <c:v>CLO5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Assessment'!$B$7:$G$7</c:f>
              <c:numCache>
                <c:formatCode>0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</c:numCache>
            </c:numRef>
          </c:val>
        </c:ser>
        <c:dLbls/>
        <c:gapWidth val="75"/>
        <c:overlap val="-25"/>
        <c:axId val="75056256"/>
        <c:axId val="75057792"/>
      </c:barChart>
      <c:lineChart>
        <c:grouping val="standard"/>
        <c:ser>
          <c:idx val="1"/>
          <c:order val="1"/>
          <c:tx>
            <c:strRef>
              <c:f>'Indirect Assessment'!$A$25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Assessment'!$B$25:$G$25</c:f>
              <c:numCache>
                <c:formatCode>_-* #,##0.00_-;_-* #,##0.00\-;_-* "-"??_-;_-@_-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ser>
          <c:idx val="2"/>
          <c:order val="2"/>
          <c:tx>
            <c:strRef>
              <c:f>'Indirect Assessment'!$A$30</c:f>
              <c:strCache>
                <c:ptCount val="1"/>
                <c:pt idx="0">
                  <c:v>Average CLO 5</c:v>
                </c:pt>
              </c:strCache>
            </c:strRef>
          </c:tx>
          <c:marker>
            <c:symbol val="none"/>
          </c:marker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Assessment'!$B$30:$G$30</c:f>
              <c:numCache>
                <c:formatCode>_-* #,##0.00_-;_-* #,##0.00\-;_-* "-"??_-;_-@_-</c:formatCode>
                <c:ptCount val="6"/>
                <c:pt idx="0">
                  <c:v>4.5</c:v>
                </c:pt>
                <c:pt idx="1">
                  <c:v>4.5</c:v>
                </c:pt>
                <c:pt idx="2">
                  <c:v>4.5</c:v>
                </c:pt>
                <c:pt idx="3">
                  <c:v>4.5</c:v>
                </c:pt>
                <c:pt idx="4">
                  <c:v>4.5</c:v>
                </c:pt>
                <c:pt idx="5">
                  <c:v>4.5</c:v>
                </c:pt>
              </c:numCache>
            </c:numRef>
          </c:val>
        </c:ser>
        <c:dLbls/>
        <c:marker val="1"/>
        <c:axId val="75056256"/>
        <c:axId val="75057792"/>
      </c:lineChart>
      <c:catAx>
        <c:axId val="75056256"/>
        <c:scaling>
          <c:orientation val="minMax"/>
        </c:scaling>
        <c:axPos val="b"/>
        <c:numFmt formatCode="0" sourceLinked="1"/>
        <c:tickLblPos val="nextTo"/>
        <c:crossAx val="75057792"/>
        <c:crossesAt val="0"/>
        <c:auto val="1"/>
        <c:lblAlgn val="ctr"/>
        <c:lblOffset val="100"/>
        <c:tickLblSkip val="1"/>
      </c:catAx>
      <c:valAx>
        <c:axId val="75057792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5056256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1'!$A$6</c:f>
              <c:strCache>
                <c:ptCount val="1"/>
                <c:pt idx="0">
                  <c:v>AT4</c:v>
                </c:pt>
              </c:strCache>
            </c:strRef>
          </c:tx>
          <c:cat>
            <c:numRef>
              <c:f>'Direct Assessment of CLO 1'!$C$2:$G$2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'Direct Assessment of CLO 1'!$C$6:$G$6</c:f>
              <c:numCache>
                <c:formatCode>0</c:formatCode>
                <c:ptCount val="5"/>
              </c:numCache>
            </c:numRef>
          </c:val>
        </c:ser>
        <c:dLbls/>
        <c:gapWidth val="75"/>
        <c:overlap val="-25"/>
        <c:axId val="70634112"/>
        <c:axId val="70914432"/>
      </c:barChart>
      <c:lineChart>
        <c:grouping val="standard"/>
        <c:ser>
          <c:idx val="1"/>
          <c:order val="1"/>
          <c:tx>
            <c:strRef>
              <c:f>'Direct Assessment of CLO 1'!$A$25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'Direct Assessment of CLO 1'!$C$2:$F$2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1'!$C$25:$G$25</c:f>
              <c:numCache>
                <c:formatCode>0%</c:formatCode>
                <c:ptCount val="5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1'!$A$33</c:f>
              <c:strCache>
                <c:ptCount val="1"/>
              </c:strCache>
            </c:strRef>
          </c:tx>
          <c:val>
            <c:numRef>
              <c:f>'Direct Assessment of CLO 1'!$C$33:$G$33</c:f>
              <c:numCache>
                <c:formatCode>0</c:formatCode>
                <c:ptCount val="5"/>
              </c:numCache>
            </c:numRef>
          </c:val>
        </c:ser>
        <c:dLbls/>
        <c:marker val="1"/>
        <c:axId val="70634112"/>
        <c:axId val="70914432"/>
      </c:lineChart>
      <c:catAx>
        <c:axId val="70634112"/>
        <c:scaling>
          <c:orientation val="minMax"/>
        </c:scaling>
        <c:axPos val="b"/>
        <c:numFmt formatCode="0" sourceLinked="1"/>
        <c:tickLblPos val="nextTo"/>
        <c:crossAx val="70914432"/>
        <c:crossesAt val="0"/>
        <c:auto val="1"/>
        <c:lblAlgn val="ctr"/>
        <c:lblOffset val="100"/>
        <c:tickLblSkip val="1"/>
      </c:catAx>
      <c:valAx>
        <c:axId val="70914432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0634112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CLO6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'Indirect Assessment'!$A$8</c:f>
              <c:strCache>
                <c:ptCount val="1"/>
                <c:pt idx="0">
                  <c:v>CLO6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Assessment'!$B$8:$G$8</c:f>
              <c:numCache>
                <c:formatCode>0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</c:numCache>
            </c:numRef>
          </c:val>
        </c:ser>
        <c:dLbls/>
        <c:gapWidth val="75"/>
        <c:overlap val="-25"/>
        <c:axId val="75105792"/>
        <c:axId val="75107328"/>
      </c:barChart>
      <c:lineChart>
        <c:grouping val="standard"/>
        <c:ser>
          <c:idx val="1"/>
          <c:order val="1"/>
          <c:tx>
            <c:strRef>
              <c:f>'Indirect Assessment'!$A$25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Assessment'!$B$25:$G$25</c:f>
              <c:numCache>
                <c:formatCode>_-* #,##0.00_-;_-* #,##0.00\-;_-* "-"??_-;_-@_-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ser>
          <c:idx val="2"/>
          <c:order val="2"/>
          <c:tx>
            <c:strRef>
              <c:f>'Indirect Assessment'!$A$31</c:f>
              <c:strCache>
                <c:ptCount val="1"/>
                <c:pt idx="0">
                  <c:v>Average CLO 6</c:v>
                </c:pt>
              </c:strCache>
            </c:strRef>
          </c:tx>
          <c:marker>
            <c:symbol val="none"/>
          </c:marker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Assessment'!$B$31:$G$31</c:f>
              <c:numCache>
                <c:formatCode>_-* #,##0.00_-;_-* #,##0.00\-;_-* "-"??_-;_-@_-</c:formatCode>
                <c:ptCount val="6"/>
                <c:pt idx="0">
                  <c:v>4.666666666666667</c:v>
                </c:pt>
                <c:pt idx="1">
                  <c:v>4.666666666666667</c:v>
                </c:pt>
                <c:pt idx="2">
                  <c:v>4.666666666666667</c:v>
                </c:pt>
                <c:pt idx="3">
                  <c:v>4.666666666666667</c:v>
                </c:pt>
                <c:pt idx="4">
                  <c:v>4.666666666666667</c:v>
                </c:pt>
                <c:pt idx="5">
                  <c:v>4.666666666666667</c:v>
                </c:pt>
              </c:numCache>
            </c:numRef>
          </c:val>
        </c:ser>
        <c:dLbls/>
        <c:marker val="1"/>
        <c:axId val="75105792"/>
        <c:axId val="75107328"/>
      </c:lineChart>
      <c:catAx>
        <c:axId val="75105792"/>
        <c:scaling>
          <c:orientation val="minMax"/>
        </c:scaling>
        <c:axPos val="b"/>
        <c:numFmt formatCode="0" sourceLinked="1"/>
        <c:tickLblPos val="nextTo"/>
        <c:crossAx val="75107328"/>
        <c:crossesAt val="0"/>
        <c:auto val="1"/>
        <c:lblAlgn val="ctr"/>
        <c:lblOffset val="100"/>
        <c:tickLblSkip val="1"/>
      </c:catAx>
      <c:valAx>
        <c:axId val="75107328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5105792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CLO7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'Indirect Assessment'!$A$9</c:f>
              <c:strCache>
                <c:ptCount val="1"/>
                <c:pt idx="0">
                  <c:v>CLO7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Assessment'!$B$9:$G$9</c:f>
              <c:numCache>
                <c:formatCode>0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</c:numCache>
            </c:numRef>
          </c:val>
        </c:ser>
        <c:dLbls/>
        <c:gapWidth val="75"/>
        <c:overlap val="-25"/>
        <c:axId val="75172096"/>
        <c:axId val="75182080"/>
      </c:barChart>
      <c:lineChart>
        <c:grouping val="standard"/>
        <c:ser>
          <c:idx val="1"/>
          <c:order val="1"/>
          <c:tx>
            <c:strRef>
              <c:f>'Indirect Assessment'!$A$25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Assessment'!$B$25:$G$25</c:f>
              <c:numCache>
                <c:formatCode>_-* #,##0.00_-;_-* #,##0.00\-;_-* "-"??_-;_-@_-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ser>
          <c:idx val="2"/>
          <c:order val="2"/>
          <c:tx>
            <c:strRef>
              <c:f>'Indirect Assessment'!$A$32</c:f>
              <c:strCache>
                <c:ptCount val="1"/>
                <c:pt idx="0">
                  <c:v>Average CLO 7</c:v>
                </c:pt>
              </c:strCache>
            </c:strRef>
          </c:tx>
          <c:marker>
            <c:symbol val="none"/>
          </c:marker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Assessment'!$B$32:$G$32</c:f>
              <c:numCache>
                <c:formatCode>_-* #,##0.00_-;_-* #,##0.00\-;_-* "-"??_-;_-@_-</c:formatCode>
                <c:ptCount val="6"/>
                <c:pt idx="0">
                  <c:v>4.5</c:v>
                </c:pt>
                <c:pt idx="1">
                  <c:v>4.5</c:v>
                </c:pt>
                <c:pt idx="2">
                  <c:v>4.5</c:v>
                </c:pt>
                <c:pt idx="3">
                  <c:v>4.5</c:v>
                </c:pt>
                <c:pt idx="4">
                  <c:v>4.5</c:v>
                </c:pt>
                <c:pt idx="5">
                  <c:v>4.5</c:v>
                </c:pt>
              </c:numCache>
            </c:numRef>
          </c:val>
        </c:ser>
        <c:dLbls/>
        <c:marker val="1"/>
        <c:axId val="75172096"/>
        <c:axId val="75182080"/>
      </c:lineChart>
      <c:catAx>
        <c:axId val="75172096"/>
        <c:scaling>
          <c:orientation val="minMax"/>
        </c:scaling>
        <c:axPos val="b"/>
        <c:numFmt formatCode="0" sourceLinked="1"/>
        <c:tickLblPos val="nextTo"/>
        <c:crossAx val="75182080"/>
        <c:crossesAt val="0"/>
        <c:auto val="1"/>
        <c:lblAlgn val="ctr"/>
        <c:lblOffset val="100"/>
        <c:tickLblSkip val="1"/>
      </c:catAx>
      <c:valAx>
        <c:axId val="75182080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5172096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Direct assessment of CLO 2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2'!$A$3</c:f>
              <c:strCache>
                <c:ptCount val="1"/>
                <c:pt idx="0">
                  <c:v>AT1: Quiz 1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cat>
            <c:numRef>
              <c:f>'Direct Assessment of CLO 2'!$C$2:$I$2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2'!$C$28:$I$28</c:f>
              <c:numCache>
                <c:formatCode>0%</c:formatCode>
                <c:ptCount val="7"/>
                <c:pt idx="0">
                  <c:v>1</c:v>
                </c:pt>
                <c:pt idx="1">
                  <c:v>1</c:v>
                </c:pt>
                <c:pt idx="2">
                  <c:v>0.8</c:v>
                </c:pt>
                <c:pt idx="3">
                  <c:v>0.6</c:v>
                </c:pt>
                <c:pt idx="4">
                  <c:v>0.9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'Direct Assessment of CLO 2'!$A$4</c:f>
              <c:strCache>
                <c:ptCount val="1"/>
                <c:pt idx="0">
                  <c:v>AT2:Q1 Mid-Term Exam</c:v>
                </c:pt>
              </c:strCache>
            </c:strRef>
          </c:tx>
          <c:spPr>
            <a:pattFill prst="lgCheck">
              <a:fgClr>
                <a:srgbClr val="FF000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Pt>
            <c:idx val="4"/>
          </c:dPt>
          <c:cat>
            <c:numRef>
              <c:f>'Direct Assessment of CLO 2'!$C$2:$I$2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2'!$C$29:$I$29</c:f>
              <c:numCache>
                <c:formatCode>0%</c:formatCode>
                <c:ptCount val="7"/>
                <c:pt idx="0">
                  <c:v>0.9</c:v>
                </c:pt>
                <c:pt idx="1">
                  <c:v>1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0.8</c:v>
                </c:pt>
              </c:numCache>
            </c:numRef>
          </c:val>
        </c:ser>
        <c:dLbls/>
        <c:gapWidth val="97"/>
        <c:axId val="71284992"/>
        <c:axId val="71299072"/>
      </c:barChart>
      <c:lineChart>
        <c:grouping val="standard"/>
        <c:ser>
          <c:idx val="1"/>
          <c:order val="1"/>
          <c:tx>
            <c:strRef>
              <c:f>'Direct Assessment of CLO 2'!$A$25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'Direct Assessment of CLO 2'!$C$2:$F$2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2'!$C$25:$I$25</c:f>
              <c:numCache>
                <c:formatCode>0%</c:formatCode>
                <c:ptCount val="7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2'!$A$26</c:f>
              <c:strCache>
                <c:ptCount val="1"/>
                <c:pt idx="0">
                  <c:v>Average AT1</c:v>
                </c:pt>
              </c:strCache>
            </c:strRef>
          </c:tx>
          <c:marker>
            <c:symbol val="none"/>
          </c:marker>
          <c:val>
            <c:numRef>
              <c:f>'Direct Assessment of CLO 2'!$C$26:$I$26</c:f>
              <c:numCache>
                <c:formatCode>0%</c:formatCode>
                <c:ptCount val="7"/>
                <c:pt idx="0">
                  <c:v>0.86</c:v>
                </c:pt>
                <c:pt idx="1">
                  <c:v>0.86</c:v>
                </c:pt>
                <c:pt idx="2">
                  <c:v>0.86</c:v>
                </c:pt>
                <c:pt idx="3">
                  <c:v>0.86</c:v>
                </c:pt>
                <c:pt idx="4">
                  <c:v>0.86</c:v>
                </c:pt>
                <c:pt idx="5">
                  <c:v>0.86</c:v>
                </c:pt>
                <c:pt idx="6">
                  <c:v>0.86</c:v>
                </c:pt>
              </c:numCache>
            </c:numRef>
          </c:val>
        </c:ser>
        <c:ser>
          <c:idx val="4"/>
          <c:order val="4"/>
          <c:tx>
            <c:strRef>
              <c:f>'Direct Assessment of CLO 2'!$A$27</c:f>
              <c:strCache>
                <c:ptCount val="1"/>
                <c:pt idx="0">
                  <c:v>Average AT2</c:v>
                </c:pt>
              </c:strCache>
            </c:strRef>
          </c:tx>
          <c:val>
            <c:numRef>
              <c:f>'Direct Assessment of CLO 2'!$C$27:$I$27</c:f>
              <c:numCache>
                <c:formatCode>0%</c:formatCode>
                <c:ptCount val="7"/>
                <c:pt idx="0">
                  <c:v>0.7857142857142857</c:v>
                </c:pt>
                <c:pt idx="1">
                  <c:v>0.7857142857142857</c:v>
                </c:pt>
                <c:pt idx="2">
                  <c:v>0.7857142857142857</c:v>
                </c:pt>
                <c:pt idx="3">
                  <c:v>0.7857142857142857</c:v>
                </c:pt>
                <c:pt idx="4">
                  <c:v>0.7857142857142857</c:v>
                </c:pt>
                <c:pt idx="5">
                  <c:v>0.7857142857142857</c:v>
                </c:pt>
                <c:pt idx="6">
                  <c:v>0.7857142857142857</c:v>
                </c:pt>
              </c:numCache>
            </c:numRef>
          </c:val>
        </c:ser>
        <c:dLbls/>
        <c:marker val="1"/>
        <c:axId val="71284992"/>
        <c:axId val="71299072"/>
      </c:lineChart>
      <c:catAx>
        <c:axId val="71284992"/>
        <c:scaling>
          <c:orientation val="minMax"/>
        </c:scaling>
        <c:axPos val="b"/>
        <c:numFmt formatCode="0" sourceLinked="1"/>
        <c:tickLblPos val="nextTo"/>
        <c:crossAx val="71299072"/>
        <c:crossesAt val="0"/>
        <c:auto val="1"/>
        <c:lblAlgn val="ctr"/>
        <c:lblOffset val="100"/>
        <c:tickLblSkip val="1"/>
      </c:catAx>
      <c:valAx>
        <c:axId val="71299072"/>
        <c:scaling>
          <c:orientation val="minMax"/>
          <c:max val="1"/>
          <c:min val="0"/>
        </c:scaling>
        <c:axPos val="l"/>
        <c:majorGridlines/>
        <c:numFmt formatCode="0%" sourceLinked="1"/>
        <c:tickLblPos val="nextTo"/>
        <c:crossAx val="71284992"/>
        <c:crossesAt val="1"/>
        <c:crossBetween val="between"/>
        <c:majorUnit val="0.2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2'!$A$6</c:f>
              <c:strCache>
                <c:ptCount val="1"/>
                <c:pt idx="0">
                  <c:v>AT4</c:v>
                </c:pt>
              </c:strCache>
            </c:strRef>
          </c:tx>
          <c:cat>
            <c:numRef>
              <c:f>'Direct Assessment of CLO 2'!$C$2:$G$2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'Direct Assessment of CLO 2'!$C$6:$G$6</c:f>
              <c:numCache>
                <c:formatCode>0</c:formatCode>
                <c:ptCount val="5"/>
              </c:numCache>
            </c:numRef>
          </c:val>
        </c:ser>
        <c:dLbls/>
        <c:gapWidth val="75"/>
        <c:overlap val="-25"/>
        <c:axId val="71715456"/>
        <c:axId val="71737728"/>
      </c:barChart>
      <c:lineChart>
        <c:grouping val="standard"/>
        <c:ser>
          <c:idx val="1"/>
          <c:order val="1"/>
          <c:tx>
            <c:strRef>
              <c:f>'Direct Assessment of CLO 2'!$A$25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'Direct Assessment of CLO 2'!$C$2:$F$2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2'!$C$25:$G$25</c:f>
              <c:numCache>
                <c:formatCode>0%</c:formatCode>
                <c:ptCount val="5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2'!$A$33</c:f>
              <c:strCache>
                <c:ptCount val="1"/>
              </c:strCache>
            </c:strRef>
          </c:tx>
          <c:val>
            <c:numRef>
              <c:f>'Direct Assessment of CLO 2'!$C$33:$G$33</c:f>
              <c:numCache>
                <c:formatCode>0</c:formatCode>
                <c:ptCount val="5"/>
              </c:numCache>
            </c:numRef>
          </c:val>
        </c:ser>
        <c:dLbls/>
        <c:marker val="1"/>
        <c:axId val="71715456"/>
        <c:axId val="71737728"/>
      </c:lineChart>
      <c:catAx>
        <c:axId val="71715456"/>
        <c:scaling>
          <c:orientation val="minMax"/>
        </c:scaling>
        <c:axPos val="b"/>
        <c:numFmt formatCode="0" sourceLinked="1"/>
        <c:tickLblPos val="nextTo"/>
        <c:crossAx val="71737728"/>
        <c:crossesAt val="0"/>
        <c:auto val="1"/>
        <c:lblAlgn val="ctr"/>
        <c:lblOffset val="100"/>
        <c:tickLblSkip val="1"/>
      </c:catAx>
      <c:valAx>
        <c:axId val="71737728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1715456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Direct assessment of CLO 3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3'!$A$3</c:f>
              <c:strCache>
                <c:ptCount val="1"/>
                <c:pt idx="0">
                  <c:v>AT1: Quiz 2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cat>
            <c:numRef>
              <c:f>'Direct Assessment of CLO 3'!$C$2:$I$2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3'!$C$28:$I$28</c:f>
              <c:numCache>
                <c:formatCode>0%</c:formatCode>
                <c:ptCount val="7"/>
                <c:pt idx="0">
                  <c:v>0.9</c:v>
                </c:pt>
                <c:pt idx="1">
                  <c:v>1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0.8</c:v>
                </c:pt>
                <c:pt idx="6">
                  <c:v>1</c:v>
                </c:pt>
              </c:numCache>
            </c:numRef>
          </c:val>
        </c:ser>
        <c:ser>
          <c:idx val="3"/>
          <c:order val="3"/>
          <c:tx>
            <c:strRef>
              <c:f>'Direct Assessment of CLO 3'!$A$4</c:f>
              <c:strCache>
                <c:ptCount val="1"/>
                <c:pt idx="0">
                  <c:v>AT2:Q1 Mid-Term Exam</c:v>
                </c:pt>
              </c:strCache>
            </c:strRef>
          </c:tx>
          <c:spPr>
            <a:pattFill prst="lgCheck">
              <a:fgClr>
                <a:srgbClr val="FF000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Pt>
            <c:idx val="4"/>
          </c:dPt>
          <c:cat>
            <c:numRef>
              <c:f>'Direct Assessment of CLO 3'!$C$2:$I$2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3'!$C$29:$I$29</c:f>
              <c:numCache>
                <c:formatCode>0%</c:formatCode>
                <c:ptCount val="7"/>
                <c:pt idx="0">
                  <c:v>0.9</c:v>
                </c:pt>
                <c:pt idx="1">
                  <c:v>1</c:v>
                </c:pt>
                <c:pt idx="2">
                  <c:v>0.5</c:v>
                </c:pt>
                <c:pt idx="3">
                  <c:v>0.9</c:v>
                </c:pt>
                <c:pt idx="4">
                  <c:v>0.6</c:v>
                </c:pt>
                <c:pt idx="5">
                  <c:v>1</c:v>
                </c:pt>
                <c:pt idx="6">
                  <c:v>0.8</c:v>
                </c:pt>
              </c:numCache>
            </c:numRef>
          </c:val>
        </c:ser>
        <c:dLbls/>
        <c:gapWidth val="97"/>
        <c:axId val="72423680"/>
        <c:axId val="72429568"/>
      </c:barChart>
      <c:lineChart>
        <c:grouping val="standard"/>
        <c:ser>
          <c:idx val="1"/>
          <c:order val="1"/>
          <c:tx>
            <c:strRef>
              <c:f>'Direct Assessment of CLO 3'!$A$25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'Direct Assessment of CLO 3'!$C$2:$F$2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3'!$C$25:$I$25</c:f>
              <c:numCache>
                <c:formatCode>0%</c:formatCode>
                <c:ptCount val="7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3'!$A$26</c:f>
              <c:strCache>
                <c:ptCount val="1"/>
                <c:pt idx="0">
                  <c:v>Average AT1</c:v>
                </c:pt>
              </c:strCache>
            </c:strRef>
          </c:tx>
          <c:marker>
            <c:symbol val="none"/>
          </c:marker>
          <c:val>
            <c:numRef>
              <c:f>'Direct Assessment of CLO 3'!$C$26:$I$26</c:f>
              <c:numCache>
                <c:formatCode>0%</c:formatCode>
                <c:ptCount val="7"/>
                <c:pt idx="0">
                  <c:v>0.91428571428571426</c:v>
                </c:pt>
                <c:pt idx="1">
                  <c:v>0.91428571428571426</c:v>
                </c:pt>
                <c:pt idx="2">
                  <c:v>0.91428571428571426</c:v>
                </c:pt>
                <c:pt idx="3">
                  <c:v>0.91428571428571426</c:v>
                </c:pt>
                <c:pt idx="4">
                  <c:v>0.91428571428571426</c:v>
                </c:pt>
                <c:pt idx="5">
                  <c:v>0.91428571428571426</c:v>
                </c:pt>
                <c:pt idx="6">
                  <c:v>0.91428571428571426</c:v>
                </c:pt>
              </c:numCache>
            </c:numRef>
          </c:val>
        </c:ser>
        <c:ser>
          <c:idx val="4"/>
          <c:order val="4"/>
          <c:tx>
            <c:strRef>
              <c:f>'Direct Assessment of CLO 3'!$A$27</c:f>
              <c:strCache>
                <c:ptCount val="1"/>
                <c:pt idx="0">
                  <c:v>Average AT2</c:v>
                </c:pt>
              </c:strCache>
            </c:strRef>
          </c:tx>
          <c:val>
            <c:numRef>
              <c:f>'Direct Assessment of CLO 3'!$C$27:$I$27</c:f>
              <c:numCache>
                <c:formatCode>0%</c:formatCode>
                <c:ptCount val="7"/>
                <c:pt idx="0">
                  <c:v>0.81428571428571428</c:v>
                </c:pt>
                <c:pt idx="1">
                  <c:v>0.81428571428571428</c:v>
                </c:pt>
                <c:pt idx="2">
                  <c:v>0.81428571428571428</c:v>
                </c:pt>
                <c:pt idx="3">
                  <c:v>0.81428571428571428</c:v>
                </c:pt>
                <c:pt idx="4">
                  <c:v>0.81428571428571428</c:v>
                </c:pt>
                <c:pt idx="5">
                  <c:v>0.81428571428571428</c:v>
                </c:pt>
                <c:pt idx="6">
                  <c:v>0.81428571428571428</c:v>
                </c:pt>
              </c:numCache>
            </c:numRef>
          </c:val>
        </c:ser>
        <c:dLbls/>
        <c:marker val="1"/>
        <c:axId val="72423680"/>
        <c:axId val="72429568"/>
      </c:lineChart>
      <c:catAx>
        <c:axId val="72423680"/>
        <c:scaling>
          <c:orientation val="minMax"/>
        </c:scaling>
        <c:axPos val="b"/>
        <c:numFmt formatCode="0" sourceLinked="1"/>
        <c:tickLblPos val="nextTo"/>
        <c:crossAx val="72429568"/>
        <c:crossesAt val="0"/>
        <c:auto val="1"/>
        <c:lblAlgn val="ctr"/>
        <c:lblOffset val="100"/>
        <c:tickLblSkip val="1"/>
      </c:catAx>
      <c:valAx>
        <c:axId val="72429568"/>
        <c:scaling>
          <c:orientation val="minMax"/>
          <c:max val="1"/>
          <c:min val="0"/>
        </c:scaling>
        <c:axPos val="l"/>
        <c:majorGridlines/>
        <c:numFmt formatCode="0%" sourceLinked="1"/>
        <c:tickLblPos val="nextTo"/>
        <c:crossAx val="72423680"/>
        <c:crossesAt val="1"/>
        <c:crossBetween val="between"/>
        <c:majorUnit val="0.2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3'!$A$6</c:f>
              <c:strCache>
                <c:ptCount val="1"/>
                <c:pt idx="0">
                  <c:v>AT4</c:v>
                </c:pt>
              </c:strCache>
            </c:strRef>
          </c:tx>
          <c:cat>
            <c:numRef>
              <c:f>'Direct Assessment of CLO 3'!$C$2:$G$2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'Direct Assessment of CLO 3'!$C$6:$G$6</c:f>
              <c:numCache>
                <c:formatCode>0</c:formatCode>
                <c:ptCount val="5"/>
              </c:numCache>
            </c:numRef>
          </c:val>
        </c:ser>
        <c:dLbls/>
        <c:gapWidth val="75"/>
        <c:overlap val="-25"/>
        <c:axId val="72473216"/>
        <c:axId val="72487296"/>
      </c:barChart>
      <c:lineChart>
        <c:grouping val="standard"/>
        <c:ser>
          <c:idx val="1"/>
          <c:order val="1"/>
          <c:tx>
            <c:strRef>
              <c:f>'Direct Assessment of CLO 3'!$A$25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'Direct Assessment of CLO 3'!$C$2:$F$2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3'!$C$25:$G$25</c:f>
              <c:numCache>
                <c:formatCode>0%</c:formatCode>
                <c:ptCount val="5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3'!$A$33</c:f>
              <c:strCache>
                <c:ptCount val="1"/>
              </c:strCache>
            </c:strRef>
          </c:tx>
          <c:val>
            <c:numRef>
              <c:f>'Direct Assessment of CLO 3'!$C$33:$G$33</c:f>
              <c:numCache>
                <c:formatCode>0</c:formatCode>
                <c:ptCount val="5"/>
              </c:numCache>
            </c:numRef>
          </c:val>
        </c:ser>
        <c:dLbls/>
        <c:marker val="1"/>
        <c:axId val="72473216"/>
        <c:axId val="72487296"/>
      </c:lineChart>
      <c:catAx>
        <c:axId val="72473216"/>
        <c:scaling>
          <c:orientation val="minMax"/>
        </c:scaling>
        <c:axPos val="b"/>
        <c:numFmt formatCode="0" sourceLinked="1"/>
        <c:tickLblPos val="nextTo"/>
        <c:crossAx val="72487296"/>
        <c:crossesAt val="0"/>
        <c:auto val="1"/>
        <c:lblAlgn val="ctr"/>
        <c:lblOffset val="100"/>
        <c:tickLblSkip val="1"/>
      </c:catAx>
      <c:valAx>
        <c:axId val="72487296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2473216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Direct assessment of CLO 4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4'!$A$3</c:f>
              <c:strCache>
                <c:ptCount val="1"/>
                <c:pt idx="0">
                  <c:v>AT1: Quiz 3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cat>
            <c:numRef>
              <c:f>'Direct Assessment of CLO 4'!$C$2:$I$2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4'!$C$28:$I$28</c:f>
              <c:numCache>
                <c:formatCode>0%</c:formatCode>
                <c:ptCount val="7"/>
                <c:pt idx="0">
                  <c:v>0.5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</c:ser>
        <c:ser>
          <c:idx val="3"/>
          <c:order val="3"/>
          <c:tx>
            <c:strRef>
              <c:f>'Direct Assessment of CLO 4'!$A$4</c:f>
              <c:strCache>
                <c:ptCount val="1"/>
                <c:pt idx="0">
                  <c:v>AT2:Q2 Mid-Term Exam</c:v>
                </c:pt>
              </c:strCache>
            </c:strRef>
          </c:tx>
          <c:spPr>
            <a:pattFill prst="lgCheck">
              <a:fgClr>
                <a:srgbClr val="FF000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Pt>
            <c:idx val="4"/>
          </c:dPt>
          <c:cat>
            <c:numRef>
              <c:f>'Direct Assessment of CLO 4'!$C$2:$I$2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4'!$C$29:$I$29</c:f>
              <c:numCache>
                <c:formatCode>0%</c:formatCode>
                <c:ptCount val="7"/>
                <c:pt idx="0">
                  <c:v>0.7</c:v>
                </c:pt>
                <c:pt idx="1">
                  <c:v>0.8</c:v>
                </c:pt>
                <c:pt idx="2">
                  <c:v>0.7</c:v>
                </c:pt>
                <c:pt idx="3">
                  <c:v>0.8</c:v>
                </c:pt>
                <c:pt idx="4">
                  <c:v>0.7</c:v>
                </c:pt>
                <c:pt idx="5">
                  <c:v>0.8</c:v>
                </c:pt>
                <c:pt idx="6">
                  <c:v>0.7</c:v>
                </c:pt>
              </c:numCache>
            </c:numRef>
          </c:val>
        </c:ser>
        <c:dLbls/>
        <c:gapWidth val="97"/>
        <c:axId val="73906048"/>
        <c:axId val="73907584"/>
      </c:barChart>
      <c:lineChart>
        <c:grouping val="standard"/>
        <c:ser>
          <c:idx val="1"/>
          <c:order val="1"/>
          <c:tx>
            <c:strRef>
              <c:f>'Direct Assessment of CLO 4'!$A$25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'Direct Assessment of CLO 4'!$C$2:$F$2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4'!$C$25:$I$25</c:f>
              <c:numCache>
                <c:formatCode>0%</c:formatCode>
                <c:ptCount val="7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4'!$A$26</c:f>
              <c:strCache>
                <c:ptCount val="1"/>
                <c:pt idx="0">
                  <c:v>Average AT1</c:v>
                </c:pt>
              </c:strCache>
            </c:strRef>
          </c:tx>
          <c:marker>
            <c:symbol val="none"/>
          </c:marker>
          <c:val>
            <c:numRef>
              <c:f>'Direct Assessment of CLO 4'!$C$26:$I$26</c:f>
              <c:numCache>
                <c:formatCode>0%</c:formatCode>
                <c:ptCount val="7"/>
                <c:pt idx="0">
                  <c:v>0.9285714285714286</c:v>
                </c:pt>
                <c:pt idx="1">
                  <c:v>0.9285714285714286</c:v>
                </c:pt>
                <c:pt idx="2">
                  <c:v>0.9285714285714286</c:v>
                </c:pt>
                <c:pt idx="3">
                  <c:v>0.9285714285714286</c:v>
                </c:pt>
                <c:pt idx="4">
                  <c:v>0.9285714285714286</c:v>
                </c:pt>
                <c:pt idx="5">
                  <c:v>0.9285714285714286</c:v>
                </c:pt>
                <c:pt idx="6">
                  <c:v>0.9285714285714286</c:v>
                </c:pt>
              </c:numCache>
            </c:numRef>
          </c:val>
        </c:ser>
        <c:ser>
          <c:idx val="4"/>
          <c:order val="4"/>
          <c:tx>
            <c:strRef>
              <c:f>'Direct Assessment of CLO 4'!$A$27</c:f>
              <c:strCache>
                <c:ptCount val="1"/>
                <c:pt idx="0">
                  <c:v>Average AT2</c:v>
                </c:pt>
              </c:strCache>
            </c:strRef>
          </c:tx>
          <c:val>
            <c:numRef>
              <c:f>'Direct Assessment of CLO 4'!$C$27:$I$27</c:f>
              <c:numCache>
                <c:formatCode>0%</c:formatCode>
                <c:ptCount val="7"/>
                <c:pt idx="0">
                  <c:v>0.74285714285714288</c:v>
                </c:pt>
                <c:pt idx="1">
                  <c:v>0.74285714285714288</c:v>
                </c:pt>
                <c:pt idx="2">
                  <c:v>0.74285714285714288</c:v>
                </c:pt>
                <c:pt idx="3">
                  <c:v>0.74285714285714288</c:v>
                </c:pt>
                <c:pt idx="4">
                  <c:v>0.74285714285714288</c:v>
                </c:pt>
                <c:pt idx="5">
                  <c:v>0.74285714285714288</c:v>
                </c:pt>
                <c:pt idx="6">
                  <c:v>0.74285714285714288</c:v>
                </c:pt>
              </c:numCache>
            </c:numRef>
          </c:val>
        </c:ser>
        <c:dLbls/>
        <c:marker val="1"/>
        <c:axId val="73906048"/>
        <c:axId val="73907584"/>
      </c:lineChart>
      <c:catAx>
        <c:axId val="73906048"/>
        <c:scaling>
          <c:orientation val="minMax"/>
        </c:scaling>
        <c:axPos val="b"/>
        <c:numFmt formatCode="0" sourceLinked="1"/>
        <c:tickLblPos val="nextTo"/>
        <c:crossAx val="73907584"/>
        <c:crossesAt val="0"/>
        <c:auto val="1"/>
        <c:lblAlgn val="ctr"/>
        <c:lblOffset val="100"/>
        <c:tickLblSkip val="1"/>
      </c:catAx>
      <c:valAx>
        <c:axId val="73907584"/>
        <c:scaling>
          <c:orientation val="minMax"/>
          <c:max val="1"/>
          <c:min val="0"/>
        </c:scaling>
        <c:axPos val="l"/>
        <c:majorGridlines/>
        <c:numFmt formatCode="0%" sourceLinked="1"/>
        <c:tickLblPos val="nextTo"/>
        <c:crossAx val="73906048"/>
        <c:crossesAt val="1"/>
        <c:crossBetween val="between"/>
        <c:majorUnit val="0.2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4'!$A$6</c:f>
              <c:strCache>
                <c:ptCount val="1"/>
                <c:pt idx="0">
                  <c:v>AT4</c:v>
                </c:pt>
              </c:strCache>
            </c:strRef>
          </c:tx>
          <c:cat>
            <c:numRef>
              <c:f>'Direct Assessment of CLO 4'!$C$2:$G$2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'Direct Assessment of CLO 4'!$C$6:$G$6</c:f>
              <c:numCache>
                <c:formatCode>0</c:formatCode>
                <c:ptCount val="5"/>
              </c:numCache>
            </c:numRef>
          </c:val>
        </c:ser>
        <c:dLbls/>
        <c:gapWidth val="75"/>
        <c:overlap val="-25"/>
        <c:axId val="73947392"/>
        <c:axId val="73957376"/>
      </c:barChart>
      <c:lineChart>
        <c:grouping val="standard"/>
        <c:ser>
          <c:idx val="1"/>
          <c:order val="1"/>
          <c:tx>
            <c:strRef>
              <c:f>'Direct Assessment of CLO 4'!$A$25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'Direct Assessment of CLO 4'!$C$2:$F$2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4'!$C$25:$G$25</c:f>
              <c:numCache>
                <c:formatCode>0%</c:formatCode>
                <c:ptCount val="5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4'!$A$33</c:f>
              <c:strCache>
                <c:ptCount val="1"/>
              </c:strCache>
            </c:strRef>
          </c:tx>
          <c:val>
            <c:numRef>
              <c:f>'Direct Assessment of CLO 4'!$C$33:$G$33</c:f>
              <c:numCache>
                <c:formatCode>0</c:formatCode>
                <c:ptCount val="5"/>
              </c:numCache>
            </c:numRef>
          </c:val>
        </c:ser>
        <c:dLbls/>
        <c:marker val="1"/>
        <c:axId val="73947392"/>
        <c:axId val="73957376"/>
      </c:lineChart>
      <c:catAx>
        <c:axId val="73947392"/>
        <c:scaling>
          <c:orientation val="minMax"/>
        </c:scaling>
        <c:axPos val="b"/>
        <c:numFmt formatCode="0" sourceLinked="1"/>
        <c:tickLblPos val="nextTo"/>
        <c:crossAx val="73957376"/>
        <c:crossesAt val="0"/>
        <c:auto val="1"/>
        <c:lblAlgn val="ctr"/>
        <c:lblOffset val="100"/>
        <c:tickLblSkip val="1"/>
      </c:catAx>
      <c:valAx>
        <c:axId val="73957376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3947392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Direct assessment of CLO 5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5'!$A$3</c:f>
              <c:strCache>
                <c:ptCount val="1"/>
                <c:pt idx="0">
                  <c:v>AT1: Quiz 5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cat>
            <c:numRef>
              <c:f>'Direct Assessment of CLO 5'!$C$2:$I$2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5'!$C$28:$I$28</c:f>
              <c:numCache>
                <c:formatCode>0%</c:formatCode>
                <c:ptCount val="7"/>
                <c:pt idx="0">
                  <c:v>1</c:v>
                </c:pt>
                <c:pt idx="1">
                  <c:v>0.8</c:v>
                </c:pt>
                <c:pt idx="2">
                  <c:v>1</c:v>
                </c:pt>
                <c:pt idx="3">
                  <c:v>1</c:v>
                </c:pt>
                <c:pt idx="4">
                  <c:v>0.9</c:v>
                </c:pt>
                <c:pt idx="5">
                  <c:v>0.6</c:v>
                </c:pt>
                <c:pt idx="6">
                  <c:v>0.7</c:v>
                </c:pt>
              </c:numCache>
            </c:numRef>
          </c:val>
        </c:ser>
        <c:ser>
          <c:idx val="3"/>
          <c:order val="3"/>
          <c:tx>
            <c:strRef>
              <c:f>'Direct Assessment of CLO 5'!$A$4</c:f>
              <c:strCache>
                <c:ptCount val="1"/>
                <c:pt idx="0">
                  <c:v>AT2:Q3 Mid-Term Exam</c:v>
                </c:pt>
              </c:strCache>
            </c:strRef>
          </c:tx>
          <c:spPr>
            <a:pattFill prst="lgCheck">
              <a:fgClr>
                <a:srgbClr val="FF000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Pt>
            <c:idx val="4"/>
          </c:dPt>
          <c:cat>
            <c:numRef>
              <c:f>'Direct Assessment of CLO 5'!$C$2:$I$2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5'!$C$29:$I$29</c:f>
              <c:numCache>
                <c:formatCode>0%</c:formatCode>
                <c:ptCount val="7"/>
                <c:pt idx="0">
                  <c:v>1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0.16666666666666666</c:v>
                </c:pt>
                <c:pt idx="5">
                  <c:v>0.83333333333333337</c:v>
                </c:pt>
                <c:pt idx="6">
                  <c:v>0</c:v>
                </c:pt>
              </c:numCache>
            </c:numRef>
          </c:val>
        </c:ser>
        <c:dLbls/>
        <c:gapWidth val="97"/>
        <c:axId val="74053504"/>
        <c:axId val="74055040"/>
      </c:barChart>
      <c:lineChart>
        <c:grouping val="standard"/>
        <c:ser>
          <c:idx val="1"/>
          <c:order val="1"/>
          <c:tx>
            <c:strRef>
              <c:f>'Direct Assessment of CLO 5'!$A$25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'Direct Assessment of CLO 5'!$C$2:$F$2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5'!$C$25:$I$25</c:f>
              <c:numCache>
                <c:formatCode>0%</c:formatCode>
                <c:ptCount val="7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5'!$A$26</c:f>
              <c:strCache>
                <c:ptCount val="1"/>
                <c:pt idx="0">
                  <c:v>Average AT1</c:v>
                </c:pt>
              </c:strCache>
            </c:strRef>
          </c:tx>
          <c:marker>
            <c:symbol val="none"/>
          </c:marker>
          <c:val>
            <c:numRef>
              <c:f>'Direct Assessment of CLO 5'!$C$26:$I$26</c:f>
              <c:numCache>
                <c:formatCode>0%</c:formatCode>
                <c:ptCount val="7"/>
                <c:pt idx="0">
                  <c:v>0.8571428571428571</c:v>
                </c:pt>
                <c:pt idx="1">
                  <c:v>0.8571428571428571</c:v>
                </c:pt>
                <c:pt idx="2">
                  <c:v>0.8571428571428571</c:v>
                </c:pt>
                <c:pt idx="3">
                  <c:v>0.8571428571428571</c:v>
                </c:pt>
                <c:pt idx="4">
                  <c:v>0.8571428571428571</c:v>
                </c:pt>
                <c:pt idx="5">
                  <c:v>0.8571428571428571</c:v>
                </c:pt>
                <c:pt idx="6">
                  <c:v>0.8571428571428571</c:v>
                </c:pt>
              </c:numCache>
            </c:numRef>
          </c:val>
        </c:ser>
        <c:ser>
          <c:idx val="4"/>
          <c:order val="4"/>
          <c:tx>
            <c:strRef>
              <c:f>'Direct Assessment of CLO 5'!$A$27</c:f>
              <c:strCache>
                <c:ptCount val="1"/>
                <c:pt idx="0">
                  <c:v>Average AT2</c:v>
                </c:pt>
              </c:strCache>
            </c:strRef>
          </c:tx>
          <c:val>
            <c:numRef>
              <c:f>'Direct Assessment of CLO 5'!$C$27:$I$27</c:f>
              <c:numCache>
                <c:formatCode>0%</c:formatCode>
                <c:ptCount val="7"/>
                <c:pt idx="0">
                  <c:v>0.4285714285714286</c:v>
                </c:pt>
                <c:pt idx="1">
                  <c:v>0.4285714285714286</c:v>
                </c:pt>
                <c:pt idx="2">
                  <c:v>0.4285714285714286</c:v>
                </c:pt>
                <c:pt idx="3">
                  <c:v>0.4285714285714286</c:v>
                </c:pt>
                <c:pt idx="4">
                  <c:v>0.4285714285714286</c:v>
                </c:pt>
                <c:pt idx="5">
                  <c:v>0.4285714285714286</c:v>
                </c:pt>
                <c:pt idx="6">
                  <c:v>0.4285714285714286</c:v>
                </c:pt>
              </c:numCache>
            </c:numRef>
          </c:val>
        </c:ser>
        <c:dLbls/>
        <c:marker val="1"/>
        <c:axId val="74053504"/>
        <c:axId val="74055040"/>
      </c:lineChart>
      <c:catAx>
        <c:axId val="74053504"/>
        <c:scaling>
          <c:orientation val="minMax"/>
        </c:scaling>
        <c:axPos val="b"/>
        <c:numFmt formatCode="0" sourceLinked="1"/>
        <c:tickLblPos val="nextTo"/>
        <c:crossAx val="74055040"/>
        <c:crossesAt val="0"/>
        <c:auto val="1"/>
        <c:lblAlgn val="ctr"/>
        <c:lblOffset val="100"/>
        <c:tickLblSkip val="1"/>
      </c:catAx>
      <c:valAx>
        <c:axId val="74055040"/>
        <c:scaling>
          <c:orientation val="minMax"/>
          <c:max val="1"/>
          <c:min val="0"/>
        </c:scaling>
        <c:axPos val="l"/>
        <c:majorGridlines/>
        <c:numFmt formatCode="0%" sourceLinked="1"/>
        <c:tickLblPos val="nextTo"/>
        <c:crossAx val="74053504"/>
        <c:crossesAt val="1"/>
        <c:crossBetween val="between"/>
        <c:majorUnit val="0.2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190499</xdr:colOff>
      <xdr:row>32</xdr:row>
      <xdr:rowOff>151720</xdr:rowOff>
    </xdr:from>
    <xdr:to>
      <xdr:col>20</xdr:col>
      <xdr:colOff>108857</xdr:colOff>
      <xdr:row>50</xdr:row>
      <xdr:rowOff>13607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93</xdr:row>
      <xdr:rowOff>0</xdr:rowOff>
    </xdr:from>
    <xdr:to>
      <xdr:col>41</xdr:col>
      <xdr:colOff>352424</xdr:colOff>
      <xdr:row>110</xdr:row>
      <xdr:rowOff>128588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190499</xdr:colOff>
      <xdr:row>32</xdr:row>
      <xdr:rowOff>151720</xdr:rowOff>
    </xdr:from>
    <xdr:to>
      <xdr:col>20</xdr:col>
      <xdr:colOff>108857</xdr:colOff>
      <xdr:row>50</xdr:row>
      <xdr:rowOff>13607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93</xdr:row>
      <xdr:rowOff>0</xdr:rowOff>
    </xdr:from>
    <xdr:to>
      <xdr:col>41</xdr:col>
      <xdr:colOff>352424</xdr:colOff>
      <xdr:row>110</xdr:row>
      <xdr:rowOff>128588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190499</xdr:colOff>
      <xdr:row>32</xdr:row>
      <xdr:rowOff>151720</xdr:rowOff>
    </xdr:from>
    <xdr:to>
      <xdr:col>20</xdr:col>
      <xdr:colOff>108857</xdr:colOff>
      <xdr:row>50</xdr:row>
      <xdr:rowOff>13607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93</xdr:row>
      <xdr:rowOff>0</xdr:rowOff>
    </xdr:from>
    <xdr:to>
      <xdr:col>41</xdr:col>
      <xdr:colOff>352424</xdr:colOff>
      <xdr:row>110</xdr:row>
      <xdr:rowOff>128588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190499</xdr:colOff>
      <xdr:row>32</xdr:row>
      <xdr:rowOff>151720</xdr:rowOff>
    </xdr:from>
    <xdr:to>
      <xdr:col>20</xdr:col>
      <xdr:colOff>108857</xdr:colOff>
      <xdr:row>50</xdr:row>
      <xdr:rowOff>13607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93</xdr:row>
      <xdr:rowOff>0</xdr:rowOff>
    </xdr:from>
    <xdr:to>
      <xdr:col>41</xdr:col>
      <xdr:colOff>352424</xdr:colOff>
      <xdr:row>110</xdr:row>
      <xdr:rowOff>128588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190499</xdr:colOff>
      <xdr:row>32</xdr:row>
      <xdr:rowOff>151720</xdr:rowOff>
    </xdr:from>
    <xdr:to>
      <xdr:col>20</xdr:col>
      <xdr:colOff>108857</xdr:colOff>
      <xdr:row>50</xdr:row>
      <xdr:rowOff>13607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93</xdr:row>
      <xdr:rowOff>0</xdr:rowOff>
    </xdr:from>
    <xdr:to>
      <xdr:col>41</xdr:col>
      <xdr:colOff>352424</xdr:colOff>
      <xdr:row>110</xdr:row>
      <xdr:rowOff>128588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190499</xdr:colOff>
      <xdr:row>32</xdr:row>
      <xdr:rowOff>151720</xdr:rowOff>
    </xdr:from>
    <xdr:to>
      <xdr:col>20</xdr:col>
      <xdr:colOff>108857</xdr:colOff>
      <xdr:row>50</xdr:row>
      <xdr:rowOff>13607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93</xdr:row>
      <xdr:rowOff>0</xdr:rowOff>
    </xdr:from>
    <xdr:to>
      <xdr:col>41</xdr:col>
      <xdr:colOff>352424</xdr:colOff>
      <xdr:row>110</xdr:row>
      <xdr:rowOff>128588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190499</xdr:colOff>
      <xdr:row>32</xdr:row>
      <xdr:rowOff>151720</xdr:rowOff>
    </xdr:from>
    <xdr:to>
      <xdr:col>20</xdr:col>
      <xdr:colOff>108857</xdr:colOff>
      <xdr:row>50</xdr:row>
      <xdr:rowOff>13607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93</xdr:row>
      <xdr:rowOff>0</xdr:rowOff>
    </xdr:from>
    <xdr:to>
      <xdr:col>41</xdr:col>
      <xdr:colOff>352424</xdr:colOff>
      <xdr:row>110</xdr:row>
      <xdr:rowOff>128588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40</xdr:row>
      <xdr:rowOff>114292</xdr:rowOff>
    </xdr:from>
    <xdr:to>
      <xdr:col>15</xdr:col>
      <xdr:colOff>299357</xdr:colOff>
      <xdr:row>56</xdr:row>
      <xdr:rowOff>17002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95251</xdr:colOff>
      <xdr:row>57</xdr:row>
      <xdr:rowOff>125859</xdr:rowOff>
    </xdr:from>
    <xdr:to>
      <xdr:col>15</xdr:col>
      <xdr:colOff>394608</xdr:colOff>
      <xdr:row>71</xdr:row>
      <xdr:rowOff>17002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108857</xdr:colOff>
      <xdr:row>72</xdr:row>
      <xdr:rowOff>139466</xdr:rowOff>
    </xdr:from>
    <xdr:to>
      <xdr:col>16</xdr:col>
      <xdr:colOff>13607</xdr:colOff>
      <xdr:row>85</xdr:row>
      <xdr:rowOff>44216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81644</xdr:colOff>
      <xdr:row>87</xdr:row>
      <xdr:rowOff>180285</xdr:rowOff>
    </xdr:from>
    <xdr:to>
      <xdr:col>16</xdr:col>
      <xdr:colOff>68036</xdr:colOff>
      <xdr:row>102</xdr:row>
      <xdr:rowOff>112250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106</xdr:row>
      <xdr:rowOff>166680</xdr:rowOff>
    </xdr:from>
    <xdr:to>
      <xdr:col>15</xdr:col>
      <xdr:colOff>391205</xdr:colOff>
      <xdr:row>121</xdr:row>
      <xdr:rowOff>98645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0</xdr:colOff>
      <xdr:row>125</xdr:row>
      <xdr:rowOff>0</xdr:rowOff>
    </xdr:from>
    <xdr:to>
      <xdr:col>15</xdr:col>
      <xdr:colOff>391205</xdr:colOff>
      <xdr:row>139</xdr:row>
      <xdr:rowOff>122465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0</xdr:colOff>
      <xdr:row>142</xdr:row>
      <xdr:rowOff>0</xdr:rowOff>
    </xdr:from>
    <xdr:to>
      <xdr:col>15</xdr:col>
      <xdr:colOff>391205</xdr:colOff>
      <xdr:row>156</xdr:row>
      <xdr:rowOff>122465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5"/>
  <dimension ref="A1:AQ62"/>
  <sheetViews>
    <sheetView topLeftCell="A25" zoomScale="70" zoomScaleNormal="70" workbookViewId="0">
      <selection activeCell="C3" sqref="C3:I4"/>
    </sheetView>
  </sheetViews>
  <sheetFormatPr defaultRowHeight="15"/>
  <cols>
    <col min="1" max="1" width="18" bestFit="1" customWidth="1"/>
    <col min="2" max="2" width="4.7109375" bestFit="1" customWidth="1"/>
    <col min="3" max="3" width="7.140625" bestFit="1" customWidth="1"/>
    <col min="4" max="7" width="7.28515625" bestFit="1" customWidth="1"/>
    <col min="8" max="36" width="5.85546875" bestFit="1" customWidth="1"/>
    <col min="37" max="37" width="8.7109375" customWidth="1"/>
  </cols>
  <sheetData>
    <row r="1" spans="1:43" ht="15.75" customHeight="1">
      <c r="A1" s="15" t="s">
        <v>8</v>
      </c>
      <c r="B1" s="2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7"/>
    </row>
    <row r="2" spans="1:43">
      <c r="A2" s="27" t="s">
        <v>7</v>
      </c>
      <c r="B2" s="28" t="s">
        <v>9</v>
      </c>
      <c r="C2" s="30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30">
        <v>13</v>
      </c>
      <c r="P2" s="30">
        <v>14</v>
      </c>
      <c r="Q2" s="30">
        <v>15</v>
      </c>
      <c r="R2" s="30">
        <v>16</v>
      </c>
      <c r="S2" s="30">
        <v>17</v>
      </c>
      <c r="T2" s="30">
        <v>18</v>
      </c>
      <c r="U2" s="30">
        <v>19</v>
      </c>
      <c r="V2" s="30">
        <v>20</v>
      </c>
      <c r="W2" s="30">
        <v>21</v>
      </c>
      <c r="X2" s="30">
        <v>22</v>
      </c>
      <c r="Y2" s="30">
        <v>23</v>
      </c>
      <c r="Z2" s="30">
        <v>24</v>
      </c>
      <c r="AA2" s="30">
        <v>25</v>
      </c>
      <c r="AB2" s="30">
        <v>26</v>
      </c>
      <c r="AC2" s="30">
        <v>27</v>
      </c>
      <c r="AD2" s="30">
        <v>28</v>
      </c>
      <c r="AE2" s="30">
        <v>29</v>
      </c>
      <c r="AF2" s="30">
        <v>30</v>
      </c>
      <c r="AG2" s="30">
        <v>31</v>
      </c>
      <c r="AH2" s="30">
        <v>32</v>
      </c>
      <c r="AI2" s="30">
        <v>33</v>
      </c>
      <c r="AJ2" s="30">
        <v>34</v>
      </c>
      <c r="AK2" s="1" t="s">
        <v>0</v>
      </c>
    </row>
    <row r="3" spans="1:43">
      <c r="A3" s="24" t="s">
        <v>50</v>
      </c>
      <c r="B3" s="29">
        <v>10</v>
      </c>
      <c r="C3" s="34">
        <v>10</v>
      </c>
      <c r="D3" s="34">
        <v>10</v>
      </c>
      <c r="E3" s="34">
        <v>8</v>
      </c>
      <c r="F3" s="34">
        <v>8</v>
      </c>
      <c r="G3" s="34">
        <v>10</v>
      </c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9">
        <f t="shared" ref="AK3:AK22" si="0">IF(SUM(C3:AJ3)=0,"",AVERAGE(C3:AJ3))</f>
        <v>9.1999999999999993</v>
      </c>
    </row>
    <row r="4" spans="1:43">
      <c r="A4" s="24" t="s">
        <v>51</v>
      </c>
      <c r="B4" s="29">
        <v>10</v>
      </c>
      <c r="C4" s="34">
        <v>7</v>
      </c>
      <c r="D4" s="34">
        <v>10</v>
      </c>
      <c r="E4" s="34">
        <v>10</v>
      </c>
      <c r="F4" s="34">
        <v>10</v>
      </c>
      <c r="G4" s="34">
        <v>10</v>
      </c>
      <c r="H4" s="35">
        <v>6</v>
      </c>
      <c r="I4" s="35">
        <v>10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9">
        <f t="shared" si="0"/>
        <v>9</v>
      </c>
    </row>
    <row r="5" spans="1:43">
      <c r="A5" s="24" t="s">
        <v>29</v>
      </c>
      <c r="B5" s="2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9" t="str">
        <f t="shared" si="0"/>
        <v/>
      </c>
    </row>
    <row r="6" spans="1:43">
      <c r="A6" s="24" t="s">
        <v>30</v>
      </c>
      <c r="B6" s="2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9" t="str">
        <f t="shared" si="0"/>
        <v/>
      </c>
    </row>
    <row r="7" spans="1:43">
      <c r="A7" s="24" t="s">
        <v>31</v>
      </c>
      <c r="B7" s="2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9" t="str">
        <f t="shared" si="0"/>
        <v/>
      </c>
    </row>
    <row r="8" spans="1:43">
      <c r="A8" s="24" t="s">
        <v>32</v>
      </c>
      <c r="B8" s="2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9" t="str">
        <f t="shared" si="0"/>
        <v/>
      </c>
    </row>
    <row r="9" spans="1:43">
      <c r="A9" s="24" t="s">
        <v>33</v>
      </c>
      <c r="B9" s="2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9" t="str">
        <f t="shared" si="0"/>
        <v/>
      </c>
      <c r="AP9" t="str">
        <f t="shared" ref="AP9:AP22" si="1">IF(E9="","",F9/E9)</f>
        <v/>
      </c>
      <c r="AQ9" t="str">
        <f t="shared" ref="AQ9:AQ22" si="2">IF(F9="","",G9/F9)</f>
        <v/>
      </c>
    </row>
    <row r="10" spans="1:43">
      <c r="A10" s="24" t="s">
        <v>34</v>
      </c>
      <c r="B10" s="2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9" t="str">
        <f t="shared" si="0"/>
        <v/>
      </c>
      <c r="AP10" t="str">
        <f t="shared" si="1"/>
        <v/>
      </c>
      <c r="AQ10" t="str">
        <f t="shared" si="2"/>
        <v/>
      </c>
    </row>
    <row r="11" spans="1:43">
      <c r="A11" s="24" t="s">
        <v>35</v>
      </c>
      <c r="B11" s="2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9" t="str">
        <f t="shared" si="0"/>
        <v/>
      </c>
      <c r="AP11" t="str">
        <f t="shared" si="1"/>
        <v/>
      </c>
      <c r="AQ11" t="str">
        <f t="shared" si="2"/>
        <v/>
      </c>
    </row>
    <row r="12" spans="1:43">
      <c r="A12" s="24" t="s">
        <v>36</v>
      </c>
      <c r="B12" s="2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9" t="str">
        <f t="shared" si="0"/>
        <v/>
      </c>
      <c r="AM12" t="str">
        <f t="shared" ref="AM12:AM22" si="3">IF(B12="","",C12/B12)</f>
        <v/>
      </c>
      <c r="AN12" t="str">
        <f t="shared" ref="AN12:AN22" si="4">IF(C12="","",D12/C12)</f>
        <v/>
      </c>
      <c r="AO12" t="str">
        <f t="shared" ref="AO12:AO22" si="5">IF(D12="","",E12/D12)</f>
        <v/>
      </c>
      <c r="AP12" t="str">
        <f t="shared" si="1"/>
        <v/>
      </c>
      <c r="AQ12" t="str">
        <f t="shared" si="2"/>
        <v/>
      </c>
    </row>
    <row r="13" spans="1:43" ht="15.75">
      <c r="A13" s="24" t="s">
        <v>37</v>
      </c>
      <c r="B13" s="2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6"/>
      <c r="AK13" s="39" t="str">
        <f t="shared" si="0"/>
        <v/>
      </c>
      <c r="AM13" t="str">
        <f t="shared" si="3"/>
        <v/>
      </c>
      <c r="AN13" t="str">
        <f t="shared" si="4"/>
        <v/>
      </c>
      <c r="AO13" t="str">
        <f t="shared" si="5"/>
        <v/>
      </c>
      <c r="AP13" t="str">
        <f t="shared" si="1"/>
        <v/>
      </c>
      <c r="AQ13" t="str">
        <f t="shared" si="2"/>
        <v/>
      </c>
    </row>
    <row r="14" spans="1:43" ht="15.75">
      <c r="A14" s="24" t="s">
        <v>38</v>
      </c>
      <c r="B14" s="2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6"/>
      <c r="AK14" s="39" t="str">
        <f t="shared" si="0"/>
        <v/>
      </c>
      <c r="AM14" t="str">
        <f t="shared" si="3"/>
        <v/>
      </c>
      <c r="AN14" t="str">
        <f t="shared" si="4"/>
        <v/>
      </c>
      <c r="AO14" t="str">
        <f t="shared" si="5"/>
        <v/>
      </c>
      <c r="AP14" t="str">
        <f t="shared" si="1"/>
        <v/>
      </c>
      <c r="AQ14" t="str">
        <f t="shared" si="2"/>
        <v/>
      </c>
    </row>
    <row r="15" spans="1:43" ht="15.75">
      <c r="A15" s="24" t="s">
        <v>39</v>
      </c>
      <c r="B15" s="2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6"/>
      <c r="AK15" s="39" t="str">
        <f t="shared" si="0"/>
        <v/>
      </c>
      <c r="AM15" t="str">
        <f t="shared" si="3"/>
        <v/>
      </c>
      <c r="AN15" t="str">
        <f t="shared" si="4"/>
        <v/>
      </c>
      <c r="AO15" t="str">
        <f t="shared" si="5"/>
        <v/>
      </c>
      <c r="AP15" t="str">
        <f t="shared" si="1"/>
        <v/>
      </c>
      <c r="AQ15" t="str">
        <f t="shared" si="2"/>
        <v/>
      </c>
    </row>
    <row r="16" spans="1:43" ht="15.75">
      <c r="A16" s="24" t="s">
        <v>40</v>
      </c>
      <c r="B16" s="2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6"/>
      <c r="AK16" s="39" t="str">
        <f t="shared" si="0"/>
        <v/>
      </c>
      <c r="AM16" t="str">
        <f t="shared" si="3"/>
        <v/>
      </c>
      <c r="AN16" t="str">
        <f t="shared" si="4"/>
        <v/>
      </c>
      <c r="AO16" t="str">
        <f t="shared" si="5"/>
        <v/>
      </c>
      <c r="AP16" t="str">
        <f t="shared" si="1"/>
        <v/>
      </c>
      <c r="AQ16" t="str">
        <f t="shared" si="2"/>
        <v/>
      </c>
    </row>
    <row r="17" spans="1:43" ht="15.75">
      <c r="A17" s="24" t="s">
        <v>41</v>
      </c>
      <c r="B17" s="2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6"/>
      <c r="AK17" s="39" t="str">
        <f t="shared" si="0"/>
        <v/>
      </c>
      <c r="AM17" t="str">
        <f t="shared" si="3"/>
        <v/>
      </c>
      <c r="AN17" t="str">
        <f t="shared" si="4"/>
        <v/>
      </c>
      <c r="AO17" t="str">
        <f t="shared" si="5"/>
        <v/>
      </c>
      <c r="AP17" t="str">
        <f t="shared" si="1"/>
        <v/>
      </c>
      <c r="AQ17" t="str">
        <f t="shared" si="2"/>
        <v/>
      </c>
    </row>
    <row r="18" spans="1:43" ht="15.75">
      <c r="A18" s="24" t="s">
        <v>42</v>
      </c>
      <c r="B18" s="2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6"/>
      <c r="AK18" s="39" t="str">
        <f t="shared" si="0"/>
        <v/>
      </c>
      <c r="AM18" t="str">
        <f t="shared" si="3"/>
        <v/>
      </c>
      <c r="AN18" t="str">
        <f t="shared" si="4"/>
        <v/>
      </c>
      <c r="AO18" t="str">
        <f t="shared" si="5"/>
        <v/>
      </c>
      <c r="AP18" t="str">
        <f t="shared" si="1"/>
        <v/>
      </c>
      <c r="AQ18" t="str">
        <f t="shared" si="2"/>
        <v/>
      </c>
    </row>
    <row r="19" spans="1:43" ht="15.75">
      <c r="A19" s="24" t="s">
        <v>43</v>
      </c>
      <c r="B19" s="2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6"/>
      <c r="AK19" s="39" t="str">
        <f t="shared" si="0"/>
        <v/>
      </c>
      <c r="AM19" t="str">
        <f t="shared" si="3"/>
        <v/>
      </c>
      <c r="AN19" t="str">
        <f t="shared" si="4"/>
        <v/>
      </c>
      <c r="AO19" t="str">
        <f t="shared" si="5"/>
        <v/>
      </c>
      <c r="AP19" t="str">
        <f t="shared" si="1"/>
        <v/>
      </c>
      <c r="AQ19" t="str">
        <f t="shared" si="2"/>
        <v/>
      </c>
    </row>
    <row r="20" spans="1:43" ht="15.75">
      <c r="A20" s="24" t="s">
        <v>44</v>
      </c>
      <c r="B20" s="2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6"/>
      <c r="AK20" s="39" t="str">
        <f t="shared" si="0"/>
        <v/>
      </c>
      <c r="AM20" t="str">
        <f t="shared" si="3"/>
        <v/>
      </c>
      <c r="AN20" t="str">
        <f t="shared" si="4"/>
        <v/>
      </c>
      <c r="AO20" t="str">
        <f t="shared" si="5"/>
        <v/>
      </c>
      <c r="AP20" t="str">
        <f t="shared" si="1"/>
        <v/>
      </c>
      <c r="AQ20" t="str">
        <f t="shared" si="2"/>
        <v/>
      </c>
    </row>
    <row r="21" spans="1:43" ht="15.75">
      <c r="A21" s="24" t="s">
        <v>45</v>
      </c>
      <c r="B21" s="2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6"/>
      <c r="AK21" s="39" t="str">
        <f t="shared" si="0"/>
        <v/>
      </c>
      <c r="AM21" t="str">
        <f t="shared" si="3"/>
        <v/>
      </c>
      <c r="AN21" t="str">
        <f t="shared" si="4"/>
        <v/>
      </c>
      <c r="AO21" t="str">
        <f t="shared" si="5"/>
        <v/>
      </c>
      <c r="AP21" t="str">
        <f t="shared" si="1"/>
        <v/>
      </c>
      <c r="AQ21" t="str">
        <f t="shared" si="2"/>
        <v/>
      </c>
    </row>
    <row r="22" spans="1:43" ht="15.75">
      <c r="A22" s="24" t="s">
        <v>46</v>
      </c>
      <c r="B22" s="24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8"/>
      <c r="AK22" s="39" t="str">
        <f t="shared" si="0"/>
        <v/>
      </c>
      <c r="AM22" t="str">
        <f t="shared" si="3"/>
        <v/>
      </c>
      <c r="AN22" t="str">
        <f t="shared" si="4"/>
        <v/>
      </c>
      <c r="AO22" t="str">
        <f t="shared" si="5"/>
        <v/>
      </c>
      <c r="AP22" t="str">
        <f t="shared" si="1"/>
        <v/>
      </c>
      <c r="AQ22" t="str">
        <f t="shared" si="2"/>
        <v/>
      </c>
    </row>
    <row r="23" spans="1:43">
      <c r="C23" s="4"/>
      <c r="D23" s="4"/>
      <c r="E23" s="4"/>
      <c r="F23" s="4"/>
      <c r="G23" s="4"/>
      <c r="H23" s="4"/>
    </row>
    <row r="24" spans="1:43" ht="15.75">
      <c r="A24" s="49" t="s">
        <v>7</v>
      </c>
      <c r="B24" s="50"/>
      <c r="C24" s="33">
        <v>1</v>
      </c>
      <c r="D24" s="33">
        <v>2</v>
      </c>
      <c r="E24" s="33">
        <v>3</v>
      </c>
      <c r="F24" s="33">
        <v>4</v>
      </c>
      <c r="G24" s="33">
        <v>5</v>
      </c>
      <c r="H24" s="33">
        <v>6</v>
      </c>
      <c r="I24" s="33">
        <v>7</v>
      </c>
      <c r="J24" s="33">
        <v>8</v>
      </c>
      <c r="K24" s="33">
        <v>9</v>
      </c>
      <c r="L24" s="33">
        <v>10</v>
      </c>
      <c r="M24" s="33">
        <v>11</v>
      </c>
      <c r="N24" s="33">
        <v>12</v>
      </c>
      <c r="O24" s="33">
        <v>13</v>
      </c>
      <c r="P24" s="33">
        <v>14</v>
      </c>
      <c r="Q24" s="33">
        <v>15</v>
      </c>
      <c r="R24" s="33">
        <v>16</v>
      </c>
      <c r="S24" s="33">
        <v>17</v>
      </c>
      <c r="T24" s="33">
        <v>18</v>
      </c>
      <c r="U24" s="33">
        <v>19</v>
      </c>
      <c r="V24" s="33">
        <v>20</v>
      </c>
      <c r="W24" s="33">
        <v>21</v>
      </c>
      <c r="X24" s="33">
        <v>22</v>
      </c>
      <c r="Y24" s="33">
        <v>23</v>
      </c>
      <c r="Z24" s="33">
        <v>24</v>
      </c>
      <c r="AA24" s="33">
        <v>25</v>
      </c>
      <c r="AB24" s="33">
        <v>26</v>
      </c>
      <c r="AC24" s="33">
        <v>27</v>
      </c>
      <c r="AD24" s="33">
        <v>28</v>
      </c>
      <c r="AE24" s="33">
        <v>29</v>
      </c>
      <c r="AF24" s="33">
        <v>30</v>
      </c>
      <c r="AG24" s="33">
        <v>31</v>
      </c>
      <c r="AH24" s="33">
        <v>32</v>
      </c>
      <c r="AI24" s="33">
        <v>33</v>
      </c>
      <c r="AJ24" s="33">
        <v>34</v>
      </c>
    </row>
    <row r="25" spans="1:43" ht="15.75">
      <c r="A25" s="51" t="s">
        <v>2</v>
      </c>
      <c r="B25" s="52"/>
      <c r="C25" s="32">
        <v>0.7</v>
      </c>
      <c r="D25" s="32">
        <f t="shared" ref="D25:AJ25" si="6">C25</f>
        <v>0.7</v>
      </c>
      <c r="E25" s="32">
        <f t="shared" si="6"/>
        <v>0.7</v>
      </c>
      <c r="F25" s="32">
        <f t="shared" si="6"/>
        <v>0.7</v>
      </c>
      <c r="G25" s="32">
        <f t="shared" si="6"/>
        <v>0.7</v>
      </c>
      <c r="H25" s="32">
        <f t="shared" si="6"/>
        <v>0.7</v>
      </c>
      <c r="I25" s="32">
        <f t="shared" si="6"/>
        <v>0.7</v>
      </c>
      <c r="J25" s="32">
        <f t="shared" si="6"/>
        <v>0.7</v>
      </c>
      <c r="K25" s="32">
        <f t="shared" si="6"/>
        <v>0.7</v>
      </c>
      <c r="L25" s="32">
        <f t="shared" si="6"/>
        <v>0.7</v>
      </c>
      <c r="M25" s="32">
        <f t="shared" si="6"/>
        <v>0.7</v>
      </c>
      <c r="N25" s="32">
        <f t="shared" si="6"/>
        <v>0.7</v>
      </c>
      <c r="O25" s="32">
        <f t="shared" si="6"/>
        <v>0.7</v>
      </c>
      <c r="P25" s="32">
        <f t="shared" si="6"/>
        <v>0.7</v>
      </c>
      <c r="Q25" s="32">
        <f t="shared" si="6"/>
        <v>0.7</v>
      </c>
      <c r="R25" s="32">
        <f t="shared" si="6"/>
        <v>0.7</v>
      </c>
      <c r="S25" s="32">
        <f t="shared" si="6"/>
        <v>0.7</v>
      </c>
      <c r="T25" s="32">
        <f t="shared" si="6"/>
        <v>0.7</v>
      </c>
      <c r="U25" s="32">
        <f t="shared" si="6"/>
        <v>0.7</v>
      </c>
      <c r="V25" s="32">
        <f t="shared" si="6"/>
        <v>0.7</v>
      </c>
      <c r="W25" s="32">
        <f t="shared" si="6"/>
        <v>0.7</v>
      </c>
      <c r="X25" s="32">
        <f t="shared" si="6"/>
        <v>0.7</v>
      </c>
      <c r="Y25" s="32">
        <f t="shared" si="6"/>
        <v>0.7</v>
      </c>
      <c r="Z25" s="32">
        <f t="shared" si="6"/>
        <v>0.7</v>
      </c>
      <c r="AA25" s="32">
        <f t="shared" si="6"/>
        <v>0.7</v>
      </c>
      <c r="AB25" s="32">
        <f t="shared" si="6"/>
        <v>0.7</v>
      </c>
      <c r="AC25" s="32">
        <f t="shared" si="6"/>
        <v>0.7</v>
      </c>
      <c r="AD25" s="32">
        <f t="shared" si="6"/>
        <v>0.7</v>
      </c>
      <c r="AE25" s="32">
        <f t="shared" si="6"/>
        <v>0.7</v>
      </c>
      <c r="AF25" s="32">
        <f t="shared" si="6"/>
        <v>0.7</v>
      </c>
      <c r="AG25" s="32">
        <f t="shared" si="6"/>
        <v>0.7</v>
      </c>
      <c r="AH25" s="32">
        <f t="shared" si="6"/>
        <v>0.7</v>
      </c>
      <c r="AI25" s="32">
        <f t="shared" si="6"/>
        <v>0.7</v>
      </c>
      <c r="AJ25" s="32">
        <f t="shared" si="6"/>
        <v>0.7</v>
      </c>
    </row>
    <row r="26" spans="1:43" ht="15.75">
      <c r="A26" s="51" t="s">
        <v>48</v>
      </c>
      <c r="B26" s="52"/>
      <c r="C26" s="32">
        <f t="shared" ref="C26:C27" si="7">$AK3/$B3</f>
        <v>0.91999999999999993</v>
      </c>
      <c r="D26" s="32">
        <f>C26</f>
        <v>0.91999999999999993</v>
      </c>
      <c r="E26" s="32">
        <f t="shared" ref="E26:AJ26" si="8">D26</f>
        <v>0.91999999999999993</v>
      </c>
      <c r="F26" s="32">
        <f t="shared" si="8"/>
        <v>0.91999999999999993</v>
      </c>
      <c r="G26" s="32">
        <f t="shared" si="8"/>
        <v>0.91999999999999993</v>
      </c>
      <c r="H26" s="32">
        <f t="shared" si="8"/>
        <v>0.91999999999999993</v>
      </c>
      <c r="I26" s="32">
        <f t="shared" si="8"/>
        <v>0.91999999999999993</v>
      </c>
      <c r="J26" s="32">
        <f t="shared" si="8"/>
        <v>0.91999999999999993</v>
      </c>
      <c r="K26" s="32">
        <f t="shared" si="8"/>
        <v>0.91999999999999993</v>
      </c>
      <c r="L26" s="32">
        <f t="shared" si="8"/>
        <v>0.91999999999999993</v>
      </c>
      <c r="M26" s="32">
        <f t="shared" si="8"/>
        <v>0.91999999999999993</v>
      </c>
      <c r="N26" s="32">
        <f t="shared" si="8"/>
        <v>0.91999999999999993</v>
      </c>
      <c r="O26" s="32">
        <f t="shared" si="8"/>
        <v>0.91999999999999993</v>
      </c>
      <c r="P26" s="32">
        <f t="shared" si="8"/>
        <v>0.91999999999999993</v>
      </c>
      <c r="Q26" s="32">
        <f t="shared" si="8"/>
        <v>0.91999999999999993</v>
      </c>
      <c r="R26" s="32">
        <f t="shared" si="8"/>
        <v>0.91999999999999993</v>
      </c>
      <c r="S26" s="32">
        <f t="shared" si="8"/>
        <v>0.91999999999999993</v>
      </c>
      <c r="T26" s="32">
        <f t="shared" si="8"/>
        <v>0.91999999999999993</v>
      </c>
      <c r="U26" s="32">
        <f t="shared" si="8"/>
        <v>0.91999999999999993</v>
      </c>
      <c r="V26" s="32">
        <f t="shared" si="8"/>
        <v>0.91999999999999993</v>
      </c>
      <c r="W26" s="32">
        <f t="shared" si="8"/>
        <v>0.91999999999999993</v>
      </c>
      <c r="X26" s="32">
        <f t="shared" si="8"/>
        <v>0.91999999999999993</v>
      </c>
      <c r="Y26" s="32">
        <f t="shared" si="8"/>
        <v>0.91999999999999993</v>
      </c>
      <c r="Z26" s="32">
        <f t="shared" si="8"/>
        <v>0.91999999999999993</v>
      </c>
      <c r="AA26" s="32">
        <f t="shared" si="8"/>
        <v>0.91999999999999993</v>
      </c>
      <c r="AB26" s="32">
        <f t="shared" si="8"/>
        <v>0.91999999999999993</v>
      </c>
      <c r="AC26" s="32">
        <f t="shared" si="8"/>
        <v>0.91999999999999993</v>
      </c>
      <c r="AD26" s="32">
        <f t="shared" si="8"/>
        <v>0.91999999999999993</v>
      </c>
      <c r="AE26" s="32">
        <f t="shared" si="8"/>
        <v>0.91999999999999993</v>
      </c>
      <c r="AF26" s="32">
        <f t="shared" si="8"/>
        <v>0.91999999999999993</v>
      </c>
      <c r="AG26" s="32">
        <f t="shared" si="8"/>
        <v>0.91999999999999993</v>
      </c>
      <c r="AH26" s="32">
        <f t="shared" si="8"/>
        <v>0.91999999999999993</v>
      </c>
      <c r="AI26" s="32">
        <f t="shared" si="8"/>
        <v>0.91999999999999993</v>
      </c>
      <c r="AJ26" s="32">
        <f t="shared" si="8"/>
        <v>0.91999999999999993</v>
      </c>
    </row>
    <row r="27" spans="1:43" ht="15.75">
      <c r="A27" s="51" t="s">
        <v>47</v>
      </c>
      <c r="B27" s="52"/>
      <c r="C27" s="32">
        <f t="shared" si="7"/>
        <v>0.9</v>
      </c>
      <c r="D27" s="32">
        <f>C27</f>
        <v>0.9</v>
      </c>
      <c r="E27" s="32">
        <f t="shared" ref="E27:AJ27" si="9">D27</f>
        <v>0.9</v>
      </c>
      <c r="F27" s="32">
        <f t="shared" si="9"/>
        <v>0.9</v>
      </c>
      <c r="G27" s="32">
        <f t="shared" si="9"/>
        <v>0.9</v>
      </c>
      <c r="H27" s="32">
        <f t="shared" si="9"/>
        <v>0.9</v>
      </c>
      <c r="I27" s="32">
        <f t="shared" si="9"/>
        <v>0.9</v>
      </c>
      <c r="J27" s="32">
        <f t="shared" si="9"/>
        <v>0.9</v>
      </c>
      <c r="K27" s="32">
        <f t="shared" si="9"/>
        <v>0.9</v>
      </c>
      <c r="L27" s="32">
        <f t="shared" si="9"/>
        <v>0.9</v>
      </c>
      <c r="M27" s="32">
        <f t="shared" si="9"/>
        <v>0.9</v>
      </c>
      <c r="N27" s="32">
        <f t="shared" si="9"/>
        <v>0.9</v>
      </c>
      <c r="O27" s="32">
        <f t="shared" si="9"/>
        <v>0.9</v>
      </c>
      <c r="P27" s="32">
        <f t="shared" si="9"/>
        <v>0.9</v>
      </c>
      <c r="Q27" s="32">
        <f t="shared" si="9"/>
        <v>0.9</v>
      </c>
      <c r="R27" s="32">
        <f t="shared" si="9"/>
        <v>0.9</v>
      </c>
      <c r="S27" s="32">
        <f t="shared" si="9"/>
        <v>0.9</v>
      </c>
      <c r="T27" s="32">
        <f t="shared" si="9"/>
        <v>0.9</v>
      </c>
      <c r="U27" s="32">
        <f t="shared" si="9"/>
        <v>0.9</v>
      </c>
      <c r="V27" s="32">
        <f t="shared" si="9"/>
        <v>0.9</v>
      </c>
      <c r="W27" s="32">
        <f t="shared" si="9"/>
        <v>0.9</v>
      </c>
      <c r="X27" s="32">
        <f t="shared" si="9"/>
        <v>0.9</v>
      </c>
      <c r="Y27" s="32">
        <f t="shared" si="9"/>
        <v>0.9</v>
      </c>
      <c r="Z27" s="32">
        <f t="shared" si="9"/>
        <v>0.9</v>
      </c>
      <c r="AA27" s="32">
        <f t="shared" si="9"/>
        <v>0.9</v>
      </c>
      <c r="AB27" s="32">
        <f t="shared" si="9"/>
        <v>0.9</v>
      </c>
      <c r="AC27" s="32">
        <f t="shared" si="9"/>
        <v>0.9</v>
      </c>
      <c r="AD27" s="32">
        <f t="shared" si="9"/>
        <v>0.9</v>
      </c>
      <c r="AE27" s="32">
        <f t="shared" si="9"/>
        <v>0.9</v>
      </c>
      <c r="AF27" s="32">
        <f t="shared" si="9"/>
        <v>0.9</v>
      </c>
      <c r="AG27" s="32">
        <f t="shared" si="9"/>
        <v>0.9</v>
      </c>
      <c r="AH27" s="32">
        <f t="shared" si="9"/>
        <v>0.9</v>
      </c>
      <c r="AI27" s="32">
        <f t="shared" si="9"/>
        <v>0.9</v>
      </c>
      <c r="AJ27" s="32">
        <f t="shared" si="9"/>
        <v>0.9</v>
      </c>
    </row>
    <row r="28" spans="1:43" ht="15.75">
      <c r="A28" s="53" t="s">
        <v>52</v>
      </c>
      <c r="B28" s="54"/>
      <c r="C28" s="32">
        <f t="shared" ref="C28:I29" si="10">C3/$B3</f>
        <v>1</v>
      </c>
      <c r="D28" s="32">
        <f t="shared" si="10"/>
        <v>1</v>
      </c>
      <c r="E28" s="32">
        <f t="shared" si="10"/>
        <v>0.8</v>
      </c>
      <c r="F28" s="32">
        <f t="shared" si="10"/>
        <v>0.8</v>
      </c>
      <c r="G28" s="32">
        <f t="shared" si="10"/>
        <v>1</v>
      </c>
      <c r="H28" s="32">
        <f t="shared" si="10"/>
        <v>0</v>
      </c>
      <c r="I28" s="32">
        <f t="shared" si="10"/>
        <v>0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43" ht="15.75">
      <c r="A29" s="53" t="s">
        <v>51</v>
      </c>
      <c r="B29" s="54"/>
      <c r="C29" s="32">
        <f t="shared" si="10"/>
        <v>0.7</v>
      </c>
      <c r="D29" s="32">
        <f t="shared" si="10"/>
        <v>1</v>
      </c>
      <c r="E29" s="32">
        <f t="shared" si="10"/>
        <v>1</v>
      </c>
      <c r="F29" s="32">
        <f t="shared" si="10"/>
        <v>1</v>
      </c>
      <c r="G29" s="32">
        <f t="shared" si="10"/>
        <v>1</v>
      </c>
      <c r="H29" s="32">
        <f t="shared" si="10"/>
        <v>0.6</v>
      </c>
      <c r="I29" s="32">
        <f t="shared" si="10"/>
        <v>1</v>
      </c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2" spans="1:43">
      <c r="A32" t="str">
        <f>IF(B5="","",C5/B5)</f>
        <v/>
      </c>
      <c r="B32" t="str">
        <f>IF(C5="","",D5/C5)</f>
        <v/>
      </c>
      <c r="C32" t="str">
        <f>IF(D5="","",E5/D5)</f>
        <v/>
      </c>
      <c r="D32" t="str">
        <f>IF(E5="","",F5/E5)</f>
        <v/>
      </c>
      <c r="E32" t="str">
        <f>IF(F5="","",G5/F5)</f>
        <v/>
      </c>
    </row>
    <row r="33" spans="3:30">
      <c r="C33" s="3"/>
      <c r="D33" s="3"/>
      <c r="E33" s="3"/>
      <c r="F33" s="3"/>
      <c r="G33" s="3"/>
      <c r="H33" s="3"/>
    </row>
    <row r="36" spans="3:30" ht="15.75">
      <c r="Y36" s="47" t="s">
        <v>49</v>
      </c>
      <c r="Z36" s="47"/>
      <c r="AA36" s="47"/>
      <c r="AB36" s="47"/>
      <c r="AC36" s="47"/>
      <c r="AD36" s="47"/>
    </row>
    <row r="37" spans="3:30" ht="15.75">
      <c r="Y37" s="48">
        <f>COUNTIF(C28:AJ28,"&gt;="&amp;C25)</f>
        <v>5</v>
      </c>
      <c r="Z37" s="48"/>
      <c r="AA37" s="48"/>
      <c r="AB37" s="48"/>
      <c r="AC37" s="48"/>
      <c r="AD37" s="48"/>
    </row>
    <row r="38" spans="3:30" ht="15.75">
      <c r="Y38" s="48">
        <f>COUNTIF(C29:AJ29,"&gt;="&amp;C25)</f>
        <v>6</v>
      </c>
      <c r="Z38" s="48"/>
      <c r="AA38" s="48"/>
      <c r="AB38" s="48"/>
      <c r="AC38" s="48"/>
      <c r="AD38" s="48"/>
    </row>
    <row r="57" spans="1:5" ht="15.75">
      <c r="A57" s="6"/>
      <c r="B57" s="7"/>
      <c r="C57" s="7" t="str">
        <f>IF(D8="","",E8/D8)</f>
        <v/>
      </c>
      <c r="D57" s="7"/>
      <c r="E57" s="7"/>
    </row>
    <row r="58" spans="1:5">
      <c r="A58" s="8"/>
      <c r="B58" s="7"/>
      <c r="C58" s="7"/>
      <c r="D58" s="7"/>
      <c r="E58" s="7"/>
    </row>
    <row r="59" spans="1:5">
      <c r="A59" s="9"/>
      <c r="B59" s="10"/>
      <c r="C59" s="7"/>
      <c r="D59" s="7"/>
      <c r="E59" s="7"/>
    </row>
    <row r="60" spans="1:5">
      <c r="A60" s="9"/>
      <c r="B60" s="10"/>
      <c r="C60" s="7"/>
      <c r="D60" s="7"/>
      <c r="E60" s="7"/>
    </row>
    <row r="61" spans="1:5">
      <c r="A61" s="7"/>
      <c r="B61" s="7"/>
      <c r="C61" s="7"/>
      <c r="D61" s="7"/>
      <c r="E61" s="7"/>
    </row>
    <row r="62" spans="1:5">
      <c r="A62" s="7"/>
      <c r="B62" s="7"/>
      <c r="C62" s="7"/>
      <c r="D62" s="7"/>
      <c r="E62" s="7"/>
    </row>
  </sheetData>
  <protectedRanges>
    <protectedRange sqref="C3:AJ23" name="Range1_1"/>
  </protectedRanges>
  <mergeCells count="9">
    <mergeCell ref="Y36:AD36"/>
    <mergeCell ref="Y37:AD37"/>
    <mergeCell ref="Y38:AD38"/>
    <mergeCell ref="A24:B24"/>
    <mergeCell ref="A25:B25"/>
    <mergeCell ref="A26:B26"/>
    <mergeCell ref="A27:B27"/>
    <mergeCell ref="A28:B28"/>
    <mergeCell ref="A29:B29"/>
  </mergeCells>
  <conditionalFormatting sqref="C3:AJ22">
    <cfRule type="cellIs" dxfId="7" priority="2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Q62"/>
  <sheetViews>
    <sheetView zoomScale="70" zoomScaleNormal="70" workbookViewId="0">
      <selection activeCell="A4" sqref="A4"/>
    </sheetView>
  </sheetViews>
  <sheetFormatPr defaultRowHeight="15"/>
  <cols>
    <col min="1" max="1" width="18" bestFit="1" customWidth="1"/>
    <col min="2" max="2" width="4.7109375" bestFit="1" customWidth="1"/>
    <col min="3" max="3" width="7.140625" bestFit="1" customWidth="1"/>
    <col min="4" max="7" width="7.28515625" bestFit="1" customWidth="1"/>
    <col min="8" max="36" width="5.85546875" bestFit="1" customWidth="1"/>
    <col min="37" max="37" width="8.7109375" customWidth="1"/>
  </cols>
  <sheetData>
    <row r="1" spans="1:43" ht="15.75" customHeight="1">
      <c r="A1" s="15" t="s">
        <v>8</v>
      </c>
      <c r="B1" s="2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7"/>
    </row>
    <row r="2" spans="1:43">
      <c r="A2" s="27" t="s">
        <v>7</v>
      </c>
      <c r="B2" s="28" t="s">
        <v>9</v>
      </c>
      <c r="C2" s="30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30">
        <v>13</v>
      </c>
      <c r="P2" s="30">
        <v>14</v>
      </c>
      <c r="Q2" s="30">
        <v>15</v>
      </c>
      <c r="R2" s="30">
        <v>16</v>
      </c>
      <c r="S2" s="30">
        <v>17</v>
      </c>
      <c r="T2" s="30">
        <v>18</v>
      </c>
      <c r="U2" s="30">
        <v>19</v>
      </c>
      <c r="V2" s="30">
        <v>20</v>
      </c>
      <c r="W2" s="30">
        <v>21</v>
      </c>
      <c r="X2" s="30">
        <v>22</v>
      </c>
      <c r="Y2" s="30">
        <v>23</v>
      </c>
      <c r="Z2" s="30">
        <v>24</v>
      </c>
      <c r="AA2" s="30">
        <v>25</v>
      </c>
      <c r="AB2" s="30">
        <v>26</v>
      </c>
      <c r="AC2" s="30">
        <v>27</v>
      </c>
      <c r="AD2" s="30">
        <v>28</v>
      </c>
      <c r="AE2" s="30">
        <v>29</v>
      </c>
      <c r="AF2" s="30">
        <v>30</v>
      </c>
      <c r="AG2" s="30">
        <v>31</v>
      </c>
      <c r="AH2" s="30">
        <v>32</v>
      </c>
      <c r="AI2" s="30">
        <v>33</v>
      </c>
      <c r="AJ2" s="30">
        <v>34</v>
      </c>
      <c r="AK2" s="1" t="s">
        <v>0</v>
      </c>
    </row>
    <row r="3" spans="1:43">
      <c r="A3" s="24" t="s">
        <v>50</v>
      </c>
      <c r="B3" s="29">
        <v>10</v>
      </c>
      <c r="C3" s="34">
        <v>10</v>
      </c>
      <c r="D3" s="34">
        <v>10</v>
      </c>
      <c r="E3" s="34">
        <v>8</v>
      </c>
      <c r="F3" s="34">
        <v>6</v>
      </c>
      <c r="G3" s="34">
        <v>9</v>
      </c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9">
        <f t="shared" ref="AK3:AK22" si="0">IF(SUM(C3:AJ3)=0,"",AVERAGE(C3:AJ3))</f>
        <v>8.6</v>
      </c>
    </row>
    <row r="4" spans="1:43">
      <c r="A4" s="24" t="s">
        <v>51</v>
      </c>
      <c r="B4" s="29">
        <v>10</v>
      </c>
      <c r="C4" s="34">
        <v>9</v>
      </c>
      <c r="D4" s="34">
        <v>10</v>
      </c>
      <c r="E4" s="34">
        <v>4</v>
      </c>
      <c r="F4" s="34">
        <v>6</v>
      </c>
      <c r="G4" s="34">
        <v>8</v>
      </c>
      <c r="H4" s="35">
        <v>10</v>
      </c>
      <c r="I4" s="35">
        <v>8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9">
        <f t="shared" si="0"/>
        <v>7.8571428571428568</v>
      </c>
    </row>
    <row r="5" spans="1:43">
      <c r="A5" s="24" t="s">
        <v>29</v>
      </c>
      <c r="B5" s="2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9" t="str">
        <f t="shared" si="0"/>
        <v/>
      </c>
    </row>
    <row r="6" spans="1:43">
      <c r="A6" s="24" t="s">
        <v>30</v>
      </c>
      <c r="B6" s="2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9" t="str">
        <f t="shared" si="0"/>
        <v/>
      </c>
    </row>
    <row r="7" spans="1:43">
      <c r="A7" s="24" t="s">
        <v>31</v>
      </c>
      <c r="B7" s="2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9" t="str">
        <f t="shared" si="0"/>
        <v/>
      </c>
    </row>
    <row r="8" spans="1:43">
      <c r="A8" s="24" t="s">
        <v>32</v>
      </c>
      <c r="B8" s="2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9" t="str">
        <f t="shared" si="0"/>
        <v/>
      </c>
    </row>
    <row r="9" spans="1:43">
      <c r="A9" s="24" t="s">
        <v>33</v>
      </c>
      <c r="B9" s="2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9" t="str">
        <f t="shared" si="0"/>
        <v/>
      </c>
      <c r="AP9" t="str">
        <f t="shared" ref="AP9:AQ22" si="1">IF(E9="","",F9/E9)</f>
        <v/>
      </c>
      <c r="AQ9" t="str">
        <f t="shared" si="1"/>
        <v/>
      </c>
    </row>
    <row r="10" spans="1:43">
      <c r="A10" s="24" t="s">
        <v>34</v>
      </c>
      <c r="B10" s="2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9" t="str">
        <f t="shared" si="0"/>
        <v/>
      </c>
      <c r="AP10" t="str">
        <f t="shared" si="1"/>
        <v/>
      </c>
      <c r="AQ10" t="str">
        <f t="shared" si="1"/>
        <v/>
      </c>
    </row>
    <row r="11" spans="1:43">
      <c r="A11" s="24" t="s">
        <v>35</v>
      </c>
      <c r="B11" s="2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9" t="str">
        <f t="shared" si="0"/>
        <v/>
      </c>
      <c r="AP11" t="str">
        <f t="shared" si="1"/>
        <v/>
      </c>
      <c r="AQ11" t="str">
        <f t="shared" si="1"/>
        <v/>
      </c>
    </row>
    <row r="12" spans="1:43">
      <c r="A12" s="24" t="s">
        <v>36</v>
      </c>
      <c r="B12" s="2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9" t="str">
        <f t="shared" si="0"/>
        <v/>
      </c>
      <c r="AM12" t="str">
        <f t="shared" ref="AM12:AO22" si="2">IF(B12="","",C12/B12)</f>
        <v/>
      </c>
      <c r="AN12" t="str">
        <f t="shared" si="2"/>
        <v/>
      </c>
      <c r="AO12" t="str">
        <f t="shared" si="2"/>
        <v/>
      </c>
      <c r="AP12" t="str">
        <f t="shared" si="1"/>
        <v/>
      </c>
      <c r="AQ12" t="str">
        <f t="shared" si="1"/>
        <v/>
      </c>
    </row>
    <row r="13" spans="1:43" ht="15.75">
      <c r="A13" s="24" t="s">
        <v>37</v>
      </c>
      <c r="B13" s="2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6"/>
      <c r="AK13" s="39" t="str">
        <f t="shared" si="0"/>
        <v/>
      </c>
      <c r="AM13" t="str">
        <f t="shared" si="2"/>
        <v/>
      </c>
      <c r="AN13" t="str">
        <f t="shared" si="2"/>
        <v/>
      </c>
      <c r="AO13" t="str">
        <f t="shared" si="2"/>
        <v/>
      </c>
      <c r="AP13" t="str">
        <f t="shared" si="1"/>
        <v/>
      </c>
      <c r="AQ13" t="str">
        <f t="shared" si="1"/>
        <v/>
      </c>
    </row>
    <row r="14" spans="1:43" ht="15.75">
      <c r="A14" s="24" t="s">
        <v>38</v>
      </c>
      <c r="B14" s="2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6"/>
      <c r="AK14" s="39" t="str">
        <f t="shared" si="0"/>
        <v/>
      </c>
      <c r="AM14" t="str">
        <f t="shared" si="2"/>
        <v/>
      </c>
      <c r="AN14" t="str">
        <f t="shared" si="2"/>
        <v/>
      </c>
      <c r="AO14" t="str">
        <f t="shared" si="2"/>
        <v/>
      </c>
      <c r="AP14" t="str">
        <f t="shared" si="1"/>
        <v/>
      </c>
      <c r="AQ14" t="str">
        <f t="shared" si="1"/>
        <v/>
      </c>
    </row>
    <row r="15" spans="1:43" ht="15.75">
      <c r="A15" s="24" t="s">
        <v>39</v>
      </c>
      <c r="B15" s="2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6"/>
      <c r="AK15" s="39" t="str">
        <f t="shared" si="0"/>
        <v/>
      </c>
      <c r="AM15" t="str">
        <f t="shared" si="2"/>
        <v/>
      </c>
      <c r="AN15" t="str">
        <f t="shared" si="2"/>
        <v/>
      </c>
      <c r="AO15" t="str">
        <f t="shared" si="2"/>
        <v/>
      </c>
      <c r="AP15" t="str">
        <f t="shared" si="1"/>
        <v/>
      </c>
      <c r="AQ15" t="str">
        <f t="shared" si="1"/>
        <v/>
      </c>
    </row>
    <row r="16" spans="1:43" ht="15.75">
      <c r="A16" s="24" t="s">
        <v>40</v>
      </c>
      <c r="B16" s="2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6"/>
      <c r="AK16" s="39" t="str">
        <f t="shared" si="0"/>
        <v/>
      </c>
      <c r="AM16" t="str">
        <f t="shared" si="2"/>
        <v/>
      </c>
      <c r="AN16" t="str">
        <f t="shared" si="2"/>
        <v/>
      </c>
      <c r="AO16" t="str">
        <f t="shared" si="2"/>
        <v/>
      </c>
      <c r="AP16" t="str">
        <f t="shared" si="1"/>
        <v/>
      </c>
      <c r="AQ16" t="str">
        <f t="shared" si="1"/>
        <v/>
      </c>
    </row>
    <row r="17" spans="1:43" ht="15.75">
      <c r="A17" s="24" t="s">
        <v>41</v>
      </c>
      <c r="B17" s="2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6"/>
      <c r="AK17" s="39" t="str">
        <f t="shared" si="0"/>
        <v/>
      </c>
      <c r="AM17" t="str">
        <f t="shared" si="2"/>
        <v/>
      </c>
      <c r="AN17" t="str">
        <f t="shared" si="2"/>
        <v/>
      </c>
      <c r="AO17" t="str">
        <f t="shared" si="2"/>
        <v/>
      </c>
      <c r="AP17" t="str">
        <f t="shared" si="1"/>
        <v/>
      </c>
      <c r="AQ17" t="str">
        <f t="shared" si="1"/>
        <v/>
      </c>
    </row>
    <row r="18" spans="1:43" ht="15.75">
      <c r="A18" s="24" t="s">
        <v>42</v>
      </c>
      <c r="B18" s="2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6"/>
      <c r="AK18" s="39" t="str">
        <f t="shared" si="0"/>
        <v/>
      </c>
      <c r="AM18" t="str">
        <f t="shared" si="2"/>
        <v/>
      </c>
      <c r="AN18" t="str">
        <f t="shared" si="2"/>
        <v/>
      </c>
      <c r="AO18" t="str">
        <f t="shared" si="2"/>
        <v/>
      </c>
      <c r="AP18" t="str">
        <f t="shared" si="1"/>
        <v/>
      </c>
      <c r="AQ18" t="str">
        <f t="shared" si="1"/>
        <v/>
      </c>
    </row>
    <row r="19" spans="1:43" ht="15.75">
      <c r="A19" s="24" t="s">
        <v>43</v>
      </c>
      <c r="B19" s="2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6"/>
      <c r="AK19" s="39" t="str">
        <f t="shared" si="0"/>
        <v/>
      </c>
      <c r="AM19" t="str">
        <f t="shared" si="2"/>
        <v/>
      </c>
      <c r="AN19" t="str">
        <f t="shared" si="2"/>
        <v/>
      </c>
      <c r="AO19" t="str">
        <f t="shared" si="2"/>
        <v/>
      </c>
      <c r="AP19" t="str">
        <f t="shared" si="1"/>
        <v/>
      </c>
      <c r="AQ19" t="str">
        <f t="shared" si="1"/>
        <v/>
      </c>
    </row>
    <row r="20" spans="1:43" ht="15.75">
      <c r="A20" s="24" t="s">
        <v>44</v>
      </c>
      <c r="B20" s="2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6"/>
      <c r="AK20" s="39" t="str">
        <f t="shared" si="0"/>
        <v/>
      </c>
      <c r="AM20" t="str">
        <f t="shared" si="2"/>
        <v/>
      </c>
      <c r="AN20" t="str">
        <f t="shared" si="2"/>
        <v/>
      </c>
      <c r="AO20" t="str">
        <f t="shared" si="2"/>
        <v/>
      </c>
      <c r="AP20" t="str">
        <f t="shared" si="1"/>
        <v/>
      </c>
      <c r="AQ20" t="str">
        <f t="shared" si="1"/>
        <v/>
      </c>
    </row>
    <row r="21" spans="1:43" ht="15.75">
      <c r="A21" s="24" t="s">
        <v>45</v>
      </c>
      <c r="B21" s="2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6"/>
      <c r="AK21" s="39" t="str">
        <f t="shared" si="0"/>
        <v/>
      </c>
      <c r="AM21" t="str">
        <f t="shared" si="2"/>
        <v/>
      </c>
      <c r="AN21" t="str">
        <f t="shared" si="2"/>
        <v/>
      </c>
      <c r="AO21" t="str">
        <f t="shared" si="2"/>
        <v/>
      </c>
      <c r="AP21" t="str">
        <f t="shared" si="1"/>
        <v/>
      </c>
      <c r="AQ21" t="str">
        <f t="shared" si="1"/>
        <v/>
      </c>
    </row>
    <row r="22" spans="1:43" ht="15.75">
      <c r="A22" s="24" t="s">
        <v>46</v>
      </c>
      <c r="B22" s="24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8"/>
      <c r="AK22" s="39" t="str">
        <f t="shared" si="0"/>
        <v/>
      </c>
      <c r="AM22" t="str">
        <f t="shared" si="2"/>
        <v/>
      </c>
      <c r="AN22" t="str">
        <f t="shared" si="2"/>
        <v/>
      </c>
      <c r="AO22" t="str">
        <f t="shared" si="2"/>
        <v/>
      </c>
      <c r="AP22" t="str">
        <f t="shared" si="1"/>
        <v/>
      </c>
      <c r="AQ22" t="str">
        <f t="shared" si="1"/>
        <v/>
      </c>
    </row>
    <row r="23" spans="1:43">
      <c r="C23" s="4"/>
      <c r="D23" s="4"/>
      <c r="E23" s="4"/>
      <c r="F23" s="4"/>
      <c r="G23" s="4"/>
      <c r="H23" s="4"/>
    </row>
    <row r="24" spans="1:43" ht="15.75">
      <c r="A24" s="49" t="s">
        <v>7</v>
      </c>
      <c r="B24" s="50"/>
      <c r="C24" s="33">
        <v>1</v>
      </c>
      <c r="D24" s="33">
        <v>2</v>
      </c>
      <c r="E24" s="33">
        <v>3</v>
      </c>
      <c r="F24" s="33">
        <v>4</v>
      </c>
      <c r="G24" s="33">
        <v>5</v>
      </c>
      <c r="H24" s="33">
        <v>6</v>
      </c>
      <c r="I24" s="33">
        <v>7</v>
      </c>
      <c r="J24" s="33">
        <v>8</v>
      </c>
      <c r="K24" s="33">
        <v>9</v>
      </c>
      <c r="L24" s="33">
        <v>10</v>
      </c>
      <c r="M24" s="33">
        <v>11</v>
      </c>
      <c r="N24" s="33">
        <v>12</v>
      </c>
      <c r="O24" s="33">
        <v>13</v>
      </c>
      <c r="P24" s="33">
        <v>14</v>
      </c>
      <c r="Q24" s="33">
        <v>15</v>
      </c>
      <c r="R24" s="33">
        <v>16</v>
      </c>
      <c r="S24" s="33">
        <v>17</v>
      </c>
      <c r="T24" s="33">
        <v>18</v>
      </c>
      <c r="U24" s="33">
        <v>19</v>
      </c>
      <c r="V24" s="33">
        <v>20</v>
      </c>
      <c r="W24" s="33">
        <v>21</v>
      </c>
      <c r="X24" s="33">
        <v>22</v>
      </c>
      <c r="Y24" s="33">
        <v>23</v>
      </c>
      <c r="Z24" s="33">
        <v>24</v>
      </c>
      <c r="AA24" s="33">
        <v>25</v>
      </c>
      <c r="AB24" s="33">
        <v>26</v>
      </c>
      <c r="AC24" s="33">
        <v>27</v>
      </c>
      <c r="AD24" s="33">
        <v>28</v>
      </c>
      <c r="AE24" s="33">
        <v>29</v>
      </c>
      <c r="AF24" s="33">
        <v>30</v>
      </c>
      <c r="AG24" s="33">
        <v>31</v>
      </c>
      <c r="AH24" s="33">
        <v>32</v>
      </c>
      <c r="AI24" s="33">
        <v>33</v>
      </c>
      <c r="AJ24" s="33">
        <v>34</v>
      </c>
    </row>
    <row r="25" spans="1:43" ht="15.75">
      <c r="A25" s="51" t="s">
        <v>2</v>
      </c>
      <c r="B25" s="52"/>
      <c r="C25" s="32">
        <v>0.7</v>
      </c>
      <c r="D25" s="32">
        <f t="shared" ref="D25:AJ27" si="3">C25</f>
        <v>0.7</v>
      </c>
      <c r="E25" s="32">
        <f t="shared" si="3"/>
        <v>0.7</v>
      </c>
      <c r="F25" s="32">
        <f t="shared" si="3"/>
        <v>0.7</v>
      </c>
      <c r="G25" s="32">
        <f t="shared" si="3"/>
        <v>0.7</v>
      </c>
      <c r="H25" s="32">
        <f t="shared" si="3"/>
        <v>0.7</v>
      </c>
      <c r="I25" s="32">
        <f t="shared" si="3"/>
        <v>0.7</v>
      </c>
      <c r="J25" s="32">
        <f t="shared" si="3"/>
        <v>0.7</v>
      </c>
      <c r="K25" s="32">
        <f t="shared" si="3"/>
        <v>0.7</v>
      </c>
      <c r="L25" s="32">
        <f t="shared" si="3"/>
        <v>0.7</v>
      </c>
      <c r="M25" s="32">
        <f t="shared" si="3"/>
        <v>0.7</v>
      </c>
      <c r="N25" s="32">
        <f t="shared" si="3"/>
        <v>0.7</v>
      </c>
      <c r="O25" s="32">
        <f t="shared" si="3"/>
        <v>0.7</v>
      </c>
      <c r="P25" s="32">
        <f t="shared" si="3"/>
        <v>0.7</v>
      </c>
      <c r="Q25" s="32">
        <f t="shared" si="3"/>
        <v>0.7</v>
      </c>
      <c r="R25" s="32">
        <f t="shared" si="3"/>
        <v>0.7</v>
      </c>
      <c r="S25" s="32">
        <f t="shared" si="3"/>
        <v>0.7</v>
      </c>
      <c r="T25" s="32">
        <f t="shared" si="3"/>
        <v>0.7</v>
      </c>
      <c r="U25" s="32">
        <f t="shared" si="3"/>
        <v>0.7</v>
      </c>
      <c r="V25" s="32">
        <f t="shared" si="3"/>
        <v>0.7</v>
      </c>
      <c r="W25" s="32">
        <f t="shared" si="3"/>
        <v>0.7</v>
      </c>
      <c r="X25" s="32">
        <f t="shared" si="3"/>
        <v>0.7</v>
      </c>
      <c r="Y25" s="32">
        <f t="shared" si="3"/>
        <v>0.7</v>
      </c>
      <c r="Z25" s="32">
        <f t="shared" si="3"/>
        <v>0.7</v>
      </c>
      <c r="AA25" s="32">
        <f t="shared" si="3"/>
        <v>0.7</v>
      </c>
      <c r="AB25" s="32">
        <f t="shared" si="3"/>
        <v>0.7</v>
      </c>
      <c r="AC25" s="32">
        <f t="shared" si="3"/>
        <v>0.7</v>
      </c>
      <c r="AD25" s="32">
        <f t="shared" si="3"/>
        <v>0.7</v>
      </c>
      <c r="AE25" s="32">
        <f t="shared" si="3"/>
        <v>0.7</v>
      </c>
      <c r="AF25" s="32">
        <f t="shared" si="3"/>
        <v>0.7</v>
      </c>
      <c r="AG25" s="32">
        <f t="shared" si="3"/>
        <v>0.7</v>
      </c>
      <c r="AH25" s="32">
        <f t="shared" si="3"/>
        <v>0.7</v>
      </c>
      <c r="AI25" s="32">
        <f t="shared" si="3"/>
        <v>0.7</v>
      </c>
      <c r="AJ25" s="32">
        <f t="shared" si="3"/>
        <v>0.7</v>
      </c>
    </row>
    <row r="26" spans="1:43" ht="15.75">
      <c r="A26" s="51" t="s">
        <v>48</v>
      </c>
      <c r="B26" s="52"/>
      <c r="C26" s="32">
        <f t="shared" ref="C26:C27" si="4">$AK3/$B3</f>
        <v>0.86</v>
      </c>
      <c r="D26" s="32">
        <f>C26</f>
        <v>0.86</v>
      </c>
      <c r="E26" s="32">
        <f t="shared" si="3"/>
        <v>0.86</v>
      </c>
      <c r="F26" s="32">
        <f t="shared" si="3"/>
        <v>0.86</v>
      </c>
      <c r="G26" s="32">
        <f t="shared" si="3"/>
        <v>0.86</v>
      </c>
      <c r="H26" s="32">
        <f t="shared" si="3"/>
        <v>0.86</v>
      </c>
      <c r="I26" s="32">
        <f t="shared" si="3"/>
        <v>0.86</v>
      </c>
      <c r="J26" s="32">
        <f t="shared" si="3"/>
        <v>0.86</v>
      </c>
      <c r="K26" s="32">
        <f t="shared" si="3"/>
        <v>0.86</v>
      </c>
      <c r="L26" s="32">
        <f t="shared" si="3"/>
        <v>0.86</v>
      </c>
      <c r="M26" s="32">
        <f t="shared" si="3"/>
        <v>0.86</v>
      </c>
      <c r="N26" s="32">
        <f t="shared" si="3"/>
        <v>0.86</v>
      </c>
      <c r="O26" s="32">
        <f t="shared" si="3"/>
        <v>0.86</v>
      </c>
      <c r="P26" s="32">
        <f t="shared" si="3"/>
        <v>0.86</v>
      </c>
      <c r="Q26" s="32">
        <f t="shared" si="3"/>
        <v>0.86</v>
      </c>
      <c r="R26" s="32">
        <f t="shared" si="3"/>
        <v>0.86</v>
      </c>
      <c r="S26" s="32">
        <f t="shared" si="3"/>
        <v>0.86</v>
      </c>
      <c r="T26" s="32">
        <f t="shared" si="3"/>
        <v>0.86</v>
      </c>
      <c r="U26" s="32">
        <f t="shared" si="3"/>
        <v>0.86</v>
      </c>
      <c r="V26" s="32">
        <f t="shared" si="3"/>
        <v>0.86</v>
      </c>
      <c r="W26" s="32">
        <f t="shared" si="3"/>
        <v>0.86</v>
      </c>
      <c r="X26" s="32">
        <f t="shared" si="3"/>
        <v>0.86</v>
      </c>
      <c r="Y26" s="32">
        <f t="shared" si="3"/>
        <v>0.86</v>
      </c>
      <c r="Z26" s="32">
        <f t="shared" si="3"/>
        <v>0.86</v>
      </c>
      <c r="AA26" s="32">
        <f t="shared" si="3"/>
        <v>0.86</v>
      </c>
      <c r="AB26" s="32">
        <f t="shared" si="3"/>
        <v>0.86</v>
      </c>
      <c r="AC26" s="32">
        <f t="shared" si="3"/>
        <v>0.86</v>
      </c>
      <c r="AD26" s="32">
        <f t="shared" si="3"/>
        <v>0.86</v>
      </c>
      <c r="AE26" s="32">
        <f t="shared" si="3"/>
        <v>0.86</v>
      </c>
      <c r="AF26" s="32">
        <f t="shared" si="3"/>
        <v>0.86</v>
      </c>
      <c r="AG26" s="32">
        <f t="shared" si="3"/>
        <v>0.86</v>
      </c>
      <c r="AH26" s="32">
        <f t="shared" si="3"/>
        <v>0.86</v>
      </c>
      <c r="AI26" s="32">
        <f t="shared" si="3"/>
        <v>0.86</v>
      </c>
      <c r="AJ26" s="32">
        <f t="shared" si="3"/>
        <v>0.86</v>
      </c>
    </row>
    <row r="27" spans="1:43" ht="15.75">
      <c r="A27" s="51" t="s">
        <v>47</v>
      </c>
      <c r="B27" s="52"/>
      <c r="C27" s="32">
        <f t="shared" si="4"/>
        <v>0.7857142857142857</v>
      </c>
      <c r="D27" s="32">
        <f>C27</f>
        <v>0.7857142857142857</v>
      </c>
      <c r="E27" s="32">
        <f t="shared" si="3"/>
        <v>0.7857142857142857</v>
      </c>
      <c r="F27" s="32">
        <f t="shared" si="3"/>
        <v>0.7857142857142857</v>
      </c>
      <c r="G27" s="32">
        <f t="shared" si="3"/>
        <v>0.7857142857142857</v>
      </c>
      <c r="H27" s="32">
        <f t="shared" si="3"/>
        <v>0.7857142857142857</v>
      </c>
      <c r="I27" s="32">
        <f t="shared" si="3"/>
        <v>0.7857142857142857</v>
      </c>
      <c r="J27" s="32">
        <f t="shared" si="3"/>
        <v>0.7857142857142857</v>
      </c>
      <c r="K27" s="32">
        <f t="shared" si="3"/>
        <v>0.7857142857142857</v>
      </c>
      <c r="L27" s="32">
        <f t="shared" si="3"/>
        <v>0.7857142857142857</v>
      </c>
      <c r="M27" s="32">
        <f t="shared" si="3"/>
        <v>0.7857142857142857</v>
      </c>
      <c r="N27" s="32">
        <f t="shared" si="3"/>
        <v>0.7857142857142857</v>
      </c>
      <c r="O27" s="32">
        <f t="shared" si="3"/>
        <v>0.7857142857142857</v>
      </c>
      <c r="P27" s="32">
        <f t="shared" si="3"/>
        <v>0.7857142857142857</v>
      </c>
      <c r="Q27" s="32">
        <f t="shared" si="3"/>
        <v>0.7857142857142857</v>
      </c>
      <c r="R27" s="32">
        <f t="shared" si="3"/>
        <v>0.7857142857142857</v>
      </c>
      <c r="S27" s="32">
        <f t="shared" si="3"/>
        <v>0.7857142857142857</v>
      </c>
      <c r="T27" s="32">
        <f t="shared" si="3"/>
        <v>0.7857142857142857</v>
      </c>
      <c r="U27" s="32">
        <f t="shared" si="3"/>
        <v>0.7857142857142857</v>
      </c>
      <c r="V27" s="32">
        <f t="shared" si="3"/>
        <v>0.7857142857142857</v>
      </c>
      <c r="W27" s="32">
        <f t="shared" si="3"/>
        <v>0.7857142857142857</v>
      </c>
      <c r="X27" s="32">
        <f t="shared" si="3"/>
        <v>0.7857142857142857</v>
      </c>
      <c r="Y27" s="32">
        <f t="shared" si="3"/>
        <v>0.7857142857142857</v>
      </c>
      <c r="Z27" s="32">
        <f t="shared" si="3"/>
        <v>0.7857142857142857</v>
      </c>
      <c r="AA27" s="32">
        <f t="shared" si="3"/>
        <v>0.7857142857142857</v>
      </c>
      <c r="AB27" s="32">
        <f t="shared" si="3"/>
        <v>0.7857142857142857</v>
      </c>
      <c r="AC27" s="32">
        <f t="shared" si="3"/>
        <v>0.7857142857142857</v>
      </c>
      <c r="AD27" s="32">
        <f t="shared" si="3"/>
        <v>0.7857142857142857</v>
      </c>
      <c r="AE27" s="32">
        <f t="shared" si="3"/>
        <v>0.7857142857142857</v>
      </c>
      <c r="AF27" s="32">
        <f t="shared" si="3"/>
        <v>0.7857142857142857</v>
      </c>
      <c r="AG27" s="32">
        <f t="shared" si="3"/>
        <v>0.7857142857142857</v>
      </c>
      <c r="AH27" s="32">
        <f t="shared" si="3"/>
        <v>0.7857142857142857</v>
      </c>
      <c r="AI27" s="32">
        <f t="shared" si="3"/>
        <v>0.7857142857142857</v>
      </c>
      <c r="AJ27" s="32">
        <f t="shared" si="3"/>
        <v>0.7857142857142857</v>
      </c>
    </row>
    <row r="28" spans="1:43" ht="15.75">
      <c r="A28" s="53" t="s">
        <v>52</v>
      </c>
      <c r="B28" s="54"/>
      <c r="C28" s="32">
        <f t="shared" ref="C28:I29" si="5">C3/$B3</f>
        <v>1</v>
      </c>
      <c r="D28" s="32">
        <f t="shared" si="5"/>
        <v>1</v>
      </c>
      <c r="E28" s="32">
        <f t="shared" si="5"/>
        <v>0.8</v>
      </c>
      <c r="F28" s="32">
        <f t="shared" si="5"/>
        <v>0.6</v>
      </c>
      <c r="G28" s="32">
        <f t="shared" si="5"/>
        <v>0.9</v>
      </c>
      <c r="H28" s="32">
        <f t="shared" si="5"/>
        <v>0</v>
      </c>
      <c r="I28" s="32">
        <f t="shared" si="5"/>
        <v>0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43" ht="15.75">
      <c r="A29" s="53" t="s">
        <v>51</v>
      </c>
      <c r="B29" s="54"/>
      <c r="C29" s="32">
        <f t="shared" si="5"/>
        <v>0.9</v>
      </c>
      <c r="D29" s="32">
        <f t="shared" si="5"/>
        <v>1</v>
      </c>
      <c r="E29" s="32">
        <f t="shared" si="5"/>
        <v>0.4</v>
      </c>
      <c r="F29" s="32">
        <f t="shared" si="5"/>
        <v>0.6</v>
      </c>
      <c r="G29" s="32">
        <f t="shared" si="5"/>
        <v>0.8</v>
      </c>
      <c r="H29" s="32">
        <f t="shared" si="5"/>
        <v>1</v>
      </c>
      <c r="I29" s="32">
        <f t="shared" si="5"/>
        <v>0.8</v>
      </c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2" spans="1:43">
      <c r="A32" t="str">
        <f>IF(B5="","",C5/B5)</f>
        <v/>
      </c>
      <c r="B32" t="str">
        <f>IF(C5="","",D5/C5)</f>
        <v/>
      </c>
      <c r="C32" t="str">
        <f>IF(D5="","",E5/D5)</f>
        <v/>
      </c>
      <c r="D32" t="str">
        <f>IF(E5="","",F5/E5)</f>
        <v/>
      </c>
      <c r="E32" t="str">
        <f>IF(F5="","",G5/F5)</f>
        <v/>
      </c>
    </row>
    <row r="33" spans="3:30">
      <c r="C33" s="3"/>
      <c r="D33" s="3"/>
      <c r="E33" s="3"/>
      <c r="F33" s="3"/>
      <c r="G33" s="3"/>
      <c r="H33" s="3"/>
    </row>
    <row r="36" spans="3:30" ht="15.75">
      <c r="Y36" s="47" t="s">
        <v>49</v>
      </c>
      <c r="Z36" s="47"/>
      <c r="AA36" s="47"/>
      <c r="AB36" s="47"/>
      <c r="AC36" s="47"/>
      <c r="AD36" s="47"/>
    </row>
    <row r="37" spans="3:30" ht="15.75">
      <c r="Y37" s="48">
        <f>COUNTIF(C28:AJ28,"&gt;="&amp;C25)</f>
        <v>4</v>
      </c>
      <c r="Z37" s="48"/>
      <c r="AA37" s="48"/>
      <c r="AB37" s="48"/>
      <c r="AC37" s="48"/>
      <c r="AD37" s="48"/>
    </row>
    <row r="38" spans="3:30" ht="15.75">
      <c r="Y38" s="48">
        <f>COUNTIF(C29:AJ29,"&gt;="&amp;C25)</f>
        <v>5</v>
      </c>
      <c r="Z38" s="48"/>
      <c r="AA38" s="48"/>
      <c r="AB38" s="48"/>
      <c r="AC38" s="48"/>
      <c r="AD38" s="48"/>
    </row>
    <row r="57" spans="1:5" ht="15.75">
      <c r="A57" s="6"/>
      <c r="B57" s="7"/>
      <c r="C57" s="7" t="str">
        <f>IF(D8="","",E8/D8)</f>
        <v/>
      </c>
      <c r="D57" s="7"/>
      <c r="E57" s="7"/>
    </row>
    <row r="58" spans="1:5">
      <c r="A58" s="8"/>
      <c r="B58" s="7"/>
      <c r="C58" s="7"/>
      <c r="D58" s="7"/>
      <c r="E58" s="7"/>
    </row>
    <row r="59" spans="1:5">
      <c r="A59" s="9"/>
      <c r="B59" s="10"/>
      <c r="C59" s="7"/>
      <c r="D59" s="7"/>
      <c r="E59" s="7"/>
    </row>
    <row r="60" spans="1:5">
      <c r="A60" s="9"/>
      <c r="B60" s="10"/>
      <c r="C60" s="7"/>
      <c r="D60" s="7"/>
      <c r="E60" s="7"/>
    </row>
    <row r="61" spans="1:5">
      <c r="A61" s="7"/>
      <c r="B61" s="7"/>
      <c r="C61" s="7"/>
      <c r="D61" s="7"/>
      <c r="E61" s="7"/>
    </row>
    <row r="62" spans="1:5">
      <c r="A62" s="7"/>
      <c r="B62" s="7"/>
      <c r="C62" s="7"/>
      <c r="D62" s="7"/>
      <c r="E62" s="7"/>
    </row>
  </sheetData>
  <protectedRanges>
    <protectedRange sqref="C3:AJ23" name="Range1_1"/>
  </protectedRanges>
  <mergeCells count="9">
    <mergeCell ref="Y36:AD36"/>
    <mergeCell ref="Y37:AD37"/>
    <mergeCell ref="Y38:AD38"/>
    <mergeCell ref="A24:B24"/>
    <mergeCell ref="A25:B25"/>
    <mergeCell ref="A26:B26"/>
    <mergeCell ref="A27:B27"/>
    <mergeCell ref="A28:B28"/>
    <mergeCell ref="A29:B29"/>
  </mergeCells>
  <conditionalFormatting sqref="C3:AJ22">
    <cfRule type="cellIs" dxfId="6" priority="1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Q62"/>
  <sheetViews>
    <sheetView topLeftCell="A25" zoomScale="70" zoomScaleNormal="70" workbookViewId="0">
      <selection activeCell="AH43" sqref="AH43"/>
    </sheetView>
  </sheetViews>
  <sheetFormatPr defaultRowHeight="15"/>
  <cols>
    <col min="1" max="1" width="18" bestFit="1" customWidth="1"/>
    <col min="2" max="2" width="4.7109375" bestFit="1" customWidth="1"/>
    <col min="3" max="3" width="7.140625" bestFit="1" customWidth="1"/>
    <col min="4" max="7" width="7.28515625" bestFit="1" customWidth="1"/>
    <col min="8" max="36" width="5.85546875" bestFit="1" customWidth="1"/>
    <col min="37" max="37" width="8.7109375" customWidth="1"/>
  </cols>
  <sheetData>
    <row r="1" spans="1:43" ht="15.75" customHeight="1">
      <c r="A1" s="15" t="s">
        <v>8</v>
      </c>
      <c r="B1" s="2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7"/>
    </row>
    <row r="2" spans="1:43">
      <c r="A2" s="27" t="s">
        <v>7</v>
      </c>
      <c r="B2" s="28" t="s">
        <v>9</v>
      </c>
      <c r="C2" s="30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30">
        <v>13</v>
      </c>
      <c r="P2" s="30">
        <v>14</v>
      </c>
      <c r="Q2" s="30">
        <v>15</v>
      </c>
      <c r="R2" s="30">
        <v>16</v>
      </c>
      <c r="S2" s="30">
        <v>17</v>
      </c>
      <c r="T2" s="30">
        <v>18</v>
      </c>
      <c r="U2" s="30">
        <v>19</v>
      </c>
      <c r="V2" s="30">
        <v>20</v>
      </c>
      <c r="W2" s="30">
        <v>21</v>
      </c>
      <c r="X2" s="30">
        <v>22</v>
      </c>
      <c r="Y2" s="30">
        <v>23</v>
      </c>
      <c r="Z2" s="30">
        <v>24</v>
      </c>
      <c r="AA2" s="30">
        <v>25</v>
      </c>
      <c r="AB2" s="30">
        <v>26</v>
      </c>
      <c r="AC2" s="30">
        <v>27</v>
      </c>
      <c r="AD2" s="30">
        <v>28</v>
      </c>
      <c r="AE2" s="30">
        <v>29</v>
      </c>
      <c r="AF2" s="30">
        <v>30</v>
      </c>
      <c r="AG2" s="30">
        <v>31</v>
      </c>
      <c r="AH2" s="30">
        <v>32</v>
      </c>
      <c r="AI2" s="30">
        <v>33</v>
      </c>
      <c r="AJ2" s="30">
        <v>34</v>
      </c>
      <c r="AK2" s="1" t="s">
        <v>0</v>
      </c>
    </row>
    <row r="3" spans="1:43">
      <c r="A3" s="24" t="s">
        <v>63</v>
      </c>
      <c r="B3" s="29">
        <v>10</v>
      </c>
      <c r="C3" s="34">
        <v>9</v>
      </c>
      <c r="D3" s="34">
        <v>10</v>
      </c>
      <c r="E3" s="34">
        <v>9</v>
      </c>
      <c r="F3" s="34">
        <v>9</v>
      </c>
      <c r="G3" s="34">
        <v>9</v>
      </c>
      <c r="H3" s="35">
        <v>8</v>
      </c>
      <c r="I3" s="35">
        <v>10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9">
        <f t="shared" ref="AK3:AK22" si="0">IF(SUM(C3:AJ3)=0,"",AVERAGE(C3:AJ3))</f>
        <v>9.1428571428571423</v>
      </c>
    </row>
    <row r="4" spans="1:43">
      <c r="A4" s="24" t="s">
        <v>51</v>
      </c>
      <c r="B4" s="29">
        <v>10</v>
      </c>
      <c r="C4" s="34">
        <v>9</v>
      </c>
      <c r="D4" s="34">
        <v>10</v>
      </c>
      <c r="E4" s="34">
        <v>5</v>
      </c>
      <c r="F4" s="34">
        <v>9</v>
      </c>
      <c r="G4" s="34">
        <v>6</v>
      </c>
      <c r="H4" s="35">
        <v>10</v>
      </c>
      <c r="I4" s="35">
        <v>8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9">
        <f t="shared" si="0"/>
        <v>8.1428571428571423</v>
      </c>
    </row>
    <row r="5" spans="1:43">
      <c r="A5" s="24" t="s">
        <v>29</v>
      </c>
      <c r="B5" s="2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9" t="str">
        <f t="shared" si="0"/>
        <v/>
      </c>
    </row>
    <row r="6" spans="1:43">
      <c r="A6" s="24" t="s">
        <v>30</v>
      </c>
      <c r="B6" s="2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9" t="str">
        <f t="shared" si="0"/>
        <v/>
      </c>
    </row>
    <row r="7" spans="1:43">
      <c r="A7" s="24" t="s">
        <v>31</v>
      </c>
      <c r="B7" s="2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9" t="str">
        <f t="shared" si="0"/>
        <v/>
      </c>
    </row>
    <row r="8" spans="1:43">
      <c r="A8" s="24" t="s">
        <v>32</v>
      </c>
      <c r="B8" s="2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9" t="str">
        <f t="shared" si="0"/>
        <v/>
      </c>
    </row>
    <row r="9" spans="1:43">
      <c r="A9" s="24" t="s">
        <v>33</v>
      </c>
      <c r="B9" s="2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9" t="str">
        <f t="shared" si="0"/>
        <v/>
      </c>
      <c r="AP9" t="str">
        <f t="shared" ref="AP9:AQ22" si="1">IF(E9="","",F9/E9)</f>
        <v/>
      </c>
      <c r="AQ9" t="str">
        <f t="shared" si="1"/>
        <v/>
      </c>
    </row>
    <row r="10" spans="1:43">
      <c r="A10" s="24" t="s">
        <v>34</v>
      </c>
      <c r="B10" s="2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9" t="str">
        <f t="shared" si="0"/>
        <v/>
      </c>
      <c r="AP10" t="str">
        <f t="shared" si="1"/>
        <v/>
      </c>
      <c r="AQ10" t="str">
        <f t="shared" si="1"/>
        <v/>
      </c>
    </row>
    <row r="11" spans="1:43">
      <c r="A11" s="24" t="s">
        <v>35</v>
      </c>
      <c r="B11" s="2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9" t="str">
        <f t="shared" si="0"/>
        <v/>
      </c>
      <c r="AP11" t="str">
        <f t="shared" si="1"/>
        <v/>
      </c>
      <c r="AQ11" t="str">
        <f t="shared" si="1"/>
        <v/>
      </c>
    </row>
    <row r="12" spans="1:43">
      <c r="A12" s="24" t="s">
        <v>36</v>
      </c>
      <c r="B12" s="2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9" t="str">
        <f t="shared" si="0"/>
        <v/>
      </c>
      <c r="AM12" t="str">
        <f t="shared" ref="AM12:AO22" si="2">IF(B12="","",C12/B12)</f>
        <v/>
      </c>
      <c r="AN12" t="str">
        <f t="shared" si="2"/>
        <v/>
      </c>
      <c r="AO12" t="str">
        <f t="shared" si="2"/>
        <v/>
      </c>
      <c r="AP12" t="str">
        <f t="shared" si="1"/>
        <v/>
      </c>
      <c r="AQ12" t="str">
        <f t="shared" si="1"/>
        <v/>
      </c>
    </row>
    <row r="13" spans="1:43" ht="15.75">
      <c r="A13" s="24" t="s">
        <v>37</v>
      </c>
      <c r="B13" s="2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6"/>
      <c r="AK13" s="39" t="str">
        <f t="shared" si="0"/>
        <v/>
      </c>
      <c r="AM13" t="str">
        <f t="shared" si="2"/>
        <v/>
      </c>
      <c r="AN13" t="str">
        <f t="shared" si="2"/>
        <v/>
      </c>
      <c r="AO13" t="str">
        <f t="shared" si="2"/>
        <v/>
      </c>
      <c r="AP13" t="str">
        <f t="shared" si="1"/>
        <v/>
      </c>
      <c r="AQ13" t="str">
        <f t="shared" si="1"/>
        <v/>
      </c>
    </row>
    <row r="14" spans="1:43" ht="15.75">
      <c r="A14" s="24" t="s">
        <v>38</v>
      </c>
      <c r="B14" s="2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6"/>
      <c r="AK14" s="39" t="str">
        <f t="shared" si="0"/>
        <v/>
      </c>
      <c r="AM14" t="str">
        <f t="shared" si="2"/>
        <v/>
      </c>
      <c r="AN14" t="str">
        <f t="shared" si="2"/>
        <v/>
      </c>
      <c r="AO14" t="str">
        <f t="shared" si="2"/>
        <v/>
      </c>
      <c r="AP14" t="str">
        <f t="shared" si="1"/>
        <v/>
      </c>
      <c r="AQ14" t="str">
        <f t="shared" si="1"/>
        <v/>
      </c>
    </row>
    <row r="15" spans="1:43" ht="15.75">
      <c r="A15" s="24" t="s">
        <v>39</v>
      </c>
      <c r="B15" s="2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6"/>
      <c r="AK15" s="39" t="str">
        <f t="shared" si="0"/>
        <v/>
      </c>
      <c r="AM15" t="str">
        <f t="shared" si="2"/>
        <v/>
      </c>
      <c r="AN15" t="str">
        <f t="shared" si="2"/>
        <v/>
      </c>
      <c r="AO15" t="str">
        <f t="shared" si="2"/>
        <v/>
      </c>
      <c r="AP15" t="str">
        <f t="shared" si="1"/>
        <v/>
      </c>
      <c r="AQ15" t="str">
        <f t="shared" si="1"/>
        <v/>
      </c>
    </row>
    <row r="16" spans="1:43" ht="15.75">
      <c r="A16" s="24" t="s">
        <v>40</v>
      </c>
      <c r="B16" s="2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6"/>
      <c r="AK16" s="39" t="str">
        <f t="shared" si="0"/>
        <v/>
      </c>
      <c r="AM16" t="str">
        <f t="shared" si="2"/>
        <v/>
      </c>
      <c r="AN16" t="str">
        <f t="shared" si="2"/>
        <v/>
      </c>
      <c r="AO16" t="str">
        <f t="shared" si="2"/>
        <v/>
      </c>
      <c r="AP16" t="str">
        <f t="shared" si="1"/>
        <v/>
      </c>
      <c r="AQ16" t="str">
        <f t="shared" si="1"/>
        <v/>
      </c>
    </row>
    <row r="17" spans="1:43" ht="15.75">
      <c r="A17" s="24" t="s">
        <v>41</v>
      </c>
      <c r="B17" s="2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6"/>
      <c r="AK17" s="39" t="str">
        <f t="shared" si="0"/>
        <v/>
      </c>
      <c r="AM17" t="str">
        <f t="shared" si="2"/>
        <v/>
      </c>
      <c r="AN17" t="str">
        <f t="shared" si="2"/>
        <v/>
      </c>
      <c r="AO17" t="str">
        <f t="shared" si="2"/>
        <v/>
      </c>
      <c r="AP17" t="str">
        <f t="shared" si="1"/>
        <v/>
      </c>
      <c r="AQ17" t="str">
        <f t="shared" si="1"/>
        <v/>
      </c>
    </row>
    <row r="18" spans="1:43" ht="15.75">
      <c r="A18" s="24" t="s">
        <v>42</v>
      </c>
      <c r="B18" s="2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6"/>
      <c r="AK18" s="39" t="str">
        <f t="shared" si="0"/>
        <v/>
      </c>
      <c r="AM18" t="str">
        <f t="shared" si="2"/>
        <v/>
      </c>
      <c r="AN18" t="str">
        <f t="shared" si="2"/>
        <v/>
      </c>
      <c r="AO18" t="str">
        <f t="shared" si="2"/>
        <v/>
      </c>
      <c r="AP18" t="str">
        <f t="shared" si="1"/>
        <v/>
      </c>
      <c r="AQ18" t="str">
        <f t="shared" si="1"/>
        <v/>
      </c>
    </row>
    <row r="19" spans="1:43" ht="15.75">
      <c r="A19" s="24" t="s">
        <v>43</v>
      </c>
      <c r="B19" s="2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6"/>
      <c r="AK19" s="39" t="str">
        <f t="shared" si="0"/>
        <v/>
      </c>
      <c r="AM19" t="str">
        <f t="shared" si="2"/>
        <v/>
      </c>
      <c r="AN19" t="str">
        <f t="shared" si="2"/>
        <v/>
      </c>
      <c r="AO19" t="str">
        <f t="shared" si="2"/>
        <v/>
      </c>
      <c r="AP19" t="str">
        <f t="shared" si="1"/>
        <v/>
      </c>
      <c r="AQ19" t="str">
        <f t="shared" si="1"/>
        <v/>
      </c>
    </row>
    <row r="20" spans="1:43" ht="15.75">
      <c r="A20" s="24" t="s">
        <v>44</v>
      </c>
      <c r="B20" s="2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6"/>
      <c r="AK20" s="39" t="str">
        <f t="shared" si="0"/>
        <v/>
      </c>
      <c r="AM20" t="str">
        <f t="shared" si="2"/>
        <v/>
      </c>
      <c r="AN20" t="str">
        <f t="shared" si="2"/>
        <v/>
      </c>
      <c r="AO20" t="str">
        <f t="shared" si="2"/>
        <v/>
      </c>
      <c r="AP20" t="str">
        <f t="shared" si="1"/>
        <v/>
      </c>
      <c r="AQ20" t="str">
        <f t="shared" si="1"/>
        <v/>
      </c>
    </row>
    <row r="21" spans="1:43" ht="15.75">
      <c r="A21" s="24" t="s">
        <v>45</v>
      </c>
      <c r="B21" s="2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6"/>
      <c r="AK21" s="39" t="str">
        <f t="shared" si="0"/>
        <v/>
      </c>
      <c r="AM21" t="str">
        <f t="shared" si="2"/>
        <v/>
      </c>
      <c r="AN21" t="str">
        <f t="shared" si="2"/>
        <v/>
      </c>
      <c r="AO21" t="str">
        <f t="shared" si="2"/>
        <v/>
      </c>
      <c r="AP21" t="str">
        <f t="shared" si="1"/>
        <v/>
      </c>
      <c r="AQ21" t="str">
        <f t="shared" si="1"/>
        <v/>
      </c>
    </row>
    <row r="22" spans="1:43" ht="15.75">
      <c r="A22" s="24" t="s">
        <v>46</v>
      </c>
      <c r="B22" s="24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8"/>
      <c r="AK22" s="39" t="str">
        <f t="shared" si="0"/>
        <v/>
      </c>
      <c r="AM22" t="str">
        <f t="shared" si="2"/>
        <v/>
      </c>
      <c r="AN22" t="str">
        <f t="shared" si="2"/>
        <v/>
      </c>
      <c r="AO22" t="str">
        <f t="shared" si="2"/>
        <v/>
      </c>
      <c r="AP22" t="str">
        <f t="shared" si="1"/>
        <v/>
      </c>
      <c r="AQ22" t="str">
        <f t="shared" si="1"/>
        <v/>
      </c>
    </row>
    <row r="23" spans="1:43">
      <c r="C23" s="4"/>
      <c r="D23" s="4"/>
      <c r="E23" s="4"/>
      <c r="F23" s="4"/>
      <c r="G23" s="4"/>
      <c r="H23" s="4"/>
    </row>
    <row r="24" spans="1:43" ht="15.75">
      <c r="A24" s="49" t="s">
        <v>7</v>
      </c>
      <c r="B24" s="50"/>
      <c r="C24" s="33">
        <v>1</v>
      </c>
      <c r="D24" s="33">
        <v>2</v>
      </c>
      <c r="E24" s="33">
        <v>3</v>
      </c>
      <c r="F24" s="33">
        <v>4</v>
      </c>
      <c r="G24" s="33">
        <v>5</v>
      </c>
      <c r="H24" s="33">
        <v>6</v>
      </c>
      <c r="I24" s="33">
        <v>7</v>
      </c>
      <c r="J24" s="33">
        <v>8</v>
      </c>
      <c r="K24" s="33">
        <v>9</v>
      </c>
      <c r="L24" s="33">
        <v>10</v>
      </c>
      <c r="M24" s="33">
        <v>11</v>
      </c>
      <c r="N24" s="33">
        <v>12</v>
      </c>
      <c r="O24" s="33">
        <v>13</v>
      </c>
      <c r="P24" s="33">
        <v>14</v>
      </c>
      <c r="Q24" s="33">
        <v>15</v>
      </c>
      <c r="R24" s="33">
        <v>16</v>
      </c>
      <c r="S24" s="33">
        <v>17</v>
      </c>
      <c r="T24" s="33">
        <v>18</v>
      </c>
      <c r="U24" s="33">
        <v>19</v>
      </c>
      <c r="V24" s="33">
        <v>20</v>
      </c>
      <c r="W24" s="33">
        <v>21</v>
      </c>
      <c r="X24" s="33">
        <v>22</v>
      </c>
      <c r="Y24" s="33">
        <v>23</v>
      </c>
      <c r="Z24" s="33">
        <v>24</v>
      </c>
      <c r="AA24" s="33">
        <v>25</v>
      </c>
      <c r="AB24" s="33">
        <v>26</v>
      </c>
      <c r="AC24" s="33">
        <v>27</v>
      </c>
      <c r="AD24" s="33">
        <v>28</v>
      </c>
      <c r="AE24" s="33">
        <v>29</v>
      </c>
      <c r="AF24" s="33">
        <v>30</v>
      </c>
      <c r="AG24" s="33">
        <v>31</v>
      </c>
      <c r="AH24" s="33">
        <v>32</v>
      </c>
      <c r="AI24" s="33">
        <v>33</v>
      </c>
      <c r="AJ24" s="33">
        <v>34</v>
      </c>
    </row>
    <row r="25" spans="1:43" ht="15.75">
      <c r="A25" s="51" t="s">
        <v>2</v>
      </c>
      <c r="B25" s="52"/>
      <c r="C25" s="32">
        <v>0.7</v>
      </c>
      <c r="D25" s="32">
        <f t="shared" ref="D25:AJ27" si="3">C25</f>
        <v>0.7</v>
      </c>
      <c r="E25" s="32">
        <f t="shared" si="3"/>
        <v>0.7</v>
      </c>
      <c r="F25" s="32">
        <f t="shared" si="3"/>
        <v>0.7</v>
      </c>
      <c r="G25" s="32">
        <f t="shared" si="3"/>
        <v>0.7</v>
      </c>
      <c r="H25" s="32">
        <f t="shared" si="3"/>
        <v>0.7</v>
      </c>
      <c r="I25" s="32">
        <f t="shared" si="3"/>
        <v>0.7</v>
      </c>
      <c r="J25" s="32">
        <f t="shared" si="3"/>
        <v>0.7</v>
      </c>
      <c r="K25" s="32">
        <f t="shared" si="3"/>
        <v>0.7</v>
      </c>
      <c r="L25" s="32">
        <f t="shared" si="3"/>
        <v>0.7</v>
      </c>
      <c r="M25" s="32">
        <f t="shared" si="3"/>
        <v>0.7</v>
      </c>
      <c r="N25" s="32">
        <f t="shared" si="3"/>
        <v>0.7</v>
      </c>
      <c r="O25" s="32">
        <f t="shared" si="3"/>
        <v>0.7</v>
      </c>
      <c r="P25" s="32">
        <f t="shared" si="3"/>
        <v>0.7</v>
      </c>
      <c r="Q25" s="32">
        <f t="shared" si="3"/>
        <v>0.7</v>
      </c>
      <c r="R25" s="32">
        <f t="shared" si="3"/>
        <v>0.7</v>
      </c>
      <c r="S25" s="32">
        <f t="shared" si="3"/>
        <v>0.7</v>
      </c>
      <c r="T25" s="32">
        <f t="shared" si="3"/>
        <v>0.7</v>
      </c>
      <c r="U25" s="32">
        <f t="shared" si="3"/>
        <v>0.7</v>
      </c>
      <c r="V25" s="32">
        <f t="shared" si="3"/>
        <v>0.7</v>
      </c>
      <c r="W25" s="32">
        <f t="shared" si="3"/>
        <v>0.7</v>
      </c>
      <c r="X25" s="32">
        <f t="shared" si="3"/>
        <v>0.7</v>
      </c>
      <c r="Y25" s="32">
        <f t="shared" si="3"/>
        <v>0.7</v>
      </c>
      <c r="Z25" s="32">
        <f t="shared" si="3"/>
        <v>0.7</v>
      </c>
      <c r="AA25" s="32">
        <f t="shared" si="3"/>
        <v>0.7</v>
      </c>
      <c r="AB25" s="32">
        <f t="shared" si="3"/>
        <v>0.7</v>
      </c>
      <c r="AC25" s="32">
        <f t="shared" si="3"/>
        <v>0.7</v>
      </c>
      <c r="AD25" s="32">
        <f t="shared" si="3"/>
        <v>0.7</v>
      </c>
      <c r="AE25" s="32">
        <f t="shared" si="3"/>
        <v>0.7</v>
      </c>
      <c r="AF25" s="32">
        <f t="shared" si="3"/>
        <v>0.7</v>
      </c>
      <c r="AG25" s="32">
        <f t="shared" si="3"/>
        <v>0.7</v>
      </c>
      <c r="AH25" s="32">
        <f t="shared" si="3"/>
        <v>0.7</v>
      </c>
      <c r="AI25" s="32">
        <f t="shared" si="3"/>
        <v>0.7</v>
      </c>
      <c r="AJ25" s="32">
        <f t="shared" si="3"/>
        <v>0.7</v>
      </c>
    </row>
    <row r="26" spans="1:43" ht="15.75">
      <c r="A26" s="51" t="s">
        <v>48</v>
      </c>
      <c r="B26" s="52"/>
      <c r="C26" s="32">
        <f t="shared" ref="C26:C27" si="4">$AK3/$B3</f>
        <v>0.91428571428571426</v>
      </c>
      <c r="D26" s="32">
        <f>C26</f>
        <v>0.91428571428571426</v>
      </c>
      <c r="E26" s="32">
        <f t="shared" si="3"/>
        <v>0.91428571428571426</v>
      </c>
      <c r="F26" s="32">
        <f t="shared" si="3"/>
        <v>0.91428571428571426</v>
      </c>
      <c r="G26" s="32">
        <f t="shared" si="3"/>
        <v>0.91428571428571426</v>
      </c>
      <c r="H26" s="32">
        <f t="shared" si="3"/>
        <v>0.91428571428571426</v>
      </c>
      <c r="I26" s="32">
        <f t="shared" si="3"/>
        <v>0.91428571428571426</v>
      </c>
      <c r="J26" s="32">
        <f t="shared" si="3"/>
        <v>0.91428571428571426</v>
      </c>
      <c r="K26" s="32">
        <f t="shared" si="3"/>
        <v>0.91428571428571426</v>
      </c>
      <c r="L26" s="32">
        <f t="shared" si="3"/>
        <v>0.91428571428571426</v>
      </c>
      <c r="M26" s="32">
        <f t="shared" si="3"/>
        <v>0.91428571428571426</v>
      </c>
      <c r="N26" s="32">
        <f t="shared" si="3"/>
        <v>0.91428571428571426</v>
      </c>
      <c r="O26" s="32">
        <f t="shared" si="3"/>
        <v>0.91428571428571426</v>
      </c>
      <c r="P26" s="32">
        <f t="shared" si="3"/>
        <v>0.91428571428571426</v>
      </c>
      <c r="Q26" s="32">
        <f t="shared" si="3"/>
        <v>0.91428571428571426</v>
      </c>
      <c r="R26" s="32">
        <f t="shared" si="3"/>
        <v>0.91428571428571426</v>
      </c>
      <c r="S26" s="32">
        <f t="shared" si="3"/>
        <v>0.91428571428571426</v>
      </c>
      <c r="T26" s="32">
        <f t="shared" si="3"/>
        <v>0.91428571428571426</v>
      </c>
      <c r="U26" s="32">
        <f t="shared" si="3"/>
        <v>0.91428571428571426</v>
      </c>
      <c r="V26" s="32">
        <f t="shared" si="3"/>
        <v>0.91428571428571426</v>
      </c>
      <c r="W26" s="32">
        <f t="shared" si="3"/>
        <v>0.91428571428571426</v>
      </c>
      <c r="X26" s="32">
        <f t="shared" si="3"/>
        <v>0.91428571428571426</v>
      </c>
      <c r="Y26" s="32">
        <f t="shared" si="3"/>
        <v>0.91428571428571426</v>
      </c>
      <c r="Z26" s="32">
        <f t="shared" si="3"/>
        <v>0.91428571428571426</v>
      </c>
      <c r="AA26" s="32">
        <f t="shared" si="3"/>
        <v>0.91428571428571426</v>
      </c>
      <c r="AB26" s="32">
        <f t="shared" si="3"/>
        <v>0.91428571428571426</v>
      </c>
      <c r="AC26" s="32">
        <f t="shared" si="3"/>
        <v>0.91428571428571426</v>
      </c>
      <c r="AD26" s="32">
        <f t="shared" si="3"/>
        <v>0.91428571428571426</v>
      </c>
      <c r="AE26" s="32">
        <f t="shared" si="3"/>
        <v>0.91428571428571426</v>
      </c>
      <c r="AF26" s="32">
        <f t="shared" si="3"/>
        <v>0.91428571428571426</v>
      </c>
      <c r="AG26" s="32">
        <f t="shared" si="3"/>
        <v>0.91428571428571426</v>
      </c>
      <c r="AH26" s="32">
        <f t="shared" si="3"/>
        <v>0.91428571428571426</v>
      </c>
      <c r="AI26" s="32">
        <f t="shared" si="3"/>
        <v>0.91428571428571426</v>
      </c>
      <c r="AJ26" s="32">
        <f t="shared" si="3"/>
        <v>0.91428571428571426</v>
      </c>
    </row>
    <row r="27" spans="1:43" ht="15.75">
      <c r="A27" s="51" t="s">
        <v>47</v>
      </c>
      <c r="B27" s="52"/>
      <c r="C27" s="32">
        <f t="shared" si="4"/>
        <v>0.81428571428571428</v>
      </c>
      <c r="D27" s="32">
        <f>C27</f>
        <v>0.81428571428571428</v>
      </c>
      <c r="E27" s="32">
        <f t="shared" si="3"/>
        <v>0.81428571428571428</v>
      </c>
      <c r="F27" s="32">
        <f t="shared" si="3"/>
        <v>0.81428571428571428</v>
      </c>
      <c r="G27" s="32">
        <f t="shared" si="3"/>
        <v>0.81428571428571428</v>
      </c>
      <c r="H27" s="32">
        <f t="shared" si="3"/>
        <v>0.81428571428571428</v>
      </c>
      <c r="I27" s="32">
        <f t="shared" si="3"/>
        <v>0.81428571428571428</v>
      </c>
      <c r="J27" s="32">
        <f t="shared" si="3"/>
        <v>0.81428571428571428</v>
      </c>
      <c r="K27" s="32">
        <f t="shared" si="3"/>
        <v>0.81428571428571428</v>
      </c>
      <c r="L27" s="32">
        <f t="shared" si="3"/>
        <v>0.81428571428571428</v>
      </c>
      <c r="M27" s="32">
        <f t="shared" si="3"/>
        <v>0.81428571428571428</v>
      </c>
      <c r="N27" s="32">
        <f t="shared" si="3"/>
        <v>0.81428571428571428</v>
      </c>
      <c r="O27" s="32">
        <f t="shared" si="3"/>
        <v>0.81428571428571428</v>
      </c>
      <c r="P27" s="32">
        <f t="shared" si="3"/>
        <v>0.81428571428571428</v>
      </c>
      <c r="Q27" s="32">
        <f t="shared" si="3"/>
        <v>0.81428571428571428</v>
      </c>
      <c r="R27" s="32">
        <f t="shared" si="3"/>
        <v>0.81428571428571428</v>
      </c>
      <c r="S27" s="32">
        <f t="shared" si="3"/>
        <v>0.81428571428571428</v>
      </c>
      <c r="T27" s="32">
        <f t="shared" si="3"/>
        <v>0.81428571428571428</v>
      </c>
      <c r="U27" s="32">
        <f t="shared" si="3"/>
        <v>0.81428571428571428</v>
      </c>
      <c r="V27" s="32">
        <f t="shared" si="3"/>
        <v>0.81428571428571428</v>
      </c>
      <c r="W27" s="32">
        <f t="shared" si="3"/>
        <v>0.81428571428571428</v>
      </c>
      <c r="X27" s="32">
        <f t="shared" si="3"/>
        <v>0.81428571428571428</v>
      </c>
      <c r="Y27" s="32">
        <f t="shared" si="3"/>
        <v>0.81428571428571428</v>
      </c>
      <c r="Z27" s="32">
        <f t="shared" si="3"/>
        <v>0.81428571428571428</v>
      </c>
      <c r="AA27" s="32">
        <f t="shared" si="3"/>
        <v>0.81428571428571428</v>
      </c>
      <c r="AB27" s="32">
        <f t="shared" si="3"/>
        <v>0.81428571428571428</v>
      </c>
      <c r="AC27" s="32">
        <f t="shared" si="3"/>
        <v>0.81428571428571428</v>
      </c>
      <c r="AD27" s="32">
        <f t="shared" si="3"/>
        <v>0.81428571428571428</v>
      </c>
      <c r="AE27" s="32">
        <f t="shared" si="3"/>
        <v>0.81428571428571428</v>
      </c>
      <c r="AF27" s="32">
        <f t="shared" si="3"/>
        <v>0.81428571428571428</v>
      </c>
      <c r="AG27" s="32">
        <f t="shared" si="3"/>
        <v>0.81428571428571428</v>
      </c>
      <c r="AH27" s="32">
        <f t="shared" si="3"/>
        <v>0.81428571428571428</v>
      </c>
      <c r="AI27" s="32">
        <f t="shared" si="3"/>
        <v>0.81428571428571428</v>
      </c>
      <c r="AJ27" s="32">
        <f t="shared" si="3"/>
        <v>0.81428571428571428</v>
      </c>
    </row>
    <row r="28" spans="1:43" ht="15.75">
      <c r="A28" s="53" t="s">
        <v>64</v>
      </c>
      <c r="B28" s="54"/>
      <c r="C28" s="32">
        <f t="shared" ref="C28:I29" si="5">C3/$B3</f>
        <v>0.9</v>
      </c>
      <c r="D28" s="32">
        <f t="shared" si="5"/>
        <v>1</v>
      </c>
      <c r="E28" s="32">
        <f t="shared" si="5"/>
        <v>0.9</v>
      </c>
      <c r="F28" s="32">
        <f t="shared" si="5"/>
        <v>0.9</v>
      </c>
      <c r="G28" s="32">
        <f t="shared" si="5"/>
        <v>0.9</v>
      </c>
      <c r="H28" s="32">
        <f t="shared" si="5"/>
        <v>0.8</v>
      </c>
      <c r="I28" s="32">
        <f t="shared" si="5"/>
        <v>1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43" ht="15.75">
      <c r="A29" s="53" t="s">
        <v>51</v>
      </c>
      <c r="B29" s="54"/>
      <c r="C29" s="32">
        <f t="shared" si="5"/>
        <v>0.9</v>
      </c>
      <c r="D29" s="32">
        <f t="shared" si="5"/>
        <v>1</v>
      </c>
      <c r="E29" s="32">
        <f t="shared" si="5"/>
        <v>0.5</v>
      </c>
      <c r="F29" s="32">
        <f t="shared" si="5"/>
        <v>0.9</v>
      </c>
      <c r="G29" s="32">
        <f t="shared" si="5"/>
        <v>0.6</v>
      </c>
      <c r="H29" s="32">
        <f t="shared" si="5"/>
        <v>1</v>
      </c>
      <c r="I29" s="32">
        <f t="shared" si="5"/>
        <v>0.8</v>
      </c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2" spans="1:43">
      <c r="A32" t="str">
        <f>IF(B5="","",C5/B5)</f>
        <v/>
      </c>
      <c r="B32" t="str">
        <f>IF(C5="","",D5/C5)</f>
        <v/>
      </c>
      <c r="C32" t="str">
        <f>IF(D5="","",E5/D5)</f>
        <v/>
      </c>
      <c r="D32" t="str">
        <f>IF(E5="","",F5/E5)</f>
        <v/>
      </c>
      <c r="E32" t="str">
        <f>IF(F5="","",G5/F5)</f>
        <v/>
      </c>
    </row>
    <row r="33" spans="3:30">
      <c r="C33" s="3"/>
      <c r="D33" s="3"/>
      <c r="E33" s="3"/>
      <c r="F33" s="3"/>
      <c r="G33" s="3"/>
      <c r="H33" s="3"/>
    </row>
    <row r="36" spans="3:30" ht="15.75">
      <c r="Y36" s="47" t="s">
        <v>49</v>
      </c>
      <c r="Z36" s="47"/>
      <c r="AA36" s="47"/>
      <c r="AB36" s="47"/>
      <c r="AC36" s="47"/>
      <c r="AD36" s="47"/>
    </row>
    <row r="37" spans="3:30" ht="15.75">
      <c r="Y37" s="48">
        <f>COUNTIF(C28:AJ28,"&gt;="&amp;C25)</f>
        <v>7</v>
      </c>
      <c r="Z37" s="48"/>
      <c r="AA37" s="48"/>
      <c r="AB37" s="48"/>
      <c r="AC37" s="48"/>
      <c r="AD37" s="48"/>
    </row>
    <row r="38" spans="3:30" ht="15.75">
      <c r="Y38" s="48">
        <f>COUNTIF(C29:AJ29,"&gt;="&amp;C25)</f>
        <v>5</v>
      </c>
      <c r="Z38" s="48"/>
      <c r="AA38" s="48"/>
      <c r="AB38" s="48"/>
      <c r="AC38" s="48"/>
      <c r="AD38" s="48"/>
    </row>
    <row r="57" spans="1:5" ht="15.75">
      <c r="A57" s="6"/>
      <c r="B57" s="7"/>
      <c r="C57" s="7" t="str">
        <f>IF(D8="","",E8/D8)</f>
        <v/>
      </c>
      <c r="D57" s="7"/>
      <c r="E57" s="7"/>
    </row>
    <row r="58" spans="1:5">
      <c r="A58" s="8"/>
      <c r="B58" s="7"/>
      <c r="C58" s="7"/>
      <c r="D58" s="7"/>
      <c r="E58" s="7"/>
    </row>
    <row r="59" spans="1:5">
      <c r="A59" s="9"/>
      <c r="B59" s="10"/>
      <c r="C59" s="7"/>
      <c r="D59" s="7"/>
      <c r="E59" s="7"/>
    </row>
    <row r="60" spans="1:5">
      <c r="A60" s="9"/>
      <c r="B60" s="10"/>
      <c r="C60" s="7"/>
      <c r="D60" s="7"/>
      <c r="E60" s="7"/>
    </row>
    <row r="61" spans="1:5">
      <c r="A61" s="7"/>
      <c r="B61" s="7"/>
      <c r="C61" s="7"/>
      <c r="D61" s="7"/>
      <c r="E61" s="7"/>
    </row>
    <row r="62" spans="1:5">
      <c r="A62" s="7"/>
      <c r="B62" s="7"/>
      <c r="C62" s="7"/>
      <c r="D62" s="7"/>
      <c r="E62" s="7"/>
    </row>
  </sheetData>
  <protectedRanges>
    <protectedRange sqref="C3:AJ23" name="Range1_1"/>
  </protectedRanges>
  <mergeCells count="9">
    <mergeCell ref="Y36:AD36"/>
    <mergeCell ref="Y37:AD37"/>
    <mergeCell ref="Y38:AD38"/>
    <mergeCell ref="A24:B24"/>
    <mergeCell ref="A25:B25"/>
    <mergeCell ref="A26:B26"/>
    <mergeCell ref="A27:B27"/>
    <mergeCell ref="A28:B28"/>
    <mergeCell ref="A29:B29"/>
  </mergeCells>
  <conditionalFormatting sqref="C3:AJ22">
    <cfRule type="cellIs" dxfId="5" priority="1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Q62"/>
  <sheetViews>
    <sheetView topLeftCell="A25" zoomScale="70" zoomScaleNormal="70" workbookViewId="0">
      <selection activeCell="X16" sqref="X16"/>
    </sheetView>
  </sheetViews>
  <sheetFormatPr defaultRowHeight="15"/>
  <cols>
    <col min="1" max="1" width="18" bestFit="1" customWidth="1"/>
    <col min="2" max="2" width="4.7109375" bestFit="1" customWidth="1"/>
    <col min="3" max="3" width="7.140625" bestFit="1" customWidth="1"/>
    <col min="4" max="7" width="7.28515625" bestFit="1" customWidth="1"/>
    <col min="8" max="36" width="5.85546875" bestFit="1" customWidth="1"/>
    <col min="37" max="37" width="8.7109375" customWidth="1"/>
  </cols>
  <sheetData>
    <row r="1" spans="1:43" ht="15.75" customHeight="1">
      <c r="A1" s="15" t="s">
        <v>8</v>
      </c>
      <c r="B1" s="2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7"/>
    </row>
    <row r="2" spans="1:43">
      <c r="A2" s="27" t="s">
        <v>7</v>
      </c>
      <c r="B2" s="28" t="s">
        <v>9</v>
      </c>
      <c r="C2" s="30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30">
        <v>13</v>
      </c>
      <c r="P2" s="30">
        <v>14</v>
      </c>
      <c r="Q2" s="30">
        <v>15</v>
      </c>
      <c r="R2" s="30">
        <v>16</v>
      </c>
      <c r="S2" s="30">
        <v>17</v>
      </c>
      <c r="T2" s="30">
        <v>18</v>
      </c>
      <c r="U2" s="30">
        <v>19</v>
      </c>
      <c r="V2" s="30">
        <v>20</v>
      </c>
      <c r="W2" s="30">
        <v>21</v>
      </c>
      <c r="X2" s="30">
        <v>22</v>
      </c>
      <c r="Y2" s="30">
        <v>23</v>
      </c>
      <c r="Z2" s="30">
        <v>24</v>
      </c>
      <c r="AA2" s="30">
        <v>25</v>
      </c>
      <c r="AB2" s="30">
        <v>26</v>
      </c>
      <c r="AC2" s="30">
        <v>27</v>
      </c>
      <c r="AD2" s="30">
        <v>28</v>
      </c>
      <c r="AE2" s="30">
        <v>29</v>
      </c>
      <c r="AF2" s="30">
        <v>30</v>
      </c>
      <c r="AG2" s="30">
        <v>31</v>
      </c>
      <c r="AH2" s="30">
        <v>32</v>
      </c>
      <c r="AI2" s="30">
        <v>33</v>
      </c>
      <c r="AJ2" s="30">
        <v>34</v>
      </c>
      <c r="AK2" s="1" t="s">
        <v>0</v>
      </c>
    </row>
    <row r="3" spans="1:43">
      <c r="A3" s="24" t="s">
        <v>60</v>
      </c>
      <c r="B3" s="29">
        <v>10</v>
      </c>
      <c r="C3" s="34">
        <v>5</v>
      </c>
      <c r="D3" s="34">
        <v>10</v>
      </c>
      <c r="E3" s="34">
        <v>10</v>
      </c>
      <c r="F3" s="34">
        <v>10</v>
      </c>
      <c r="G3" s="34">
        <v>10</v>
      </c>
      <c r="H3" s="35">
        <v>10</v>
      </c>
      <c r="I3" s="35">
        <v>10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9">
        <f t="shared" ref="AK3:AK22" si="0">IF(SUM(C3:AJ3)=0,"",AVERAGE(C3:AJ3))</f>
        <v>9.2857142857142865</v>
      </c>
    </row>
    <row r="4" spans="1:43">
      <c r="A4" s="24" t="s">
        <v>61</v>
      </c>
      <c r="B4" s="29">
        <v>10</v>
      </c>
      <c r="C4" s="34">
        <v>7</v>
      </c>
      <c r="D4" s="34">
        <v>8</v>
      </c>
      <c r="E4" s="34">
        <v>7</v>
      </c>
      <c r="F4" s="34">
        <v>8</v>
      </c>
      <c r="G4" s="34">
        <v>7</v>
      </c>
      <c r="H4" s="35">
        <v>8</v>
      </c>
      <c r="I4" s="35">
        <v>7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9">
        <f t="shared" si="0"/>
        <v>7.4285714285714288</v>
      </c>
    </row>
    <row r="5" spans="1:43">
      <c r="A5" s="24" t="s">
        <v>29</v>
      </c>
      <c r="B5" s="2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9" t="str">
        <f t="shared" si="0"/>
        <v/>
      </c>
    </row>
    <row r="6" spans="1:43">
      <c r="A6" s="24" t="s">
        <v>30</v>
      </c>
      <c r="B6" s="2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9" t="str">
        <f t="shared" si="0"/>
        <v/>
      </c>
    </row>
    <row r="7" spans="1:43">
      <c r="A7" s="24" t="s">
        <v>31</v>
      </c>
      <c r="B7" s="2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9" t="str">
        <f t="shared" si="0"/>
        <v/>
      </c>
    </row>
    <row r="8" spans="1:43">
      <c r="A8" s="24" t="s">
        <v>32</v>
      </c>
      <c r="B8" s="2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9" t="str">
        <f t="shared" si="0"/>
        <v/>
      </c>
    </row>
    <row r="9" spans="1:43">
      <c r="A9" s="24" t="s">
        <v>33</v>
      </c>
      <c r="B9" s="2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9" t="str">
        <f t="shared" si="0"/>
        <v/>
      </c>
      <c r="AP9" t="str">
        <f t="shared" ref="AP9:AQ22" si="1">IF(E9="","",F9/E9)</f>
        <v/>
      </c>
      <c r="AQ9" t="str">
        <f t="shared" si="1"/>
        <v/>
      </c>
    </row>
    <row r="10" spans="1:43">
      <c r="A10" s="24" t="s">
        <v>34</v>
      </c>
      <c r="B10" s="2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9" t="str">
        <f t="shared" si="0"/>
        <v/>
      </c>
      <c r="AP10" t="str">
        <f t="shared" si="1"/>
        <v/>
      </c>
      <c r="AQ10" t="str">
        <f t="shared" si="1"/>
        <v/>
      </c>
    </row>
    <row r="11" spans="1:43">
      <c r="A11" s="24" t="s">
        <v>35</v>
      </c>
      <c r="B11" s="2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9" t="str">
        <f t="shared" si="0"/>
        <v/>
      </c>
      <c r="AP11" t="str">
        <f t="shared" si="1"/>
        <v/>
      </c>
      <c r="AQ11" t="str">
        <f t="shared" si="1"/>
        <v/>
      </c>
    </row>
    <row r="12" spans="1:43">
      <c r="A12" s="24" t="s">
        <v>36</v>
      </c>
      <c r="B12" s="2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9" t="str">
        <f t="shared" si="0"/>
        <v/>
      </c>
      <c r="AM12" t="str">
        <f t="shared" ref="AM12:AO22" si="2">IF(B12="","",C12/B12)</f>
        <v/>
      </c>
      <c r="AN12" t="str">
        <f t="shared" si="2"/>
        <v/>
      </c>
      <c r="AO12" t="str">
        <f t="shared" si="2"/>
        <v/>
      </c>
      <c r="AP12" t="str">
        <f t="shared" si="1"/>
        <v/>
      </c>
      <c r="AQ12" t="str">
        <f t="shared" si="1"/>
        <v/>
      </c>
    </row>
    <row r="13" spans="1:43" ht="15.75">
      <c r="A13" s="24" t="s">
        <v>37</v>
      </c>
      <c r="B13" s="2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6"/>
      <c r="AK13" s="39" t="str">
        <f t="shared" si="0"/>
        <v/>
      </c>
      <c r="AM13" t="str">
        <f t="shared" si="2"/>
        <v/>
      </c>
      <c r="AN13" t="str">
        <f t="shared" si="2"/>
        <v/>
      </c>
      <c r="AO13" t="str">
        <f t="shared" si="2"/>
        <v/>
      </c>
      <c r="AP13" t="str">
        <f t="shared" si="1"/>
        <v/>
      </c>
      <c r="AQ13" t="str">
        <f t="shared" si="1"/>
        <v/>
      </c>
    </row>
    <row r="14" spans="1:43" ht="15.75">
      <c r="A14" s="24" t="s">
        <v>38</v>
      </c>
      <c r="B14" s="2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6"/>
      <c r="AK14" s="39" t="str">
        <f t="shared" si="0"/>
        <v/>
      </c>
      <c r="AM14" t="str">
        <f t="shared" si="2"/>
        <v/>
      </c>
      <c r="AN14" t="str">
        <f t="shared" si="2"/>
        <v/>
      </c>
      <c r="AO14" t="str">
        <f t="shared" si="2"/>
        <v/>
      </c>
      <c r="AP14" t="str">
        <f t="shared" si="1"/>
        <v/>
      </c>
      <c r="AQ14" t="str">
        <f t="shared" si="1"/>
        <v/>
      </c>
    </row>
    <row r="15" spans="1:43" ht="15.75">
      <c r="A15" s="24" t="s">
        <v>39</v>
      </c>
      <c r="B15" s="2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6"/>
      <c r="AK15" s="39" t="str">
        <f t="shared" si="0"/>
        <v/>
      </c>
      <c r="AM15" t="str">
        <f t="shared" si="2"/>
        <v/>
      </c>
      <c r="AN15" t="str">
        <f t="shared" si="2"/>
        <v/>
      </c>
      <c r="AO15" t="str">
        <f t="shared" si="2"/>
        <v/>
      </c>
      <c r="AP15" t="str">
        <f t="shared" si="1"/>
        <v/>
      </c>
      <c r="AQ15" t="str">
        <f t="shared" si="1"/>
        <v/>
      </c>
    </row>
    <row r="16" spans="1:43" ht="15.75">
      <c r="A16" s="24" t="s">
        <v>40</v>
      </c>
      <c r="B16" s="2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6"/>
      <c r="AK16" s="39" t="str">
        <f t="shared" si="0"/>
        <v/>
      </c>
      <c r="AM16" t="str">
        <f t="shared" si="2"/>
        <v/>
      </c>
      <c r="AN16" t="str">
        <f t="shared" si="2"/>
        <v/>
      </c>
      <c r="AO16" t="str">
        <f t="shared" si="2"/>
        <v/>
      </c>
      <c r="AP16" t="str">
        <f t="shared" si="1"/>
        <v/>
      </c>
      <c r="AQ16" t="str">
        <f t="shared" si="1"/>
        <v/>
      </c>
    </row>
    <row r="17" spans="1:43" ht="15.75">
      <c r="A17" s="24" t="s">
        <v>41</v>
      </c>
      <c r="B17" s="2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6"/>
      <c r="AK17" s="39" t="str">
        <f t="shared" si="0"/>
        <v/>
      </c>
      <c r="AM17" t="str">
        <f t="shared" si="2"/>
        <v/>
      </c>
      <c r="AN17" t="str">
        <f t="shared" si="2"/>
        <v/>
      </c>
      <c r="AO17" t="str">
        <f t="shared" si="2"/>
        <v/>
      </c>
      <c r="AP17" t="str">
        <f t="shared" si="1"/>
        <v/>
      </c>
      <c r="AQ17" t="str">
        <f t="shared" si="1"/>
        <v/>
      </c>
    </row>
    <row r="18" spans="1:43" ht="15.75">
      <c r="A18" s="24" t="s">
        <v>42</v>
      </c>
      <c r="B18" s="2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6"/>
      <c r="AK18" s="39" t="str">
        <f t="shared" si="0"/>
        <v/>
      </c>
      <c r="AM18" t="str">
        <f t="shared" si="2"/>
        <v/>
      </c>
      <c r="AN18" t="str">
        <f t="shared" si="2"/>
        <v/>
      </c>
      <c r="AO18" t="str">
        <f t="shared" si="2"/>
        <v/>
      </c>
      <c r="AP18" t="str">
        <f t="shared" si="1"/>
        <v/>
      </c>
      <c r="AQ18" t="str">
        <f t="shared" si="1"/>
        <v/>
      </c>
    </row>
    <row r="19" spans="1:43" ht="15.75">
      <c r="A19" s="24" t="s">
        <v>43</v>
      </c>
      <c r="B19" s="2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6"/>
      <c r="AK19" s="39" t="str">
        <f t="shared" si="0"/>
        <v/>
      </c>
      <c r="AM19" t="str">
        <f t="shared" si="2"/>
        <v/>
      </c>
      <c r="AN19" t="str">
        <f t="shared" si="2"/>
        <v/>
      </c>
      <c r="AO19" t="str">
        <f t="shared" si="2"/>
        <v/>
      </c>
      <c r="AP19" t="str">
        <f t="shared" si="1"/>
        <v/>
      </c>
      <c r="AQ19" t="str">
        <f t="shared" si="1"/>
        <v/>
      </c>
    </row>
    <row r="20" spans="1:43" ht="15.75">
      <c r="A20" s="24" t="s">
        <v>44</v>
      </c>
      <c r="B20" s="2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6"/>
      <c r="AK20" s="39" t="str">
        <f t="shared" si="0"/>
        <v/>
      </c>
      <c r="AM20" t="str">
        <f t="shared" si="2"/>
        <v/>
      </c>
      <c r="AN20" t="str">
        <f t="shared" si="2"/>
        <v/>
      </c>
      <c r="AO20" t="str">
        <f t="shared" si="2"/>
        <v/>
      </c>
      <c r="AP20" t="str">
        <f t="shared" si="1"/>
        <v/>
      </c>
      <c r="AQ20" t="str">
        <f t="shared" si="1"/>
        <v/>
      </c>
    </row>
    <row r="21" spans="1:43" ht="15.75">
      <c r="A21" s="24" t="s">
        <v>45</v>
      </c>
      <c r="B21" s="2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6"/>
      <c r="AK21" s="39" t="str">
        <f t="shared" si="0"/>
        <v/>
      </c>
      <c r="AM21" t="str">
        <f t="shared" si="2"/>
        <v/>
      </c>
      <c r="AN21" t="str">
        <f t="shared" si="2"/>
        <v/>
      </c>
      <c r="AO21" t="str">
        <f t="shared" si="2"/>
        <v/>
      </c>
      <c r="AP21" t="str">
        <f t="shared" si="1"/>
        <v/>
      </c>
      <c r="AQ21" t="str">
        <f t="shared" si="1"/>
        <v/>
      </c>
    </row>
    <row r="22" spans="1:43" ht="15.75">
      <c r="A22" s="24" t="s">
        <v>46</v>
      </c>
      <c r="B22" s="24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8"/>
      <c r="AK22" s="39" t="str">
        <f t="shared" si="0"/>
        <v/>
      </c>
      <c r="AM22" t="str">
        <f t="shared" si="2"/>
        <v/>
      </c>
      <c r="AN22" t="str">
        <f t="shared" si="2"/>
        <v/>
      </c>
      <c r="AO22" t="str">
        <f t="shared" si="2"/>
        <v/>
      </c>
      <c r="AP22" t="str">
        <f t="shared" si="1"/>
        <v/>
      </c>
      <c r="AQ22" t="str">
        <f t="shared" si="1"/>
        <v/>
      </c>
    </row>
    <row r="23" spans="1:43">
      <c r="C23" s="4"/>
      <c r="D23" s="4"/>
      <c r="E23" s="4"/>
      <c r="F23" s="4"/>
      <c r="G23" s="4"/>
      <c r="H23" s="4"/>
    </row>
    <row r="24" spans="1:43" ht="15.75">
      <c r="A24" s="49" t="s">
        <v>7</v>
      </c>
      <c r="B24" s="50"/>
      <c r="C24" s="33">
        <v>1</v>
      </c>
      <c r="D24" s="33">
        <v>2</v>
      </c>
      <c r="E24" s="33">
        <v>3</v>
      </c>
      <c r="F24" s="33">
        <v>4</v>
      </c>
      <c r="G24" s="33">
        <v>5</v>
      </c>
      <c r="H24" s="33">
        <v>6</v>
      </c>
      <c r="I24" s="33">
        <v>7</v>
      </c>
      <c r="J24" s="33">
        <v>8</v>
      </c>
      <c r="K24" s="33">
        <v>9</v>
      </c>
      <c r="L24" s="33">
        <v>10</v>
      </c>
      <c r="M24" s="33">
        <v>11</v>
      </c>
      <c r="N24" s="33">
        <v>12</v>
      </c>
      <c r="O24" s="33">
        <v>13</v>
      </c>
      <c r="P24" s="33">
        <v>14</v>
      </c>
      <c r="Q24" s="33">
        <v>15</v>
      </c>
      <c r="R24" s="33">
        <v>16</v>
      </c>
      <c r="S24" s="33">
        <v>17</v>
      </c>
      <c r="T24" s="33">
        <v>18</v>
      </c>
      <c r="U24" s="33">
        <v>19</v>
      </c>
      <c r="V24" s="33">
        <v>20</v>
      </c>
      <c r="W24" s="33">
        <v>21</v>
      </c>
      <c r="X24" s="33">
        <v>22</v>
      </c>
      <c r="Y24" s="33">
        <v>23</v>
      </c>
      <c r="Z24" s="33">
        <v>24</v>
      </c>
      <c r="AA24" s="33">
        <v>25</v>
      </c>
      <c r="AB24" s="33">
        <v>26</v>
      </c>
      <c r="AC24" s="33">
        <v>27</v>
      </c>
      <c r="AD24" s="33">
        <v>28</v>
      </c>
      <c r="AE24" s="33">
        <v>29</v>
      </c>
      <c r="AF24" s="33">
        <v>30</v>
      </c>
      <c r="AG24" s="33">
        <v>31</v>
      </c>
      <c r="AH24" s="33">
        <v>32</v>
      </c>
      <c r="AI24" s="33">
        <v>33</v>
      </c>
      <c r="AJ24" s="33">
        <v>34</v>
      </c>
    </row>
    <row r="25" spans="1:43" ht="15.75">
      <c r="A25" s="51" t="s">
        <v>2</v>
      </c>
      <c r="B25" s="52"/>
      <c r="C25" s="32">
        <v>0.7</v>
      </c>
      <c r="D25" s="32">
        <f t="shared" ref="D25:AJ27" si="3">C25</f>
        <v>0.7</v>
      </c>
      <c r="E25" s="32">
        <f t="shared" si="3"/>
        <v>0.7</v>
      </c>
      <c r="F25" s="32">
        <f t="shared" si="3"/>
        <v>0.7</v>
      </c>
      <c r="G25" s="32">
        <f t="shared" si="3"/>
        <v>0.7</v>
      </c>
      <c r="H25" s="32">
        <f t="shared" si="3"/>
        <v>0.7</v>
      </c>
      <c r="I25" s="32">
        <f t="shared" si="3"/>
        <v>0.7</v>
      </c>
      <c r="J25" s="32">
        <f t="shared" si="3"/>
        <v>0.7</v>
      </c>
      <c r="K25" s="32">
        <f t="shared" si="3"/>
        <v>0.7</v>
      </c>
      <c r="L25" s="32">
        <f t="shared" si="3"/>
        <v>0.7</v>
      </c>
      <c r="M25" s="32">
        <f t="shared" si="3"/>
        <v>0.7</v>
      </c>
      <c r="N25" s="32">
        <f t="shared" si="3"/>
        <v>0.7</v>
      </c>
      <c r="O25" s="32">
        <f t="shared" si="3"/>
        <v>0.7</v>
      </c>
      <c r="P25" s="32">
        <f t="shared" si="3"/>
        <v>0.7</v>
      </c>
      <c r="Q25" s="32">
        <f t="shared" si="3"/>
        <v>0.7</v>
      </c>
      <c r="R25" s="32">
        <f t="shared" si="3"/>
        <v>0.7</v>
      </c>
      <c r="S25" s="32">
        <f t="shared" si="3"/>
        <v>0.7</v>
      </c>
      <c r="T25" s="32">
        <f t="shared" si="3"/>
        <v>0.7</v>
      </c>
      <c r="U25" s="32">
        <f t="shared" si="3"/>
        <v>0.7</v>
      </c>
      <c r="V25" s="32">
        <f t="shared" si="3"/>
        <v>0.7</v>
      </c>
      <c r="W25" s="32">
        <f t="shared" si="3"/>
        <v>0.7</v>
      </c>
      <c r="X25" s="32">
        <f t="shared" si="3"/>
        <v>0.7</v>
      </c>
      <c r="Y25" s="32">
        <f t="shared" si="3"/>
        <v>0.7</v>
      </c>
      <c r="Z25" s="32">
        <f t="shared" si="3"/>
        <v>0.7</v>
      </c>
      <c r="AA25" s="32">
        <f t="shared" si="3"/>
        <v>0.7</v>
      </c>
      <c r="AB25" s="32">
        <f t="shared" si="3"/>
        <v>0.7</v>
      </c>
      <c r="AC25" s="32">
        <f t="shared" si="3"/>
        <v>0.7</v>
      </c>
      <c r="AD25" s="32">
        <f t="shared" si="3"/>
        <v>0.7</v>
      </c>
      <c r="AE25" s="32">
        <f t="shared" si="3"/>
        <v>0.7</v>
      </c>
      <c r="AF25" s="32">
        <f t="shared" si="3"/>
        <v>0.7</v>
      </c>
      <c r="AG25" s="32">
        <f t="shared" si="3"/>
        <v>0.7</v>
      </c>
      <c r="AH25" s="32">
        <f t="shared" si="3"/>
        <v>0.7</v>
      </c>
      <c r="AI25" s="32">
        <f t="shared" si="3"/>
        <v>0.7</v>
      </c>
      <c r="AJ25" s="32">
        <f t="shared" si="3"/>
        <v>0.7</v>
      </c>
    </row>
    <row r="26" spans="1:43" ht="15.75">
      <c r="A26" s="51" t="s">
        <v>48</v>
      </c>
      <c r="B26" s="52"/>
      <c r="C26" s="32">
        <f t="shared" ref="C26:C27" si="4">$AK3/$B3</f>
        <v>0.9285714285714286</v>
      </c>
      <c r="D26" s="32">
        <f>C26</f>
        <v>0.9285714285714286</v>
      </c>
      <c r="E26" s="32">
        <f t="shared" si="3"/>
        <v>0.9285714285714286</v>
      </c>
      <c r="F26" s="32">
        <f t="shared" si="3"/>
        <v>0.9285714285714286</v>
      </c>
      <c r="G26" s="32">
        <f t="shared" si="3"/>
        <v>0.9285714285714286</v>
      </c>
      <c r="H26" s="32">
        <f t="shared" si="3"/>
        <v>0.9285714285714286</v>
      </c>
      <c r="I26" s="32">
        <f t="shared" si="3"/>
        <v>0.9285714285714286</v>
      </c>
      <c r="J26" s="32">
        <f t="shared" si="3"/>
        <v>0.9285714285714286</v>
      </c>
      <c r="K26" s="32">
        <f t="shared" si="3"/>
        <v>0.9285714285714286</v>
      </c>
      <c r="L26" s="32">
        <f t="shared" si="3"/>
        <v>0.9285714285714286</v>
      </c>
      <c r="M26" s="32">
        <f t="shared" si="3"/>
        <v>0.9285714285714286</v>
      </c>
      <c r="N26" s="32">
        <f t="shared" si="3"/>
        <v>0.9285714285714286</v>
      </c>
      <c r="O26" s="32">
        <f t="shared" si="3"/>
        <v>0.9285714285714286</v>
      </c>
      <c r="P26" s="32">
        <f t="shared" si="3"/>
        <v>0.9285714285714286</v>
      </c>
      <c r="Q26" s="32">
        <f t="shared" si="3"/>
        <v>0.9285714285714286</v>
      </c>
      <c r="R26" s="32">
        <f t="shared" si="3"/>
        <v>0.9285714285714286</v>
      </c>
      <c r="S26" s="32">
        <f t="shared" si="3"/>
        <v>0.9285714285714286</v>
      </c>
      <c r="T26" s="32">
        <f t="shared" si="3"/>
        <v>0.9285714285714286</v>
      </c>
      <c r="U26" s="32">
        <f t="shared" si="3"/>
        <v>0.9285714285714286</v>
      </c>
      <c r="V26" s="32">
        <f t="shared" si="3"/>
        <v>0.9285714285714286</v>
      </c>
      <c r="W26" s="32">
        <f t="shared" si="3"/>
        <v>0.9285714285714286</v>
      </c>
      <c r="X26" s="32">
        <f t="shared" si="3"/>
        <v>0.9285714285714286</v>
      </c>
      <c r="Y26" s="32">
        <f t="shared" si="3"/>
        <v>0.9285714285714286</v>
      </c>
      <c r="Z26" s="32">
        <f t="shared" si="3"/>
        <v>0.9285714285714286</v>
      </c>
      <c r="AA26" s="32">
        <f t="shared" si="3"/>
        <v>0.9285714285714286</v>
      </c>
      <c r="AB26" s="32">
        <f t="shared" si="3"/>
        <v>0.9285714285714286</v>
      </c>
      <c r="AC26" s="32">
        <f t="shared" si="3"/>
        <v>0.9285714285714286</v>
      </c>
      <c r="AD26" s="32">
        <f t="shared" si="3"/>
        <v>0.9285714285714286</v>
      </c>
      <c r="AE26" s="32">
        <f t="shared" si="3"/>
        <v>0.9285714285714286</v>
      </c>
      <c r="AF26" s="32">
        <f t="shared" si="3"/>
        <v>0.9285714285714286</v>
      </c>
      <c r="AG26" s="32">
        <f t="shared" si="3"/>
        <v>0.9285714285714286</v>
      </c>
      <c r="AH26" s="32">
        <f t="shared" si="3"/>
        <v>0.9285714285714286</v>
      </c>
      <c r="AI26" s="32">
        <f t="shared" si="3"/>
        <v>0.9285714285714286</v>
      </c>
      <c r="AJ26" s="32">
        <f t="shared" si="3"/>
        <v>0.9285714285714286</v>
      </c>
    </row>
    <row r="27" spans="1:43" ht="15.75">
      <c r="A27" s="51" t="s">
        <v>47</v>
      </c>
      <c r="B27" s="52"/>
      <c r="C27" s="32">
        <f t="shared" si="4"/>
        <v>0.74285714285714288</v>
      </c>
      <c r="D27" s="32">
        <f>C27</f>
        <v>0.74285714285714288</v>
      </c>
      <c r="E27" s="32">
        <f t="shared" si="3"/>
        <v>0.74285714285714288</v>
      </c>
      <c r="F27" s="32">
        <f t="shared" si="3"/>
        <v>0.74285714285714288</v>
      </c>
      <c r="G27" s="32">
        <f t="shared" si="3"/>
        <v>0.74285714285714288</v>
      </c>
      <c r="H27" s="32">
        <f t="shared" si="3"/>
        <v>0.74285714285714288</v>
      </c>
      <c r="I27" s="32">
        <f t="shared" si="3"/>
        <v>0.74285714285714288</v>
      </c>
      <c r="J27" s="32">
        <f t="shared" si="3"/>
        <v>0.74285714285714288</v>
      </c>
      <c r="K27" s="32">
        <f t="shared" si="3"/>
        <v>0.74285714285714288</v>
      </c>
      <c r="L27" s="32">
        <f t="shared" si="3"/>
        <v>0.74285714285714288</v>
      </c>
      <c r="M27" s="32">
        <f t="shared" si="3"/>
        <v>0.74285714285714288</v>
      </c>
      <c r="N27" s="32">
        <f t="shared" si="3"/>
        <v>0.74285714285714288</v>
      </c>
      <c r="O27" s="32">
        <f t="shared" si="3"/>
        <v>0.74285714285714288</v>
      </c>
      <c r="P27" s="32">
        <f t="shared" si="3"/>
        <v>0.74285714285714288</v>
      </c>
      <c r="Q27" s="32">
        <f t="shared" si="3"/>
        <v>0.74285714285714288</v>
      </c>
      <c r="R27" s="32">
        <f t="shared" si="3"/>
        <v>0.74285714285714288</v>
      </c>
      <c r="S27" s="32">
        <f t="shared" si="3"/>
        <v>0.74285714285714288</v>
      </c>
      <c r="T27" s="32">
        <f t="shared" si="3"/>
        <v>0.74285714285714288</v>
      </c>
      <c r="U27" s="32">
        <f t="shared" si="3"/>
        <v>0.74285714285714288</v>
      </c>
      <c r="V27" s="32">
        <f t="shared" si="3"/>
        <v>0.74285714285714288</v>
      </c>
      <c r="W27" s="32">
        <f t="shared" si="3"/>
        <v>0.74285714285714288</v>
      </c>
      <c r="X27" s="32">
        <f t="shared" si="3"/>
        <v>0.74285714285714288</v>
      </c>
      <c r="Y27" s="32">
        <f t="shared" si="3"/>
        <v>0.74285714285714288</v>
      </c>
      <c r="Z27" s="32">
        <f t="shared" si="3"/>
        <v>0.74285714285714288</v>
      </c>
      <c r="AA27" s="32">
        <f t="shared" si="3"/>
        <v>0.74285714285714288</v>
      </c>
      <c r="AB27" s="32">
        <f t="shared" si="3"/>
        <v>0.74285714285714288</v>
      </c>
      <c r="AC27" s="32">
        <f t="shared" si="3"/>
        <v>0.74285714285714288</v>
      </c>
      <c r="AD27" s="32">
        <f t="shared" si="3"/>
        <v>0.74285714285714288</v>
      </c>
      <c r="AE27" s="32">
        <f t="shared" si="3"/>
        <v>0.74285714285714288</v>
      </c>
      <c r="AF27" s="32">
        <f t="shared" si="3"/>
        <v>0.74285714285714288</v>
      </c>
      <c r="AG27" s="32">
        <f t="shared" si="3"/>
        <v>0.74285714285714288</v>
      </c>
      <c r="AH27" s="32">
        <f t="shared" si="3"/>
        <v>0.74285714285714288</v>
      </c>
      <c r="AI27" s="32">
        <f t="shared" si="3"/>
        <v>0.74285714285714288</v>
      </c>
      <c r="AJ27" s="32">
        <f t="shared" si="3"/>
        <v>0.74285714285714288</v>
      </c>
    </row>
    <row r="28" spans="1:43" ht="15.75">
      <c r="A28" s="53" t="s">
        <v>62</v>
      </c>
      <c r="B28" s="54"/>
      <c r="C28" s="32">
        <f t="shared" ref="C28:I29" si="5">C3/$B3</f>
        <v>0.5</v>
      </c>
      <c r="D28" s="32">
        <f t="shared" si="5"/>
        <v>1</v>
      </c>
      <c r="E28" s="32">
        <f t="shared" si="5"/>
        <v>1</v>
      </c>
      <c r="F28" s="32">
        <f t="shared" si="5"/>
        <v>1</v>
      </c>
      <c r="G28" s="32">
        <f t="shared" si="5"/>
        <v>1</v>
      </c>
      <c r="H28" s="32">
        <f t="shared" si="5"/>
        <v>1</v>
      </c>
      <c r="I28" s="32">
        <f t="shared" si="5"/>
        <v>1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43" ht="15.75">
      <c r="A29" s="53" t="s">
        <v>61</v>
      </c>
      <c r="B29" s="54"/>
      <c r="C29" s="32">
        <f t="shared" si="5"/>
        <v>0.7</v>
      </c>
      <c r="D29" s="32">
        <f t="shared" si="5"/>
        <v>0.8</v>
      </c>
      <c r="E29" s="32">
        <f t="shared" si="5"/>
        <v>0.7</v>
      </c>
      <c r="F29" s="32">
        <f t="shared" si="5"/>
        <v>0.8</v>
      </c>
      <c r="G29" s="32">
        <f t="shared" si="5"/>
        <v>0.7</v>
      </c>
      <c r="H29" s="32">
        <f t="shared" si="5"/>
        <v>0.8</v>
      </c>
      <c r="I29" s="32">
        <f t="shared" si="5"/>
        <v>0.7</v>
      </c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2" spans="1:43">
      <c r="A32" t="str">
        <f>IF(B5="","",C5/B5)</f>
        <v/>
      </c>
      <c r="B32" t="str">
        <f>IF(C5="","",D5/C5)</f>
        <v/>
      </c>
      <c r="C32" t="str">
        <f>IF(D5="","",E5/D5)</f>
        <v/>
      </c>
      <c r="D32" t="str">
        <f>IF(E5="","",F5/E5)</f>
        <v/>
      </c>
      <c r="E32" t="str">
        <f>IF(F5="","",G5/F5)</f>
        <v/>
      </c>
    </row>
    <row r="33" spans="3:30">
      <c r="C33" s="3"/>
      <c r="D33" s="3"/>
      <c r="E33" s="3"/>
      <c r="F33" s="3"/>
      <c r="G33" s="3"/>
      <c r="H33" s="3"/>
    </row>
    <row r="36" spans="3:30" ht="15.75">
      <c r="Y36" s="47" t="s">
        <v>49</v>
      </c>
      <c r="Z36" s="47"/>
      <c r="AA36" s="47"/>
      <c r="AB36" s="47"/>
      <c r="AC36" s="47"/>
      <c r="AD36" s="47"/>
    </row>
    <row r="37" spans="3:30" ht="15.75">
      <c r="Y37" s="48">
        <f>COUNTIF(C28:AJ28,"&gt;="&amp;C25)</f>
        <v>6</v>
      </c>
      <c r="Z37" s="48"/>
      <c r="AA37" s="48"/>
      <c r="AB37" s="48"/>
      <c r="AC37" s="48"/>
      <c r="AD37" s="48"/>
    </row>
    <row r="38" spans="3:30" ht="15.75">
      <c r="Y38" s="48">
        <f>COUNTIF(C29:AJ29,"&gt;="&amp;C25)</f>
        <v>7</v>
      </c>
      <c r="Z38" s="48"/>
      <c r="AA38" s="48"/>
      <c r="AB38" s="48"/>
      <c r="AC38" s="48"/>
      <c r="AD38" s="48"/>
    </row>
    <row r="57" spans="1:5" ht="15.75">
      <c r="A57" s="6"/>
      <c r="B57" s="7"/>
      <c r="C57" s="7" t="str">
        <f>IF(D8="","",E8/D8)</f>
        <v/>
      </c>
      <c r="D57" s="7"/>
      <c r="E57" s="7"/>
    </row>
    <row r="58" spans="1:5">
      <c r="A58" s="8"/>
      <c r="B58" s="7"/>
      <c r="C58" s="7"/>
      <c r="D58" s="7"/>
      <c r="E58" s="7"/>
    </row>
    <row r="59" spans="1:5">
      <c r="A59" s="9"/>
      <c r="B59" s="10"/>
      <c r="C59" s="7"/>
      <c r="D59" s="7"/>
      <c r="E59" s="7"/>
    </row>
    <row r="60" spans="1:5">
      <c r="A60" s="9"/>
      <c r="B60" s="10"/>
      <c r="C60" s="7"/>
      <c r="D60" s="7"/>
      <c r="E60" s="7"/>
    </row>
    <row r="61" spans="1:5">
      <c r="A61" s="7"/>
      <c r="B61" s="7"/>
      <c r="C61" s="7"/>
      <c r="D61" s="7"/>
      <c r="E61" s="7"/>
    </row>
    <row r="62" spans="1:5">
      <c r="A62" s="7"/>
      <c r="B62" s="7"/>
      <c r="C62" s="7"/>
      <c r="D62" s="7"/>
      <c r="E62" s="7"/>
    </row>
  </sheetData>
  <protectedRanges>
    <protectedRange sqref="C3:AJ23" name="Range1_1"/>
  </protectedRanges>
  <mergeCells count="9">
    <mergeCell ref="Y36:AD36"/>
    <mergeCell ref="Y37:AD37"/>
    <mergeCell ref="Y38:AD38"/>
    <mergeCell ref="A24:B24"/>
    <mergeCell ref="A25:B25"/>
    <mergeCell ref="A26:B26"/>
    <mergeCell ref="A27:B27"/>
    <mergeCell ref="A28:B28"/>
    <mergeCell ref="A29:B29"/>
  </mergeCells>
  <conditionalFormatting sqref="C3:AJ22">
    <cfRule type="cellIs" dxfId="4" priority="1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Q62"/>
  <sheetViews>
    <sheetView topLeftCell="A25" zoomScale="70" zoomScaleNormal="70" workbookViewId="0">
      <selection activeCell="C3" sqref="C3:I4"/>
    </sheetView>
  </sheetViews>
  <sheetFormatPr defaultRowHeight="15"/>
  <cols>
    <col min="1" max="1" width="18" bestFit="1" customWidth="1"/>
    <col min="2" max="2" width="4.7109375" bestFit="1" customWidth="1"/>
    <col min="3" max="3" width="7.140625" bestFit="1" customWidth="1"/>
    <col min="4" max="7" width="7.28515625" bestFit="1" customWidth="1"/>
    <col min="8" max="36" width="5.85546875" bestFit="1" customWidth="1"/>
    <col min="37" max="37" width="8.7109375" customWidth="1"/>
  </cols>
  <sheetData>
    <row r="1" spans="1:43" ht="15.75" customHeight="1">
      <c r="A1" s="15" t="s">
        <v>8</v>
      </c>
      <c r="B1" s="2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7"/>
    </row>
    <row r="2" spans="1:43">
      <c r="A2" s="27" t="s">
        <v>7</v>
      </c>
      <c r="B2" s="28" t="s">
        <v>9</v>
      </c>
      <c r="C2" s="30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30">
        <v>13</v>
      </c>
      <c r="P2" s="30">
        <v>14</v>
      </c>
      <c r="Q2" s="30">
        <v>15</v>
      </c>
      <c r="R2" s="30">
        <v>16</v>
      </c>
      <c r="S2" s="30">
        <v>17</v>
      </c>
      <c r="T2" s="30">
        <v>18</v>
      </c>
      <c r="U2" s="30">
        <v>19</v>
      </c>
      <c r="V2" s="30">
        <v>20</v>
      </c>
      <c r="W2" s="30">
        <v>21</v>
      </c>
      <c r="X2" s="30">
        <v>22</v>
      </c>
      <c r="Y2" s="30">
        <v>23</v>
      </c>
      <c r="Z2" s="30">
        <v>24</v>
      </c>
      <c r="AA2" s="30">
        <v>25</v>
      </c>
      <c r="AB2" s="30">
        <v>26</v>
      </c>
      <c r="AC2" s="30">
        <v>27</v>
      </c>
      <c r="AD2" s="30">
        <v>28</v>
      </c>
      <c r="AE2" s="30">
        <v>29</v>
      </c>
      <c r="AF2" s="30">
        <v>30</v>
      </c>
      <c r="AG2" s="30">
        <v>31</v>
      </c>
      <c r="AH2" s="30">
        <v>32</v>
      </c>
      <c r="AI2" s="30">
        <v>33</v>
      </c>
      <c r="AJ2" s="30">
        <v>34</v>
      </c>
      <c r="AK2" s="1" t="s">
        <v>0</v>
      </c>
    </row>
    <row r="3" spans="1:43">
      <c r="A3" s="24" t="s">
        <v>54</v>
      </c>
      <c r="B3" s="29">
        <v>10</v>
      </c>
      <c r="C3" s="34">
        <v>10</v>
      </c>
      <c r="D3" s="34">
        <v>8</v>
      </c>
      <c r="E3" s="34">
        <v>10</v>
      </c>
      <c r="F3" s="34">
        <v>10</v>
      </c>
      <c r="G3" s="34">
        <v>9</v>
      </c>
      <c r="H3" s="35">
        <v>6</v>
      </c>
      <c r="I3" s="35">
        <v>7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9">
        <f t="shared" ref="AK3:AK22" si="0">IF(SUM(C3:AJ3)=0,"",AVERAGE(C3:AJ3))</f>
        <v>8.5714285714285712</v>
      </c>
    </row>
    <row r="4" spans="1:43">
      <c r="A4" s="24" t="s">
        <v>56</v>
      </c>
      <c r="B4" s="29">
        <v>6</v>
      </c>
      <c r="C4" s="34">
        <v>6</v>
      </c>
      <c r="D4" s="34">
        <v>1</v>
      </c>
      <c r="E4" s="34">
        <v>2</v>
      </c>
      <c r="F4" s="34">
        <v>3</v>
      </c>
      <c r="G4" s="34">
        <v>1</v>
      </c>
      <c r="H4" s="35">
        <v>5</v>
      </c>
      <c r="I4" s="35">
        <v>0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9">
        <f t="shared" si="0"/>
        <v>2.5714285714285716</v>
      </c>
    </row>
    <row r="5" spans="1:43">
      <c r="A5" s="24" t="s">
        <v>29</v>
      </c>
      <c r="B5" s="2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9" t="str">
        <f t="shared" si="0"/>
        <v/>
      </c>
    </row>
    <row r="6" spans="1:43">
      <c r="A6" s="24" t="s">
        <v>30</v>
      </c>
      <c r="B6" s="2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9" t="str">
        <f t="shared" si="0"/>
        <v/>
      </c>
    </row>
    <row r="7" spans="1:43">
      <c r="A7" s="24" t="s">
        <v>31</v>
      </c>
      <c r="B7" s="2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9" t="str">
        <f t="shared" si="0"/>
        <v/>
      </c>
    </row>
    <row r="8" spans="1:43">
      <c r="A8" s="24" t="s">
        <v>32</v>
      </c>
      <c r="B8" s="2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9" t="str">
        <f t="shared" si="0"/>
        <v/>
      </c>
    </row>
    <row r="9" spans="1:43">
      <c r="A9" s="24" t="s">
        <v>33</v>
      </c>
      <c r="B9" s="2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9" t="str">
        <f t="shared" si="0"/>
        <v/>
      </c>
      <c r="AP9" t="str">
        <f t="shared" ref="AP9:AQ22" si="1">IF(E9="","",F9/E9)</f>
        <v/>
      </c>
      <c r="AQ9" t="str">
        <f t="shared" si="1"/>
        <v/>
      </c>
    </row>
    <row r="10" spans="1:43">
      <c r="A10" s="24" t="s">
        <v>34</v>
      </c>
      <c r="B10" s="2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9" t="str">
        <f t="shared" si="0"/>
        <v/>
      </c>
      <c r="AP10" t="str">
        <f t="shared" si="1"/>
        <v/>
      </c>
      <c r="AQ10" t="str">
        <f t="shared" si="1"/>
        <v/>
      </c>
    </row>
    <row r="11" spans="1:43">
      <c r="A11" s="24" t="s">
        <v>35</v>
      </c>
      <c r="B11" s="2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9" t="str">
        <f t="shared" si="0"/>
        <v/>
      </c>
      <c r="AP11" t="str">
        <f t="shared" si="1"/>
        <v/>
      </c>
      <c r="AQ11" t="str">
        <f t="shared" si="1"/>
        <v/>
      </c>
    </row>
    <row r="12" spans="1:43">
      <c r="A12" s="24" t="s">
        <v>36</v>
      </c>
      <c r="B12" s="2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9" t="str">
        <f t="shared" si="0"/>
        <v/>
      </c>
      <c r="AM12" t="str">
        <f t="shared" ref="AM12:AO22" si="2">IF(B12="","",C12/B12)</f>
        <v/>
      </c>
      <c r="AN12" t="str">
        <f t="shared" si="2"/>
        <v/>
      </c>
      <c r="AO12" t="str">
        <f t="shared" si="2"/>
        <v/>
      </c>
      <c r="AP12" t="str">
        <f t="shared" si="1"/>
        <v/>
      </c>
      <c r="AQ12" t="str">
        <f t="shared" si="1"/>
        <v/>
      </c>
    </row>
    <row r="13" spans="1:43" ht="15.75">
      <c r="A13" s="24" t="s">
        <v>37</v>
      </c>
      <c r="B13" s="2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6"/>
      <c r="AK13" s="39" t="str">
        <f t="shared" si="0"/>
        <v/>
      </c>
      <c r="AM13" t="str">
        <f t="shared" si="2"/>
        <v/>
      </c>
      <c r="AN13" t="str">
        <f t="shared" si="2"/>
        <v/>
      </c>
      <c r="AO13" t="str">
        <f t="shared" si="2"/>
        <v/>
      </c>
      <c r="AP13" t="str">
        <f t="shared" si="1"/>
        <v/>
      </c>
      <c r="AQ13" t="str">
        <f t="shared" si="1"/>
        <v/>
      </c>
    </row>
    <row r="14" spans="1:43" ht="15.75">
      <c r="A14" s="24" t="s">
        <v>38</v>
      </c>
      <c r="B14" s="2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6"/>
      <c r="AK14" s="39" t="str">
        <f t="shared" si="0"/>
        <v/>
      </c>
      <c r="AM14" t="str">
        <f t="shared" si="2"/>
        <v/>
      </c>
      <c r="AN14" t="str">
        <f t="shared" si="2"/>
        <v/>
      </c>
      <c r="AO14" t="str">
        <f t="shared" si="2"/>
        <v/>
      </c>
      <c r="AP14" t="str">
        <f t="shared" si="1"/>
        <v/>
      </c>
      <c r="AQ14" t="str">
        <f t="shared" si="1"/>
        <v/>
      </c>
    </row>
    <row r="15" spans="1:43" ht="15.75">
      <c r="A15" s="24" t="s">
        <v>39</v>
      </c>
      <c r="B15" s="2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6"/>
      <c r="AK15" s="39" t="str">
        <f t="shared" si="0"/>
        <v/>
      </c>
      <c r="AM15" t="str">
        <f t="shared" si="2"/>
        <v/>
      </c>
      <c r="AN15" t="str">
        <f t="shared" si="2"/>
        <v/>
      </c>
      <c r="AO15" t="str">
        <f t="shared" si="2"/>
        <v/>
      </c>
      <c r="AP15" t="str">
        <f t="shared" si="1"/>
        <v/>
      </c>
      <c r="AQ15" t="str">
        <f t="shared" si="1"/>
        <v/>
      </c>
    </row>
    <row r="16" spans="1:43" ht="15.75">
      <c r="A16" s="24" t="s">
        <v>40</v>
      </c>
      <c r="B16" s="2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6"/>
      <c r="AK16" s="39" t="str">
        <f t="shared" si="0"/>
        <v/>
      </c>
      <c r="AM16" t="str">
        <f t="shared" si="2"/>
        <v/>
      </c>
      <c r="AN16" t="str">
        <f t="shared" si="2"/>
        <v/>
      </c>
      <c r="AO16" t="str">
        <f t="shared" si="2"/>
        <v/>
      </c>
      <c r="AP16" t="str">
        <f t="shared" si="1"/>
        <v/>
      </c>
      <c r="AQ16" t="str">
        <f t="shared" si="1"/>
        <v/>
      </c>
    </row>
    <row r="17" spans="1:43" ht="15.75">
      <c r="A17" s="24" t="s">
        <v>41</v>
      </c>
      <c r="B17" s="2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6"/>
      <c r="AK17" s="39" t="str">
        <f t="shared" si="0"/>
        <v/>
      </c>
      <c r="AM17" t="str">
        <f t="shared" si="2"/>
        <v/>
      </c>
      <c r="AN17" t="str">
        <f t="shared" si="2"/>
        <v/>
      </c>
      <c r="AO17" t="str">
        <f t="shared" si="2"/>
        <v/>
      </c>
      <c r="AP17" t="str">
        <f t="shared" si="1"/>
        <v/>
      </c>
      <c r="AQ17" t="str">
        <f t="shared" si="1"/>
        <v/>
      </c>
    </row>
    <row r="18" spans="1:43" ht="15.75">
      <c r="A18" s="24" t="s">
        <v>42</v>
      </c>
      <c r="B18" s="2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6"/>
      <c r="AK18" s="39" t="str">
        <f t="shared" si="0"/>
        <v/>
      </c>
      <c r="AM18" t="str">
        <f t="shared" si="2"/>
        <v/>
      </c>
      <c r="AN18" t="str">
        <f t="shared" si="2"/>
        <v/>
      </c>
      <c r="AO18" t="str">
        <f t="shared" si="2"/>
        <v/>
      </c>
      <c r="AP18" t="str">
        <f t="shared" si="1"/>
        <v/>
      </c>
      <c r="AQ18" t="str">
        <f t="shared" si="1"/>
        <v/>
      </c>
    </row>
    <row r="19" spans="1:43" ht="15.75">
      <c r="A19" s="24" t="s">
        <v>43</v>
      </c>
      <c r="B19" s="2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6"/>
      <c r="AK19" s="39" t="str">
        <f t="shared" si="0"/>
        <v/>
      </c>
      <c r="AM19" t="str">
        <f t="shared" si="2"/>
        <v/>
      </c>
      <c r="AN19" t="str">
        <f t="shared" si="2"/>
        <v/>
      </c>
      <c r="AO19" t="str">
        <f t="shared" si="2"/>
        <v/>
      </c>
      <c r="AP19" t="str">
        <f t="shared" si="1"/>
        <v/>
      </c>
      <c r="AQ19" t="str">
        <f t="shared" si="1"/>
        <v/>
      </c>
    </row>
    <row r="20" spans="1:43" ht="15.75">
      <c r="A20" s="24" t="s">
        <v>44</v>
      </c>
      <c r="B20" s="2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6"/>
      <c r="AK20" s="39" t="str">
        <f t="shared" si="0"/>
        <v/>
      </c>
      <c r="AM20" t="str">
        <f t="shared" si="2"/>
        <v/>
      </c>
      <c r="AN20" t="str">
        <f t="shared" si="2"/>
        <v/>
      </c>
      <c r="AO20" t="str">
        <f t="shared" si="2"/>
        <v/>
      </c>
      <c r="AP20" t="str">
        <f t="shared" si="1"/>
        <v/>
      </c>
      <c r="AQ20" t="str">
        <f t="shared" si="1"/>
        <v/>
      </c>
    </row>
    <row r="21" spans="1:43" ht="15.75">
      <c r="A21" s="24" t="s">
        <v>45</v>
      </c>
      <c r="B21" s="2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6"/>
      <c r="AK21" s="39" t="str">
        <f t="shared" si="0"/>
        <v/>
      </c>
      <c r="AM21" t="str">
        <f t="shared" si="2"/>
        <v/>
      </c>
      <c r="AN21" t="str">
        <f t="shared" si="2"/>
        <v/>
      </c>
      <c r="AO21" t="str">
        <f t="shared" si="2"/>
        <v/>
      </c>
      <c r="AP21" t="str">
        <f t="shared" si="1"/>
        <v/>
      </c>
      <c r="AQ21" t="str">
        <f t="shared" si="1"/>
        <v/>
      </c>
    </row>
    <row r="22" spans="1:43" ht="15.75">
      <c r="A22" s="24" t="s">
        <v>46</v>
      </c>
      <c r="B22" s="24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8"/>
      <c r="AK22" s="39" t="str">
        <f t="shared" si="0"/>
        <v/>
      </c>
      <c r="AM22" t="str">
        <f t="shared" si="2"/>
        <v/>
      </c>
      <c r="AN22" t="str">
        <f t="shared" si="2"/>
        <v/>
      </c>
      <c r="AO22" t="str">
        <f t="shared" si="2"/>
        <v/>
      </c>
      <c r="AP22" t="str">
        <f t="shared" si="1"/>
        <v/>
      </c>
      <c r="AQ22" t="str">
        <f t="shared" si="1"/>
        <v/>
      </c>
    </row>
    <row r="23" spans="1:43">
      <c r="C23" s="4"/>
      <c r="D23" s="4"/>
      <c r="E23" s="4"/>
      <c r="F23" s="4"/>
      <c r="G23" s="4"/>
      <c r="H23" s="4"/>
    </row>
    <row r="24" spans="1:43" ht="15.75">
      <c r="A24" s="49" t="s">
        <v>7</v>
      </c>
      <c r="B24" s="50"/>
      <c r="C24" s="33">
        <v>1</v>
      </c>
      <c r="D24" s="33">
        <v>2</v>
      </c>
      <c r="E24" s="33">
        <v>3</v>
      </c>
      <c r="F24" s="33">
        <v>4</v>
      </c>
      <c r="G24" s="33">
        <v>5</v>
      </c>
      <c r="H24" s="33">
        <v>6</v>
      </c>
      <c r="I24" s="33">
        <v>7</v>
      </c>
      <c r="J24" s="33">
        <v>8</v>
      </c>
      <c r="K24" s="33">
        <v>9</v>
      </c>
      <c r="L24" s="33">
        <v>10</v>
      </c>
      <c r="M24" s="33">
        <v>11</v>
      </c>
      <c r="N24" s="33">
        <v>12</v>
      </c>
      <c r="O24" s="33">
        <v>13</v>
      </c>
      <c r="P24" s="33">
        <v>14</v>
      </c>
      <c r="Q24" s="33">
        <v>15</v>
      </c>
      <c r="R24" s="33">
        <v>16</v>
      </c>
      <c r="S24" s="33">
        <v>17</v>
      </c>
      <c r="T24" s="33">
        <v>18</v>
      </c>
      <c r="U24" s="33">
        <v>19</v>
      </c>
      <c r="V24" s="33">
        <v>20</v>
      </c>
      <c r="W24" s="33">
        <v>21</v>
      </c>
      <c r="X24" s="33">
        <v>22</v>
      </c>
      <c r="Y24" s="33">
        <v>23</v>
      </c>
      <c r="Z24" s="33">
        <v>24</v>
      </c>
      <c r="AA24" s="33">
        <v>25</v>
      </c>
      <c r="AB24" s="33">
        <v>26</v>
      </c>
      <c r="AC24" s="33">
        <v>27</v>
      </c>
      <c r="AD24" s="33">
        <v>28</v>
      </c>
      <c r="AE24" s="33">
        <v>29</v>
      </c>
      <c r="AF24" s="33">
        <v>30</v>
      </c>
      <c r="AG24" s="33">
        <v>31</v>
      </c>
      <c r="AH24" s="33">
        <v>32</v>
      </c>
      <c r="AI24" s="33">
        <v>33</v>
      </c>
      <c r="AJ24" s="33">
        <v>34</v>
      </c>
    </row>
    <row r="25" spans="1:43" ht="15.75">
      <c r="A25" s="51" t="s">
        <v>2</v>
      </c>
      <c r="B25" s="52"/>
      <c r="C25" s="32">
        <v>0.7</v>
      </c>
      <c r="D25" s="32">
        <f t="shared" ref="D25:AJ27" si="3">C25</f>
        <v>0.7</v>
      </c>
      <c r="E25" s="32">
        <f t="shared" si="3"/>
        <v>0.7</v>
      </c>
      <c r="F25" s="32">
        <f t="shared" si="3"/>
        <v>0.7</v>
      </c>
      <c r="G25" s="32">
        <f t="shared" si="3"/>
        <v>0.7</v>
      </c>
      <c r="H25" s="32">
        <f t="shared" si="3"/>
        <v>0.7</v>
      </c>
      <c r="I25" s="32">
        <f t="shared" si="3"/>
        <v>0.7</v>
      </c>
      <c r="J25" s="32">
        <f t="shared" si="3"/>
        <v>0.7</v>
      </c>
      <c r="K25" s="32">
        <f t="shared" si="3"/>
        <v>0.7</v>
      </c>
      <c r="L25" s="32">
        <f t="shared" si="3"/>
        <v>0.7</v>
      </c>
      <c r="M25" s="32">
        <f t="shared" si="3"/>
        <v>0.7</v>
      </c>
      <c r="N25" s="32">
        <f t="shared" si="3"/>
        <v>0.7</v>
      </c>
      <c r="O25" s="32">
        <f t="shared" si="3"/>
        <v>0.7</v>
      </c>
      <c r="P25" s="32">
        <f t="shared" si="3"/>
        <v>0.7</v>
      </c>
      <c r="Q25" s="32">
        <f t="shared" si="3"/>
        <v>0.7</v>
      </c>
      <c r="R25" s="32">
        <f t="shared" si="3"/>
        <v>0.7</v>
      </c>
      <c r="S25" s="32">
        <f t="shared" si="3"/>
        <v>0.7</v>
      </c>
      <c r="T25" s="32">
        <f t="shared" si="3"/>
        <v>0.7</v>
      </c>
      <c r="U25" s="32">
        <f t="shared" si="3"/>
        <v>0.7</v>
      </c>
      <c r="V25" s="32">
        <f t="shared" si="3"/>
        <v>0.7</v>
      </c>
      <c r="W25" s="32">
        <f t="shared" si="3"/>
        <v>0.7</v>
      </c>
      <c r="X25" s="32">
        <f t="shared" si="3"/>
        <v>0.7</v>
      </c>
      <c r="Y25" s="32">
        <f t="shared" si="3"/>
        <v>0.7</v>
      </c>
      <c r="Z25" s="32">
        <f t="shared" si="3"/>
        <v>0.7</v>
      </c>
      <c r="AA25" s="32">
        <f t="shared" si="3"/>
        <v>0.7</v>
      </c>
      <c r="AB25" s="32">
        <f t="shared" si="3"/>
        <v>0.7</v>
      </c>
      <c r="AC25" s="32">
        <f t="shared" si="3"/>
        <v>0.7</v>
      </c>
      <c r="AD25" s="32">
        <f t="shared" si="3"/>
        <v>0.7</v>
      </c>
      <c r="AE25" s="32">
        <f t="shared" si="3"/>
        <v>0.7</v>
      </c>
      <c r="AF25" s="32">
        <f t="shared" si="3"/>
        <v>0.7</v>
      </c>
      <c r="AG25" s="32">
        <f t="shared" si="3"/>
        <v>0.7</v>
      </c>
      <c r="AH25" s="32">
        <f t="shared" si="3"/>
        <v>0.7</v>
      </c>
      <c r="AI25" s="32">
        <f t="shared" si="3"/>
        <v>0.7</v>
      </c>
      <c r="AJ25" s="32">
        <f t="shared" si="3"/>
        <v>0.7</v>
      </c>
    </row>
    <row r="26" spans="1:43" ht="15.75">
      <c r="A26" s="51" t="s">
        <v>48</v>
      </c>
      <c r="B26" s="52"/>
      <c r="C26" s="32">
        <f t="shared" ref="C26:C27" si="4">$AK3/$B3</f>
        <v>0.8571428571428571</v>
      </c>
      <c r="D26" s="32">
        <f>C26</f>
        <v>0.8571428571428571</v>
      </c>
      <c r="E26" s="32">
        <f t="shared" si="3"/>
        <v>0.8571428571428571</v>
      </c>
      <c r="F26" s="32">
        <f t="shared" si="3"/>
        <v>0.8571428571428571</v>
      </c>
      <c r="G26" s="32">
        <f t="shared" si="3"/>
        <v>0.8571428571428571</v>
      </c>
      <c r="H26" s="32">
        <f t="shared" si="3"/>
        <v>0.8571428571428571</v>
      </c>
      <c r="I26" s="32">
        <f t="shared" si="3"/>
        <v>0.8571428571428571</v>
      </c>
      <c r="J26" s="32">
        <f t="shared" si="3"/>
        <v>0.8571428571428571</v>
      </c>
      <c r="K26" s="32">
        <f t="shared" si="3"/>
        <v>0.8571428571428571</v>
      </c>
      <c r="L26" s="32">
        <f t="shared" si="3"/>
        <v>0.8571428571428571</v>
      </c>
      <c r="M26" s="32">
        <f t="shared" si="3"/>
        <v>0.8571428571428571</v>
      </c>
      <c r="N26" s="32">
        <f t="shared" si="3"/>
        <v>0.8571428571428571</v>
      </c>
      <c r="O26" s="32">
        <f t="shared" si="3"/>
        <v>0.8571428571428571</v>
      </c>
      <c r="P26" s="32">
        <f t="shared" si="3"/>
        <v>0.8571428571428571</v>
      </c>
      <c r="Q26" s="32">
        <f t="shared" si="3"/>
        <v>0.8571428571428571</v>
      </c>
      <c r="R26" s="32">
        <f t="shared" si="3"/>
        <v>0.8571428571428571</v>
      </c>
      <c r="S26" s="32">
        <f t="shared" si="3"/>
        <v>0.8571428571428571</v>
      </c>
      <c r="T26" s="32">
        <f t="shared" si="3"/>
        <v>0.8571428571428571</v>
      </c>
      <c r="U26" s="32">
        <f t="shared" si="3"/>
        <v>0.8571428571428571</v>
      </c>
      <c r="V26" s="32">
        <f t="shared" si="3"/>
        <v>0.8571428571428571</v>
      </c>
      <c r="W26" s="32">
        <f t="shared" si="3"/>
        <v>0.8571428571428571</v>
      </c>
      <c r="X26" s="32">
        <f t="shared" si="3"/>
        <v>0.8571428571428571</v>
      </c>
      <c r="Y26" s="32">
        <f t="shared" si="3"/>
        <v>0.8571428571428571</v>
      </c>
      <c r="Z26" s="32">
        <f t="shared" si="3"/>
        <v>0.8571428571428571</v>
      </c>
      <c r="AA26" s="32">
        <f t="shared" si="3"/>
        <v>0.8571428571428571</v>
      </c>
      <c r="AB26" s="32">
        <f t="shared" si="3"/>
        <v>0.8571428571428571</v>
      </c>
      <c r="AC26" s="32">
        <f t="shared" si="3"/>
        <v>0.8571428571428571</v>
      </c>
      <c r="AD26" s="32">
        <f t="shared" si="3"/>
        <v>0.8571428571428571</v>
      </c>
      <c r="AE26" s="32">
        <f t="shared" si="3"/>
        <v>0.8571428571428571</v>
      </c>
      <c r="AF26" s="32">
        <f t="shared" si="3"/>
        <v>0.8571428571428571</v>
      </c>
      <c r="AG26" s="32">
        <f t="shared" si="3"/>
        <v>0.8571428571428571</v>
      </c>
      <c r="AH26" s="32">
        <f t="shared" si="3"/>
        <v>0.8571428571428571</v>
      </c>
      <c r="AI26" s="32">
        <f t="shared" si="3"/>
        <v>0.8571428571428571</v>
      </c>
      <c r="AJ26" s="32">
        <f t="shared" si="3"/>
        <v>0.8571428571428571</v>
      </c>
    </row>
    <row r="27" spans="1:43" ht="15.75">
      <c r="A27" s="51" t="s">
        <v>47</v>
      </c>
      <c r="B27" s="52"/>
      <c r="C27" s="32">
        <f t="shared" si="4"/>
        <v>0.4285714285714286</v>
      </c>
      <c r="D27" s="32">
        <f>C27</f>
        <v>0.4285714285714286</v>
      </c>
      <c r="E27" s="32">
        <f t="shared" si="3"/>
        <v>0.4285714285714286</v>
      </c>
      <c r="F27" s="32">
        <f t="shared" si="3"/>
        <v>0.4285714285714286</v>
      </c>
      <c r="G27" s="32">
        <f t="shared" si="3"/>
        <v>0.4285714285714286</v>
      </c>
      <c r="H27" s="32">
        <f t="shared" si="3"/>
        <v>0.4285714285714286</v>
      </c>
      <c r="I27" s="32">
        <f t="shared" si="3"/>
        <v>0.4285714285714286</v>
      </c>
      <c r="J27" s="32">
        <f t="shared" si="3"/>
        <v>0.4285714285714286</v>
      </c>
      <c r="K27" s="32">
        <f t="shared" si="3"/>
        <v>0.4285714285714286</v>
      </c>
      <c r="L27" s="32">
        <f t="shared" si="3"/>
        <v>0.4285714285714286</v>
      </c>
      <c r="M27" s="32">
        <f t="shared" si="3"/>
        <v>0.4285714285714286</v>
      </c>
      <c r="N27" s="32">
        <f t="shared" si="3"/>
        <v>0.4285714285714286</v>
      </c>
      <c r="O27" s="32">
        <f t="shared" si="3"/>
        <v>0.4285714285714286</v>
      </c>
      <c r="P27" s="32">
        <f t="shared" si="3"/>
        <v>0.4285714285714286</v>
      </c>
      <c r="Q27" s="32">
        <f t="shared" si="3"/>
        <v>0.4285714285714286</v>
      </c>
      <c r="R27" s="32">
        <f t="shared" si="3"/>
        <v>0.4285714285714286</v>
      </c>
      <c r="S27" s="32">
        <f t="shared" si="3"/>
        <v>0.4285714285714286</v>
      </c>
      <c r="T27" s="32">
        <f t="shared" si="3"/>
        <v>0.4285714285714286</v>
      </c>
      <c r="U27" s="32">
        <f t="shared" si="3"/>
        <v>0.4285714285714286</v>
      </c>
      <c r="V27" s="32">
        <f t="shared" si="3"/>
        <v>0.4285714285714286</v>
      </c>
      <c r="W27" s="32">
        <f t="shared" si="3"/>
        <v>0.4285714285714286</v>
      </c>
      <c r="X27" s="32">
        <f t="shared" si="3"/>
        <v>0.4285714285714286</v>
      </c>
      <c r="Y27" s="32">
        <f t="shared" si="3"/>
        <v>0.4285714285714286</v>
      </c>
      <c r="Z27" s="32">
        <f t="shared" si="3"/>
        <v>0.4285714285714286</v>
      </c>
      <c r="AA27" s="32">
        <f t="shared" si="3"/>
        <v>0.4285714285714286</v>
      </c>
      <c r="AB27" s="32">
        <f t="shared" si="3"/>
        <v>0.4285714285714286</v>
      </c>
      <c r="AC27" s="32">
        <f t="shared" si="3"/>
        <v>0.4285714285714286</v>
      </c>
      <c r="AD27" s="32">
        <f t="shared" si="3"/>
        <v>0.4285714285714286</v>
      </c>
      <c r="AE27" s="32">
        <f t="shared" si="3"/>
        <v>0.4285714285714286</v>
      </c>
      <c r="AF27" s="32">
        <f t="shared" si="3"/>
        <v>0.4285714285714286</v>
      </c>
      <c r="AG27" s="32">
        <f t="shared" si="3"/>
        <v>0.4285714285714286</v>
      </c>
      <c r="AH27" s="32">
        <f t="shared" si="3"/>
        <v>0.4285714285714286</v>
      </c>
      <c r="AI27" s="32">
        <f t="shared" si="3"/>
        <v>0.4285714285714286</v>
      </c>
      <c r="AJ27" s="32">
        <f t="shared" si="3"/>
        <v>0.4285714285714286</v>
      </c>
    </row>
    <row r="28" spans="1:43" ht="15.75">
      <c r="A28" s="53" t="s">
        <v>57</v>
      </c>
      <c r="B28" s="54"/>
      <c r="C28" s="32">
        <f t="shared" ref="C28:I29" si="5">C3/$B3</f>
        <v>1</v>
      </c>
      <c r="D28" s="32">
        <f t="shared" si="5"/>
        <v>0.8</v>
      </c>
      <c r="E28" s="32">
        <f t="shared" si="5"/>
        <v>1</v>
      </c>
      <c r="F28" s="32">
        <f t="shared" si="5"/>
        <v>1</v>
      </c>
      <c r="G28" s="32">
        <f t="shared" si="5"/>
        <v>0.9</v>
      </c>
      <c r="H28" s="32">
        <f t="shared" si="5"/>
        <v>0.6</v>
      </c>
      <c r="I28" s="32">
        <f t="shared" si="5"/>
        <v>0.7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43" ht="15.75">
      <c r="A29" s="53" t="s">
        <v>56</v>
      </c>
      <c r="B29" s="54"/>
      <c r="C29" s="32">
        <f t="shared" si="5"/>
        <v>1</v>
      </c>
      <c r="D29" s="32">
        <f t="shared" si="5"/>
        <v>0.16666666666666666</v>
      </c>
      <c r="E29" s="32">
        <f t="shared" si="5"/>
        <v>0.33333333333333331</v>
      </c>
      <c r="F29" s="32">
        <f t="shared" si="5"/>
        <v>0.5</v>
      </c>
      <c r="G29" s="32">
        <f t="shared" si="5"/>
        <v>0.16666666666666666</v>
      </c>
      <c r="H29" s="32">
        <f t="shared" si="5"/>
        <v>0.83333333333333337</v>
      </c>
      <c r="I29" s="32">
        <f t="shared" si="5"/>
        <v>0</v>
      </c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2" spans="1:43">
      <c r="A32" t="str">
        <f>IF(B5="","",C5/B5)</f>
        <v/>
      </c>
      <c r="B32" t="str">
        <f>IF(C5="","",D5/C5)</f>
        <v/>
      </c>
      <c r="C32" t="str">
        <f>IF(D5="","",E5/D5)</f>
        <v/>
      </c>
      <c r="D32" t="str">
        <f>IF(E5="","",F5/E5)</f>
        <v/>
      </c>
      <c r="E32" t="str">
        <f>IF(F5="","",G5/F5)</f>
        <v/>
      </c>
    </row>
    <row r="33" spans="3:30">
      <c r="C33" s="3"/>
      <c r="D33" s="3"/>
      <c r="E33" s="3"/>
      <c r="F33" s="3"/>
      <c r="G33" s="3"/>
      <c r="H33" s="3"/>
    </row>
    <row r="36" spans="3:30" ht="15.75">
      <c r="Y36" s="47" t="s">
        <v>49</v>
      </c>
      <c r="Z36" s="47"/>
      <c r="AA36" s="47"/>
      <c r="AB36" s="47"/>
      <c r="AC36" s="47"/>
      <c r="AD36" s="47"/>
    </row>
    <row r="37" spans="3:30" ht="15.75">
      <c r="Y37" s="48">
        <f>COUNTIF(C28:AJ28,"&gt;="&amp;C25)</f>
        <v>6</v>
      </c>
      <c r="Z37" s="48"/>
      <c r="AA37" s="48"/>
      <c r="AB37" s="48"/>
      <c r="AC37" s="48"/>
      <c r="AD37" s="48"/>
    </row>
    <row r="38" spans="3:30" ht="15.75">
      <c r="Y38" s="48">
        <f>COUNTIF(C29:AJ29,"&gt;="&amp;C25)</f>
        <v>2</v>
      </c>
      <c r="Z38" s="48"/>
      <c r="AA38" s="48"/>
      <c r="AB38" s="48"/>
      <c r="AC38" s="48"/>
      <c r="AD38" s="48"/>
    </row>
    <row r="57" spans="1:5" ht="15.75">
      <c r="A57" s="6"/>
      <c r="B57" s="7"/>
      <c r="C57" s="7" t="str">
        <f>IF(D8="","",E8/D8)</f>
        <v/>
      </c>
      <c r="D57" s="7"/>
      <c r="E57" s="7"/>
    </row>
    <row r="58" spans="1:5">
      <c r="A58" s="8"/>
      <c r="B58" s="7"/>
      <c r="C58" s="7"/>
      <c r="D58" s="7"/>
      <c r="E58" s="7"/>
    </row>
    <row r="59" spans="1:5">
      <c r="A59" s="9"/>
      <c r="B59" s="10"/>
      <c r="C59" s="7"/>
      <c r="D59" s="7"/>
      <c r="E59" s="7"/>
    </row>
    <row r="60" spans="1:5">
      <c r="A60" s="9"/>
      <c r="B60" s="10"/>
      <c r="C60" s="7"/>
      <c r="D60" s="7"/>
      <c r="E60" s="7"/>
    </row>
    <row r="61" spans="1:5">
      <c r="A61" s="7"/>
      <c r="B61" s="7"/>
      <c r="C61" s="7"/>
      <c r="D61" s="7"/>
      <c r="E61" s="7"/>
    </row>
    <row r="62" spans="1:5">
      <c r="A62" s="7"/>
      <c r="B62" s="7"/>
      <c r="C62" s="7"/>
      <c r="D62" s="7"/>
      <c r="E62" s="7"/>
    </row>
  </sheetData>
  <protectedRanges>
    <protectedRange sqref="C3:AJ23" name="Range1_1"/>
  </protectedRanges>
  <mergeCells count="9">
    <mergeCell ref="Y36:AD36"/>
    <mergeCell ref="Y37:AD37"/>
    <mergeCell ref="Y38:AD38"/>
    <mergeCell ref="A24:B24"/>
    <mergeCell ref="A25:B25"/>
    <mergeCell ref="A26:B26"/>
    <mergeCell ref="A27:B27"/>
    <mergeCell ref="A28:B28"/>
    <mergeCell ref="A29:B29"/>
  </mergeCells>
  <conditionalFormatting sqref="C3:AJ22">
    <cfRule type="cellIs" dxfId="3" priority="1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Q62"/>
  <sheetViews>
    <sheetView topLeftCell="A25" zoomScale="70" zoomScaleNormal="70" workbookViewId="0">
      <selection activeCell="Y39" sqref="Y39"/>
    </sheetView>
  </sheetViews>
  <sheetFormatPr defaultRowHeight="15"/>
  <cols>
    <col min="1" max="1" width="18" bestFit="1" customWidth="1"/>
    <col min="2" max="2" width="4.7109375" bestFit="1" customWidth="1"/>
    <col min="3" max="3" width="7.140625" bestFit="1" customWidth="1"/>
    <col min="4" max="7" width="7.28515625" bestFit="1" customWidth="1"/>
    <col min="8" max="36" width="5.85546875" bestFit="1" customWidth="1"/>
    <col min="37" max="37" width="8.7109375" customWidth="1"/>
  </cols>
  <sheetData>
    <row r="1" spans="1:43" ht="15.75" customHeight="1">
      <c r="A1" s="15" t="s">
        <v>8</v>
      </c>
      <c r="B1" s="2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7"/>
    </row>
    <row r="2" spans="1:43">
      <c r="A2" s="27" t="s">
        <v>7</v>
      </c>
      <c r="B2" s="28" t="s">
        <v>9</v>
      </c>
      <c r="C2" s="30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30">
        <v>13</v>
      </c>
      <c r="P2" s="30">
        <v>14</v>
      </c>
      <c r="Q2" s="30">
        <v>15</v>
      </c>
      <c r="R2" s="30">
        <v>16</v>
      </c>
      <c r="S2" s="30">
        <v>17</v>
      </c>
      <c r="T2" s="30">
        <v>18</v>
      </c>
      <c r="U2" s="30">
        <v>19</v>
      </c>
      <c r="V2" s="30">
        <v>20</v>
      </c>
      <c r="W2" s="30">
        <v>21</v>
      </c>
      <c r="X2" s="30">
        <v>22</v>
      </c>
      <c r="Y2" s="30">
        <v>23</v>
      </c>
      <c r="Z2" s="30">
        <v>24</v>
      </c>
      <c r="AA2" s="30">
        <v>25</v>
      </c>
      <c r="AB2" s="30">
        <v>26</v>
      </c>
      <c r="AC2" s="30">
        <v>27</v>
      </c>
      <c r="AD2" s="30">
        <v>28</v>
      </c>
      <c r="AE2" s="30">
        <v>29</v>
      </c>
      <c r="AF2" s="30">
        <v>30</v>
      </c>
      <c r="AG2" s="30">
        <v>31</v>
      </c>
      <c r="AH2" s="30">
        <v>32</v>
      </c>
      <c r="AI2" s="30">
        <v>33</v>
      </c>
      <c r="AJ2" s="30">
        <v>34</v>
      </c>
      <c r="AK2" s="1" t="s">
        <v>0</v>
      </c>
    </row>
    <row r="3" spans="1:43">
      <c r="A3" s="24" t="s">
        <v>55</v>
      </c>
      <c r="B3" s="29">
        <v>10</v>
      </c>
      <c r="C3" s="34">
        <v>9</v>
      </c>
      <c r="D3" s="34">
        <v>10</v>
      </c>
      <c r="E3" s="34">
        <v>8</v>
      </c>
      <c r="F3" s="34">
        <v>7</v>
      </c>
      <c r="G3" s="34">
        <v>9</v>
      </c>
      <c r="H3" s="35">
        <v>10</v>
      </c>
      <c r="I3" s="35">
        <v>8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9">
        <f t="shared" ref="AK3:AK22" si="0">IF(SUM(C3:AJ3)=0,"",AVERAGE(C3:AJ3))</f>
        <v>8.7142857142857135</v>
      </c>
    </row>
    <row r="4" spans="1:43">
      <c r="A4" s="24" t="s">
        <v>53</v>
      </c>
      <c r="B4" s="29">
        <v>10</v>
      </c>
      <c r="C4" s="34">
        <v>9</v>
      </c>
      <c r="D4" s="34">
        <v>10</v>
      </c>
      <c r="E4" s="34">
        <v>9</v>
      </c>
      <c r="F4" s="34">
        <v>9</v>
      </c>
      <c r="G4" s="34">
        <v>9</v>
      </c>
      <c r="H4" s="35">
        <v>9</v>
      </c>
      <c r="I4" s="35">
        <v>9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9">
        <f t="shared" si="0"/>
        <v>9.1428571428571423</v>
      </c>
    </row>
    <row r="5" spans="1:43">
      <c r="A5" s="24" t="s">
        <v>29</v>
      </c>
      <c r="B5" s="2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9" t="str">
        <f t="shared" si="0"/>
        <v/>
      </c>
    </row>
    <row r="6" spans="1:43">
      <c r="A6" s="24" t="s">
        <v>30</v>
      </c>
      <c r="B6" s="2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9" t="str">
        <f t="shared" si="0"/>
        <v/>
      </c>
    </row>
    <row r="7" spans="1:43">
      <c r="A7" s="24" t="s">
        <v>31</v>
      </c>
      <c r="B7" s="2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9" t="str">
        <f t="shared" si="0"/>
        <v/>
      </c>
    </row>
    <row r="8" spans="1:43">
      <c r="A8" s="24" t="s">
        <v>32</v>
      </c>
      <c r="B8" s="2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9" t="str">
        <f t="shared" si="0"/>
        <v/>
      </c>
    </row>
    <row r="9" spans="1:43">
      <c r="A9" s="24" t="s">
        <v>33</v>
      </c>
      <c r="B9" s="2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9" t="str">
        <f t="shared" si="0"/>
        <v/>
      </c>
      <c r="AP9" t="str">
        <f t="shared" ref="AP9:AQ22" si="1">IF(E9="","",F9/E9)</f>
        <v/>
      </c>
      <c r="AQ9" t="str">
        <f t="shared" si="1"/>
        <v/>
      </c>
    </row>
    <row r="10" spans="1:43">
      <c r="A10" s="24" t="s">
        <v>34</v>
      </c>
      <c r="B10" s="2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9" t="str">
        <f t="shared" si="0"/>
        <v/>
      </c>
      <c r="AP10" t="str">
        <f t="shared" si="1"/>
        <v/>
      </c>
      <c r="AQ10" t="str">
        <f t="shared" si="1"/>
        <v/>
      </c>
    </row>
    <row r="11" spans="1:43">
      <c r="A11" s="24" t="s">
        <v>35</v>
      </c>
      <c r="B11" s="2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9" t="str">
        <f t="shared" si="0"/>
        <v/>
      </c>
      <c r="AP11" t="str">
        <f t="shared" si="1"/>
        <v/>
      </c>
      <c r="AQ11" t="str">
        <f t="shared" si="1"/>
        <v/>
      </c>
    </row>
    <row r="12" spans="1:43">
      <c r="A12" s="24" t="s">
        <v>36</v>
      </c>
      <c r="B12" s="2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9" t="str">
        <f t="shared" si="0"/>
        <v/>
      </c>
      <c r="AM12" t="str">
        <f t="shared" ref="AM12:AO22" si="2">IF(B12="","",C12/B12)</f>
        <v/>
      </c>
      <c r="AN12" t="str">
        <f t="shared" si="2"/>
        <v/>
      </c>
      <c r="AO12" t="str">
        <f t="shared" si="2"/>
        <v/>
      </c>
      <c r="AP12" t="str">
        <f t="shared" si="1"/>
        <v/>
      </c>
      <c r="AQ12" t="str">
        <f t="shared" si="1"/>
        <v/>
      </c>
    </row>
    <row r="13" spans="1:43" ht="15.75">
      <c r="A13" s="24" t="s">
        <v>37</v>
      </c>
      <c r="B13" s="2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6"/>
      <c r="AK13" s="39" t="str">
        <f t="shared" si="0"/>
        <v/>
      </c>
      <c r="AM13" t="str">
        <f t="shared" si="2"/>
        <v/>
      </c>
      <c r="AN13" t="str">
        <f t="shared" si="2"/>
        <v/>
      </c>
      <c r="AO13" t="str">
        <f t="shared" si="2"/>
        <v/>
      </c>
      <c r="AP13" t="str">
        <f t="shared" si="1"/>
        <v/>
      </c>
      <c r="AQ13" t="str">
        <f t="shared" si="1"/>
        <v/>
      </c>
    </row>
    <row r="14" spans="1:43" ht="15.75">
      <c r="A14" s="24" t="s">
        <v>38</v>
      </c>
      <c r="B14" s="2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6"/>
      <c r="AK14" s="39" t="str">
        <f t="shared" si="0"/>
        <v/>
      </c>
      <c r="AM14" t="str">
        <f t="shared" si="2"/>
        <v/>
      </c>
      <c r="AN14" t="str">
        <f t="shared" si="2"/>
        <v/>
      </c>
      <c r="AO14" t="str">
        <f t="shared" si="2"/>
        <v/>
      </c>
      <c r="AP14" t="str">
        <f t="shared" si="1"/>
        <v/>
      </c>
      <c r="AQ14" t="str">
        <f t="shared" si="1"/>
        <v/>
      </c>
    </row>
    <row r="15" spans="1:43" ht="15.75">
      <c r="A15" s="24" t="s">
        <v>39</v>
      </c>
      <c r="B15" s="2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6"/>
      <c r="AK15" s="39" t="str">
        <f t="shared" si="0"/>
        <v/>
      </c>
      <c r="AM15" t="str">
        <f t="shared" si="2"/>
        <v/>
      </c>
      <c r="AN15" t="str">
        <f t="shared" si="2"/>
        <v/>
      </c>
      <c r="AO15" t="str">
        <f t="shared" si="2"/>
        <v/>
      </c>
      <c r="AP15" t="str">
        <f t="shared" si="1"/>
        <v/>
      </c>
      <c r="AQ15" t="str">
        <f t="shared" si="1"/>
        <v/>
      </c>
    </row>
    <row r="16" spans="1:43" ht="15.75">
      <c r="A16" s="24" t="s">
        <v>40</v>
      </c>
      <c r="B16" s="2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6"/>
      <c r="AK16" s="39" t="str">
        <f t="shared" si="0"/>
        <v/>
      </c>
      <c r="AM16" t="str">
        <f t="shared" si="2"/>
        <v/>
      </c>
      <c r="AN16" t="str">
        <f t="shared" si="2"/>
        <v/>
      </c>
      <c r="AO16" t="str">
        <f t="shared" si="2"/>
        <v/>
      </c>
      <c r="AP16" t="str">
        <f t="shared" si="1"/>
        <v/>
      </c>
      <c r="AQ16" t="str">
        <f t="shared" si="1"/>
        <v/>
      </c>
    </row>
    <row r="17" spans="1:43" ht="15.75">
      <c r="A17" s="24" t="s">
        <v>41</v>
      </c>
      <c r="B17" s="2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6"/>
      <c r="AK17" s="39" t="str">
        <f t="shared" si="0"/>
        <v/>
      </c>
      <c r="AM17" t="str">
        <f t="shared" si="2"/>
        <v/>
      </c>
      <c r="AN17" t="str">
        <f t="shared" si="2"/>
        <v/>
      </c>
      <c r="AO17" t="str">
        <f t="shared" si="2"/>
        <v/>
      </c>
      <c r="AP17" t="str">
        <f t="shared" si="1"/>
        <v/>
      </c>
      <c r="AQ17" t="str">
        <f t="shared" si="1"/>
        <v/>
      </c>
    </row>
    <row r="18" spans="1:43" ht="15.75">
      <c r="A18" s="24" t="s">
        <v>42</v>
      </c>
      <c r="B18" s="2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6"/>
      <c r="AK18" s="39" t="str">
        <f t="shared" si="0"/>
        <v/>
      </c>
      <c r="AM18" t="str">
        <f t="shared" si="2"/>
        <v/>
      </c>
      <c r="AN18" t="str">
        <f t="shared" si="2"/>
        <v/>
      </c>
      <c r="AO18" t="str">
        <f t="shared" si="2"/>
        <v/>
      </c>
      <c r="AP18" t="str">
        <f t="shared" si="1"/>
        <v/>
      </c>
      <c r="AQ18" t="str">
        <f t="shared" si="1"/>
        <v/>
      </c>
    </row>
    <row r="19" spans="1:43" ht="15.75">
      <c r="A19" s="24" t="s">
        <v>43</v>
      </c>
      <c r="B19" s="2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6"/>
      <c r="AK19" s="39" t="str">
        <f t="shared" si="0"/>
        <v/>
      </c>
      <c r="AM19" t="str">
        <f t="shared" si="2"/>
        <v/>
      </c>
      <c r="AN19" t="str">
        <f t="shared" si="2"/>
        <v/>
      </c>
      <c r="AO19" t="str">
        <f t="shared" si="2"/>
        <v/>
      </c>
      <c r="AP19" t="str">
        <f t="shared" si="1"/>
        <v/>
      </c>
      <c r="AQ19" t="str">
        <f t="shared" si="1"/>
        <v/>
      </c>
    </row>
    <row r="20" spans="1:43" ht="15.75">
      <c r="A20" s="24" t="s">
        <v>44</v>
      </c>
      <c r="B20" s="2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6"/>
      <c r="AK20" s="39" t="str">
        <f t="shared" si="0"/>
        <v/>
      </c>
      <c r="AM20" t="str">
        <f t="shared" si="2"/>
        <v/>
      </c>
      <c r="AN20" t="str">
        <f t="shared" si="2"/>
        <v/>
      </c>
      <c r="AO20" t="str">
        <f t="shared" si="2"/>
        <v/>
      </c>
      <c r="AP20" t="str">
        <f t="shared" si="1"/>
        <v/>
      </c>
      <c r="AQ20" t="str">
        <f t="shared" si="1"/>
        <v/>
      </c>
    </row>
    <row r="21" spans="1:43" ht="15.75">
      <c r="A21" s="24" t="s">
        <v>45</v>
      </c>
      <c r="B21" s="2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6"/>
      <c r="AK21" s="39" t="str">
        <f t="shared" si="0"/>
        <v/>
      </c>
      <c r="AM21" t="str">
        <f t="shared" si="2"/>
        <v/>
      </c>
      <c r="AN21" t="str">
        <f t="shared" si="2"/>
        <v/>
      </c>
      <c r="AO21" t="str">
        <f t="shared" si="2"/>
        <v/>
      </c>
      <c r="AP21" t="str">
        <f t="shared" si="1"/>
        <v/>
      </c>
      <c r="AQ21" t="str">
        <f t="shared" si="1"/>
        <v/>
      </c>
    </row>
    <row r="22" spans="1:43" ht="15.75">
      <c r="A22" s="24" t="s">
        <v>46</v>
      </c>
      <c r="B22" s="24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8"/>
      <c r="AK22" s="39" t="str">
        <f t="shared" si="0"/>
        <v/>
      </c>
      <c r="AM22" t="str">
        <f t="shared" si="2"/>
        <v/>
      </c>
      <c r="AN22" t="str">
        <f t="shared" si="2"/>
        <v/>
      </c>
      <c r="AO22" t="str">
        <f t="shared" si="2"/>
        <v/>
      </c>
      <c r="AP22" t="str">
        <f t="shared" si="1"/>
        <v/>
      </c>
      <c r="AQ22" t="str">
        <f t="shared" si="1"/>
        <v/>
      </c>
    </row>
    <row r="23" spans="1:43">
      <c r="C23" s="4"/>
      <c r="D23" s="4"/>
      <c r="E23" s="4"/>
      <c r="F23" s="4"/>
      <c r="G23" s="4"/>
      <c r="H23" s="4"/>
    </row>
    <row r="24" spans="1:43" ht="15.75">
      <c r="A24" s="49" t="s">
        <v>7</v>
      </c>
      <c r="B24" s="50"/>
      <c r="C24" s="33">
        <v>1</v>
      </c>
      <c r="D24" s="33">
        <v>2</v>
      </c>
      <c r="E24" s="33">
        <v>3</v>
      </c>
      <c r="F24" s="33">
        <v>4</v>
      </c>
      <c r="G24" s="33">
        <v>5</v>
      </c>
      <c r="H24" s="33">
        <v>6</v>
      </c>
      <c r="I24" s="33">
        <v>7</v>
      </c>
      <c r="J24" s="33">
        <v>8</v>
      </c>
      <c r="K24" s="33">
        <v>9</v>
      </c>
      <c r="L24" s="33">
        <v>10</v>
      </c>
      <c r="M24" s="33">
        <v>11</v>
      </c>
      <c r="N24" s="33">
        <v>12</v>
      </c>
      <c r="O24" s="33">
        <v>13</v>
      </c>
      <c r="P24" s="33">
        <v>14</v>
      </c>
      <c r="Q24" s="33">
        <v>15</v>
      </c>
      <c r="R24" s="33">
        <v>16</v>
      </c>
      <c r="S24" s="33">
        <v>17</v>
      </c>
      <c r="T24" s="33">
        <v>18</v>
      </c>
      <c r="U24" s="33">
        <v>19</v>
      </c>
      <c r="V24" s="33">
        <v>20</v>
      </c>
      <c r="W24" s="33">
        <v>21</v>
      </c>
      <c r="X24" s="33">
        <v>22</v>
      </c>
      <c r="Y24" s="33">
        <v>23</v>
      </c>
      <c r="Z24" s="33">
        <v>24</v>
      </c>
      <c r="AA24" s="33">
        <v>25</v>
      </c>
      <c r="AB24" s="33">
        <v>26</v>
      </c>
      <c r="AC24" s="33">
        <v>27</v>
      </c>
      <c r="AD24" s="33">
        <v>28</v>
      </c>
      <c r="AE24" s="33">
        <v>29</v>
      </c>
      <c r="AF24" s="33">
        <v>30</v>
      </c>
      <c r="AG24" s="33">
        <v>31</v>
      </c>
      <c r="AH24" s="33">
        <v>32</v>
      </c>
      <c r="AI24" s="33">
        <v>33</v>
      </c>
      <c r="AJ24" s="33">
        <v>34</v>
      </c>
    </row>
    <row r="25" spans="1:43" ht="15.75">
      <c r="A25" s="51" t="s">
        <v>2</v>
      </c>
      <c r="B25" s="52"/>
      <c r="C25" s="32">
        <v>0.7</v>
      </c>
      <c r="D25" s="32">
        <f t="shared" ref="D25:AJ27" si="3">C25</f>
        <v>0.7</v>
      </c>
      <c r="E25" s="32">
        <f t="shared" si="3"/>
        <v>0.7</v>
      </c>
      <c r="F25" s="32">
        <f t="shared" si="3"/>
        <v>0.7</v>
      </c>
      <c r="G25" s="32">
        <f t="shared" si="3"/>
        <v>0.7</v>
      </c>
      <c r="H25" s="32">
        <f t="shared" si="3"/>
        <v>0.7</v>
      </c>
      <c r="I25" s="32">
        <f t="shared" si="3"/>
        <v>0.7</v>
      </c>
      <c r="J25" s="32">
        <f t="shared" si="3"/>
        <v>0.7</v>
      </c>
      <c r="K25" s="32">
        <f t="shared" si="3"/>
        <v>0.7</v>
      </c>
      <c r="L25" s="32">
        <f t="shared" si="3"/>
        <v>0.7</v>
      </c>
      <c r="M25" s="32">
        <f t="shared" si="3"/>
        <v>0.7</v>
      </c>
      <c r="N25" s="32">
        <f t="shared" si="3"/>
        <v>0.7</v>
      </c>
      <c r="O25" s="32">
        <f t="shared" si="3"/>
        <v>0.7</v>
      </c>
      <c r="P25" s="32">
        <f t="shared" si="3"/>
        <v>0.7</v>
      </c>
      <c r="Q25" s="32">
        <f t="shared" si="3"/>
        <v>0.7</v>
      </c>
      <c r="R25" s="32">
        <f t="shared" si="3"/>
        <v>0.7</v>
      </c>
      <c r="S25" s="32">
        <f t="shared" si="3"/>
        <v>0.7</v>
      </c>
      <c r="T25" s="32">
        <f t="shared" si="3"/>
        <v>0.7</v>
      </c>
      <c r="U25" s="32">
        <f t="shared" si="3"/>
        <v>0.7</v>
      </c>
      <c r="V25" s="32">
        <f t="shared" si="3"/>
        <v>0.7</v>
      </c>
      <c r="W25" s="32">
        <f t="shared" si="3"/>
        <v>0.7</v>
      </c>
      <c r="X25" s="32">
        <f t="shared" si="3"/>
        <v>0.7</v>
      </c>
      <c r="Y25" s="32">
        <f t="shared" si="3"/>
        <v>0.7</v>
      </c>
      <c r="Z25" s="32">
        <f t="shared" si="3"/>
        <v>0.7</v>
      </c>
      <c r="AA25" s="32">
        <f t="shared" si="3"/>
        <v>0.7</v>
      </c>
      <c r="AB25" s="32">
        <f t="shared" si="3"/>
        <v>0.7</v>
      </c>
      <c r="AC25" s="32">
        <f t="shared" si="3"/>
        <v>0.7</v>
      </c>
      <c r="AD25" s="32">
        <f t="shared" si="3"/>
        <v>0.7</v>
      </c>
      <c r="AE25" s="32">
        <f t="shared" si="3"/>
        <v>0.7</v>
      </c>
      <c r="AF25" s="32">
        <f t="shared" si="3"/>
        <v>0.7</v>
      </c>
      <c r="AG25" s="32">
        <f t="shared" si="3"/>
        <v>0.7</v>
      </c>
      <c r="AH25" s="32">
        <f t="shared" si="3"/>
        <v>0.7</v>
      </c>
      <c r="AI25" s="32">
        <f t="shared" si="3"/>
        <v>0.7</v>
      </c>
      <c r="AJ25" s="32">
        <f t="shared" si="3"/>
        <v>0.7</v>
      </c>
    </row>
    <row r="26" spans="1:43" ht="15.75">
      <c r="A26" s="51" t="s">
        <v>48</v>
      </c>
      <c r="B26" s="52"/>
      <c r="C26" s="32">
        <f t="shared" ref="C26:C27" si="4">$AK3/$B3</f>
        <v>0.87142857142857133</v>
      </c>
      <c r="D26" s="32">
        <f>C26</f>
        <v>0.87142857142857133</v>
      </c>
      <c r="E26" s="32">
        <f t="shared" si="3"/>
        <v>0.87142857142857133</v>
      </c>
      <c r="F26" s="32">
        <f t="shared" si="3"/>
        <v>0.87142857142857133</v>
      </c>
      <c r="G26" s="32">
        <f t="shared" si="3"/>
        <v>0.87142857142857133</v>
      </c>
      <c r="H26" s="32">
        <f t="shared" si="3"/>
        <v>0.87142857142857133</v>
      </c>
      <c r="I26" s="32">
        <f t="shared" si="3"/>
        <v>0.87142857142857133</v>
      </c>
      <c r="J26" s="32">
        <f t="shared" si="3"/>
        <v>0.87142857142857133</v>
      </c>
      <c r="K26" s="32">
        <f t="shared" si="3"/>
        <v>0.87142857142857133</v>
      </c>
      <c r="L26" s="32">
        <f t="shared" si="3"/>
        <v>0.87142857142857133</v>
      </c>
      <c r="M26" s="32">
        <f t="shared" si="3"/>
        <v>0.87142857142857133</v>
      </c>
      <c r="N26" s="32">
        <f t="shared" si="3"/>
        <v>0.87142857142857133</v>
      </c>
      <c r="O26" s="32">
        <f t="shared" si="3"/>
        <v>0.87142857142857133</v>
      </c>
      <c r="P26" s="32">
        <f t="shared" si="3"/>
        <v>0.87142857142857133</v>
      </c>
      <c r="Q26" s="32">
        <f t="shared" si="3"/>
        <v>0.87142857142857133</v>
      </c>
      <c r="R26" s="32">
        <f t="shared" si="3"/>
        <v>0.87142857142857133</v>
      </c>
      <c r="S26" s="32">
        <f t="shared" si="3"/>
        <v>0.87142857142857133</v>
      </c>
      <c r="T26" s="32">
        <f t="shared" si="3"/>
        <v>0.87142857142857133</v>
      </c>
      <c r="U26" s="32">
        <f t="shared" si="3"/>
        <v>0.87142857142857133</v>
      </c>
      <c r="V26" s="32">
        <f t="shared" si="3"/>
        <v>0.87142857142857133</v>
      </c>
      <c r="W26" s="32">
        <f t="shared" si="3"/>
        <v>0.87142857142857133</v>
      </c>
      <c r="X26" s="32">
        <f t="shared" si="3"/>
        <v>0.87142857142857133</v>
      </c>
      <c r="Y26" s="32">
        <f t="shared" si="3"/>
        <v>0.87142857142857133</v>
      </c>
      <c r="Z26" s="32">
        <f t="shared" si="3"/>
        <v>0.87142857142857133</v>
      </c>
      <c r="AA26" s="32">
        <f t="shared" si="3"/>
        <v>0.87142857142857133</v>
      </c>
      <c r="AB26" s="32">
        <f t="shared" si="3"/>
        <v>0.87142857142857133</v>
      </c>
      <c r="AC26" s="32">
        <f t="shared" si="3"/>
        <v>0.87142857142857133</v>
      </c>
      <c r="AD26" s="32">
        <f t="shared" si="3"/>
        <v>0.87142857142857133</v>
      </c>
      <c r="AE26" s="32">
        <f t="shared" si="3"/>
        <v>0.87142857142857133</v>
      </c>
      <c r="AF26" s="32">
        <f t="shared" si="3"/>
        <v>0.87142857142857133</v>
      </c>
      <c r="AG26" s="32">
        <f t="shared" si="3"/>
        <v>0.87142857142857133</v>
      </c>
      <c r="AH26" s="32">
        <f t="shared" si="3"/>
        <v>0.87142857142857133</v>
      </c>
      <c r="AI26" s="32">
        <f t="shared" si="3"/>
        <v>0.87142857142857133</v>
      </c>
      <c r="AJ26" s="32">
        <f t="shared" si="3"/>
        <v>0.87142857142857133</v>
      </c>
    </row>
    <row r="27" spans="1:43" ht="15.75">
      <c r="A27" s="51" t="s">
        <v>47</v>
      </c>
      <c r="B27" s="52"/>
      <c r="C27" s="32">
        <f t="shared" si="4"/>
        <v>0.91428571428571426</v>
      </c>
      <c r="D27" s="32">
        <f>C27</f>
        <v>0.91428571428571426</v>
      </c>
      <c r="E27" s="32">
        <f t="shared" si="3"/>
        <v>0.91428571428571426</v>
      </c>
      <c r="F27" s="32">
        <f t="shared" si="3"/>
        <v>0.91428571428571426</v>
      </c>
      <c r="G27" s="32">
        <f t="shared" si="3"/>
        <v>0.91428571428571426</v>
      </c>
      <c r="H27" s="32">
        <f t="shared" si="3"/>
        <v>0.91428571428571426</v>
      </c>
      <c r="I27" s="32">
        <f t="shared" si="3"/>
        <v>0.91428571428571426</v>
      </c>
      <c r="J27" s="32">
        <f t="shared" si="3"/>
        <v>0.91428571428571426</v>
      </c>
      <c r="K27" s="32">
        <f t="shared" si="3"/>
        <v>0.91428571428571426</v>
      </c>
      <c r="L27" s="32">
        <f t="shared" si="3"/>
        <v>0.91428571428571426</v>
      </c>
      <c r="M27" s="32">
        <f t="shared" si="3"/>
        <v>0.91428571428571426</v>
      </c>
      <c r="N27" s="32">
        <f t="shared" si="3"/>
        <v>0.91428571428571426</v>
      </c>
      <c r="O27" s="32">
        <f t="shared" si="3"/>
        <v>0.91428571428571426</v>
      </c>
      <c r="P27" s="32">
        <f t="shared" si="3"/>
        <v>0.91428571428571426</v>
      </c>
      <c r="Q27" s="32">
        <f t="shared" si="3"/>
        <v>0.91428571428571426</v>
      </c>
      <c r="R27" s="32">
        <f t="shared" si="3"/>
        <v>0.91428571428571426</v>
      </c>
      <c r="S27" s="32">
        <f t="shared" si="3"/>
        <v>0.91428571428571426</v>
      </c>
      <c r="T27" s="32">
        <f t="shared" si="3"/>
        <v>0.91428571428571426</v>
      </c>
      <c r="U27" s="32">
        <f t="shared" si="3"/>
        <v>0.91428571428571426</v>
      </c>
      <c r="V27" s="32">
        <f t="shared" si="3"/>
        <v>0.91428571428571426</v>
      </c>
      <c r="W27" s="32">
        <f t="shared" si="3"/>
        <v>0.91428571428571426</v>
      </c>
      <c r="X27" s="32">
        <f t="shared" si="3"/>
        <v>0.91428571428571426</v>
      </c>
      <c r="Y27" s="32">
        <f t="shared" si="3"/>
        <v>0.91428571428571426</v>
      </c>
      <c r="Z27" s="32">
        <f t="shared" si="3"/>
        <v>0.91428571428571426</v>
      </c>
      <c r="AA27" s="32">
        <f t="shared" si="3"/>
        <v>0.91428571428571426</v>
      </c>
      <c r="AB27" s="32">
        <f t="shared" si="3"/>
        <v>0.91428571428571426</v>
      </c>
      <c r="AC27" s="32">
        <f t="shared" si="3"/>
        <v>0.91428571428571426</v>
      </c>
      <c r="AD27" s="32">
        <f t="shared" si="3"/>
        <v>0.91428571428571426</v>
      </c>
      <c r="AE27" s="32">
        <f t="shared" si="3"/>
        <v>0.91428571428571426</v>
      </c>
      <c r="AF27" s="32">
        <f t="shared" si="3"/>
        <v>0.91428571428571426</v>
      </c>
      <c r="AG27" s="32">
        <f t="shared" si="3"/>
        <v>0.91428571428571426</v>
      </c>
      <c r="AH27" s="32">
        <f t="shared" si="3"/>
        <v>0.91428571428571426</v>
      </c>
      <c r="AI27" s="32">
        <f t="shared" si="3"/>
        <v>0.91428571428571426</v>
      </c>
      <c r="AJ27" s="32">
        <f t="shared" si="3"/>
        <v>0.91428571428571426</v>
      </c>
    </row>
    <row r="28" spans="1:43" ht="15.75">
      <c r="A28" s="53" t="s">
        <v>58</v>
      </c>
      <c r="B28" s="54"/>
      <c r="C28" s="32">
        <f t="shared" ref="C28:I29" si="5">C3/$B3</f>
        <v>0.9</v>
      </c>
      <c r="D28" s="32">
        <f t="shared" si="5"/>
        <v>1</v>
      </c>
      <c r="E28" s="32">
        <f t="shared" si="5"/>
        <v>0.8</v>
      </c>
      <c r="F28" s="32">
        <f t="shared" si="5"/>
        <v>0.7</v>
      </c>
      <c r="G28" s="32">
        <f t="shared" si="5"/>
        <v>0.9</v>
      </c>
      <c r="H28" s="32">
        <f t="shared" si="5"/>
        <v>1</v>
      </c>
      <c r="I28" s="32">
        <f t="shared" si="5"/>
        <v>0.8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43" ht="15.75">
      <c r="A29" s="53" t="s">
        <v>59</v>
      </c>
      <c r="B29" s="54"/>
      <c r="C29" s="32">
        <f t="shared" si="5"/>
        <v>0.9</v>
      </c>
      <c r="D29" s="32">
        <f t="shared" si="5"/>
        <v>1</v>
      </c>
      <c r="E29" s="32">
        <f t="shared" si="5"/>
        <v>0.9</v>
      </c>
      <c r="F29" s="32">
        <f t="shared" si="5"/>
        <v>0.9</v>
      </c>
      <c r="G29" s="32">
        <f t="shared" si="5"/>
        <v>0.9</v>
      </c>
      <c r="H29" s="32">
        <f t="shared" si="5"/>
        <v>0.9</v>
      </c>
      <c r="I29" s="32">
        <f t="shared" si="5"/>
        <v>0.9</v>
      </c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2" spans="1:43">
      <c r="A32" t="str">
        <f>IF(B5="","",C5/B5)</f>
        <v/>
      </c>
      <c r="B32" t="str">
        <f>IF(C5="","",D5/C5)</f>
        <v/>
      </c>
      <c r="C32" t="str">
        <f>IF(D5="","",E5/D5)</f>
        <v/>
      </c>
      <c r="D32" t="str">
        <f>IF(E5="","",F5/E5)</f>
        <v/>
      </c>
      <c r="E32" t="str">
        <f>IF(F5="","",G5/F5)</f>
        <v/>
      </c>
    </row>
    <row r="33" spans="3:30">
      <c r="C33" s="3"/>
      <c r="D33" s="3"/>
      <c r="E33" s="3"/>
      <c r="F33" s="3"/>
      <c r="G33" s="3"/>
      <c r="H33" s="3"/>
    </row>
    <row r="36" spans="3:30" ht="15.75">
      <c r="Y36" s="47" t="s">
        <v>49</v>
      </c>
      <c r="Z36" s="47"/>
      <c r="AA36" s="47"/>
      <c r="AB36" s="47"/>
      <c r="AC36" s="47"/>
      <c r="AD36" s="47"/>
    </row>
    <row r="37" spans="3:30" ht="15.75">
      <c r="Y37" s="48">
        <f>COUNTIF(C28:AJ28,"&gt;="&amp;C25)</f>
        <v>7</v>
      </c>
      <c r="Z37" s="48"/>
      <c r="AA37" s="48"/>
      <c r="AB37" s="48"/>
      <c r="AC37" s="48"/>
      <c r="AD37" s="48"/>
    </row>
    <row r="38" spans="3:30" ht="15.75">
      <c r="Y38" s="48">
        <f>COUNTIF(C29:AJ29,"&gt;="&amp;C25)</f>
        <v>7</v>
      </c>
      <c r="Z38" s="48"/>
      <c r="AA38" s="48"/>
      <c r="AB38" s="48"/>
      <c r="AC38" s="48"/>
      <c r="AD38" s="48"/>
    </row>
    <row r="57" spans="1:5" ht="15.75">
      <c r="A57" s="6"/>
      <c r="B57" s="7"/>
      <c r="C57" s="7" t="str">
        <f>IF(D8="","",E8/D8)</f>
        <v/>
      </c>
      <c r="D57" s="7"/>
      <c r="E57" s="7"/>
    </row>
    <row r="58" spans="1:5">
      <c r="A58" s="8"/>
      <c r="B58" s="7"/>
      <c r="C58" s="7"/>
      <c r="D58" s="7"/>
      <c r="E58" s="7"/>
    </row>
    <row r="59" spans="1:5">
      <c r="A59" s="9"/>
      <c r="B59" s="10"/>
      <c r="C59" s="7"/>
      <c r="D59" s="7"/>
      <c r="E59" s="7"/>
    </row>
    <row r="60" spans="1:5">
      <c r="A60" s="9"/>
      <c r="B60" s="10"/>
      <c r="C60" s="7"/>
      <c r="D60" s="7"/>
      <c r="E60" s="7"/>
    </row>
    <row r="61" spans="1:5">
      <c r="A61" s="7"/>
      <c r="B61" s="7"/>
      <c r="C61" s="7"/>
      <c r="D61" s="7"/>
      <c r="E61" s="7"/>
    </row>
    <row r="62" spans="1:5">
      <c r="A62" s="7"/>
      <c r="B62" s="7"/>
      <c r="C62" s="7"/>
      <c r="D62" s="7"/>
      <c r="E62" s="7"/>
    </row>
  </sheetData>
  <protectedRanges>
    <protectedRange sqref="C3:AJ23" name="Range1_1"/>
  </protectedRanges>
  <mergeCells count="9">
    <mergeCell ref="Y36:AD36"/>
    <mergeCell ref="Y37:AD37"/>
    <mergeCell ref="Y38:AD38"/>
    <mergeCell ref="A24:B24"/>
    <mergeCell ref="A25:B25"/>
    <mergeCell ref="A26:B26"/>
    <mergeCell ref="A27:B27"/>
    <mergeCell ref="A28:B28"/>
    <mergeCell ref="A29:B29"/>
  </mergeCells>
  <conditionalFormatting sqref="C3:AJ22">
    <cfRule type="cellIs" dxfId="2" priority="1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AQ62"/>
  <sheetViews>
    <sheetView topLeftCell="A33" zoomScale="70" zoomScaleNormal="70" workbookViewId="0">
      <selection activeCell="C27" sqref="C27"/>
    </sheetView>
  </sheetViews>
  <sheetFormatPr defaultRowHeight="15"/>
  <cols>
    <col min="1" max="1" width="18" bestFit="1" customWidth="1"/>
    <col min="2" max="2" width="4.7109375" bestFit="1" customWidth="1"/>
    <col min="3" max="3" width="7.140625" bestFit="1" customWidth="1"/>
    <col min="4" max="7" width="7.28515625" bestFit="1" customWidth="1"/>
    <col min="8" max="9" width="7.28515625" customWidth="1"/>
    <col min="10" max="36" width="5.85546875" bestFit="1" customWidth="1"/>
    <col min="37" max="37" width="8.7109375" customWidth="1"/>
  </cols>
  <sheetData>
    <row r="1" spans="1:43" ht="15.75" customHeight="1">
      <c r="A1" s="15" t="s">
        <v>8</v>
      </c>
      <c r="B1" s="2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7"/>
    </row>
    <row r="2" spans="1:43">
      <c r="A2" s="27" t="s">
        <v>7</v>
      </c>
      <c r="B2" s="28" t="s">
        <v>9</v>
      </c>
      <c r="C2" s="30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30">
        <v>13</v>
      </c>
      <c r="P2" s="30">
        <v>14</v>
      </c>
      <c r="Q2" s="30">
        <v>15</v>
      </c>
      <c r="R2" s="30">
        <v>16</v>
      </c>
      <c r="S2" s="30">
        <v>17</v>
      </c>
      <c r="T2" s="30">
        <v>18</v>
      </c>
      <c r="U2" s="30">
        <v>19</v>
      </c>
      <c r="V2" s="30">
        <v>20</v>
      </c>
      <c r="W2" s="30">
        <v>21</v>
      </c>
      <c r="X2" s="30">
        <v>22</v>
      </c>
      <c r="Y2" s="30">
        <v>23</v>
      </c>
      <c r="Z2" s="30">
        <v>24</v>
      </c>
      <c r="AA2" s="30">
        <v>25</v>
      </c>
      <c r="AB2" s="30">
        <v>26</v>
      </c>
      <c r="AC2" s="30">
        <v>27</v>
      </c>
      <c r="AD2" s="30">
        <v>28</v>
      </c>
      <c r="AE2" s="30">
        <v>29</v>
      </c>
      <c r="AF2" s="30">
        <v>30</v>
      </c>
      <c r="AG2" s="30">
        <v>31</v>
      </c>
      <c r="AH2" s="30">
        <v>32</v>
      </c>
      <c r="AI2" s="30">
        <v>33</v>
      </c>
      <c r="AJ2" s="30">
        <v>34</v>
      </c>
      <c r="AK2" s="1" t="s">
        <v>0</v>
      </c>
    </row>
    <row r="3" spans="1:43">
      <c r="A3" s="24" t="s">
        <v>68</v>
      </c>
      <c r="B3" s="29">
        <v>10</v>
      </c>
      <c r="C3" s="34">
        <v>10</v>
      </c>
      <c r="D3" s="34">
        <v>9</v>
      </c>
      <c r="E3" s="34">
        <v>9</v>
      </c>
      <c r="F3" s="34">
        <v>9</v>
      </c>
      <c r="G3" s="34">
        <v>9</v>
      </c>
      <c r="H3" s="34">
        <v>9</v>
      </c>
      <c r="I3" s="34">
        <v>9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9">
        <f t="shared" ref="AK3:AK22" si="0">IF(SUM(C3:AJ3)=0,"",AVERAGE(C3:AJ3))</f>
        <v>9.1428571428571423</v>
      </c>
    </row>
    <row r="4" spans="1:43">
      <c r="A4" s="24" t="s">
        <v>69</v>
      </c>
      <c r="B4" s="29">
        <v>6</v>
      </c>
      <c r="C4" s="34">
        <v>4</v>
      </c>
      <c r="D4" s="34">
        <v>3</v>
      </c>
      <c r="E4" s="34">
        <v>0</v>
      </c>
      <c r="F4" s="34">
        <v>3</v>
      </c>
      <c r="G4" s="34">
        <v>3</v>
      </c>
      <c r="H4" s="35">
        <v>3</v>
      </c>
      <c r="I4" s="35">
        <v>0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9">
        <f t="shared" si="0"/>
        <v>2.2857142857142856</v>
      </c>
    </row>
    <row r="5" spans="1:43">
      <c r="A5" s="24" t="s">
        <v>29</v>
      </c>
      <c r="B5" s="2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9" t="str">
        <f t="shared" si="0"/>
        <v/>
      </c>
    </row>
    <row r="6" spans="1:43">
      <c r="A6" s="24" t="s">
        <v>30</v>
      </c>
      <c r="B6" s="2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9" t="str">
        <f t="shared" si="0"/>
        <v/>
      </c>
    </row>
    <row r="7" spans="1:43">
      <c r="A7" s="24" t="s">
        <v>31</v>
      </c>
      <c r="B7" s="2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9" t="str">
        <f t="shared" si="0"/>
        <v/>
      </c>
    </row>
    <row r="8" spans="1:43">
      <c r="A8" s="24" t="s">
        <v>32</v>
      </c>
      <c r="B8" s="2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9" t="str">
        <f t="shared" si="0"/>
        <v/>
      </c>
    </row>
    <row r="9" spans="1:43">
      <c r="A9" s="24" t="s">
        <v>33</v>
      </c>
      <c r="B9" s="2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9" t="str">
        <f t="shared" si="0"/>
        <v/>
      </c>
      <c r="AP9" t="str">
        <f t="shared" ref="AP9:AQ22" si="1">IF(E9="","",F9/E9)</f>
        <v/>
      </c>
      <c r="AQ9" t="str">
        <f t="shared" si="1"/>
        <v/>
      </c>
    </row>
    <row r="10" spans="1:43">
      <c r="A10" s="24" t="s">
        <v>34</v>
      </c>
      <c r="B10" s="2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9" t="str">
        <f t="shared" si="0"/>
        <v/>
      </c>
      <c r="AP10" t="str">
        <f t="shared" si="1"/>
        <v/>
      </c>
      <c r="AQ10" t="str">
        <f t="shared" si="1"/>
        <v/>
      </c>
    </row>
    <row r="11" spans="1:43">
      <c r="A11" s="24" t="s">
        <v>35</v>
      </c>
      <c r="B11" s="2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9" t="str">
        <f t="shared" si="0"/>
        <v/>
      </c>
      <c r="AP11" t="str">
        <f t="shared" si="1"/>
        <v/>
      </c>
      <c r="AQ11" t="str">
        <f t="shared" si="1"/>
        <v/>
      </c>
    </row>
    <row r="12" spans="1:43">
      <c r="A12" s="24" t="s">
        <v>36</v>
      </c>
      <c r="B12" s="2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9" t="str">
        <f t="shared" si="0"/>
        <v/>
      </c>
      <c r="AM12" t="str">
        <f t="shared" ref="AM12:AO22" si="2">IF(B12="","",C12/B12)</f>
        <v/>
      </c>
      <c r="AN12" t="str">
        <f t="shared" si="2"/>
        <v/>
      </c>
      <c r="AO12" t="str">
        <f t="shared" si="2"/>
        <v/>
      </c>
      <c r="AP12" t="str">
        <f t="shared" si="1"/>
        <v/>
      </c>
      <c r="AQ12" t="str">
        <f t="shared" si="1"/>
        <v/>
      </c>
    </row>
    <row r="13" spans="1:43" ht="15.75">
      <c r="A13" s="24" t="s">
        <v>37</v>
      </c>
      <c r="B13" s="2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6"/>
      <c r="AK13" s="39" t="str">
        <f t="shared" si="0"/>
        <v/>
      </c>
      <c r="AM13" t="str">
        <f t="shared" si="2"/>
        <v/>
      </c>
      <c r="AN13" t="str">
        <f t="shared" si="2"/>
        <v/>
      </c>
      <c r="AO13" t="str">
        <f t="shared" si="2"/>
        <v/>
      </c>
      <c r="AP13" t="str">
        <f t="shared" si="1"/>
        <v/>
      </c>
      <c r="AQ13" t="str">
        <f t="shared" si="1"/>
        <v/>
      </c>
    </row>
    <row r="14" spans="1:43" ht="15.75">
      <c r="A14" s="24" t="s">
        <v>38</v>
      </c>
      <c r="B14" s="2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6"/>
      <c r="AK14" s="39" t="str">
        <f t="shared" si="0"/>
        <v/>
      </c>
      <c r="AM14" t="str">
        <f t="shared" si="2"/>
        <v/>
      </c>
      <c r="AN14" t="str">
        <f t="shared" si="2"/>
        <v/>
      </c>
      <c r="AO14" t="str">
        <f t="shared" si="2"/>
        <v/>
      </c>
      <c r="AP14" t="str">
        <f t="shared" si="1"/>
        <v/>
      </c>
      <c r="AQ14" t="str">
        <f t="shared" si="1"/>
        <v/>
      </c>
    </row>
    <row r="15" spans="1:43" ht="15.75">
      <c r="A15" s="24" t="s">
        <v>39</v>
      </c>
      <c r="B15" s="2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6"/>
      <c r="AK15" s="39" t="str">
        <f t="shared" si="0"/>
        <v/>
      </c>
      <c r="AM15" t="str">
        <f t="shared" si="2"/>
        <v/>
      </c>
      <c r="AN15" t="str">
        <f t="shared" si="2"/>
        <v/>
      </c>
      <c r="AO15" t="str">
        <f t="shared" si="2"/>
        <v/>
      </c>
      <c r="AP15" t="str">
        <f t="shared" si="1"/>
        <v/>
      </c>
      <c r="AQ15" t="str">
        <f t="shared" si="1"/>
        <v/>
      </c>
    </row>
    <row r="16" spans="1:43" ht="15.75">
      <c r="A16" s="24" t="s">
        <v>40</v>
      </c>
      <c r="B16" s="2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6"/>
      <c r="AK16" s="39" t="str">
        <f t="shared" si="0"/>
        <v/>
      </c>
      <c r="AM16" t="str">
        <f t="shared" si="2"/>
        <v/>
      </c>
      <c r="AN16" t="str">
        <f t="shared" si="2"/>
        <v/>
      </c>
      <c r="AO16" t="str">
        <f t="shared" si="2"/>
        <v/>
      </c>
      <c r="AP16" t="str">
        <f t="shared" si="1"/>
        <v/>
      </c>
      <c r="AQ16" t="str">
        <f t="shared" si="1"/>
        <v/>
      </c>
    </row>
    <row r="17" spans="1:43" ht="15.75">
      <c r="A17" s="24" t="s">
        <v>41</v>
      </c>
      <c r="B17" s="2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6"/>
      <c r="AK17" s="39" t="str">
        <f t="shared" si="0"/>
        <v/>
      </c>
      <c r="AM17" t="str">
        <f t="shared" si="2"/>
        <v/>
      </c>
      <c r="AN17" t="str">
        <f t="shared" si="2"/>
        <v/>
      </c>
      <c r="AO17" t="str">
        <f t="shared" si="2"/>
        <v/>
      </c>
      <c r="AP17" t="str">
        <f t="shared" si="1"/>
        <v/>
      </c>
      <c r="AQ17" t="str">
        <f t="shared" si="1"/>
        <v/>
      </c>
    </row>
    <row r="18" spans="1:43" ht="15.75">
      <c r="A18" s="24" t="s">
        <v>42</v>
      </c>
      <c r="B18" s="2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6"/>
      <c r="AK18" s="39" t="str">
        <f t="shared" si="0"/>
        <v/>
      </c>
      <c r="AM18" t="str">
        <f t="shared" si="2"/>
        <v/>
      </c>
      <c r="AN18" t="str">
        <f t="shared" si="2"/>
        <v/>
      </c>
      <c r="AO18" t="str">
        <f t="shared" si="2"/>
        <v/>
      </c>
      <c r="AP18" t="str">
        <f t="shared" si="1"/>
        <v/>
      </c>
      <c r="AQ18" t="str">
        <f t="shared" si="1"/>
        <v/>
      </c>
    </row>
    <row r="19" spans="1:43" ht="15.75">
      <c r="A19" s="24" t="s">
        <v>43</v>
      </c>
      <c r="B19" s="2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6"/>
      <c r="AK19" s="39" t="str">
        <f t="shared" si="0"/>
        <v/>
      </c>
      <c r="AM19" t="str">
        <f t="shared" si="2"/>
        <v/>
      </c>
      <c r="AN19" t="str">
        <f t="shared" si="2"/>
        <v/>
      </c>
      <c r="AO19" t="str">
        <f t="shared" si="2"/>
        <v/>
      </c>
      <c r="AP19" t="str">
        <f t="shared" si="1"/>
        <v/>
      </c>
      <c r="AQ19" t="str">
        <f t="shared" si="1"/>
        <v/>
      </c>
    </row>
    <row r="20" spans="1:43" ht="15.75">
      <c r="A20" s="24" t="s">
        <v>44</v>
      </c>
      <c r="B20" s="2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6"/>
      <c r="AK20" s="39" t="str">
        <f t="shared" si="0"/>
        <v/>
      </c>
      <c r="AM20" t="str">
        <f t="shared" si="2"/>
        <v/>
      </c>
      <c r="AN20" t="str">
        <f t="shared" si="2"/>
        <v/>
      </c>
      <c r="AO20" t="str">
        <f t="shared" si="2"/>
        <v/>
      </c>
      <c r="AP20" t="str">
        <f t="shared" si="1"/>
        <v/>
      </c>
      <c r="AQ20" t="str">
        <f t="shared" si="1"/>
        <v/>
      </c>
    </row>
    <row r="21" spans="1:43" ht="15.75">
      <c r="A21" s="24" t="s">
        <v>45</v>
      </c>
      <c r="B21" s="2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6"/>
      <c r="AK21" s="39" t="str">
        <f t="shared" si="0"/>
        <v/>
      </c>
      <c r="AM21" t="str">
        <f t="shared" si="2"/>
        <v/>
      </c>
      <c r="AN21" t="str">
        <f t="shared" si="2"/>
        <v/>
      </c>
      <c r="AO21" t="str">
        <f t="shared" si="2"/>
        <v/>
      </c>
      <c r="AP21" t="str">
        <f t="shared" si="1"/>
        <v/>
      </c>
      <c r="AQ21" t="str">
        <f t="shared" si="1"/>
        <v/>
      </c>
    </row>
    <row r="22" spans="1:43" ht="15.75">
      <c r="A22" s="24" t="s">
        <v>46</v>
      </c>
      <c r="B22" s="24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8"/>
      <c r="AK22" s="39" t="str">
        <f t="shared" si="0"/>
        <v/>
      </c>
      <c r="AM22" t="str">
        <f t="shared" si="2"/>
        <v/>
      </c>
      <c r="AN22" t="str">
        <f t="shared" si="2"/>
        <v/>
      </c>
      <c r="AO22" t="str">
        <f t="shared" si="2"/>
        <v/>
      </c>
      <c r="AP22" t="str">
        <f t="shared" si="1"/>
        <v/>
      </c>
      <c r="AQ22" t="str">
        <f t="shared" si="1"/>
        <v/>
      </c>
    </row>
    <row r="23" spans="1:43">
      <c r="C23" s="4"/>
      <c r="D23" s="4"/>
      <c r="E23" s="4"/>
      <c r="F23" s="4"/>
      <c r="G23" s="4"/>
      <c r="H23" s="4"/>
    </row>
    <row r="24" spans="1:43" ht="15.75">
      <c r="A24" s="49" t="s">
        <v>7</v>
      </c>
      <c r="B24" s="50"/>
      <c r="C24" s="33">
        <v>1</v>
      </c>
      <c r="D24" s="33">
        <v>2</v>
      </c>
      <c r="E24" s="33">
        <v>3</v>
      </c>
      <c r="F24" s="33">
        <v>4</v>
      </c>
      <c r="G24" s="33">
        <v>5</v>
      </c>
      <c r="H24" s="33">
        <v>6</v>
      </c>
      <c r="I24" s="33">
        <v>7</v>
      </c>
      <c r="J24" s="33">
        <v>8</v>
      </c>
      <c r="K24" s="33">
        <v>9</v>
      </c>
      <c r="L24" s="33">
        <v>10</v>
      </c>
      <c r="M24" s="33">
        <v>11</v>
      </c>
      <c r="N24" s="33">
        <v>12</v>
      </c>
      <c r="O24" s="33">
        <v>13</v>
      </c>
      <c r="P24" s="33">
        <v>14</v>
      </c>
      <c r="Q24" s="33">
        <v>15</v>
      </c>
      <c r="R24" s="33">
        <v>16</v>
      </c>
      <c r="S24" s="33">
        <v>17</v>
      </c>
      <c r="T24" s="33">
        <v>18</v>
      </c>
      <c r="U24" s="33">
        <v>19</v>
      </c>
      <c r="V24" s="33">
        <v>20</v>
      </c>
      <c r="W24" s="33">
        <v>21</v>
      </c>
      <c r="X24" s="33">
        <v>22</v>
      </c>
      <c r="Y24" s="33">
        <v>23</v>
      </c>
      <c r="Z24" s="33">
        <v>24</v>
      </c>
      <c r="AA24" s="33">
        <v>25</v>
      </c>
      <c r="AB24" s="33">
        <v>26</v>
      </c>
      <c r="AC24" s="33">
        <v>27</v>
      </c>
      <c r="AD24" s="33">
        <v>28</v>
      </c>
      <c r="AE24" s="33">
        <v>29</v>
      </c>
      <c r="AF24" s="33">
        <v>30</v>
      </c>
      <c r="AG24" s="33">
        <v>31</v>
      </c>
      <c r="AH24" s="33">
        <v>32</v>
      </c>
      <c r="AI24" s="33">
        <v>33</v>
      </c>
      <c r="AJ24" s="33">
        <v>34</v>
      </c>
    </row>
    <row r="25" spans="1:43" ht="15.75">
      <c r="A25" s="51" t="s">
        <v>2</v>
      </c>
      <c r="B25" s="52"/>
      <c r="C25" s="32">
        <v>0.6</v>
      </c>
      <c r="D25" s="32">
        <f t="shared" ref="D25:AJ27" si="3">C25</f>
        <v>0.6</v>
      </c>
      <c r="E25" s="32">
        <f t="shared" si="3"/>
        <v>0.6</v>
      </c>
      <c r="F25" s="32">
        <f t="shared" si="3"/>
        <v>0.6</v>
      </c>
      <c r="G25" s="32">
        <f t="shared" si="3"/>
        <v>0.6</v>
      </c>
      <c r="H25" s="32">
        <f t="shared" si="3"/>
        <v>0.6</v>
      </c>
      <c r="I25" s="32">
        <f t="shared" si="3"/>
        <v>0.6</v>
      </c>
      <c r="J25" s="32">
        <f t="shared" si="3"/>
        <v>0.6</v>
      </c>
      <c r="K25" s="32">
        <f t="shared" si="3"/>
        <v>0.6</v>
      </c>
      <c r="L25" s="32">
        <f t="shared" si="3"/>
        <v>0.6</v>
      </c>
      <c r="M25" s="32">
        <f t="shared" si="3"/>
        <v>0.6</v>
      </c>
      <c r="N25" s="32">
        <f t="shared" si="3"/>
        <v>0.6</v>
      </c>
      <c r="O25" s="32">
        <f t="shared" si="3"/>
        <v>0.6</v>
      </c>
      <c r="P25" s="32">
        <f t="shared" si="3"/>
        <v>0.6</v>
      </c>
      <c r="Q25" s="32">
        <f t="shared" si="3"/>
        <v>0.6</v>
      </c>
      <c r="R25" s="32">
        <f t="shared" si="3"/>
        <v>0.6</v>
      </c>
      <c r="S25" s="32">
        <f t="shared" si="3"/>
        <v>0.6</v>
      </c>
      <c r="T25" s="32">
        <f t="shared" si="3"/>
        <v>0.6</v>
      </c>
      <c r="U25" s="32">
        <f t="shared" si="3"/>
        <v>0.6</v>
      </c>
      <c r="V25" s="32">
        <f t="shared" si="3"/>
        <v>0.6</v>
      </c>
      <c r="W25" s="32">
        <f t="shared" si="3"/>
        <v>0.6</v>
      </c>
      <c r="X25" s="32">
        <f t="shared" si="3"/>
        <v>0.6</v>
      </c>
      <c r="Y25" s="32">
        <f t="shared" si="3"/>
        <v>0.6</v>
      </c>
      <c r="Z25" s="32">
        <f t="shared" si="3"/>
        <v>0.6</v>
      </c>
      <c r="AA25" s="32">
        <f t="shared" si="3"/>
        <v>0.6</v>
      </c>
      <c r="AB25" s="32">
        <f t="shared" si="3"/>
        <v>0.6</v>
      </c>
      <c r="AC25" s="32">
        <f t="shared" si="3"/>
        <v>0.6</v>
      </c>
      <c r="AD25" s="32">
        <f t="shared" si="3"/>
        <v>0.6</v>
      </c>
      <c r="AE25" s="32">
        <f t="shared" si="3"/>
        <v>0.6</v>
      </c>
      <c r="AF25" s="32">
        <f t="shared" si="3"/>
        <v>0.6</v>
      </c>
      <c r="AG25" s="32">
        <f t="shared" si="3"/>
        <v>0.6</v>
      </c>
      <c r="AH25" s="32">
        <f t="shared" si="3"/>
        <v>0.6</v>
      </c>
      <c r="AI25" s="32">
        <f t="shared" si="3"/>
        <v>0.6</v>
      </c>
      <c r="AJ25" s="32">
        <f t="shared" si="3"/>
        <v>0.6</v>
      </c>
    </row>
    <row r="26" spans="1:43" ht="15.75">
      <c r="A26" s="51" t="s">
        <v>48</v>
      </c>
      <c r="B26" s="52"/>
      <c r="C26" s="32">
        <f t="shared" ref="C26:C27" si="4">$AK3/$B3</f>
        <v>0.91428571428571426</v>
      </c>
      <c r="D26" s="32">
        <f>C26</f>
        <v>0.91428571428571426</v>
      </c>
      <c r="E26" s="32">
        <f t="shared" si="3"/>
        <v>0.91428571428571426</v>
      </c>
      <c r="F26" s="32">
        <f t="shared" si="3"/>
        <v>0.91428571428571426</v>
      </c>
      <c r="G26" s="32">
        <f t="shared" si="3"/>
        <v>0.91428571428571426</v>
      </c>
      <c r="H26" s="32">
        <f t="shared" si="3"/>
        <v>0.91428571428571426</v>
      </c>
      <c r="I26" s="32">
        <f t="shared" si="3"/>
        <v>0.91428571428571426</v>
      </c>
      <c r="J26" s="32">
        <f t="shared" si="3"/>
        <v>0.91428571428571426</v>
      </c>
      <c r="K26" s="32">
        <f t="shared" si="3"/>
        <v>0.91428571428571426</v>
      </c>
      <c r="L26" s="32">
        <f t="shared" si="3"/>
        <v>0.91428571428571426</v>
      </c>
      <c r="M26" s="32">
        <f t="shared" si="3"/>
        <v>0.91428571428571426</v>
      </c>
      <c r="N26" s="32">
        <f t="shared" si="3"/>
        <v>0.91428571428571426</v>
      </c>
      <c r="O26" s="32">
        <f t="shared" si="3"/>
        <v>0.91428571428571426</v>
      </c>
      <c r="P26" s="32">
        <f t="shared" si="3"/>
        <v>0.91428571428571426</v>
      </c>
      <c r="Q26" s="32">
        <f t="shared" si="3"/>
        <v>0.91428571428571426</v>
      </c>
      <c r="R26" s="32">
        <f t="shared" si="3"/>
        <v>0.91428571428571426</v>
      </c>
      <c r="S26" s="32">
        <f t="shared" si="3"/>
        <v>0.91428571428571426</v>
      </c>
      <c r="T26" s="32">
        <f t="shared" si="3"/>
        <v>0.91428571428571426</v>
      </c>
      <c r="U26" s="32">
        <f t="shared" si="3"/>
        <v>0.91428571428571426</v>
      </c>
      <c r="V26" s="32">
        <f t="shared" si="3"/>
        <v>0.91428571428571426</v>
      </c>
      <c r="W26" s="32">
        <f t="shared" si="3"/>
        <v>0.91428571428571426</v>
      </c>
      <c r="X26" s="32">
        <f t="shared" si="3"/>
        <v>0.91428571428571426</v>
      </c>
      <c r="Y26" s="32">
        <f t="shared" si="3"/>
        <v>0.91428571428571426</v>
      </c>
      <c r="Z26" s="32">
        <f t="shared" si="3"/>
        <v>0.91428571428571426</v>
      </c>
      <c r="AA26" s="32">
        <f t="shared" si="3"/>
        <v>0.91428571428571426</v>
      </c>
      <c r="AB26" s="32">
        <f t="shared" si="3"/>
        <v>0.91428571428571426</v>
      </c>
      <c r="AC26" s="32">
        <f t="shared" si="3"/>
        <v>0.91428571428571426</v>
      </c>
      <c r="AD26" s="32">
        <f t="shared" si="3"/>
        <v>0.91428571428571426</v>
      </c>
      <c r="AE26" s="32">
        <f t="shared" si="3"/>
        <v>0.91428571428571426</v>
      </c>
      <c r="AF26" s="32">
        <f t="shared" si="3"/>
        <v>0.91428571428571426</v>
      </c>
      <c r="AG26" s="32">
        <f t="shared" si="3"/>
        <v>0.91428571428571426</v>
      </c>
      <c r="AH26" s="32">
        <f t="shared" si="3"/>
        <v>0.91428571428571426</v>
      </c>
      <c r="AI26" s="32">
        <f t="shared" si="3"/>
        <v>0.91428571428571426</v>
      </c>
      <c r="AJ26" s="32">
        <f t="shared" si="3"/>
        <v>0.91428571428571426</v>
      </c>
    </row>
    <row r="27" spans="1:43" ht="15.75">
      <c r="A27" s="51" t="s">
        <v>47</v>
      </c>
      <c r="B27" s="52"/>
      <c r="C27" s="32">
        <f t="shared" si="4"/>
        <v>0.38095238095238093</v>
      </c>
      <c r="D27" s="32">
        <f>C27</f>
        <v>0.38095238095238093</v>
      </c>
      <c r="E27" s="32">
        <f t="shared" si="3"/>
        <v>0.38095238095238093</v>
      </c>
      <c r="F27" s="32">
        <f t="shared" si="3"/>
        <v>0.38095238095238093</v>
      </c>
      <c r="G27" s="32">
        <f t="shared" si="3"/>
        <v>0.38095238095238093</v>
      </c>
      <c r="H27" s="32">
        <f t="shared" si="3"/>
        <v>0.38095238095238093</v>
      </c>
      <c r="I27" s="32">
        <f t="shared" si="3"/>
        <v>0.38095238095238093</v>
      </c>
      <c r="J27" s="32">
        <f t="shared" si="3"/>
        <v>0.38095238095238093</v>
      </c>
      <c r="K27" s="32">
        <f t="shared" si="3"/>
        <v>0.38095238095238093</v>
      </c>
      <c r="L27" s="32">
        <f t="shared" si="3"/>
        <v>0.38095238095238093</v>
      </c>
      <c r="M27" s="32">
        <f t="shared" si="3"/>
        <v>0.38095238095238093</v>
      </c>
      <c r="N27" s="32">
        <f t="shared" si="3"/>
        <v>0.38095238095238093</v>
      </c>
      <c r="O27" s="32">
        <f t="shared" si="3"/>
        <v>0.38095238095238093</v>
      </c>
      <c r="P27" s="32">
        <f t="shared" si="3"/>
        <v>0.38095238095238093</v>
      </c>
      <c r="Q27" s="32">
        <f t="shared" si="3"/>
        <v>0.38095238095238093</v>
      </c>
      <c r="R27" s="32">
        <f t="shared" si="3"/>
        <v>0.38095238095238093</v>
      </c>
      <c r="S27" s="32">
        <f t="shared" si="3"/>
        <v>0.38095238095238093</v>
      </c>
      <c r="T27" s="32">
        <f t="shared" si="3"/>
        <v>0.38095238095238093</v>
      </c>
      <c r="U27" s="32">
        <f t="shared" si="3"/>
        <v>0.38095238095238093</v>
      </c>
      <c r="V27" s="32">
        <f t="shared" si="3"/>
        <v>0.38095238095238093</v>
      </c>
      <c r="W27" s="32">
        <f t="shared" si="3"/>
        <v>0.38095238095238093</v>
      </c>
      <c r="X27" s="32">
        <f t="shared" si="3"/>
        <v>0.38095238095238093</v>
      </c>
      <c r="Y27" s="32">
        <f t="shared" si="3"/>
        <v>0.38095238095238093</v>
      </c>
      <c r="Z27" s="32">
        <f t="shared" si="3"/>
        <v>0.38095238095238093</v>
      </c>
      <c r="AA27" s="32">
        <f t="shared" si="3"/>
        <v>0.38095238095238093</v>
      </c>
      <c r="AB27" s="32">
        <f t="shared" si="3"/>
        <v>0.38095238095238093</v>
      </c>
      <c r="AC27" s="32">
        <f t="shared" si="3"/>
        <v>0.38095238095238093</v>
      </c>
      <c r="AD27" s="32">
        <f t="shared" si="3"/>
        <v>0.38095238095238093</v>
      </c>
      <c r="AE27" s="32">
        <f t="shared" si="3"/>
        <v>0.38095238095238093</v>
      </c>
      <c r="AF27" s="32">
        <f t="shared" si="3"/>
        <v>0.38095238095238093</v>
      </c>
      <c r="AG27" s="32">
        <f t="shared" si="3"/>
        <v>0.38095238095238093</v>
      </c>
      <c r="AH27" s="32">
        <f t="shared" si="3"/>
        <v>0.38095238095238093</v>
      </c>
      <c r="AI27" s="32">
        <f t="shared" si="3"/>
        <v>0.38095238095238093</v>
      </c>
      <c r="AJ27" s="32">
        <f t="shared" si="3"/>
        <v>0.38095238095238093</v>
      </c>
    </row>
    <row r="28" spans="1:43" ht="15.75">
      <c r="A28" s="53" t="s">
        <v>70</v>
      </c>
      <c r="B28" s="54"/>
      <c r="C28" s="32">
        <f t="shared" ref="C28:I29" si="5">C3/$B3</f>
        <v>1</v>
      </c>
      <c r="D28" s="32">
        <f t="shared" si="5"/>
        <v>0.9</v>
      </c>
      <c r="E28" s="32">
        <f t="shared" si="5"/>
        <v>0.9</v>
      </c>
      <c r="F28" s="32">
        <f t="shared" si="5"/>
        <v>0.9</v>
      </c>
      <c r="G28" s="32">
        <f t="shared" si="5"/>
        <v>0.9</v>
      </c>
      <c r="H28" s="32">
        <f t="shared" si="5"/>
        <v>0.9</v>
      </c>
      <c r="I28" s="32">
        <f t="shared" si="5"/>
        <v>0.9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43" ht="15.75">
      <c r="A29" s="53" t="s">
        <v>71</v>
      </c>
      <c r="B29" s="54"/>
      <c r="C29" s="32">
        <f t="shared" si="5"/>
        <v>0.66666666666666663</v>
      </c>
      <c r="D29" s="32">
        <f t="shared" si="5"/>
        <v>0.5</v>
      </c>
      <c r="E29" s="32">
        <f t="shared" si="5"/>
        <v>0</v>
      </c>
      <c r="F29" s="32">
        <f t="shared" si="5"/>
        <v>0.5</v>
      </c>
      <c r="G29" s="32">
        <f t="shared" si="5"/>
        <v>0.5</v>
      </c>
      <c r="H29" s="32">
        <f t="shared" si="5"/>
        <v>0.5</v>
      </c>
      <c r="I29" s="32">
        <f t="shared" si="5"/>
        <v>0</v>
      </c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2" spans="1:43">
      <c r="A32" t="str">
        <f>IF(B5="","",C5/B5)</f>
        <v/>
      </c>
      <c r="B32" t="str">
        <f>IF(C5="","",D5/C5)</f>
        <v/>
      </c>
      <c r="C32" t="str">
        <f>IF(D5="","",E5/D5)</f>
        <v/>
      </c>
      <c r="D32" t="str">
        <f>IF(E5="","",F5/E5)</f>
        <v/>
      </c>
      <c r="E32" t="str">
        <f>IF(F5="","",G5/F5)</f>
        <v/>
      </c>
    </row>
    <row r="33" spans="3:30">
      <c r="C33" s="3"/>
      <c r="D33" s="3"/>
      <c r="E33" s="3"/>
      <c r="F33" s="3"/>
      <c r="G33" s="3"/>
      <c r="H33" s="3"/>
    </row>
    <row r="36" spans="3:30" ht="15.75">
      <c r="Y36" s="47" t="s">
        <v>49</v>
      </c>
      <c r="Z36" s="47"/>
      <c r="AA36" s="47"/>
      <c r="AB36" s="47"/>
      <c r="AC36" s="47"/>
      <c r="AD36" s="47"/>
    </row>
    <row r="37" spans="3:30" ht="15.75">
      <c r="Y37" s="48">
        <f>COUNTIF(C28:AJ28,"&gt;"&amp;C25)</f>
        <v>7</v>
      </c>
      <c r="Z37" s="48"/>
      <c r="AA37" s="48"/>
      <c r="AB37" s="48"/>
      <c r="AC37" s="48"/>
      <c r="AD37" s="48"/>
    </row>
    <row r="38" spans="3:30" ht="15.75">
      <c r="Y38" s="48">
        <f>COUNTIF(C29:AJ29,"&gt;"&amp;C25)</f>
        <v>1</v>
      </c>
      <c r="Z38" s="48"/>
      <c r="AA38" s="48"/>
      <c r="AB38" s="48"/>
      <c r="AC38" s="48"/>
      <c r="AD38" s="48"/>
    </row>
    <row r="57" spans="1:5" ht="15.75">
      <c r="A57" s="6"/>
      <c r="B57" s="7"/>
      <c r="C57" s="7" t="str">
        <f>IF(D8="","",E8/D8)</f>
        <v/>
      </c>
      <c r="D57" s="7"/>
      <c r="E57" s="7"/>
    </row>
    <row r="58" spans="1:5">
      <c r="A58" s="8"/>
      <c r="B58" s="7"/>
      <c r="C58" s="7"/>
      <c r="D58" s="7"/>
      <c r="E58" s="7"/>
    </row>
    <row r="59" spans="1:5">
      <c r="A59" s="9"/>
      <c r="B59" s="10"/>
      <c r="C59" s="7"/>
      <c r="D59" s="7"/>
      <c r="E59" s="7"/>
    </row>
    <row r="60" spans="1:5">
      <c r="A60" s="9"/>
      <c r="B60" s="10"/>
      <c r="C60" s="7"/>
      <c r="D60" s="7"/>
      <c r="E60" s="7"/>
    </row>
    <row r="61" spans="1:5">
      <c r="A61" s="7"/>
      <c r="B61" s="7"/>
      <c r="C61" s="7"/>
      <c r="D61" s="7"/>
      <c r="E61" s="7"/>
    </row>
    <row r="62" spans="1:5">
      <c r="A62" s="7"/>
      <c r="B62" s="7"/>
      <c r="C62" s="7"/>
      <c r="D62" s="7"/>
      <c r="E62" s="7"/>
    </row>
  </sheetData>
  <protectedRanges>
    <protectedRange sqref="C3:AJ23" name="Range1_1"/>
  </protectedRanges>
  <mergeCells count="9">
    <mergeCell ref="Y36:AD36"/>
    <mergeCell ref="Y37:AD37"/>
    <mergeCell ref="Y38:AD38"/>
    <mergeCell ref="A24:B24"/>
    <mergeCell ref="A25:B25"/>
    <mergeCell ref="A26:B26"/>
    <mergeCell ref="A27:B27"/>
    <mergeCell ref="A28:B28"/>
    <mergeCell ref="A29:B29"/>
  </mergeCells>
  <conditionalFormatting sqref="C3:AJ22">
    <cfRule type="cellIs" dxfId="1" priority="1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"/>
  <dimension ref="A1:AF32"/>
  <sheetViews>
    <sheetView topLeftCell="A33" zoomScale="80" zoomScaleNormal="80" workbookViewId="0">
      <selection activeCell="B26" sqref="B26"/>
    </sheetView>
  </sheetViews>
  <sheetFormatPr defaultRowHeight="15"/>
  <cols>
    <col min="1" max="1" width="60.140625" bestFit="1" customWidth="1"/>
    <col min="2" max="31" width="6" bestFit="1" customWidth="1"/>
    <col min="32" max="32" width="8.7109375" bestFit="1" customWidth="1"/>
  </cols>
  <sheetData>
    <row r="1" spans="1:32" ht="15.75" customHeight="1">
      <c r="A1" s="15" t="s">
        <v>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7"/>
    </row>
    <row r="2" spans="1:32" ht="15.75">
      <c r="A2" s="22" t="s">
        <v>7</v>
      </c>
      <c r="B2" s="23">
        <v>1</v>
      </c>
      <c r="C2" s="23">
        <v>2</v>
      </c>
      <c r="D2" s="23">
        <v>3</v>
      </c>
      <c r="E2" s="23">
        <v>4</v>
      </c>
      <c r="F2" s="23">
        <v>5</v>
      </c>
      <c r="G2" s="23">
        <v>6</v>
      </c>
      <c r="H2" s="23">
        <v>7</v>
      </c>
      <c r="I2" s="23">
        <v>8</v>
      </c>
      <c r="J2" s="23">
        <v>9</v>
      </c>
      <c r="K2" s="23">
        <v>10</v>
      </c>
      <c r="L2" s="23">
        <v>11</v>
      </c>
      <c r="M2" s="23">
        <v>12</v>
      </c>
      <c r="N2" s="23">
        <v>13</v>
      </c>
      <c r="O2" s="23">
        <v>14</v>
      </c>
      <c r="P2" s="23">
        <v>15</v>
      </c>
      <c r="Q2" s="23">
        <v>16</v>
      </c>
      <c r="R2" s="23">
        <v>17</v>
      </c>
      <c r="S2" s="23">
        <v>18</v>
      </c>
      <c r="T2" s="23">
        <v>19</v>
      </c>
      <c r="U2" s="23">
        <v>20</v>
      </c>
      <c r="V2" s="23">
        <v>21</v>
      </c>
      <c r="W2" s="23">
        <v>22</v>
      </c>
      <c r="X2" s="23">
        <v>23</v>
      </c>
      <c r="Y2" s="23">
        <v>24</v>
      </c>
      <c r="Z2" s="23">
        <v>25</v>
      </c>
      <c r="AA2" s="23">
        <v>26</v>
      </c>
      <c r="AB2" s="23">
        <v>27</v>
      </c>
      <c r="AC2" s="23">
        <v>28</v>
      </c>
      <c r="AD2" s="23">
        <v>29</v>
      </c>
      <c r="AE2" s="23">
        <v>30</v>
      </c>
      <c r="AF2" s="1" t="s">
        <v>0</v>
      </c>
    </row>
    <row r="3" spans="1:32" ht="15.75">
      <c r="A3" s="24" t="s">
        <v>8</v>
      </c>
      <c r="B3" s="18">
        <v>3</v>
      </c>
      <c r="C3" s="18">
        <v>4</v>
      </c>
      <c r="D3" s="18">
        <v>4</v>
      </c>
      <c r="E3" s="18">
        <v>5</v>
      </c>
      <c r="F3" s="18">
        <v>5</v>
      </c>
      <c r="G3" s="18">
        <v>5</v>
      </c>
      <c r="H3" s="18"/>
      <c r="I3" s="18"/>
      <c r="J3" s="18"/>
      <c r="K3" s="18"/>
      <c r="L3" s="18"/>
      <c r="M3" s="18"/>
      <c r="N3" s="19"/>
      <c r="O3" s="19"/>
      <c r="P3" s="19"/>
      <c r="Q3" s="19"/>
      <c r="R3" s="18"/>
      <c r="S3" s="18"/>
      <c r="T3" s="18"/>
      <c r="U3" s="18"/>
      <c r="V3" s="18"/>
      <c r="W3" s="18"/>
      <c r="X3" s="18"/>
      <c r="Y3" s="18"/>
      <c r="Z3" s="18"/>
      <c r="AA3" s="18"/>
      <c r="AB3" s="19"/>
      <c r="AC3" s="19"/>
      <c r="AD3" s="19"/>
      <c r="AE3" s="19"/>
      <c r="AF3" s="39">
        <f t="shared" ref="AF3:AF22" si="0">IF(SUM(B3:AE3)=0,"",AVERAGE(B3:AE3))</f>
        <v>4.333333333333333</v>
      </c>
    </row>
    <row r="4" spans="1:32" ht="15.75">
      <c r="A4" s="24" t="s">
        <v>10</v>
      </c>
      <c r="B4" s="18">
        <v>5</v>
      </c>
      <c r="C4" s="18">
        <v>5</v>
      </c>
      <c r="D4" s="18">
        <v>4</v>
      </c>
      <c r="E4" s="18">
        <v>4</v>
      </c>
      <c r="F4" s="18">
        <v>4</v>
      </c>
      <c r="G4" s="18">
        <v>3</v>
      </c>
      <c r="H4" s="18"/>
      <c r="I4" s="18"/>
      <c r="J4" s="18"/>
      <c r="K4" s="18"/>
      <c r="L4" s="18"/>
      <c r="M4" s="18"/>
      <c r="N4" s="19"/>
      <c r="O4" s="19"/>
      <c r="P4" s="19"/>
      <c r="Q4" s="19"/>
      <c r="R4" s="18"/>
      <c r="S4" s="18"/>
      <c r="T4" s="18"/>
      <c r="U4" s="18"/>
      <c r="V4" s="18"/>
      <c r="W4" s="18"/>
      <c r="X4" s="18"/>
      <c r="Y4" s="18"/>
      <c r="Z4" s="18"/>
      <c r="AA4" s="18"/>
      <c r="AB4" s="19"/>
      <c r="AC4" s="19"/>
      <c r="AD4" s="19"/>
      <c r="AE4" s="19"/>
      <c r="AF4" s="39">
        <f t="shared" si="0"/>
        <v>4.166666666666667</v>
      </c>
    </row>
    <row r="5" spans="1:32" ht="15.75">
      <c r="A5" s="24" t="s">
        <v>11</v>
      </c>
      <c r="B5" s="18">
        <v>5</v>
      </c>
      <c r="C5" s="18">
        <v>5</v>
      </c>
      <c r="D5" s="18">
        <v>5</v>
      </c>
      <c r="E5" s="18">
        <v>5</v>
      </c>
      <c r="F5" s="18">
        <v>5</v>
      </c>
      <c r="G5" s="18">
        <v>4</v>
      </c>
      <c r="H5" s="18"/>
      <c r="I5" s="18"/>
      <c r="J5" s="18"/>
      <c r="K5" s="18"/>
      <c r="L5" s="18"/>
      <c r="M5" s="18"/>
      <c r="N5" s="19"/>
      <c r="O5" s="19"/>
      <c r="P5" s="19"/>
      <c r="Q5" s="19"/>
      <c r="R5" s="18"/>
      <c r="S5" s="18"/>
      <c r="T5" s="18"/>
      <c r="U5" s="18"/>
      <c r="V5" s="18"/>
      <c r="W5" s="18"/>
      <c r="X5" s="18"/>
      <c r="Y5" s="18"/>
      <c r="Z5" s="18"/>
      <c r="AA5" s="18"/>
      <c r="AB5" s="19"/>
      <c r="AC5" s="19"/>
      <c r="AD5" s="19"/>
      <c r="AE5" s="19"/>
      <c r="AF5" s="39">
        <f t="shared" si="0"/>
        <v>4.833333333333333</v>
      </c>
    </row>
    <row r="6" spans="1:32" ht="15.75">
      <c r="A6" s="24" t="s">
        <v>12</v>
      </c>
      <c r="B6" s="18">
        <v>5</v>
      </c>
      <c r="C6" s="18">
        <v>5</v>
      </c>
      <c r="D6" s="18">
        <v>5</v>
      </c>
      <c r="E6" s="18">
        <v>4</v>
      </c>
      <c r="F6" s="18">
        <v>3</v>
      </c>
      <c r="G6" s="18">
        <v>3</v>
      </c>
      <c r="H6" s="18"/>
      <c r="I6" s="18"/>
      <c r="J6" s="18"/>
      <c r="K6" s="18"/>
      <c r="L6" s="18"/>
      <c r="M6" s="18"/>
      <c r="N6" s="19"/>
      <c r="O6" s="19"/>
      <c r="P6" s="19"/>
      <c r="Q6" s="19"/>
      <c r="R6" s="18"/>
      <c r="S6" s="18"/>
      <c r="T6" s="18"/>
      <c r="U6" s="18"/>
      <c r="V6" s="18"/>
      <c r="W6" s="18"/>
      <c r="X6" s="18"/>
      <c r="Y6" s="18"/>
      <c r="Z6" s="18"/>
      <c r="AA6" s="18"/>
      <c r="AB6" s="19"/>
      <c r="AC6" s="19"/>
      <c r="AD6" s="19"/>
      <c r="AE6" s="19"/>
      <c r="AF6" s="39">
        <f t="shared" si="0"/>
        <v>4.166666666666667</v>
      </c>
    </row>
    <row r="7" spans="1:32" ht="15.75">
      <c r="A7" s="24" t="s">
        <v>13</v>
      </c>
      <c r="B7" s="18">
        <v>5</v>
      </c>
      <c r="C7" s="18">
        <v>5</v>
      </c>
      <c r="D7" s="18">
        <v>5</v>
      </c>
      <c r="E7" s="18">
        <v>5</v>
      </c>
      <c r="F7" s="18">
        <v>4</v>
      </c>
      <c r="G7" s="18">
        <v>3</v>
      </c>
      <c r="H7" s="18"/>
      <c r="I7" s="18"/>
      <c r="J7" s="18"/>
      <c r="K7" s="18"/>
      <c r="L7" s="18"/>
      <c r="M7" s="18"/>
      <c r="N7" s="19"/>
      <c r="O7" s="19"/>
      <c r="P7" s="19"/>
      <c r="Q7" s="19"/>
      <c r="R7" s="18"/>
      <c r="S7" s="18"/>
      <c r="T7" s="18"/>
      <c r="U7" s="18"/>
      <c r="V7" s="18"/>
      <c r="W7" s="18"/>
      <c r="X7" s="18"/>
      <c r="Y7" s="18"/>
      <c r="Z7" s="18"/>
      <c r="AA7" s="18"/>
      <c r="AB7" s="19"/>
      <c r="AC7" s="19"/>
      <c r="AD7" s="19"/>
      <c r="AE7" s="19"/>
      <c r="AF7" s="39">
        <f t="shared" si="0"/>
        <v>4.5</v>
      </c>
    </row>
    <row r="8" spans="1:32" ht="15.75">
      <c r="A8" s="24" t="s">
        <v>14</v>
      </c>
      <c r="B8" s="18">
        <v>5</v>
      </c>
      <c r="C8" s="18">
        <v>5</v>
      </c>
      <c r="D8" s="18">
        <v>5</v>
      </c>
      <c r="E8" s="18">
        <v>5</v>
      </c>
      <c r="F8" s="18">
        <v>4</v>
      </c>
      <c r="G8" s="18">
        <v>4</v>
      </c>
      <c r="H8" s="18"/>
      <c r="I8" s="18"/>
      <c r="J8" s="18"/>
      <c r="K8" s="18"/>
      <c r="L8" s="18"/>
      <c r="M8" s="18"/>
      <c r="N8" s="19"/>
      <c r="O8" s="19"/>
      <c r="P8" s="19"/>
      <c r="Q8" s="19"/>
      <c r="R8" s="18"/>
      <c r="S8" s="18"/>
      <c r="T8" s="18"/>
      <c r="U8" s="18"/>
      <c r="V8" s="18"/>
      <c r="W8" s="18"/>
      <c r="X8" s="18"/>
      <c r="Y8" s="18"/>
      <c r="Z8" s="18"/>
      <c r="AA8" s="18"/>
      <c r="AB8" s="19"/>
      <c r="AC8" s="19"/>
      <c r="AD8" s="19"/>
      <c r="AE8" s="19"/>
      <c r="AF8" s="39">
        <f t="shared" si="0"/>
        <v>4.666666666666667</v>
      </c>
    </row>
    <row r="9" spans="1:32" ht="15.75">
      <c r="A9" s="24" t="s">
        <v>15</v>
      </c>
      <c r="B9" s="18">
        <v>5</v>
      </c>
      <c r="C9" s="18">
        <v>5</v>
      </c>
      <c r="D9" s="18">
        <v>5</v>
      </c>
      <c r="E9" s="18">
        <v>4</v>
      </c>
      <c r="F9" s="18">
        <v>4</v>
      </c>
      <c r="G9" s="18">
        <v>4</v>
      </c>
      <c r="H9" s="18"/>
      <c r="I9" s="18"/>
      <c r="J9" s="18"/>
      <c r="K9" s="18"/>
      <c r="L9" s="18"/>
      <c r="M9" s="18"/>
      <c r="N9" s="19"/>
      <c r="O9" s="19"/>
      <c r="P9" s="19"/>
      <c r="Q9" s="19"/>
      <c r="R9" s="18"/>
      <c r="S9" s="18"/>
      <c r="T9" s="18"/>
      <c r="U9" s="18"/>
      <c r="V9" s="18"/>
      <c r="W9" s="18"/>
      <c r="X9" s="18"/>
      <c r="Y9" s="18"/>
      <c r="Z9" s="18"/>
      <c r="AA9" s="18"/>
      <c r="AB9" s="19"/>
      <c r="AC9" s="19"/>
      <c r="AD9" s="19"/>
      <c r="AE9" s="19"/>
      <c r="AF9" s="39">
        <f t="shared" si="0"/>
        <v>4.5</v>
      </c>
    </row>
    <row r="10" spans="1:32" ht="15.75">
      <c r="A10" s="24" t="s">
        <v>16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9"/>
      <c r="O10" s="19"/>
      <c r="P10" s="19"/>
      <c r="Q10" s="19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9"/>
      <c r="AC10" s="19"/>
      <c r="AD10" s="19"/>
      <c r="AE10" s="19"/>
      <c r="AF10" s="39" t="str">
        <f t="shared" si="0"/>
        <v/>
      </c>
    </row>
    <row r="11" spans="1:32" ht="15.75">
      <c r="A11" s="24" t="s">
        <v>17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  <c r="O11" s="19"/>
      <c r="P11" s="19"/>
      <c r="Q11" s="19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9"/>
      <c r="AC11" s="19"/>
      <c r="AD11" s="19"/>
      <c r="AE11" s="19"/>
      <c r="AF11" s="39" t="str">
        <f t="shared" si="0"/>
        <v/>
      </c>
    </row>
    <row r="12" spans="1:32" ht="15.75">
      <c r="A12" s="24" t="s">
        <v>18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/>
      <c r="O12" s="19"/>
      <c r="P12" s="19"/>
      <c r="Q12" s="19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9"/>
      <c r="AC12" s="19"/>
      <c r="AD12" s="19"/>
      <c r="AE12" s="19"/>
      <c r="AF12" s="39" t="str">
        <f t="shared" si="0"/>
        <v/>
      </c>
    </row>
    <row r="13" spans="1:32" ht="15.75">
      <c r="A13" s="24" t="s">
        <v>19</v>
      </c>
      <c r="B13" s="18"/>
      <c r="C13" s="18"/>
      <c r="D13" s="18"/>
      <c r="E13" s="18"/>
      <c r="F13" s="18"/>
      <c r="G13" s="18"/>
      <c r="H13" s="18"/>
      <c r="I13" s="18"/>
      <c r="J13" s="18"/>
      <c r="K13" s="19"/>
      <c r="L13" s="19"/>
      <c r="M13" s="19"/>
      <c r="N13" s="19"/>
      <c r="O13" s="19"/>
      <c r="P13" s="19"/>
      <c r="Q13" s="19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9"/>
      <c r="AC13" s="19"/>
      <c r="AD13" s="19"/>
      <c r="AE13" s="19"/>
      <c r="AF13" s="39" t="str">
        <f t="shared" si="0"/>
        <v/>
      </c>
    </row>
    <row r="14" spans="1:32" ht="15.75">
      <c r="A14" s="24" t="s">
        <v>20</v>
      </c>
      <c r="B14" s="18"/>
      <c r="C14" s="18"/>
      <c r="D14" s="18"/>
      <c r="E14" s="18"/>
      <c r="F14" s="18"/>
      <c r="G14" s="18"/>
      <c r="H14" s="18"/>
      <c r="I14" s="18"/>
      <c r="J14" s="18"/>
      <c r="K14" s="19"/>
      <c r="L14" s="19"/>
      <c r="M14" s="19"/>
      <c r="N14" s="19"/>
      <c r="O14" s="19"/>
      <c r="P14" s="19"/>
      <c r="Q14" s="19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9"/>
      <c r="AC14" s="19"/>
      <c r="AD14" s="19"/>
      <c r="AE14" s="19"/>
      <c r="AF14" s="39" t="str">
        <f t="shared" si="0"/>
        <v/>
      </c>
    </row>
    <row r="15" spans="1:32" ht="15.75">
      <c r="A15" s="24" t="s">
        <v>21</v>
      </c>
      <c r="B15" s="18"/>
      <c r="C15" s="18"/>
      <c r="D15" s="18"/>
      <c r="E15" s="18"/>
      <c r="F15" s="18"/>
      <c r="G15" s="18"/>
      <c r="H15" s="18"/>
      <c r="I15" s="18"/>
      <c r="J15" s="18"/>
      <c r="K15" s="19"/>
      <c r="L15" s="19"/>
      <c r="M15" s="19"/>
      <c r="N15" s="19"/>
      <c r="O15" s="19"/>
      <c r="P15" s="19"/>
      <c r="Q15" s="19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9"/>
      <c r="AC15" s="19"/>
      <c r="AD15" s="19"/>
      <c r="AE15" s="19"/>
      <c r="AF15" s="39" t="str">
        <f t="shared" si="0"/>
        <v/>
      </c>
    </row>
    <row r="16" spans="1:32" ht="15.75">
      <c r="A16" s="24" t="s">
        <v>22</v>
      </c>
      <c r="B16" s="18"/>
      <c r="C16" s="18"/>
      <c r="D16" s="18"/>
      <c r="E16" s="18"/>
      <c r="F16" s="18"/>
      <c r="G16" s="18"/>
      <c r="H16" s="18"/>
      <c r="I16" s="18"/>
      <c r="J16" s="18"/>
      <c r="K16" s="19"/>
      <c r="L16" s="19"/>
      <c r="M16" s="19"/>
      <c r="N16" s="19"/>
      <c r="O16" s="19"/>
      <c r="P16" s="19"/>
      <c r="Q16" s="19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9"/>
      <c r="AC16" s="19"/>
      <c r="AD16" s="19"/>
      <c r="AE16" s="19"/>
      <c r="AF16" s="39" t="str">
        <f t="shared" si="0"/>
        <v/>
      </c>
    </row>
    <row r="17" spans="1:32" ht="15.75">
      <c r="A17" s="24" t="s">
        <v>23</v>
      </c>
      <c r="B17" s="18"/>
      <c r="C17" s="18"/>
      <c r="D17" s="18"/>
      <c r="E17" s="18"/>
      <c r="F17" s="18"/>
      <c r="G17" s="18"/>
      <c r="H17" s="18"/>
      <c r="I17" s="18"/>
      <c r="J17" s="18"/>
      <c r="K17" s="19"/>
      <c r="L17" s="19"/>
      <c r="M17" s="19"/>
      <c r="N17" s="19"/>
      <c r="O17" s="19"/>
      <c r="P17" s="19"/>
      <c r="Q17" s="19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9"/>
      <c r="AC17" s="19"/>
      <c r="AD17" s="19"/>
      <c r="AE17" s="19"/>
      <c r="AF17" s="39" t="str">
        <f t="shared" si="0"/>
        <v/>
      </c>
    </row>
    <row r="18" spans="1:32" ht="15.75">
      <c r="A18" s="24" t="s">
        <v>24</v>
      </c>
      <c r="B18" s="18"/>
      <c r="C18" s="18"/>
      <c r="D18" s="18"/>
      <c r="E18" s="18"/>
      <c r="F18" s="18"/>
      <c r="G18" s="18"/>
      <c r="H18" s="18"/>
      <c r="I18" s="18"/>
      <c r="J18" s="18"/>
      <c r="K18" s="19"/>
      <c r="L18" s="19"/>
      <c r="M18" s="19"/>
      <c r="N18" s="19"/>
      <c r="O18" s="19"/>
      <c r="P18" s="19"/>
      <c r="Q18" s="19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9"/>
      <c r="AC18" s="19"/>
      <c r="AD18" s="19"/>
      <c r="AE18" s="19"/>
      <c r="AF18" s="39" t="str">
        <f t="shared" si="0"/>
        <v/>
      </c>
    </row>
    <row r="19" spans="1:32" ht="15.75">
      <c r="A19" s="24" t="s">
        <v>25</v>
      </c>
      <c r="B19" s="18"/>
      <c r="C19" s="18"/>
      <c r="D19" s="18"/>
      <c r="E19" s="18"/>
      <c r="F19" s="18"/>
      <c r="G19" s="18"/>
      <c r="H19" s="18"/>
      <c r="I19" s="18"/>
      <c r="J19" s="18"/>
      <c r="K19" s="19"/>
      <c r="L19" s="19"/>
      <c r="M19" s="19"/>
      <c r="N19" s="19"/>
      <c r="O19" s="19"/>
      <c r="P19" s="19"/>
      <c r="Q19" s="19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9"/>
      <c r="AC19" s="19"/>
      <c r="AD19" s="19"/>
      <c r="AE19" s="19"/>
      <c r="AF19" s="39" t="str">
        <f t="shared" si="0"/>
        <v/>
      </c>
    </row>
    <row r="20" spans="1:32" ht="15.75">
      <c r="A20" s="24" t="s">
        <v>26</v>
      </c>
      <c r="B20" s="18"/>
      <c r="C20" s="18"/>
      <c r="D20" s="18"/>
      <c r="E20" s="18"/>
      <c r="F20" s="18"/>
      <c r="G20" s="18"/>
      <c r="H20" s="18"/>
      <c r="I20" s="18"/>
      <c r="J20" s="18"/>
      <c r="K20" s="19"/>
      <c r="L20" s="19"/>
      <c r="M20" s="19"/>
      <c r="N20" s="19"/>
      <c r="O20" s="19"/>
      <c r="P20" s="19"/>
      <c r="Q20" s="19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9"/>
      <c r="AC20" s="19"/>
      <c r="AD20" s="19"/>
      <c r="AE20" s="19"/>
      <c r="AF20" s="39" t="str">
        <f t="shared" si="0"/>
        <v/>
      </c>
    </row>
    <row r="21" spans="1:32" ht="15.75">
      <c r="A21" s="24" t="s">
        <v>27</v>
      </c>
      <c r="B21" s="18"/>
      <c r="C21" s="18"/>
      <c r="D21" s="18"/>
      <c r="E21" s="18"/>
      <c r="F21" s="18"/>
      <c r="G21" s="18"/>
      <c r="H21" s="18"/>
      <c r="I21" s="18"/>
      <c r="J21" s="18"/>
      <c r="K21" s="19"/>
      <c r="L21" s="19"/>
      <c r="M21" s="19"/>
      <c r="N21" s="19"/>
      <c r="O21" s="19"/>
      <c r="P21" s="19"/>
      <c r="Q21" s="19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9"/>
      <c r="AC21" s="19"/>
      <c r="AD21" s="19"/>
      <c r="AE21" s="19"/>
      <c r="AF21" s="39" t="str">
        <f t="shared" si="0"/>
        <v/>
      </c>
    </row>
    <row r="22" spans="1:32" ht="15.75">
      <c r="A22" s="25" t="s">
        <v>28</v>
      </c>
      <c r="B22" s="20"/>
      <c r="C22" s="20"/>
      <c r="D22" s="20"/>
      <c r="E22" s="20"/>
      <c r="F22" s="20"/>
      <c r="G22" s="20"/>
      <c r="H22" s="20"/>
      <c r="I22" s="20"/>
      <c r="J22" s="20"/>
      <c r="K22" s="21"/>
      <c r="L22" s="21"/>
      <c r="M22" s="21"/>
      <c r="N22" s="21"/>
      <c r="O22" s="21"/>
      <c r="P22" s="21"/>
      <c r="Q22" s="21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1"/>
      <c r="AC22" s="21"/>
      <c r="AD22" s="21"/>
      <c r="AE22" s="21"/>
      <c r="AF22" s="39" t="str">
        <f t="shared" si="0"/>
        <v/>
      </c>
    </row>
    <row r="23" spans="1:32" s="7" customFormat="1" ht="15.75">
      <c r="A23" s="9"/>
      <c r="B23" s="12"/>
      <c r="C23" s="12"/>
      <c r="D23" s="12"/>
      <c r="E23" s="12"/>
      <c r="F23" s="12"/>
      <c r="G23" s="12"/>
      <c r="H23" s="12"/>
      <c r="I23" s="12"/>
      <c r="J23" s="12"/>
      <c r="K23" s="13"/>
      <c r="L23" s="13"/>
      <c r="M23" s="13"/>
      <c r="N23" s="13"/>
      <c r="O23" s="13"/>
      <c r="P23" s="13"/>
      <c r="Q23" s="13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3"/>
      <c r="AC23" s="13"/>
      <c r="AD23" s="13"/>
      <c r="AE23" s="13"/>
      <c r="AF23" s="14"/>
    </row>
    <row r="24" spans="1:32" s="7" customFormat="1" ht="15.75">
      <c r="A24" s="9"/>
      <c r="B24" s="12"/>
      <c r="C24" s="12"/>
      <c r="D24" s="12"/>
      <c r="E24" s="12"/>
      <c r="F24" s="12"/>
      <c r="G24" s="12"/>
      <c r="H24" s="12"/>
      <c r="I24" s="12"/>
      <c r="J24" s="12"/>
      <c r="K24" s="13"/>
      <c r="L24" s="13"/>
      <c r="M24" s="13"/>
      <c r="N24" s="13"/>
      <c r="O24" s="13"/>
      <c r="P24" s="13"/>
      <c r="Q24" s="13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3"/>
      <c r="AC24" s="13"/>
      <c r="AD24" s="13"/>
      <c r="AE24" s="13"/>
      <c r="AF24" s="14"/>
    </row>
    <row r="25" spans="1:32">
      <c r="A25" s="5" t="s">
        <v>2</v>
      </c>
      <c r="B25" s="11">
        <v>3</v>
      </c>
      <c r="C25" s="11">
        <f>B25</f>
        <v>3</v>
      </c>
      <c r="D25" s="11">
        <f t="shared" ref="D25:AF25" si="1">C25</f>
        <v>3</v>
      </c>
      <c r="E25" s="11">
        <f t="shared" si="1"/>
        <v>3</v>
      </c>
      <c r="F25" s="11">
        <f t="shared" si="1"/>
        <v>3</v>
      </c>
      <c r="G25" s="11">
        <f t="shared" si="1"/>
        <v>3</v>
      </c>
      <c r="H25" s="11">
        <f t="shared" si="1"/>
        <v>3</v>
      </c>
      <c r="I25" s="11">
        <f t="shared" si="1"/>
        <v>3</v>
      </c>
      <c r="J25" s="11">
        <f t="shared" si="1"/>
        <v>3</v>
      </c>
      <c r="K25" s="11">
        <f t="shared" si="1"/>
        <v>3</v>
      </c>
      <c r="L25" s="11">
        <f t="shared" si="1"/>
        <v>3</v>
      </c>
      <c r="M25" s="11">
        <f t="shared" si="1"/>
        <v>3</v>
      </c>
      <c r="N25" s="11">
        <f t="shared" si="1"/>
        <v>3</v>
      </c>
      <c r="O25" s="11">
        <f t="shared" si="1"/>
        <v>3</v>
      </c>
      <c r="P25" s="11">
        <f t="shared" si="1"/>
        <v>3</v>
      </c>
      <c r="Q25" s="11">
        <f t="shared" si="1"/>
        <v>3</v>
      </c>
      <c r="R25" s="11">
        <f t="shared" si="1"/>
        <v>3</v>
      </c>
      <c r="S25" s="11">
        <f t="shared" si="1"/>
        <v>3</v>
      </c>
      <c r="T25" s="11">
        <f t="shared" si="1"/>
        <v>3</v>
      </c>
      <c r="U25" s="11">
        <f t="shared" si="1"/>
        <v>3</v>
      </c>
      <c r="V25" s="11">
        <f t="shared" si="1"/>
        <v>3</v>
      </c>
      <c r="W25" s="11">
        <f t="shared" si="1"/>
        <v>3</v>
      </c>
      <c r="X25" s="11">
        <f t="shared" si="1"/>
        <v>3</v>
      </c>
      <c r="Y25" s="11">
        <f t="shared" si="1"/>
        <v>3</v>
      </c>
      <c r="Z25" s="11">
        <f t="shared" si="1"/>
        <v>3</v>
      </c>
      <c r="AA25" s="11">
        <f t="shared" si="1"/>
        <v>3</v>
      </c>
      <c r="AB25" s="11">
        <f t="shared" si="1"/>
        <v>3</v>
      </c>
      <c r="AC25" s="11">
        <f t="shared" si="1"/>
        <v>3</v>
      </c>
      <c r="AD25" s="11">
        <f t="shared" si="1"/>
        <v>3</v>
      </c>
      <c r="AE25" s="11">
        <f t="shared" si="1"/>
        <v>3</v>
      </c>
      <c r="AF25" s="11">
        <f t="shared" si="1"/>
        <v>3</v>
      </c>
    </row>
    <row r="26" spans="1:32">
      <c r="A26" s="5" t="s">
        <v>3</v>
      </c>
      <c r="B26" s="11">
        <f>$AF3</f>
        <v>4.333333333333333</v>
      </c>
      <c r="C26" s="11">
        <f t="shared" ref="C26:F26" si="2">$AF3</f>
        <v>4.333333333333333</v>
      </c>
      <c r="D26" s="11">
        <f t="shared" si="2"/>
        <v>4.333333333333333</v>
      </c>
      <c r="E26" s="11">
        <f t="shared" si="2"/>
        <v>4.333333333333333</v>
      </c>
      <c r="F26" s="11">
        <f t="shared" si="2"/>
        <v>4.333333333333333</v>
      </c>
      <c r="G26" s="11">
        <f t="shared" ref="G26" si="3">$AF3</f>
        <v>4.333333333333333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</row>
    <row r="27" spans="1:32">
      <c r="A27" s="5" t="s">
        <v>4</v>
      </c>
      <c r="B27" s="11">
        <f>$AF4</f>
        <v>4.166666666666667</v>
      </c>
      <c r="C27" s="11">
        <f t="shared" ref="C27:F27" si="4">$AF4</f>
        <v>4.166666666666667</v>
      </c>
      <c r="D27" s="11">
        <f t="shared" si="4"/>
        <v>4.166666666666667</v>
      </c>
      <c r="E27" s="11">
        <f t="shared" si="4"/>
        <v>4.166666666666667</v>
      </c>
      <c r="F27" s="11">
        <f t="shared" si="4"/>
        <v>4.166666666666667</v>
      </c>
      <c r="G27" s="11">
        <f t="shared" ref="G27" si="5">$AF4</f>
        <v>4.166666666666667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</row>
    <row r="28" spans="1:32">
      <c r="A28" s="5" t="s">
        <v>5</v>
      </c>
      <c r="B28" s="11">
        <f>$AF5</f>
        <v>4.833333333333333</v>
      </c>
      <c r="C28" s="11">
        <f t="shared" ref="C28:F28" si="6">$AF5</f>
        <v>4.833333333333333</v>
      </c>
      <c r="D28" s="11">
        <f t="shared" si="6"/>
        <v>4.833333333333333</v>
      </c>
      <c r="E28" s="11">
        <f t="shared" si="6"/>
        <v>4.833333333333333</v>
      </c>
      <c r="F28" s="11">
        <f t="shared" si="6"/>
        <v>4.833333333333333</v>
      </c>
      <c r="G28" s="11">
        <f t="shared" ref="G28" si="7">$AF5</f>
        <v>4.833333333333333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</row>
    <row r="29" spans="1:32">
      <c r="A29" s="5" t="s">
        <v>6</v>
      </c>
      <c r="B29" s="11">
        <f>$AF6</f>
        <v>4.166666666666667</v>
      </c>
      <c r="C29" s="11">
        <f t="shared" ref="C29:F29" si="8">$AF6</f>
        <v>4.166666666666667</v>
      </c>
      <c r="D29" s="11">
        <f t="shared" si="8"/>
        <v>4.166666666666667</v>
      </c>
      <c r="E29" s="11">
        <f t="shared" si="8"/>
        <v>4.166666666666667</v>
      </c>
      <c r="F29" s="11">
        <f t="shared" si="8"/>
        <v>4.166666666666667</v>
      </c>
      <c r="G29" s="11">
        <f t="shared" ref="G29:G32" si="9">$AF6</f>
        <v>4.166666666666667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</row>
    <row r="30" spans="1:32">
      <c r="A30" s="5" t="s">
        <v>65</v>
      </c>
      <c r="B30" s="11">
        <f t="shared" ref="B30:F30" si="10">$AF7</f>
        <v>4.5</v>
      </c>
      <c r="C30" s="11">
        <f t="shared" si="10"/>
        <v>4.5</v>
      </c>
      <c r="D30" s="11">
        <f t="shared" si="10"/>
        <v>4.5</v>
      </c>
      <c r="E30" s="11">
        <f t="shared" si="10"/>
        <v>4.5</v>
      </c>
      <c r="F30" s="11">
        <f t="shared" si="10"/>
        <v>4.5</v>
      </c>
      <c r="G30" s="11">
        <f t="shared" si="9"/>
        <v>4.5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</row>
    <row r="31" spans="1:32">
      <c r="A31" s="5" t="s">
        <v>66</v>
      </c>
      <c r="B31" s="11">
        <f t="shared" ref="B31:F31" si="11">$AF8</f>
        <v>4.666666666666667</v>
      </c>
      <c r="C31" s="11">
        <f t="shared" si="11"/>
        <v>4.666666666666667</v>
      </c>
      <c r="D31" s="11">
        <f t="shared" si="11"/>
        <v>4.666666666666667</v>
      </c>
      <c r="E31" s="11">
        <f t="shared" si="11"/>
        <v>4.666666666666667</v>
      </c>
      <c r="F31" s="11">
        <f t="shared" si="11"/>
        <v>4.666666666666667</v>
      </c>
      <c r="G31" s="11">
        <f t="shared" si="9"/>
        <v>4.666666666666667</v>
      </c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</row>
    <row r="32" spans="1:32">
      <c r="A32" s="5" t="s">
        <v>67</v>
      </c>
      <c r="B32" s="11">
        <f t="shared" ref="B32:F32" si="12">$AF9</f>
        <v>4.5</v>
      </c>
      <c r="C32" s="11">
        <f t="shared" si="12"/>
        <v>4.5</v>
      </c>
      <c r="D32" s="11">
        <f t="shared" si="12"/>
        <v>4.5</v>
      </c>
      <c r="E32" s="11">
        <f t="shared" si="12"/>
        <v>4.5</v>
      </c>
      <c r="F32" s="11">
        <f t="shared" si="12"/>
        <v>4.5</v>
      </c>
      <c r="G32" s="11">
        <f t="shared" si="9"/>
        <v>4.5</v>
      </c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</row>
  </sheetData>
  <protectedRanges>
    <protectedRange sqref="B3:AE24" name="Range1_1"/>
  </protectedRanges>
  <conditionalFormatting sqref="B3:AE24">
    <cfRule type="cellIs" dxfId="0" priority="2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2"/>
  <dimension ref="A1:Q27"/>
  <sheetViews>
    <sheetView tabSelected="1" topLeftCell="A26" zoomScale="80" zoomScaleNormal="80" workbookViewId="0">
      <selection activeCell="Q22" sqref="Q22"/>
    </sheetView>
  </sheetViews>
  <sheetFormatPr defaultColWidth="9" defaultRowHeight="15"/>
  <cols>
    <col min="1" max="1" width="14.5703125" style="2" customWidth="1"/>
    <col min="2" max="2" width="9.42578125" style="2" customWidth="1"/>
    <col min="3" max="3" width="11.85546875" style="2" customWidth="1"/>
    <col min="4" max="4" width="14" style="2" customWidth="1"/>
    <col min="5" max="5" width="15.140625" style="2" customWidth="1"/>
    <col min="6" max="6" width="11.85546875" style="2" customWidth="1"/>
    <col min="7" max="7" width="19.42578125" style="2" customWidth="1"/>
    <col min="8" max="8" width="13.28515625" style="2" customWidth="1"/>
    <col min="9" max="9" width="19.28515625" style="2" customWidth="1"/>
    <col min="10" max="10" width="11.7109375" style="2" customWidth="1"/>
    <col min="11" max="11" width="11" style="2" customWidth="1"/>
    <col min="12" max="12" width="9" style="2" customWidth="1"/>
    <col min="13" max="16" width="9" style="2"/>
    <col min="17" max="17" width="17.42578125" style="2" customWidth="1"/>
    <col min="18" max="16384" width="9" style="2"/>
  </cols>
  <sheetData>
    <row r="1" spans="1:11" ht="15.75" customHeight="1">
      <c r="A1" s="41" t="s">
        <v>72</v>
      </c>
      <c r="B1" s="41" t="s">
        <v>73</v>
      </c>
      <c r="C1" s="41" t="s">
        <v>74</v>
      </c>
      <c r="D1" s="41" t="s">
        <v>75</v>
      </c>
      <c r="E1" s="41" t="s">
        <v>90</v>
      </c>
      <c r="F1" s="41" t="s">
        <v>89</v>
      </c>
      <c r="G1" s="41" t="s">
        <v>91</v>
      </c>
      <c r="H1" s="41" t="s">
        <v>87</v>
      </c>
      <c r="I1" s="41" t="s">
        <v>76</v>
      </c>
      <c r="J1" s="41" t="s">
        <v>97</v>
      </c>
      <c r="K1" s="41" t="s">
        <v>98</v>
      </c>
    </row>
    <row r="2" spans="1:11" ht="21">
      <c r="A2" s="41" t="s">
        <v>81</v>
      </c>
      <c r="B2" s="42">
        <v>0.12</v>
      </c>
      <c r="C2" s="42">
        <v>60.085000000000001</v>
      </c>
      <c r="D2" s="45">
        <f>B2/C2</f>
        <v>1.9971706748772573E-3</v>
      </c>
      <c r="E2" s="40">
        <v>1</v>
      </c>
      <c r="F2" s="40">
        <v>4</v>
      </c>
      <c r="G2" s="45">
        <f>D2*$B$14*E2</f>
        <v>7.2462456906017495E-3</v>
      </c>
      <c r="H2" s="42">
        <v>28.09</v>
      </c>
      <c r="I2" s="45">
        <f>D2*B14*2</f>
        <v>1.4492491381203499E-2</v>
      </c>
      <c r="J2" s="45">
        <f>G2*F2</f>
        <v>2.8984982762406998E-2</v>
      </c>
      <c r="K2" s="45">
        <f>G2*H2</f>
        <v>0.20354704144900315</v>
      </c>
    </row>
    <row r="3" spans="1:11" ht="18">
      <c r="A3" s="41" t="s">
        <v>77</v>
      </c>
      <c r="B3" s="42">
        <v>0.08</v>
      </c>
      <c r="C3" s="42">
        <v>40.311</v>
      </c>
      <c r="D3" s="45">
        <f t="shared" ref="D3:D13" si="0">B3/C3</f>
        <v>1.9845699684949516E-3</v>
      </c>
      <c r="E3" s="40">
        <v>1</v>
      </c>
      <c r="F3" s="40">
        <v>2</v>
      </c>
      <c r="G3" s="45">
        <f t="shared" ref="G3:G13" si="1">D3*$B$14*E3</f>
        <v>7.200527107072612E-3</v>
      </c>
      <c r="H3" s="42">
        <v>24.31</v>
      </c>
      <c r="I3" s="45">
        <f>D3*B14*1</f>
        <v>7.200527107072612E-3</v>
      </c>
      <c r="J3" s="45">
        <f t="shared" ref="J3:J13" si="2">G3*F3</f>
        <v>1.4401054214145224E-2</v>
      </c>
      <c r="K3" s="45">
        <f t="shared" ref="K3:K12" si="3">G3*H3</f>
        <v>0.1750448139729352</v>
      </c>
    </row>
    <row r="4" spans="1:11" ht="18">
      <c r="A4" s="41" t="s">
        <v>78</v>
      </c>
      <c r="B4" s="42">
        <v>1.33</v>
      </c>
      <c r="C4" s="42">
        <v>70.936999999999998</v>
      </c>
      <c r="D4" s="45">
        <f t="shared" si="0"/>
        <v>1.8749030830173253E-2</v>
      </c>
      <c r="E4" s="40">
        <v>1</v>
      </c>
      <c r="F4" s="40">
        <v>2</v>
      </c>
      <c r="G4" s="45">
        <f t="shared" si="1"/>
        <v>6.8026276154115883E-2</v>
      </c>
      <c r="H4" s="42">
        <v>54.94</v>
      </c>
      <c r="I4" s="45">
        <f>D4*B14*1</f>
        <v>6.8026276154115883E-2</v>
      </c>
      <c r="J4" s="45">
        <f t="shared" si="2"/>
        <v>0.13605255230823177</v>
      </c>
      <c r="K4" s="45">
        <f t="shared" si="3"/>
        <v>3.7373636119071265</v>
      </c>
    </row>
    <row r="5" spans="1:11" ht="18">
      <c r="A5" s="41" t="s">
        <v>79</v>
      </c>
      <c r="B5" s="42">
        <v>0.04</v>
      </c>
      <c r="C5" s="42">
        <v>56.079000000000001</v>
      </c>
      <c r="D5" s="45">
        <f t="shared" si="0"/>
        <v>7.1327948073253802E-4</v>
      </c>
      <c r="E5" s="40">
        <v>1</v>
      </c>
      <c r="F5" s="40">
        <v>2</v>
      </c>
      <c r="G5" s="45">
        <f t="shared" si="1"/>
        <v>2.5879602722338494E-3</v>
      </c>
      <c r="H5" s="42">
        <v>40.08</v>
      </c>
      <c r="I5" s="45">
        <f>D5*B14*1</f>
        <v>2.5879602722338494E-3</v>
      </c>
      <c r="J5" s="45">
        <f t="shared" si="2"/>
        <v>5.1759205444676989E-3</v>
      </c>
      <c r="K5" s="45">
        <f t="shared" si="3"/>
        <v>0.10372544771113268</v>
      </c>
    </row>
    <row r="6" spans="1:11" ht="18">
      <c r="A6" s="41" t="s">
        <v>80</v>
      </c>
      <c r="B6" s="42">
        <v>0.04</v>
      </c>
      <c r="C6" s="42">
        <v>81.41</v>
      </c>
      <c r="D6" s="45">
        <f t="shared" si="0"/>
        <v>4.9134013020513448E-4</v>
      </c>
      <c r="E6" s="40">
        <v>1</v>
      </c>
      <c r="F6" s="40">
        <v>2</v>
      </c>
      <c r="G6" s="45">
        <f t="shared" si="1"/>
        <v>1.7827075802309548E-3</v>
      </c>
      <c r="H6" s="42">
        <v>65.41</v>
      </c>
      <c r="I6" s="45">
        <f>D6*B14*1</f>
        <v>1.7827075802309548E-3</v>
      </c>
      <c r="J6" s="45">
        <f t="shared" si="2"/>
        <v>3.5654151604619095E-3</v>
      </c>
      <c r="K6" s="45">
        <f t="shared" si="3"/>
        <v>0.11660690282290674</v>
      </c>
    </row>
    <row r="7" spans="1:11" ht="21">
      <c r="A7" s="41" t="s">
        <v>84</v>
      </c>
      <c r="B7" s="42">
        <v>26.9</v>
      </c>
      <c r="C7" s="42">
        <v>159.69399999999999</v>
      </c>
      <c r="D7" s="45">
        <f t="shared" si="0"/>
        <v>0.16844715518428996</v>
      </c>
      <c r="E7" s="40">
        <v>2</v>
      </c>
      <c r="F7" s="40">
        <v>3</v>
      </c>
      <c r="G7" s="45">
        <f t="shared" si="1"/>
        <v>1.2223386691007787</v>
      </c>
      <c r="H7" s="42">
        <v>55.85</v>
      </c>
      <c r="I7" s="45">
        <f>D7*B14*3</f>
        <v>1.833508003651168</v>
      </c>
      <c r="J7" s="45">
        <f t="shared" si="2"/>
        <v>3.6670160073023359</v>
      </c>
      <c r="K7" s="45">
        <f>G7*H7</f>
        <v>68.267614669278487</v>
      </c>
    </row>
    <row r="8" spans="1:11" ht="21">
      <c r="A8" s="41" t="s">
        <v>107</v>
      </c>
      <c r="B8" s="42">
        <v>0.08</v>
      </c>
      <c r="C8" s="42">
        <v>149.88</v>
      </c>
      <c r="D8" s="45">
        <f>B8/C8</f>
        <v>5.3376034160661863E-4</v>
      </c>
      <c r="E8" s="40">
        <v>2</v>
      </c>
      <c r="F8" s="40">
        <v>3</v>
      </c>
      <c r="G8" s="45">
        <f>D8*$B$14*E8</f>
        <v>3.8732378998292513E-3</v>
      </c>
      <c r="H8" s="42">
        <v>50.94</v>
      </c>
      <c r="I8" s="45">
        <f>D8*B14*3</f>
        <v>5.8098568497438772E-3</v>
      </c>
      <c r="J8" s="45">
        <f>G8*F8</f>
        <v>1.1619713699487754E-2</v>
      </c>
      <c r="K8" s="45">
        <f>G8*H8</f>
        <v>0.19730273861730205</v>
      </c>
    </row>
    <row r="9" spans="1:11" ht="21">
      <c r="A9" s="41" t="s">
        <v>82</v>
      </c>
      <c r="B9" s="42">
        <v>0.52</v>
      </c>
      <c r="C9" s="42">
        <v>101.962</v>
      </c>
      <c r="D9" s="45">
        <f t="shared" si="0"/>
        <v>5.0999391930326987E-3</v>
      </c>
      <c r="E9" s="40">
        <v>2</v>
      </c>
      <c r="F9" s="40">
        <v>3</v>
      </c>
      <c r="G9" s="45">
        <f t="shared" si="1"/>
        <v>3.7007765900743936E-2</v>
      </c>
      <c r="H9" s="42">
        <v>26.98</v>
      </c>
      <c r="I9" s="45">
        <f>D9*B14*3</f>
        <v>5.5511648851115904E-2</v>
      </c>
      <c r="J9" s="45">
        <f t="shared" si="2"/>
        <v>0.11102329770223181</v>
      </c>
      <c r="K9" s="45">
        <f t="shared" si="3"/>
        <v>0.99846952400207145</v>
      </c>
    </row>
    <row r="10" spans="1:11" ht="21">
      <c r="A10" s="41" t="s">
        <v>83</v>
      </c>
      <c r="B10" s="42">
        <v>0.06</v>
      </c>
      <c r="C10" s="42">
        <v>152</v>
      </c>
      <c r="D10" s="45">
        <f t="shared" si="0"/>
        <v>3.9473684210526315E-4</v>
      </c>
      <c r="E10" s="40">
        <v>2</v>
      </c>
      <c r="F10" s="40">
        <v>3</v>
      </c>
      <c r="G10" s="45">
        <f t="shared" si="1"/>
        <v>2.8644123178934613E-3</v>
      </c>
      <c r="H10" s="42">
        <v>52</v>
      </c>
      <c r="I10" s="45">
        <f>D10*B14*3</f>
        <v>4.2966184768401918E-3</v>
      </c>
      <c r="J10" s="45">
        <f t="shared" si="2"/>
        <v>8.5932369536803836E-3</v>
      </c>
      <c r="K10" s="45">
        <f t="shared" si="3"/>
        <v>0.14894944053046</v>
      </c>
    </row>
    <row r="11" spans="1:11" ht="21">
      <c r="A11" s="41" t="s">
        <v>85</v>
      </c>
      <c r="B11" s="42">
        <v>0</v>
      </c>
      <c r="C11" s="42">
        <v>61.978999999999999</v>
      </c>
      <c r="D11" s="45">
        <f t="shared" si="0"/>
        <v>0</v>
      </c>
      <c r="E11" s="40">
        <v>2</v>
      </c>
      <c r="F11" s="40">
        <v>1</v>
      </c>
      <c r="G11" s="45">
        <f t="shared" si="1"/>
        <v>0</v>
      </c>
      <c r="H11" s="42">
        <v>22.99</v>
      </c>
      <c r="I11" s="45">
        <v>0</v>
      </c>
      <c r="J11" s="45">
        <f t="shared" si="2"/>
        <v>0</v>
      </c>
      <c r="K11" s="45">
        <f t="shared" si="3"/>
        <v>0</v>
      </c>
    </row>
    <row r="12" spans="1:11" ht="21">
      <c r="A12" s="41" t="s">
        <v>86</v>
      </c>
      <c r="B12" s="42">
        <v>0</v>
      </c>
      <c r="C12" s="42">
        <v>94.203000000000003</v>
      </c>
      <c r="D12" s="45">
        <f t="shared" si="0"/>
        <v>0</v>
      </c>
      <c r="E12" s="40">
        <v>2</v>
      </c>
      <c r="F12" s="40">
        <v>1</v>
      </c>
      <c r="G12" s="45">
        <f t="shared" si="1"/>
        <v>0</v>
      </c>
      <c r="H12" s="42">
        <v>39.1</v>
      </c>
      <c r="I12" s="45">
        <v>0</v>
      </c>
      <c r="J12" s="45">
        <f t="shared" si="2"/>
        <v>0</v>
      </c>
      <c r="K12" s="45">
        <f t="shared" si="3"/>
        <v>0</v>
      </c>
    </row>
    <row r="13" spans="1:11" ht="23.25">
      <c r="A13" s="43" t="s">
        <v>96</v>
      </c>
      <c r="B13" s="44">
        <v>66.040000000000006</v>
      </c>
      <c r="C13" s="44">
        <v>79.87</v>
      </c>
      <c r="D13" s="45">
        <f t="shared" si="0"/>
        <v>0.82684362088393648</v>
      </c>
      <c r="E13" s="43">
        <v>1</v>
      </c>
      <c r="F13" s="43">
        <v>4</v>
      </c>
      <c r="G13" s="45">
        <f t="shared" si="1"/>
        <v>3</v>
      </c>
      <c r="H13" s="44">
        <v>47.87</v>
      </c>
      <c r="I13" s="45">
        <f>D13*B14*2</f>
        <v>6</v>
      </c>
      <c r="J13" s="45">
        <f t="shared" si="2"/>
        <v>12</v>
      </c>
      <c r="K13" s="45"/>
    </row>
    <row r="14" spans="1:11" ht="18">
      <c r="A14" s="41" t="s">
        <v>88</v>
      </c>
      <c r="B14" s="45">
        <f>3/D13</f>
        <v>3.628255602665051</v>
      </c>
    </row>
    <row r="15" spans="1:11" ht="18">
      <c r="A15" s="41" t="s">
        <v>92</v>
      </c>
      <c r="B15" s="45">
        <f>6-$J$27</f>
        <v>2.0135678193525508</v>
      </c>
    </row>
    <row r="16" spans="1:11" ht="18">
      <c r="A16" s="41" t="s">
        <v>95</v>
      </c>
      <c r="B16" s="45">
        <f>9-$B$15</f>
        <v>6.9864321806474496</v>
      </c>
    </row>
    <row r="17" spans="1:17" ht="18">
      <c r="A17" s="41" t="s">
        <v>93</v>
      </c>
      <c r="B17" s="45">
        <f>(17*$B$15*100)/(17*$B$15+16*$B$16+143.7+$K$27)</f>
        <v>9.4127609856362522</v>
      </c>
    </row>
    <row r="18" spans="1:17" ht="21">
      <c r="A18" s="41" t="s">
        <v>94</v>
      </c>
      <c r="B18" s="45">
        <f>B17*52.96/100</f>
        <v>4.9849982179929597</v>
      </c>
    </row>
    <row r="19" spans="1:17" ht="18">
      <c r="A19" s="41" t="s">
        <v>99</v>
      </c>
    </row>
    <row r="20" spans="1:17" ht="18">
      <c r="A20" s="41" t="s">
        <v>100</v>
      </c>
    </row>
    <row r="21" spans="1:17" ht="21">
      <c r="A21" s="41" t="s">
        <v>101</v>
      </c>
      <c r="L21" s="41"/>
      <c r="M21" s="41" t="s">
        <v>103</v>
      </c>
      <c r="N21" s="41" t="s">
        <v>106</v>
      </c>
      <c r="O21" s="41" t="s">
        <v>104</v>
      </c>
      <c r="P21" s="41" t="s">
        <v>105</v>
      </c>
      <c r="Q21" s="41" t="s">
        <v>108</v>
      </c>
    </row>
    <row r="22" spans="1:17" ht="18">
      <c r="M22" s="46">
        <f>G27</f>
        <v>1.3529278020235003</v>
      </c>
      <c r="N22" s="46">
        <v>3</v>
      </c>
      <c r="O22" s="46">
        <f>B16</f>
        <v>6.9864321806474496</v>
      </c>
      <c r="P22" s="46">
        <f>B15</f>
        <v>2.0135678193525508</v>
      </c>
      <c r="Q22" s="46">
        <f>2-M22</f>
        <v>0.64707219797649973</v>
      </c>
    </row>
    <row r="27" spans="1:17" ht="18">
      <c r="A27" s="41" t="s">
        <v>102</v>
      </c>
      <c r="B27" s="46">
        <f>SUM(B2:B13)</f>
        <v>95.210000000000008</v>
      </c>
      <c r="C27" s="46"/>
      <c r="D27" s="46"/>
      <c r="E27" s="46"/>
      <c r="F27" s="46"/>
      <c r="G27" s="46">
        <f>SUM(G2:G12)</f>
        <v>1.3529278020235003</v>
      </c>
      <c r="H27" s="46"/>
      <c r="I27" s="46">
        <f>SUM(I2:I13)</f>
        <v>7.9932160903237248</v>
      </c>
      <c r="J27" s="46">
        <f>SUM(J2:J12)</f>
        <v>3.9864321806474492</v>
      </c>
      <c r="K27" s="46">
        <f>SUM(K2:K12)</f>
        <v>73.948624190291426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Direct Assessment of CLO 1</vt:lpstr>
      <vt:lpstr>Direct Assessment of CLO 2</vt:lpstr>
      <vt:lpstr>Direct Assessment of CLO 3</vt:lpstr>
      <vt:lpstr>Direct Assessment of CLO 4</vt:lpstr>
      <vt:lpstr>Direct Assessment of CLO 5</vt:lpstr>
      <vt:lpstr>Direct Assessment of CLO 6</vt:lpstr>
      <vt:lpstr>Direct Assessment of CLO 7</vt:lpstr>
      <vt:lpstr>Indirect Assessment</vt:lpstr>
      <vt:lpstr>Grade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mouloud</dc:creator>
  <cp:lastModifiedBy>MIM</cp:lastModifiedBy>
  <dcterms:created xsi:type="dcterms:W3CDTF">2014-05-12T15:09:25Z</dcterms:created>
  <dcterms:modified xsi:type="dcterms:W3CDTF">2017-06-24T08:11:03Z</dcterms:modified>
</cp:coreProperties>
</file>