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sler Iglesias\Cetenma\FER-PLAY - Documentos\Ejecución\WP2 Multiassessment of impacts\Publications\"/>
    </mc:Choice>
  </mc:AlternateContent>
  <xr:revisionPtr revIDLastSave="249" documentId="8_{EDF24114-F21F-4222-A01E-F3C614F2705A}" xr6:coauthVersionLast="47" xr6:coauthVersionMax="47" xr10:uidLastSave="{94DAE114-20B9-4E32-B7B1-72D89B8A154B}"/>
  <bookViews>
    <workbookView xWindow="0" yWindow="0" windowWidth="20496" windowHeight="8136" tabRatio="757" firstSheet="4" activeTab="4" xr2:uid="{65678CF5-79EE-4D57-96C1-009A12D9BB0B}"/>
  </bookViews>
  <sheets>
    <sheet name="Electricity mixes" sheetId="8" r:id="rId1"/>
    <sheet name="Heating fuels" sheetId="7" r:id="rId2"/>
    <sheet name="LCI-Northern" sheetId="1" r:id="rId3"/>
    <sheet name="LCA results-Northern" sheetId="9" r:id="rId4"/>
    <sheet name="LCC-Northern" sheetId="4" r:id="rId5"/>
    <sheet name="LCI-Central" sheetId="2" r:id="rId6"/>
    <sheet name="LCA results-Central" sheetId="10" r:id="rId7"/>
    <sheet name="LCC-Central" sheetId="5" r:id="rId8"/>
    <sheet name="LCI-Mediterranean" sheetId="3" r:id="rId9"/>
    <sheet name="LCA results-Mediterranean" sheetId="11" r:id="rId10"/>
    <sheet name="LCC-Mediterranean" sheetId="6" r:id="rId1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1" i="8" l="1"/>
  <c r="C29" i="8"/>
  <c r="C11" i="8"/>
  <c r="D5" i="8" l="1"/>
  <c r="D6" i="8"/>
  <c r="D7" i="8"/>
  <c r="D8" i="8"/>
  <c r="D9" i="8"/>
  <c r="D10" i="8"/>
  <c r="D11" i="8"/>
  <c r="D4" i="8"/>
  <c r="D16" i="8"/>
  <c r="D19" i="8"/>
  <c r="D17" i="8"/>
  <c r="D18" i="8"/>
  <c r="D20" i="8"/>
  <c r="D21" i="8"/>
  <c r="D22" i="8"/>
  <c r="D23" i="8"/>
  <c r="D24" i="8"/>
  <c r="D25" i="8"/>
  <c r="D26" i="8"/>
  <c r="D27" i="8"/>
  <c r="D28" i="8"/>
  <c r="D29" i="8"/>
  <c r="D35" i="8"/>
  <c r="D36" i="8"/>
  <c r="D37" i="8"/>
  <c r="D38" i="8"/>
  <c r="D39" i="8"/>
  <c r="D40" i="8"/>
  <c r="D41" i="8"/>
  <c r="D34" i="8"/>
  <c r="F88" i="3"/>
  <c r="F87" i="3"/>
  <c r="F86" i="3"/>
  <c r="F85" i="3"/>
  <c r="F83" i="3"/>
  <c r="F82" i="3"/>
  <c r="G40" i="7" l="1"/>
  <c r="G41" i="7"/>
  <c r="G42" i="7"/>
  <c r="G43" i="7"/>
  <c r="G44" i="7"/>
  <c r="G45" i="7"/>
  <c r="G46" i="7"/>
  <c r="G47" i="7"/>
  <c r="G48" i="7"/>
  <c r="G39" i="7"/>
  <c r="E38" i="7"/>
  <c r="C38" i="7"/>
  <c r="AC24" i="7"/>
  <c r="AC25" i="7"/>
  <c r="AC26" i="7"/>
  <c r="AC27" i="7"/>
  <c r="AC28" i="7"/>
  <c r="AC29" i="7"/>
  <c r="AC30" i="7"/>
  <c r="AC31" i="7"/>
  <c r="AC32" i="7"/>
  <c r="AC23" i="7"/>
  <c r="AA22" i="7"/>
  <c r="Y22" i="7"/>
  <c r="W22" i="7"/>
  <c r="U22" i="7"/>
  <c r="S22" i="7"/>
  <c r="Q22" i="7"/>
  <c r="O22" i="7"/>
  <c r="M22" i="7"/>
  <c r="K22" i="7"/>
  <c r="I22" i="7"/>
  <c r="G22" i="7"/>
  <c r="E22" i="7"/>
  <c r="C22" i="7"/>
  <c r="O15" i="7"/>
  <c r="O13" i="7"/>
  <c r="O8" i="7"/>
  <c r="O7" i="7"/>
  <c r="C6" i="7"/>
  <c r="O9" i="7"/>
  <c r="O10" i="7"/>
  <c r="O11" i="7"/>
  <c r="O12" i="7"/>
  <c r="O14" i="7"/>
  <c r="O16" i="7"/>
  <c r="M6" i="7"/>
  <c r="K6" i="7"/>
  <c r="I6" i="7"/>
  <c r="G6" i="7"/>
  <c r="E6" i="7"/>
  <c r="F8" i="7" l="1"/>
  <c r="F9" i="7"/>
  <c r="F10" i="7"/>
  <c r="F11" i="7"/>
  <c r="F12" i="7"/>
  <c r="F13" i="7"/>
  <c r="F14" i="7"/>
  <c r="F15" i="7"/>
  <c r="F16" i="7"/>
  <c r="F7" i="7"/>
  <c r="H8" i="7"/>
  <c r="H9" i="7"/>
  <c r="H10" i="7"/>
  <c r="H11" i="7"/>
  <c r="H12" i="7"/>
  <c r="H13" i="7"/>
  <c r="H14" i="7"/>
  <c r="H15" i="7"/>
  <c r="H16" i="7"/>
  <c r="H7" i="7"/>
  <c r="J8" i="7"/>
  <c r="J9" i="7"/>
  <c r="J10" i="7"/>
  <c r="J11" i="7"/>
  <c r="J12" i="7"/>
  <c r="J13" i="7"/>
  <c r="J14" i="7"/>
  <c r="J15" i="7"/>
  <c r="J16" i="7"/>
  <c r="J7" i="7"/>
  <c r="L8" i="7"/>
  <c r="L9" i="7"/>
  <c r="L10" i="7"/>
  <c r="L11" i="7"/>
  <c r="L12" i="7"/>
  <c r="L13" i="7"/>
  <c r="L14" i="7"/>
  <c r="L15" i="7"/>
  <c r="L16" i="7"/>
  <c r="L7" i="7"/>
  <c r="N8" i="7"/>
  <c r="N9" i="7"/>
  <c r="N10" i="7"/>
  <c r="N11" i="7"/>
  <c r="N12" i="7"/>
  <c r="N13" i="7"/>
  <c r="N14" i="7"/>
  <c r="N15" i="7"/>
  <c r="N16" i="7"/>
  <c r="N7" i="7"/>
  <c r="O6" i="7"/>
  <c r="D8" i="7"/>
  <c r="D9" i="7"/>
  <c r="D10" i="7"/>
  <c r="D11" i="7"/>
  <c r="D12" i="7"/>
  <c r="D13" i="7"/>
  <c r="D14" i="7"/>
  <c r="D15" i="7"/>
  <c r="D16" i="7"/>
  <c r="D7" i="7"/>
  <c r="D24" i="7"/>
  <c r="D25" i="7"/>
  <c r="D26" i="7"/>
  <c r="D27" i="7"/>
  <c r="D28" i="7"/>
  <c r="D29" i="7"/>
  <c r="D30" i="7"/>
  <c r="D31" i="7"/>
  <c r="D32" i="7"/>
  <c r="D23" i="7"/>
  <c r="F23" i="7"/>
  <c r="F32" i="7"/>
  <c r="F31" i="7"/>
  <c r="F30" i="7"/>
  <c r="F29" i="7"/>
  <c r="F28" i="7"/>
  <c r="F27" i="7"/>
  <c r="F26" i="7"/>
  <c r="F25" i="7"/>
  <c r="F24" i="7"/>
  <c r="H26" i="7"/>
  <c r="H32" i="7"/>
  <c r="H31" i="7"/>
  <c r="H30" i="7"/>
  <c r="H29" i="7"/>
  <c r="H28" i="7"/>
  <c r="H27" i="7"/>
  <c r="H25" i="7"/>
  <c r="H24" i="7"/>
  <c r="H23" i="7"/>
  <c r="J32" i="7"/>
  <c r="J31" i="7"/>
  <c r="J30" i="7"/>
  <c r="J29" i="7"/>
  <c r="J28" i="7"/>
  <c r="J27" i="7"/>
  <c r="J26" i="7"/>
  <c r="J25" i="7"/>
  <c r="J24" i="7"/>
  <c r="J23" i="7"/>
  <c r="L32" i="7"/>
  <c r="L31" i="7"/>
  <c r="L30" i="7"/>
  <c r="L29" i="7"/>
  <c r="L28" i="7"/>
  <c r="L27" i="7"/>
  <c r="L26" i="7"/>
  <c r="L25" i="7"/>
  <c r="L24" i="7"/>
  <c r="L23" i="7"/>
  <c r="N32" i="7"/>
  <c r="N31" i="7"/>
  <c r="N30" i="7"/>
  <c r="N29" i="7"/>
  <c r="N28" i="7"/>
  <c r="N27" i="7"/>
  <c r="N26" i="7"/>
  <c r="N25" i="7"/>
  <c r="N24" i="7"/>
  <c r="N23" i="7"/>
  <c r="P32" i="7"/>
  <c r="P31" i="7"/>
  <c r="P30" i="7"/>
  <c r="P29" i="7"/>
  <c r="P28" i="7"/>
  <c r="P27" i="7"/>
  <c r="P26" i="7"/>
  <c r="P25" i="7"/>
  <c r="P24" i="7"/>
  <c r="P23" i="7"/>
  <c r="R32" i="7"/>
  <c r="R31" i="7"/>
  <c r="R30" i="7"/>
  <c r="R29" i="7"/>
  <c r="R28" i="7"/>
  <c r="R27" i="7"/>
  <c r="R26" i="7"/>
  <c r="R25" i="7"/>
  <c r="R24" i="7"/>
  <c r="R23" i="7"/>
  <c r="T32" i="7"/>
  <c r="T31" i="7"/>
  <c r="T30" i="7"/>
  <c r="T29" i="7"/>
  <c r="T28" i="7"/>
  <c r="T27" i="7"/>
  <c r="T26" i="7"/>
  <c r="T25" i="7"/>
  <c r="T24" i="7"/>
  <c r="T23" i="7"/>
  <c r="V32" i="7"/>
  <c r="V31" i="7"/>
  <c r="V30" i="7"/>
  <c r="V29" i="7"/>
  <c r="V28" i="7"/>
  <c r="V27" i="7"/>
  <c r="V26" i="7"/>
  <c r="V25" i="7"/>
  <c r="V24" i="7"/>
  <c r="V23" i="7"/>
  <c r="X32" i="7"/>
  <c r="X31" i="7"/>
  <c r="X30" i="7"/>
  <c r="X29" i="7"/>
  <c r="X28" i="7"/>
  <c r="X27" i="7"/>
  <c r="X26" i="7"/>
  <c r="X25" i="7"/>
  <c r="X24" i="7"/>
  <c r="X23" i="7"/>
  <c r="Z32" i="7"/>
  <c r="Z31" i="7"/>
  <c r="Z30" i="7"/>
  <c r="Z29" i="7"/>
  <c r="Z28" i="7"/>
  <c r="Z27" i="7"/>
  <c r="Z26" i="7"/>
  <c r="Z25" i="7"/>
  <c r="Z24" i="7"/>
  <c r="Z23" i="7"/>
  <c r="AB32" i="7"/>
  <c r="AB31" i="7"/>
  <c r="AB30" i="7"/>
  <c r="AB29" i="7"/>
  <c r="AB28" i="7"/>
  <c r="AB27" i="7"/>
  <c r="AB26" i="7"/>
  <c r="AB25" i="7"/>
  <c r="AB24" i="7"/>
  <c r="AB23" i="7"/>
  <c r="D40" i="7"/>
  <c r="D41" i="7"/>
  <c r="D42" i="7"/>
  <c r="D43" i="7"/>
  <c r="D44" i="7"/>
  <c r="D45" i="7"/>
  <c r="D46" i="7"/>
  <c r="D47" i="7"/>
  <c r="D48" i="7"/>
  <c r="D39" i="7"/>
  <c r="F48" i="7"/>
  <c r="F47" i="7"/>
  <c r="F46" i="7"/>
  <c r="F45" i="7"/>
  <c r="F44" i="7"/>
  <c r="F43" i="7"/>
  <c r="F42" i="7"/>
  <c r="F41" i="7"/>
  <c r="F40" i="7"/>
  <c r="F39" i="7"/>
  <c r="G38" i="7"/>
  <c r="H39" i="7" s="1"/>
  <c r="H48" i="7"/>
  <c r="H47" i="7"/>
  <c r="H46" i="7"/>
  <c r="H45" i="7"/>
  <c r="H44" i="7"/>
  <c r="H43" i="7"/>
  <c r="H42" i="7"/>
  <c r="H41" i="7"/>
  <c r="H40" i="7"/>
  <c r="AC22" i="7"/>
  <c r="P7" i="7"/>
  <c r="P8" i="7"/>
  <c r="AD23" i="7" l="1"/>
  <c r="AD32" i="7"/>
  <c r="AD31" i="7"/>
  <c r="AD30" i="7"/>
  <c r="AD29" i="7"/>
  <c r="AD28" i="7"/>
  <c r="AD27" i="7"/>
  <c r="AD26" i="7"/>
  <c r="AD25" i="7"/>
  <c r="AD24" i="7"/>
  <c r="P13" i="7"/>
  <c r="P15" i="7"/>
  <c r="P16" i="7"/>
  <c r="P14" i="7"/>
  <c r="P12" i="7"/>
  <c r="P11" i="7"/>
  <c r="P10" i="7"/>
  <c r="P9" i="7"/>
  <c r="F71" i="1"/>
  <c r="F58" i="1"/>
  <c r="F57" i="1"/>
  <c r="F51" i="1"/>
  <c r="F50" i="1"/>
  <c r="F22" i="1" l="1"/>
  <c r="F21" i="1"/>
  <c r="F23" i="1" l="1"/>
  <c r="F20" i="1"/>
  <c r="F15" i="1"/>
</calcChain>
</file>

<file path=xl/sharedStrings.xml><?xml version="1.0" encoding="utf-8"?>
<sst xmlns="http://schemas.openxmlformats.org/spreadsheetml/2006/main" count="1834" uniqueCount="278">
  <si>
    <r>
      <rPr>
        <b/>
        <sz val="11"/>
        <color theme="1"/>
        <rFont val="Calibri"/>
        <family val="2"/>
        <scheme val="minor"/>
      </rPr>
      <t>Table S1</t>
    </r>
    <r>
      <rPr>
        <sz val="11"/>
        <color theme="1"/>
        <rFont val="Calibri"/>
        <family val="2"/>
        <scheme val="minor"/>
      </rPr>
      <t>: National electricity production weight in northern Europe</t>
    </r>
  </si>
  <si>
    <t>Country</t>
  </si>
  <si>
    <t>Gross electricity production 2022 (GWh)</t>
  </si>
  <si>
    <t>%</t>
  </si>
  <si>
    <t>Estonia</t>
  </si>
  <si>
    <t>Ireland</t>
  </si>
  <si>
    <t>Latvia</t>
  </si>
  <si>
    <t>Lithuania</t>
  </si>
  <si>
    <t>Finland</t>
  </si>
  <si>
    <t>Sweden</t>
  </si>
  <si>
    <t>Denmark</t>
  </si>
  <si>
    <t>TOTAL</t>
  </si>
  <si>
    <t>Source: Eurostat</t>
  </si>
  <si>
    <r>
      <rPr>
        <b/>
        <sz val="11"/>
        <color theme="1"/>
        <rFont val="Calibri"/>
        <family val="2"/>
        <scheme val="minor"/>
      </rPr>
      <t>Table S2</t>
    </r>
    <r>
      <rPr>
        <sz val="11"/>
        <color theme="1"/>
        <rFont val="Calibri"/>
        <family val="2"/>
        <scheme val="minor"/>
      </rPr>
      <t>: National electricity production weight in central Europe</t>
    </r>
  </si>
  <si>
    <t>Belgium</t>
  </si>
  <si>
    <t>Czechia</t>
  </si>
  <si>
    <t>Bulgaria</t>
  </si>
  <si>
    <t>Germany</t>
  </si>
  <si>
    <t>Croatia</t>
  </si>
  <si>
    <t>Luxembourg</t>
  </si>
  <si>
    <t>Hungary</t>
  </si>
  <si>
    <t>Netherlands</t>
  </si>
  <si>
    <t>Austria</t>
  </si>
  <si>
    <t>Poland</t>
  </si>
  <si>
    <t>Romania</t>
  </si>
  <si>
    <t>Slovakia</t>
  </si>
  <si>
    <t>Slovenia</t>
  </si>
  <si>
    <r>
      <rPr>
        <b/>
        <sz val="11"/>
        <color theme="1"/>
        <rFont val="Calibri"/>
        <family val="2"/>
        <scheme val="minor"/>
      </rPr>
      <t>Table S3</t>
    </r>
    <r>
      <rPr>
        <sz val="11"/>
        <color theme="1"/>
        <rFont val="Calibri"/>
        <family val="2"/>
        <scheme val="minor"/>
      </rPr>
      <t>: National electricity production weight in Mediterranean Europe</t>
    </r>
  </si>
  <si>
    <t>Greece</t>
  </si>
  <si>
    <t>Spain</t>
  </si>
  <si>
    <t>France</t>
  </si>
  <si>
    <t>Portugal</t>
  </si>
  <si>
    <t>Malta</t>
  </si>
  <si>
    <t>Cyprus</t>
  </si>
  <si>
    <t>Italy</t>
  </si>
  <si>
    <r>
      <rPr>
        <b/>
        <sz val="11"/>
        <color theme="1"/>
        <rFont val="Calibri"/>
        <family val="2"/>
        <scheme val="minor"/>
      </rPr>
      <t>Table S4</t>
    </r>
    <r>
      <rPr>
        <sz val="11"/>
        <color theme="1"/>
        <rFont val="Calibri"/>
        <family val="2"/>
        <scheme val="minor"/>
      </rPr>
      <t>: Heat sources in northern Europe</t>
    </r>
  </si>
  <si>
    <t>Northern Europe</t>
  </si>
  <si>
    <t>Thousand tonnes of oil equivalent</t>
  </si>
  <si>
    <t/>
  </si>
  <si>
    <t>Total Northern Europe</t>
  </si>
  <si>
    <t>No</t>
  </si>
  <si>
    <t>Total</t>
  </si>
  <si>
    <t>Solid fossil fuels</t>
  </si>
  <si>
    <t>Lignite</t>
  </si>
  <si>
    <t>Manufactured gases</t>
  </si>
  <si>
    <t>Natural gas</t>
  </si>
  <si>
    <t>Refinery gas</t>
  </si>
  <si>
    <t>Fuel oil</t>
  </si>
  <si>
    <t>Primary solid biofuels</t>
  </si>
  <si>
    <t>Industrial waste (non-renewable)</t>
  </si>
  <si>
    <t>Renewable municipal waste</t>
  </si>
  <si>
    <t>Oil and petroleum products (excluding biofuel portion)</t>
  </si>
  <si>
    <r>
      <rPr>
        <b/>
        <sz val="11"/>
        <color theme="1"/>
        <rFont val="Calibri"/>
        <family val="2"/>
        <scheme val="minor"/>
      </rPr>
      <t>Table S5</t>
    </r>
    <r>
      <rPr>
        <sz val="11"/>
        <color theme="1"/>
        <rFont val="Calibri"/>
        <family val="2"/>
        <scheme val="minor"/>
      </rPr>
      <t>: Heat sources in central Europe</t>
    </r>
  </si>
  <si>
    <t>Central Europe</t>
  </si>
  <si>
    <t xml:space="preserve">Τotal  Central Europe </t>
  </si>
  <si>
    <r>
      <rPr>
        <b/>
        <sz val="11"/>
        <color theme="1"/>
        <rFont val="Calibri"/>
        <family val="2"/>
        <scheme val="minor"/>
      </rPr>
      <t>Table S6</t>
    </r>
    <r>
      <rPr>
        <sz val="11"/>
        <color theme="1"/>
        <rFont val="Calibri"/>
        <family val="2"/>
        <scheme val="minor"/>
      </rPr>
      <t>: Heat sources in Mediterranean Europe</t>
    </r>
  </si>
  <si>
    <t>Mediterranean Europe</t>
  </si>
  <si>
    <t>Total Mediterranean</t>
  </si>
  <si>
    <r>
      <t xml:space="preserve">Table S7: </t>
    </r>
    <r>
      <rPr>
        <sz val="11"/>
        <color theme="1"/>
        <rFont val="Calibri"/>
        <family val="2"/>
        <scheme val="minor"/>
      </rPr>
      <t>Life Cycle Inventory of SMS produced  in northern Europe</t>
    </r>
  </si>
  <si>
    <r>
      <rPr>
        <b/>
        <sz val="11"/>
        <color theme="1"/>
        <rFont val="Calibri"/>
        <family val="2"/>
        <scheme val="minor"/>
      </rPr>
      <t>Reference flow</t>
    </r>
    <r>
      <rPr>
        <sz val="11"/>
        <color theme="1"/>
        <rFont val="Calibri"/>
        <family val="2"/>
        <scheme val="minor"/>
      </rPr>
      <t>: 1 ton of spent mushroom substrate</t>
    </r>
  </si>
  <si>
    <t>Spent Mushroom substrate</t>
  </si>
  <si>
    <t>Fresh substrate preparation</t>
  </si>
  <si>
    <t>Inputs</t>
  </si>
  <si>
    <t>Outputs</t>
  </si>
  <si>
    <t>From the technosphere</t>
  </si>
  <si>
    <t>To the technosphere</t>
  </si>
  <si>
    <t xml:space="preserve">Chicken manure </t>
  </si>
  <si>
    <t>kg</t>
  </si>
  <si>
    <t>Mushroom substrate</t>
  </si>
  <si>
    <t>Diesel</t>
  </si>
  <si>
    <t xml:space="preserve">Woodchips </t>
  </si>
  <si>
    <t>Disinfectant (Formalin)</t>
  </si>
  <si>
    <t xml:space="preserve">Electricity </t>
  </si>
  <si>
    <t xml:space="preserve">kWh </t>
  </si>
  <si>
    <t>Emissions to air</t>
  </si>
  <si>
    <t>Gypsum</t>
  </si>
  <si>
    <t>Biogenic CH4</t>
  </si>
  <si>
    <t xml:space="preserve">Horse manure </t>
  </si>
  <si>
    <t xml:space="preserve">Biogenic CO2 </t>
  </si>
  <si>
    <t xml:space="preserve">kg </t>
  </si>
  <si>
    <t xml:space="preserve">Lime </t>
  </si>
  <si>
    <t>CH4</t>
  </si>
  <si>
    <t>Heat from natural gas</t>
  </si>
  <si>
    <t xml:space="preserve">CO </t>
  </si>
  <si>
    <t>Heat from other than natural gas</t>
  </si>
  <si>
    <t>CO2</t>
  </si>
  <si>
    <t>Recirculated waste</t>
  </si>
  <si>
    <t>N2O</t>
  </si>
  <si>
    <t>Tap water</t>
  </si>
  <si>
    <t>NH3</t>
  </si>
  <si>
    <t>Transport (by ship)</t>
  </si>
  <si>
    <t>tkm</t>
  </si>
  <si>
    <t>NMVOC</t>
  </si>
  <si>
    <t>Transport (by train)</t>
  </si>
  <si>
    <t xml:space="preserve">NOx </t>
  </si>
  <si>
    <t>Transport (by truck)</t>
  </si>
  <si>
    <t xml:space="preserve">PM10 </t>
  </si>
  <si>
    <t xml:space="preserve">Wheat straw </t>
  </si>
  <si>
    <t xml:space="preserve">PM2.5 </t>
  </si>
  <si>
    <t>Woodchips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</si>
  <si>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</si>
  <si>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t xml:space="preserve">SO2 </t>
  </si>
  <si>
    <t>Mushroom cultivation</t>
  </si>
  <si>
    <t>Discards to recirculation</t>
  </si>
  <si>
    <t>Fungicide (Benomyl)</t>
  </si>
  <si>
    <t>L</t>
  </si>
  <si>
    <t xml:space="preserve">Mushrooms </t>
  </si>
  <si>
    <t>Insecticide (Pyrethrin)</t>
  </si>
  <si>
    <t>Post-harvesting substrate</t>
  </si>
  <si>
    <t>Mycelium</t>
  </si>
  <si>
    <t xml:space="preserve">CH4 </t>
  </si>
  <si>
    <t>Peat</t>
  </si>
  <si>
    <t xml:space="preserve">N2O </t>
  </si>
  <si>
    <t xml:space="preserve">NH3 </t>
  </si>
  <si>
    <t xml:space="preserve">NMVOC </t>
  </si>
  <si>
    <t>NOx</t>
  </si>
  <si>
    <t>PM2.5</t>
  </si>
  <si>
    <t>SO2</t>
  </si>
  <si>
    <t>Recomposting</t>
  </si>
  <si>
    <t>From the tecnosphere</t>
  </si>
  <si>
    <t xml:space="preserve">Diesel </t>
  </si>
  <si>
    <t>Spent mushroom substrate</t>
  </si>
  <si>
    <t>CO</t>
  </si>
  <si>
    <t xml:space="preserve">CO2 </t>
  </si>
  <si>
    <t>Use of SMS as a soil improver</t>
  </si>
  <si>
    <t xml:space="preserve">NO2 </t>
  </si>
  <si>
    <t xml:space="preserve">NOX </t>
  </si>
  <si>
    <t>PM10</t>
  </si>
  <si>
    <t>Sequestered CO2</t>
  </si>
  <si>
    <t>Emissions to freshwater</t>
  </si>
  <si>
    <t xml:space="preserve">NO3 </t>
  </si>
  <si>
    <t xml:space="preserve">P </t>
  </si>
  <si>
    <t>Emissions to agricultural soil</t>
  </si>
  <si>
    <t xml:space="preserve">Cd </t>
  </si>
  <si>
    <t xml:space="preserve">Cr </t>
  </si>
  <si>
    <t xml:space="preserve">Cu </t>
  </si>
  <si>
    <t xml:space="preserve">Hg </t>
  </si>
  <si>
    <t xml:space="preserve">Ni </t>
  </si>
  <si>
    <t xml:space="preserve">Pb </t>
  </si>
  <si>
    <t xml:space="preserve">Zn </t>
  </si>
  <si>
    <r>
      <rPr>
        <b/>
        <sz val="11"/>
        <color theme="1"/>
        <rFont val="Calibri"/>
        <family val="2"/>
        <scheme val="minor"/>
      </rPr>
      <t>Table S8</t>
    </r>
    <r>
      <rPr>
        <sz val="11"/>
        <color theme="1"/>
        <rFont val="Calibri"/>
        <family val="2"/>
        <scheme val="minor"/>
      </rPr>
      <t>: Raw Life Cycle Assessment results for SMS in northern Europe</t>
    </r>
  </si>
  <si>
    <t>FRESH SUBSTRATE PREPARATION</t>
  </si>
  <si>
    <t>MUSHROOM CULTIVATION</t>
  </si>
  <si>
    <t>RECOMPOSTING</t>
  </si>
  <si>
    <t>USE PHASE</t>
  </si>
  <si>
    <t>EF 3.1 Acidification [Mole of H+ eq.]</t>
  </si>
  <si>
    <t>EF 3.1 Climate Change - total [kg CO2 eq.]</t>
  </si>
  <si>
    <t>EF 3.1 Climate Change, biogenic [kg CO2 eq.]</t>
  </si>
  <si>
    <t>EF 3.1 Climate Change, fossil [kg CO2 eq.]</t>
  </si>
  <si>
    <t>EF 3.1 Climate Change, land use and land use change [kg CO2 eq.]</t>
  </si>
  <si>
    <t>EF 3.1 Ecotoxicity, freshwater - total [CTUe]</t>
  </si>
  <si>
    <t>EF 3.1 Ecotoxicity, freshwater inorganics [CTUe]</t>
  </si>
  <si>
    <t>EF 3.1 Ecotoxicity, freshwater organics [CTUe]</t>
  </si>
  <si>
    <t>EF 3.1 Eutrophication, freshwater [kg P eq.]</t>
  </si>
  <si>
    <t>EF 3.1 Eutrophication, marine [kg N eq.]</t>
  </si>
  <si>
    <t>EF 3.1 Eutrophication, terrestrial [Mole of N eq.]</t>
  </si>
  <si>
    <t>EF 3.1 Human toxicity, cancer - total [CTUh]</t>
  </si>
  <si>
    <t>EF 3.1 Human toxicity, cancer inorganics [CTUh]</t>
  </si>
  <si>
    <t>EF 3.1 Human toxicity, cancer organics [CTUh]</t>
  </si>
  <si>
    <t>EF 3.1 Human toxicity, non-cancer - total [CTUh]</t>
  </si>
  <si>
    <t>EF 3.1 Human toxicity, non-cancer inorganics [CTUh]</t>
  </si>
  <si>
    <t>EF 3.1 Human toxicity, non-cancer organics [CTUh]</t>
  </si>
  <si>
    <t>EF 3.1 Ionising radiation, human health [kBq U235 eq.]</t>
  </si>
  <si>
    <t>EF 3.1 Land Use [Pt]</t>
  </si>
  <si>
    <t>EF 3.1 Ozone depletion [kg CFC-11 eq.]</t>
  </si>
  <si>
    <t>EF 3.1 Particulate matter [Disease incidences]</t>
  </si>
  <si>
    <t>EF 3.1 Photochemical ozone formation, human health [kg NMVOC eq.]</t>
  </si>
  <si>
    <t>EF 3.1 Resource use, fossils [MJ]</t>
  </si>
  <si>
    <t>EF 3.1 Resource use, mineral and metals [kg Sb eq.]</t>
  </si>
  <si>
    <t>EF 3.1 Water use [m³ world equiv.]</t>
  </si>
  <si>
    <r>
      <rPr>
        <b/>
        <sz val="11"/>
        <color theme="1"/>
        <rFont val="Calibri"/>
        <family val="2"/>
        <scheme val="minor"/>
      </rPr>
      <t>Table S9</t>
    </r>
    <r>
      <rPr>
        <sz val="11"/>
        <color theme="1"/>
        <rFont val="Calibri"/>
        <family val="2"/>
        <scheme val="minor"/>
      </rPr>
      <t>: Economic allocation factors</t>
    </r>
  </si>
  <si>
    <t>Allocation factor</t>
  </si>
  <si>
    <r>
      <rPr>
        <b/>
        <sz val="11"/>
        <color theme="1"/>
        <rFont val="Calibri"/>
        <family val="2"/>
        <scheme val="minor"/>
      </rPr>
      <t>Table S10</t>
    </r>
    <r>
      <rPr>
        <sz val="11"/>
        <color theme="1"/>
        <rFont val="Calibri"/>
        <family val="2"/>
        <scheme val="minor"/>
      </rPr>
      <t>: Final Life Cycle Assessment results for SMS in northern Europe</t>
    </r>
  </si>
  <si>
    <t>PRODUCTION</t>
  </si>
  <si>
    <r>
      <rPr>
        <b/>
        <sz val="11"/>
        <color rgb="FF000000"/>
        <rFont val="Calibri"/>
        <family val="2"/>
        <scheme val="minor"/>
      </rPr>
      <t>Table S11</t>
    </r>
    <r>
      <rPr>
        <sz val="11"/>
        <color rgb="FF000000"/>
        <rFont val="Calibri"/>
        <family val="2"/>
        <scheme val="minor"/>
      </rPr>
      <t>: Normalized and weighted LCA results of SMS in northern Europe</t>
    </r>
  </si>
  <si>
    <t>Impact categories</t>
  </si>
  <si>
    <t>Production</t>
  </si>
  <si>
    <t>Use phase</t>
  </si>
  <si>
    <t>Weight</t>
  </si>
  <si>
    <t>Acidification</t>
  </si>
  <si>
    <t>Climate change (without biogenic carbon)</t>
  </si>
  <si>
    <t>Ecotoxicity, freshwater</t>
  </si>
  <si>
    <t>Eutrophication, freshwater</t>
  </si>
  <si>
    <t>Eutrophication, marine</t>
  </si>
  <si>
    <t>Eutrophication, terrestrial</t>
  </si>
  <si>
    <t>Human toxicity, cancer</t>
  </si>
  <si>
    <t>Human toxicity, non-cancer</t>
  </si>
  <si>
    <t>Ionising radiation</t>
  </si>
  <si>
    <t>Land use</t>
  </si>
  <si>
    <t>Ozone depletion</t>
  </si>
  <si>
    <t>Particulate matter</t>
  </si>
  <si>
    <t>Photochemical O3 formation</t>
  </si>
  <si>
    <t>Resource depletion, fossils</t>
  </si>
  <si>
    <t>Resource depletion, M&amp;M</t>
  </si>
  <si>
    <t>Water use</t>
  </si>
  <si>
    <t>TOTAL (Single score)</t>
  </si>
  <si>
    <r>
      <rPr>
        <b/>
        <sz val="11"/>
        <color rgb="FF000000"/>
        <rFont val="Calibri"/>
        <family val="2"/>
        <scheme val="minor"/>
      </rPr>
      <t>Table S12</t>
    </r>
    <r>
      <rPr>
        <sz val="11"/>
        <color rgb="FF000000"/>
        <rFont val="Calibri"/>
        <family val="2"/>
        <scheme val="minor"/>
      </rPr>
      <t>: Raw results of LCA of the non-renewable baseline in northern Europe</t>
    </r>
  </si>
  <si>
    <r>
      <rPr>
        <b/>
        <sz val="11"/>
        <color rgb="FF000000"/>
        <rFont val="Calibri"/>
        <family val="2"/>
        <scheme val="minor"/>
      </rPr>
      <t>Table S13</t>
    </r>
    <r>
      <rPr>
        <sz val="11"/>
        <color rgb="FF000000"/>
        <rFont val="Calibri"/>
        <family val="2"/>
        <scheme val="minor"/>
      </rPr>
      <t>: Normalized and weighted LCA results of the non-renewable baseline in northern Europe</t>
    </r>
  </si>
  <si>
    <t>Climate change</t>
  </si>
  <si>
    <r>
      <rPr>
        <b/>
        <sz val="11"/>
        <color rgb="FF000000"/>
        <rFont val="Calibri"/>
        <family val="2"/>
        <scheme val="minor"/>
      </rPr>
      <t>Table S14</t>
    </r>
    <r>
      <rPr>
        <sz val="11"/>
        <color rgb="FF000000"/>
        <rFont val="Calibri"/>
        <family val="2"/>
        <scheme val="minor"/>
      </rPr>
      <t>: Life Cycle Costing calculation for SMS in northern Europe</t>
    </r>
  </si>
  <si>
    <t>FRESH SUBSTRATE PRODUCTION (COMPOSTING + PASTEURIZATION)</t>
  </si>
  <si>
    <t>Discount rate</t>
  </si>
  <si>
    <t>VARIABLE OPERATING COSTS</t>
  </si>
  <si>
    <t>Year</t>
  </si>
  <si>
    <t xml:space="preserve">Electricity costs </t>
  </si>
  <si>
    <t>Heating costs</t>
  </si>
  <si>
    <t>Water costs</t>
  </si>
  <si>
    <t>Disinfectant costs</t>
  </si>
  <si>
    <t>Woodchips costs (each 7,5 years)</t>
  </si>
  <si>
    <t>Residue Management costs</t>
  </si>
  <si>
    <t>Gypsum costs</t>
  </si>
  <si>
    <t>Lime costs</t>
  </si>
  <si>
    <t>FIXED OPERATING COSTS</t>
  </si>
  <si>
    <t>Labor costs</t>
  </si>
  <si>
    <t>Repair and maintenance costs</t>
  </si>
  <si>
    <t>Administrative costs</t>
  </si>
  <si>
    <t>End-of-life costs</t>
  </si>
  <si>
    <t>TOTAL OPERATING COSTS</t>
  </si>
  <si>
    <t>AMORTIZATION &amp; DEPRECIATION</t>
  </si>
  <si>
    <t>Non-amortizable investments</t>
  </si>
  <si>
    <t>Amortizations</t>
  </si>
  <si>
    <t>TOTAL AMORTIZATIONS</t>
  </si>
  <si>
    <t>FINANCIAL COSTS</t>
  </si>
  <si>
    <t>INCOME</t>
  </si>
  <si>
    <t xml:space="preserve">Fresh substrate sales </t>
  </si>
  <si>
    <t>Gate fees</t>
  </si>
  <si>
    <t>TOTAL INCOME</t>
  </si>
  <si>
    <t>LCC</t>
  </si>
  <si>
    <t>Investment</t>
  </si>
  <si>
    <t>Amortization</t>
  </si>
  <si>
    <t>Financial costs</t>
  </si>
  <si>
    <t>Variable operating costs</t>
  </si>
  <si>
    <t>Fixed operating costs</t>
  </si>
  <si>
    <t>End-of-life</t>
  </si>
  <si>
    <t>Product sales income</t>
  </si>
  <si>
    <t>Gate fees income</t>
  </si>
  <si>
    <t>Discount factor</t>
  </si>
  <si>
    <t>DISCOUNTED VALUES</t>
  </si>
  <si>
    <t>CUMMULATIVE NPV (Y0)</t>
  </si>
  <si>
    <t>Electricity costs</t>
  </si>
  <si>
    <t>Fresh substrate costs</t>
  </si>
  <si>
    <t>Diesel costs (automotive gas oil)</t>
  </si>
  <si>
    <t xml:space="preserve">Truck TCO </t>
  </si>
  <si>
    <t>Peat costs</t>
  </si>
  <si>
    <t>Insecticide costs</t>
  </si>
  <si>
    <t>Fungicide costs</t>
  </si>
  <si>
    <t>Mycelium costs</t>
  </si>
  <si>
    <t>Transportation labor costs</t>
  </si>
  <si>
    <t>End-oif-life costs</t>
  </si>
  <si>
    <t xml:space="preserve">Mushroom sales </t>
  </si>
  <si>
    <t>Diesel costs</t>
  </si>
  <si>
    <t>SMS sales</t>
  </si>
  <si>
    <t>SMS costs</t>
  </si>
  <si>
    <t>Diesel costs (for truck)</t>
  </si>
  <si>
    <t>Truck TCO</t>
  </si>
  <si>
    <t>Diesel costs (for machinery)</t>
  </si>
  <si>
    <t>Fertilizing labor costs</t>
  </si>
  <si>
    <t>Machinery maintenance costs</t>
  </si>
  <si>
    <t xml:space="preserve">TOTAL </t>
  </si>
  <si>
    <t>€/tonne SMS</t>
  </si>
  <si>
    <t>Substrate production</t>
  </si>
  <si>
    <t>Capital costs</t>
  </si>
  <si>
    <r>
      <t xml:space="preserve">Table S15: </t>
    </r>
    <r>
      <rPr>
        <sz val="11"/>
        <color theme="1"/>
        <rFont val="Calibri"/>
        <family val="2"/>
        <scheme val="minor"/>
      </rPr>
      <t>Life Cycle Inventory of SMS produced  in central Europe</t>
    </r>
  </si>
  <si>
    <t>Heating from natural gas</t>
  </si>
  <si>
    <t>Heating from other than natural gas</t>
  </si>
  <si>
    <r>
      <rPr>
        <b/>
        <sz val="11"/>
        <color theme="1"/>
        <rFont val="Calibri"/>
        <family val="2"/>
        <scheme val="minor"/>
      </rPr>
      <t>Table S16</t>
    </r>
    <r>
      <rPr>
        <sz val="11"/>
        <color theme="1"/>
        <rFont val="Calibri"/>
        <family val="2"/>
        <scheme val="minor"/>
      </rPr>
      <t>: Raw Life Cycle Assessment results for SMS in central Europe</t>
    </r>
  </si>
  <si>
    <r>
      <rPr>
        <b/>
        <sz val="11"/>
        <color theme="1"/>
        <rFont val="Calibri"/>
        <family val="2"/>
        <scheme val="minor"/>
      </rPr>
      <t>Table S17</t>
    </r>
    <r>
      <rPr>
        <sz val="11"/>
        <color theme="1"/>
        <rFont val="Calibri"/>
        <family val="2"/>
        <scheme val="minor"/>
      </rPr>
      <t>: Final Life Cycle Assessment results for SMS in central Europe</t>
    </r>
  </si>
  <si>
    <r>
      <rPr>
        <b/>
        <sz val="11"/>
        <color rgb="FF000000"/>
        <rFont val="Calibri"/>
        <family val="2"/>
        <scheme val="minor"/>
      </rPr>
      <t>Table S18</t>
    </r>
    <r>
      <rPr>
        <sz val="11"/>
        <color rgb="FF000000"/>
        <rFont val="Calibri"/>
        <family val="2"/>
        <scheme val="minor"/>
      </rPr>
      <t>: Normalized and weighted LCA results of SMS in central Europe</t>
    </r>
  </si>
  <si>
    <r>
      <rPr>
        <b/>
        <sz val="11"/>
        <color rgb="FF000000"/>
        <rFont val="Calibri"/>
        <family val="2"/>
        <scheme val="minor"/>
      </rPr>
      <t>Table S19</t>
    </r>
    <r>
      <rPr>
        <sz val="11"/>
        <color rgb="FF000000"/>
        <rFont val="Calibri"/>
        <family val="2"/>
        <scheme val="minor"/>
      </rPr>
      <t>: Raw results of LCA of the non-renewable baseline in central Europe</t>
    </r>
  </si>
  <si>
    <r>
      <rPr>
        <b/>
        <sz val="11"/>
        <color rgb="FF000000"/>
        <rFont val="Calibri"/>
        <family val="2"/>
        <scheme val="minor"/>
      </rPr>
      <t>Table S20</t>
    </r>
    <r>
      <rPr>
        <sz val="11"/>
        <color rgb="FF000000"/>
        <rFont val="Calibri"/>
        <family val="2"/>
        <scheme val="minor"/>
      </rPr>
      <t>: Normalized and weighted LCA results of the non-renewable baseline in central Europe</t>
    </r>
  </si>
  <si>
    <r>
      <rPr>
        <b/>
        <sz val="11"/>
        <color rgb="FF000000"/>
        <rFont val="Calibri"/>
        <family val="2"/>
        <scheme val="minor"/>
      </rPr>
      <t>Table S21</t>
    </r>
    <r>
      <rPr>
        <sz val="11"/>
        <color rgb="FF000000"/>
        <rFont val="Calibri"/>
        <family val="2"/>
        <scheme val="minor"/>
      </rPr>
      <t>: Life Cycle Costing calculation for SMS in central Europe</t>
    </r>
  </si>
  <si>
    <r>
      <t xml:space="preserve">Table S22: </t>
    </r>
    <r>
      <rPr>
        <sz val="11"/>
        <color theme="1"/>
        <rFont val="Calibri"/>
        <family val="2"/>
        <scheme val="minor"/>
      </rPr>
      <t>Life Cycle Inventory of SMS produced  in Mediterranean Europe</t>
    </r>
  </si>
  <si>
    <r>
      <rPr>
        <b/>
        <sz val="11"/>
        <color theme="1"/>
        <rFont val="Calibri"/>
        <family val="2"/>
        <scheme val="minor"/>
      </rPr>
      <t>Table S23</t>
    </r>
    <r>
      <rPr>
        <sz val="11"/>
        <color theme="1"/>
        <rFont val="Calibri"/>
        <family val="2"/>
        <scheme val="minor"/>
      </rPr>
      <t>: Raw Life Cycle Assessment results for SMS in Mediterranean Europe</t>
    </r>
  </si>
  <si>
    <r>
      <rPr>
        <b/>
        <sz val="11"/>
        <color theme="1"/>
        <rFont val="Calibri"/>
        <family val="2"/>
        <scheme val="minor"/>
      </rPr>
      <t>Table S24</t>
    </r>
    <r>
      <rPr>
        <sz val="11"/>
        <color theme="1"/>
        <rFont val="Calibri"/>
        <family val="2"/>
        <scheme val="minor"/>
      </rPr>
      <t>: Final Life Cycle Assessment results for SMS in Mediterranean Europe</t>
    </r>
  </si>
  <si>
    <r>
      <rPr>
        <b/>
        <sz val="11"/>
        <color rgb="FF000000"/>
        <rFont val="Calibri"/>
        <family val="2"/>
        <scheme val="minor"/>
      </rPr>
      <t>Table S25</t>
    </r>
    <r>
      <rPr>
        <sz val="11"/>
        <color rgb="FF000000"/>
        <rFont val="Calibri"/>
        <family val="2"/>
        <scheme val="minor"/>
      </rPr>
      <t>: Normalized and weighted LCA results of SMS in Mediterranean Europe</t>
    </r>
  </si>
  <si>
    <r>
      <rPr>
        <b/>
        <sz val="11"/>
        <color rgb="FF000000"/>
        <rFont val="Calibri"/>
        <family val="2"/>
        <scheme val="minor"/>
      </rPr>
      <t>Table S26</t>
    </r>
    <r>
      <rPr>
        <sz val="11"/>
        <color rgb="FF000000"/>
        <rFont val="Calibri"/>
        <family val="2"/>
        <scheme val="minor"/>
      </rPr>
      <t>: Raw results of LCA of the non-renewable baseline in Mediterranean Europe</t>
    </r>
  </si>
  <si>
    <r>
      <rPr>
        <b/>
        <sz val="11"/>
        <color rgb="FF000000"/>
        <rFont val="Calibri"/>
        <family val="2"/>
        <scheme val="minor"/>
      </rPr>
      <t>Table S27</t>
    </r>
    <r>
      <rPr>
        <sz val="11"/>
        <color rgb="FF000000"/>
        <rFont val="Calibri"/>
        <family val="2"/>
        <scheme val="minor"/>
      </rPr>
      <t>: Normalized and weighted LCA results of the non-renewable baseline in Mediterranean Europe</t>
    </r>
  </si>
  <si>
    <r>
      <rPr>
        <b/>
        <sz val="11"/>
        <color rgb="FF000000"/>
        <rFont val="Calibri"/>
        <family val="2"/>
        <scheme val="minor"/>
      </rPr>
      <t>Table S28</t>
    </r>
    <r>
      <rPr>
        <sz val="11"/>
        <color rgb="FF000000"/>
        <rFont val="Calibri"/>
        <family val="2"/>
        <scheme val="minor"/>
      </rPr>
      <t>: Life Cycle Costing calculation for SMS in Mediterranean Europe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</si>
</sst>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0\ [$€-1]_);\(#,##0.00\ [$€-1]\)"/>
    <numFmt numFmtId="167" formatCode="#,##0.00\ [$€-1]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10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Continuous"/>
    </xf>
    <xf numFmtId="0" fontId="0" fillId="2" borderId="2" xfId="0" applyFill="1" applyBorder="1" applyAlignment="1">
      <alignment horizontal="centerContinuous"/>
    </xf>
    <xf numFmtId="0" fontId="0" fillId="2" borderId="3" xfId="0" applyFill="1" applyBorder="1" applyAlignment="1">
      <alignment horizontal="centerContinuous"/>
    </xf>
    <xf numFmtId="0" fontId="1" fillId="2" borderId="2" xfId="0" applyFont="1" applyFill="1" applyBorder="1" applyAlignment="1">
      <alignment horizontal="centerContinuous"/>
    </xf>
    <xf numFmtId="0" fontId="1" fillId="2" borderId="3" xfId="0" applyFont="1" applyFill="1" applyBorder="1" applyAlignment="1">
      <alignment horizontal="centerContinuous"/>
    </xf>
    <xf numFmtId="0" fontId="2" fillId="2" borderId="4" xfId="0" applyFont="1" applyFill="1" applyBorder="1"/>
    <xf numFmtId="0" fontId="0" fillId="2" borderId="5" xfId="0" applyFill="1" applyBorder="1"/>
    <xf numFmtId="0" fontId="0" fillId="2" borderId="6" xfId="0" applyFill="1" applyBorder="1"/>
    <xf numFmtId="0" fontId="2" fillId="2" borderId="0" xfId="0" applyFont="1" applyFill="1"/>
    <xf numFmtId="0" fontId="0" fillId="2" borderId="8" xfId="0" applyFill="1" applyBorder="1"/>
    <xf numFmtId="0" fontId="0" fillId="2" borderId="7" xfId="0" applyFill="1" applyBorder="1"/>
    <xf numFmtId="2" fontId="0" fillId="2" borderId="0" xfId="0" applyNumberFormat="1" applyFill="1"/>
    <xf numFmtId="11" fontId="0" fillId="2" borderId="0" xfId="0" applyNumberFormat="1" applyFill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2" fillId="2" borderId="7" xfId="0" applyFont="1" applyFill="1" applyBorder="1"/>
    <xf numFmtId="0" fontId="1" fillId="2" borderId="7" xfId="0" applyFont="1" applyFill="1" applyBorder="1"/>
    <xf numFmtId="0" fontId="1" fillId="2" borderId="0" xfId="0" applyFont="1" applyFill="1"/>
    <xf numFmtId="11" fontId="0" fillId="2" borderId="10" xfId="0" applyNumberFormat="1" applyFill="1" applyBorder="1"/>
    <xf numFmtId="0" fontId="2" fillId="2" borderId="5" xfId="0" applyFont="1" applyFill="1" applyBorder="1"/>
    <xf numFmtId="0" fontId="1" fillId="2" borderId="4" xfId="0" applyFont="1" applyFill="1" applyBorder="1" applyAlignment="1">
      <alignment horizontal="centerContinuous"/>
    </xf>
    <xf numFmtId="0" fontId="1" fillId="2" borderId="5" xfId="0" applyFont="1" applyFill="1" applyBorder="1" applyAlignment="1">
      <alignment horizontal="centerContinuous"/>
    </xf>
    <xf numFmtId="0" fontId="1" fillId="2" borderId="6" xfId="0" applyFont="1" applyFill="1" applyBorder="1" applyAlignment="1">
      <alignment horizontal="centerContinuous"/>
    </xf>
    <xf numFmtId="0" fontId="1" fillId="2" borderId="9" xfId="0" applyFont="1" applyFill="1" applyBorder="1" applyAlignment="1">
      <alignment horizontal="centerContinuous"/>
    </xf>
    <xf numFmtId="0" fontId="1" fillId="2" borderId="10" xfId="0" applyFont="1" applyFill="1" applyBorder="1" applyAlignment="1">
      <alignment horizontal="centerContinuous"/>
    </xf>
    <xf numFmtId="0" fontId="1" fillId="2" borderId="11" xfId="0" applyFont="1" applyFill="1" applyBorder="1" applyAlignment="1">
      <alignment horizontal="centerContinuous"/>
    </xf>
    <xf numFmtId="2" fontId="0" fillId="2" borderId="10" xfId="0" applyNumberFormat="1" applyFill="1" applyBorder="1"/>
    <xf numFmtId="0" fontId="1" fillId="2" borderId="0" xfId="0" applyFont="1" applyFill="1" applyAlignment="1">
      <alignment horizontal="centerContinuous"/>
    </xf>
    <xf numFmtId="0" fontId="0" fillId="2" borderId="0" xfId="0" applyFill="1" applyAlignment="1">
      <alignment horizontal="centerContinuous"/>
    </xf>
    <xf numFmtId="0" fontId="0" fillId="2" borderId="12" xfId="0" applyFill="1" applyBorder="1" applyAlignment="1">
      <alignment horizontal="centerContinuous"/>
    </xf>
    <xf numFmtId="0" fontId="0" fillId="2" borderId="12" xfId="0" applyFill="1" applyBorder="1" applyAlignment="1">
      <alignment horizontal="center"/>
    </xf>
    <xf numFmtId="0" fontId="0" fillId="2" borderId="12" xfId="0" applyFill="1" applyBorder="1"/>
    <xf numFmtId="9" fontId="0" fillId="2" borderId="12" xfId="1" applyFont="1" applyFill="1" applyBorder="1"/>
    <xf numFmtId="10" fontId="0" fillId="2" borderId="12" xfId="1" applyNumberFormat="1" applyFont="1" applyFill="1" applyBorder="1"/>
    <xf numFmtId="0" fontId="1" fillId="2" borderId="12" xfId="0" applyFont="1" applyFill="1" applyBorder="1"/>
    <xf numFmtId="9" fontId="1" fillId="2" borderId="12" xfId="1" applyFont="1" applyFill="1" applyBorder="1"/>
    <xf numFmtId="10" fontId="1" fillId="2" borderId="12" xfId="1" applyNumberFormat="1" applyFont="1" applyFill="1" applyBorder="1"/>
    <xf numFmtId="9" fontId="1" fillId="2" borderId="0" xfId="0" applyNumberFormat="1" applyFont="1" applyFill="1" applyAlignment="1">
      <alignment horizontal="centerContinuous"/>
    </xf>
    <xf numFmtId="0" fontId="1" fillId="2" borderId="12" xfId="0" applyFont="1" applyFill="1" applyBorder="1" applyAlignment="1">
      <alignment horizontal="center" vertical="center"/>
    </xf>
    <xf numFmtId="165" fontId="0" fillId="2" borderId="12" xfId="2" applyFont="1" applyFill="1" applyBorder="1"/>
    <xf numFmtId="0" fontId="1" fillId="2" borderId="12" xfId="0" applyFont="1" applyFill="1" applyBorder="1" applyAlignment="1">
      <alignment horizontal="center"/>
    </xf>
    <xf numFmtId="165" fontId="0" fillId="2" borderId="12" xfId="0" applyNumberFormat="1" applyFill="1" applyBorder="1"/>
    <xf numFmtId="0" fontId="1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1" fillId="2" borderId="12" xfId="0" applyFont="1" applyFill="1" applyBorder="1" applyAlignment="1">
      <alignment horizontal="centerContinuous"/>
    </xf>
    <xf numFmtId="0" fontId="0" fillId="2" borderId="1" xfId="0" applyFill="1" applyBorder="1"/>
    <xf numFmtId="166" fontId="0" fillId="2" borderId="12" xfId="0" applyNumberFormat="1" applyFill="1" applyBorder="1"/>
    <xf numFmtId="1" fontId="1" fillId="2" borderId="12" xfId="0" applyNumberFormat="1" applyFont="1" applyFill="1" applyBorder="1" applyAlignment="1">
      <alignment horizontal="center" vertical="center"/>
    </xf>
    <xf numFmtId="0" fontId="1" fillId="2" borderId="2" xfId="0" applyFont="1" applyFill="1" applyBorder="1"/>
    <xf numFmtId="0" fontId="1" fillId="2" borderId="3" xfId="0" applyFont="1" applyFill="1" applyBorder="1"/>
    <xf numFmtId="167" fontId="1" fillId="2" borderId="3" xfId="0" applyNumberFormat="1" applyFont="1" applyFill="1" applyBorder="1"/>
    <xf numFmtId="167" fontId="1" fillId="2" borderId="12" xfId="0" applyNumberFormat="1" applyFont="1" applyFill="1" applyBorder="1"/>
    <xf numFmtId="166" fontId="1" fillId="2" borderId="12" xfId="0" applyNumberFormat="1" applyFont="1" applyFill="1" applyBorder="1"/>
    <xf numFmtId="2" fontId="0" fillId="2" borderId="12" xfId="0" applyNumberFormat="1" applyFill="1" applyBorder="1"/>
    <xf numFmtId="166" fontId="1" fillId="2" borderId="3" xfId="0" applyNumberFormat="1" applyFont="1" applyFill="1" applyBorder="1"/>
    <xf numFmtId="0" fontId="1" fillId="2" borderId="12" xfId="0" applyFont="1" applyFill="1" applyBorder="1" applyAlignment="1">
      <alignment vertical="center" wrapText="1"/>
    </xf>
    <xf numFmtId="167" fontId="0" fillId="2" borderId="12" xfId="0" applyNumberFormat="1" applyFill="1" applyBorder="1"/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23" xfId="0" applyFill="1" applyBorder="1"/>
    <xf numFmtId="0" fontId="1" fillId="2" borderId="8" xfId="0" applyFont="1" applyFill="1" applyBorder="1"/>
    <xf numFmtId="0" fontId="0" fillId="0" borderId="7" xfId="0" applyBorder="1"/>
    <xf numFmtId="0" fontId="0" fillId="0" borderId="8" xfId="0" applyBorder="1"/>
    <xf numFmtId="0" fontId="6" fillId="0" borderId="0" xfId="0" applyFont="1"/>
    <xf numFmtId="2" fontId="1" fillId="2" borderId="12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11" fontId="0" fillId="2" borderId="12" xfId="0" applyNumberFormat="1" applyFill="1" applyBorder="1" applyAlignment="1">
      <alignment horizontal="center" vertical="center"/>
    </xf>
    <xf numFmtId="11" fontId="1" fillId="2" borderId="12" xfId="0" applyNumberFormat="1" applyFont="1" applyFill="1" applyBorder="1" applyAlignment="1">
      <alignment horizontal="center" vertical="center"/>
    </xf>
    <xf numFmtId="0" fontId="0" fillId="2" borderId="12" xfId="0" applyFill="1" applyBorder="1" applyAlignment="1">
      <alignment horizontal="left" vertical="center"/>
    </xf>
    <xf numFmtId="10" fontId="0" fillId="2" borderId="12" xfId="0" applyNumberFormat="1" applyFill="1" applyBorder="1" applyAlignment="1">
      <alignment horizontal="center" vertical="center"/>
    </xf>
    <xf numFmtId="9" fontId="0" fillId="2" borderId="12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0" fontId="6" fillId="2" borderId="0" xfId="0" applyFont="1" applyFill="1"/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/>
    <xf numFmtId="11" fontId="6" fillId="2" borderId="1" xfId="2" applyNumberFormat="1" applyFont="1" applyFill="1" applyBorder="1" applyAlignment="1">
      <alignment horizontal="center"/>
    </xf>
    <xf numFmtId="10" fontId="0" fillId="2" borderId="12" xfId="1" applyNumberFormat="1" applyFont="1" applyFill="1" applyBorder="1" applyAlignment="1">
      <alignment horizontal="center"/>
    </xf>
    <xf numFmtId="0" fontId="5" fillId="2" borderId="12" xfId="0" applyFont="1" applyFill="1" applyBorder="1"/>
    <xf numFmtId="11" fontId="1" fillId="2" borderId="12" xfId="2" applyNumberFormat="1" applyFont="1" applyFill="1" applyBorder="1" applyAlignment="1">
      <alignment horizontal="center"/>
    </xf>
    <xf numFmtId="10" fontId="1" fillId="2" borderId="12" xfId="1" applyNumberFormat="1" applyFont="1" applyFill="1" applyBorder="1" applyAlignment="1">
      <alignment horizontal="center"/>
    </xf>
    <xf numFmtId="0" fontId="5" fillId="2" borderId="0" xfId="0" applyFont="1" applyFill="1" applyAlignment="1">
      <alignment vertical="center"/>
    </xf>
    <xf numFmtId="0" fontId="5" fillId="2" borderId="12" xfId="0" applyFont="1" applyFill="1" applyBorder="1" applyAlignment="1">
      <alignment horizontal="center" vertical="center" wrapText="1"/>
    </xf>
    <xf numFmtId="2" fontId="0" fillId="2" borderId="12" xfId="2" applyNumberFormat="1" applyFont="1" applyFill="1" applyBorder="1" applyAlignment="1">
      <alignment horizontal="center"/>
    </xf>
    <xf numFmtId="11" fontId="0" fillId="2" borderId="12" xfId="2" applyNumberFormat="1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11" fontId="0" fillId="2" borderId="12" xfId="0" applyNumberFormat="1" applyFill="1" applyBorder="1" applyAlignment="1">
      <alignment horizontal="center"/>
    </xf>
    <xf numFmtId="10" fontId="0" fillId="2" borderId="12" xfId="1" applyNumberFormat="1" applyFont="1" applyFill="1" applyBorder="1" applyAlignment="1">
      <alignment horizontal="center" vertical="center"/>
    </xf>
    <xf numFmtId="11" fontId="1" fillId="2" borderId="12" xfId="0" applyNumberFormat="1" applyFont="1" applyFill="1" applyBorder="1" applyAlignment="1">
      <alignment horizontal="center"/>
    </xf>
    <xf numFmtId="10" fontId="1" fillId="2" borderId="12" xfId="3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15" xfId="0" applyFont="1" applyFill="1" applyBorder="1" applyAlignment="1">
      <alignment horizontal="centerContinuous"/>
    </xf>
    <xf numFmtId="0" fontId="0" fillId="2" borderId="15" xfId="0" applyFill="1" applyBorder="1" applyAlignment="1">
      <alignment horizontal="centerContinuous"/>
    </xf>
    <xf numFmtId="0" fontId="1" fillId="2" borderId="12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textRotation="90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1" fillId="2" borderId="15" xfId="0" applyFont="1" applyFill="1" applyBorder="1" applyAlignment="1">
      <alignment horizontal="center" vertical="center" textRotation="90" wrapText="1"/>
    </xf>
  </cellXfs>
  <cellStyles count="4">
    <cellStyle name="Millares" xfId="2" builtinId="3"/>
    <cellStyle name="Moneda" xfId="3" builtinId="4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52854-6FD8-4783-9E22-3C4779CA3605}">
  <dimension ref="A1:O43"/>
  <sheetViews>
    <sheetView workbookViewId="0">
      <selection activeCell="C21" sqref="C21"/>
    </sheetView>
  </sheetViews>
  <sheetFormatPr defaultColWidth="0" defaultRowHeight="14.45" zeroHeight="1"/>
  <cols>
    <col min="1" max="1" width="9.140625" style="1" customWidth="1"/>
    <col min="2" max="2" width="12" style="1" bestFit="1" customWidth="1"/>
    <col min="3" max="3" width="37.140625" style="1" bestFit="1" customWidth="1"/>
    <col min="4" max="7" width="9.140625" style="1" customWidth="1"/>
    <col min="8" max="15" width="0" style="1" hidden="1" customWidth="1"/>
    <col min="16" max="16384" width="9.140625" style="1" hidden="1"/>
  </cols>
  <sheetData>
    <row r="1" spans="2:4"/>
    <row r="2" spans="2:4">
      <c r="B2" s="1" t="s">
        <v>0</v>
      </c>
    </row>
    <row r="3" spans="2:4">
      <c r="B3" s="41" t="s">
        <v>1</v>
      </c>
      <c r="C3" s="43" t="s">
        <v>2</v>
      </c>
      <c r="D3" s="41" t="s">
        <v>3</v>
      </c>
    </row>
    <row r="4" spans="2:4">
      <c r="B4" s="34" t="s">
        <v>4</v>
      </c>
      <c r="C4" s="42">
        <v>8936.8490000000002</v>
      </c>
      <c r="D4" s="36">
        <f>C4/$C$11</f>
        <v>2.6830796900021162E-2</v>
      </c>
    </row>
    <row r="5" spans="2:4">
      <c r="B5" s="34" t="s">
        <v>5</v>
      </c>
      <c r="C5" s="42">
        <v>33855.762999999999</v>
      </c>
      <c r="D5" s="36">
        <f t="shared" ref="D5:D11" si="0">C5/$C$11</f>
        <v>0.1016440023713337</v>
      </c>
    </row>
    <row r="6" spans="2:4">
      <c r="B6" s="34" t="s">
        <v>6</v>
      </c>
      <c r="C6" s="42">
        <v>4997.085</v>
      </c>
      <c r="D6" s="36">
        <f t="shared" si="0"/>
        <v>1.5002577835559519E-2</v>
      </c>
    </row>
    <row r="7" spans="2:4">
      <c r="B7" s="34" t="s">
        <v>7</v>
      </c>
      <c r="C7" s="42">
        <v>4782.8</v>
      </c>
      <c r="D7" s="36">
        <f t="shared" si="0"/>
        <v>1.4359237289722722E-2</v>
      </c>
    </row>
    <row r="8" spans="2:4">
      <c r="B8" s="34" t="s">
        <v>8</v>
      </c>
      <c r="C8" s="42">
        <v>72220.793000000005</v>
      </c>
      <c r="D8" s="36">
        <f t="shared" si="0"/>
        <v>0.21682602323721373</v>
      </c>
    </row>
    <row r="9" spans="2:4">
      <c r="B9" s="34" t="s">
        <v>9</v>
      </c>
      <c r="C9" s="42">
        <v>173159</v>
      </c>
      <c r="D9" s="36">
        <f t="shared" si="0"/>
        <v>0.51986935892178154</v>
      </c>
    </row>
    <row r="10" spans="2:4">
      <c r="B10" s="34" t="s">
        <v>10</v>
      </c>
      <c r="C10" s="42">
        <v>35129.468000000001</v>
      </c>
      <c r="D10" s="36">
        <f t="shared" si="0"/>
        <v>0.10546800344436755</v>
      </c>
    </row>
    <row r="11" spans="2:4">
      <c r="B11" s="34" t="s">
        <v>11</v>
      </c>
      <c r="C11" s="42">
        <f>SUM(C4:C10)</f>
        <v>333081.75800000003</v>
      </c>
      <c r="D11" s="36">
        <f t="shared" si="0"/>
        <v>1</v>
      </c>
    </row>
    <row r="12" spans="2:4">
      <c r="B12" s="1" t="s">
        <v>12</v>
      </c>
    </row>
    <row r="13" spans="2:4"/>
    <row r="14" spans="2:4">
      <c r="B14" s="1" t="s">
        <v>13</v>
      </c>
    </row>
    <row r="15" spans="2:4">
      <c r="B15" s="43" t="s">
        <v>1</v>
      </c>
      <c r="C15" s="43" t="s">
        <v>2</v>
      </c>
      <c r="D15" s="43" t="s">
        <v>3</v>
      </c>
    </row>
    <row r="16" spans="2:4">
      <c r="B16" s="34" t="s">
        <v>14</v>
      </c>
      <c r="C16" s="42">
        <v>95944.3</v>
      </c>
      <c r="D16" s="36">
        <f>C16/$C$29</f>
        <v>7.2082551362733033E-2</v>
      </c>
    </row>
    <row r="17" spans="2:4">
      <c r="B17" s="34" t="s">
        <v>15</v>
      </c>
      <c r="C17" s="42">
        <v>84848.138999999996</v>
      </c>
      <c r="D17" s="36">
        <f t="shared" ref="D17:D29" si="1">C17/$C$29</f>
        <v>6.3746052006214138E-2</v>
      </c>
    </row>
    <row r="18" spans="2:4">
      <c r="B18" s="34" t="s">
        <v>16</v>
      </c>
      <c r="C18" s="42">
        <v>50499.303999999996</v>
      </c>
      <c r="D18" s="36">
        <f t="shared" si="1"/>
        <v>3.7939915913319182E-2</v>
      </c>
    </row>
    <row r="19" spans="2:4">
      <c r="B19" s="34" t="s">
        <v>17</v>
      </c>
      <c r="C19" s="42">
        <v>580266</v>
      </c>
      <c r="D19" s="36">
        <f>C19/$C$29</f>
        <v>0.43595141919892733</v>
      </c>
    </row>
    <row r="20" spans="2:4">
      <c r="B20" s="34" t="s">
        <v>18</v>
      </c>
      <c r="C20" s="42">
        <v>14220.5</v>
      </c>
      <c r="D20" s="36">
        <f t="shared" si="1"/>
        <v>1.0683802181617304E-2</v>
      </c>
    </row>
    <row r="21" spans="2:4">
      <c r="B21" s="34" t="s">
        <v>19</v>
      </c>
      <c r="C21" s="42">
        <v>2238.0590000000002</v>
      </c>
      <c r="D21" s="36">
        <f t="shared" si="1"/>
        <v>1.6814443674124148E-3</v>
      </c>
    </row>
    <row r="22" spans="2:4">
      <c r="B22" s="34" t="s">
        <v>20</v>
      </c>
      <c r="C22" s="42">
        <v>35774.76</v>
      </c>
      <c r="D22" s="36">
        <f t="shared" si="1"/>
        <v>2.6877427582351919E-2</v>
      </c>
    </row>
    <row r="23" spans="2:4">
      <c r="B23" s="34" t="s">
        <v>21</v>
      </c>
      <c r="C23" s="42">
        <v>121809.93399999999</v>
      </c>
      <c r="D23" s="36">
        <f t="shared" si="1"/>
        <v>9.1515294020031626E-2</v>
      </c>
    </row>
    <row r="24" spans="2:4">
      <c r="B24" s="34" t="s">
        <v>22</v>
      </c>
      <c r="C24" s="42">
        <v>69228.392000000007</v>
      </c>
      <c r="D24" s="36">
        <f t="shared" si="1"/>
        <v>5.2011001404975769E-2</v>
      </c>
    </row>
    <row r="25" spans="2:4">
      <c r="B25" s="34" t="s">
        <v>23</v>
      </c>
      <c r="C25" s="42">
        <v>179748.12100000001</v>
      </c>
      <c r="D25" s="36">
        <f t="shared" si="1"/>
        <v>0.13504401162275667</v>
      </c>
    </row>
    <row r="26" spans="2:4">
      <c r="B26" s="34" t="s">
        <v>24</v>
      </c>
      <c r="C26" s="42">
        <v>56002.62</v>
      </c>
      <c r="D26" s="36">
        <f t="shared" si="1"/>
        <v>4.2074534209928266E-2</v>
      </c>
    </row>
    <row r="27" spans="2:4">
      <c r="B27" s="34" t="s">
        <v>25</v>
      </c>
      <c r="C27" s="42">
        <v>26838</v>
      </c>
      <c r="D27" s="36">
        <f t="shared" si="1"/>
        <v>2.0163277166783532E-2</v>
      </c>
    </row>
    <row r="28" spans="2:4">
      <c r="B28" s="34" t="s">
        <v>26</v>
      </c>
      <c r="C28" s="42">
        <v>13615.501</v>
      </c>
      <c r="D28" s="36">
        <f t="shared" si="1"/>
        <v>1.0229268962948741E-2</v>
      </c>
    </row>
    <row r="29" spans="2:4">
      <c r="B29" s="34" t="s">
        <v>11</v>
      </c>
      <c r="C29" s="44">
        <f>SUM(C16:C28)</f>
        <v>1331033.6300000001</v>
      </c>
      <c r="D29" s="36">
        <f t="shared" si="1"/>
        <v>1</v>
      </c>
    </row>
    <row r="30" spans="2:4">
      <c r="B30" s="1" t="s">
        <v>12</v>
      </c>
    </row>
    <row r="31" spans="2:4"/>
    <row r="32" spans="2:4">
      <c r="B32" s="1" t="s">
        <v>27</v>
      </c>
    </row>
    <row r="33" spans="2:4">
      <c r="B33" s="43" t="s">
        <v>1</v>
      </c>
      <c r="C33" s="43" t="s">
        <v>2</v>
      </c>
      <c r="D33" s="43" t="s">
        <v>3</v>
      </c>
    </row>
    <row r="34" spans="2:4">
      <c r="B34" s="34" t="s">
        <v>28</v>
      </c>
      <c r="C34" s="42">
        <v>52614.925000000003</v>
      </c>
      <c r="D34" s="36">
        <f>C34/$C$41</f>
        <v>4.5352071247001337E-2</v>
      </c>
    </row>
    <row r="35" spans="2:4">
      <c r="B35" s="34" t="s">
        <v>29</v>
      </c>
      <c r="C35" s="42">
        <v>292454</v>
      </c>
      <c r="D35" s="36">
        <f t="shared" ref="D35:D41" si="2">C35/$C$41</f>
        <v>0.25208426400817879</v>
      </c>
    </row>
    <row r="36" spans="2:4">
      <c r="B36" s="34" t="s">
        <v>30</v>
      </c>
      <c r="C36" s="42">
        <v>474744.44199999998</v>
      </c>
      <c r="D36" s="36">
        <f t="shared" si="2"/>
        <v>0.40921171621363883</v>
      </c>
    </row>
    <row r="37" spans="2:4">
      <c r="B37" s="34" t="s">
        <v>31</v>
      </c>
      <c r="C37" s="42">
        <v>48807.732000000004</v>
      </c>
      <c r="D37" s="36">
        <f t="shared" si="2"/>
        <v>4.2070415173423643E-2</v>
      </c>
    </row>
    <row r="38" spans="2:4">
      <c r="B38" s="34" t="s">
        <v>32</v>
      </c>
      <c r="C38" s="42">
        <v>2293.4659999999999</v>
      </c>
      <c r="D38" s="36">
        <f t="shared" si="2"/>
        <v>1.9768807697544974E-3</v>
      </c>
    </row>
    <row r="39" spans="2:4">
      <c r="B39" s="34" t="s">
        <v>33</v>
      </c>
      <c r="C39" s="42">
        <v>5267.9309999999996</v>
      </c>
      <c r="D39" s="36">
        <f t="shared" si="2"/>
        <v>4.5407568676813087E-3</v>
      </c>
    </row>
    <row r="40" spans="2:4">
      <c r="B40" s="34" t="s">
        <v>34</v>
      </c>
      <c r="C40" s="42">
        <v>283961.32</v>
      </c>
      <c r="D40" s="36">
        <f t="shared" si="2"/>
        <v>0.24476389572032164</v>
      </c>
    </row>
    <row r="41" spans="2:4">
      <c r="B41" s="34" t="s">
        <v>11</v>
      </c>
      <c r="C41" s="44">
        <f>SUM(C34:C40)</f>
        <v>1160143.8159999999</v>
      </c>
      <c r="D41" s="36">
        <f t="shared" si="2"/>
        <v>1</v>
      </c>
    </row>
    <row r="42" spans="2:4">
      <c r="B42" s="1" t="s">
        <v>12</v>
      </c>
    </row>
    <row r="43" spans="2:4"/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A454E-6A2F-4C74-8D7C-B082990A4D3C}">
  <dimension ref="A1:H126"/>
  <sheetViews>
    <sheetView topLeftCell="A79" workbookViewId="0">
      <selection activeCell="E82" sqref="E82"/>
    </sheetView>
  </sheetViews>
  <sheetFormatPr defaultColWidth="0" defaultRowHeight="14.45" zeroHeight="1"/>
  <cols>
    <col min="1" max="1" width="8.85546875" style="1" customWidth="1"/>
    <col min="2" max="2" width="62.7109375" style="1" bestFit="1" customWidth="1"/>
    <col min="3" max="3" width="15.28515625" style="1" bestFit="1" customWidth="1"/>
    <col min="4" max="4" width="29.7109375" style="1" bestFit="1" customWidth="1"/>
    <col min="5" max="5" width="24.5703125" style="1" bestFit="1" customWidth="1"/>
    <col min="6" max="6" width="15.28515625" style="1" bestFit="1" customWidth="1"/>
    <col min="7" max="7" width="10.28515625" style="1" bestFit="1" customWidth="1"/>
    <col min="8" max="8" width="8.85546875" style="1" customWidth="1"/>
    <col min="9" max="16384" width="8.85546875" style="1" hidden="1"/>
  </cols>
  <sheetData>
    <row r="1" spans="2:7"/>
    <row r="2" spans="2:7">
      <c r="B2" s="1" t="s">
        <v>272</v>
      </c>
    </row>
    <row r="3" spans="2:7">
      <c r="C3" s="41" t="s">
        <v>11</v>
      </c>
      <c r="D3" s="41" t="s">
        <v>141</v>
      </c>
      <c r="E3" s="41" t="s">
        <v>142</v>
      </c>
      <c r="F3" s="41" t="s">
        <v>143</v>
      </c>
      <c r="G3" s="41" t="s">
        <v>144</v>
      </c>
    </row>
    <row r="4" spans="2:7">
      <c r="B4" s="34" t="s">
        <v>145</v>
      </c>
      <c r="C4" s="73">
        <v>9.3229189783483495</v>
      </c>
      <c r="D4" s="74">
        <v>0.40551358616789002</v>
      </c>
      <c r="E4" s="74">
        <v>0.79054780132809999</v>
      </c>
      <c r="F4" s="74">
        <v>1.6734692794094499</v>
      </c>
      <c r="G4" s="74">
        <v>6.4533883114429198</v>
      </c>
    </row>
    <row r="5" spans="2:7">
      <c r="B5" s="34" t="s">
        <v>146</v>
      </c>
      <c r="C5" s="73">
        <v>903.39779603854799</v>
      </c>
      <c r="D5" s="74">
        <v>305.72220295618001</v>
      </c>
      <c r="E5" s="74">
        <v>178.331813341166</v>
      </c>
      <c r="F5" s="74">
        <v>450.20604271787698</v>
      </c>
      <c r="G5" s="74">
        <v>-30.862262976674501</v>
      </c>
    </row>
    <row r="6" spans="2:7">
      <c r="B6" s="34" t="s">
        <v>147</v>
      </c>
      <c r="C6" s="73">
        <v>477.083557937931</v>
      </c>
      <c r="D6" s="74">
        <v>176.71369636869599</v>
      </c>
      <c r="E6" s="74">
        <v>0.36454987996446098</v>
      </c>
      <c r="F6" s="74">
        <v>300.00520787076903</v>
      </c>
      <c r="G6" s="75">
        <v>1.03818502175007E-4</v>
      </c>
    </row>
    <row r="7" spans="2:7">
      <c r="B7" s="34" t="s">
        <v>148</v>
      </c>
      <c r="C7" s="73">
        <v>426.02661986390302</v>
      </c>
      <c r="D7" s="74">
        <v>128.935311895437</v>
      </c>
      <c r="E7" s="74">
        <v>177.77430781952299</v>
      </c>
      <c r="F7" s="74">
        <v>150.179436813645</v>
      </c>
      <c r="G7" s="74">
        <v>-30.8624366647018</v>
      </c>
    </row>
    <row r="8" spans="2:7">
      <c r="B8" s="34" t="s">
        <v>149</v>
      </c>
      <c r="C8" s="73">
        <v>0.28761823671320502</v>
      </c>
      <c r="D8" s="74">
        <v>7.3194692046566603E-2</v>
      </c>
      <c r="E8" s="74">
        <v>0.19295564167804999</v>
      </c>
      <c r="F8" s="74">
        <v>2.1398033463532001E-2</v>
      </c>
      <c r="G8" s="75">
        <v>6.9869525056851504E-5</v>
      </c>
    </row>
    <row r="9" spans="2:7">
      <c r="B9" s="34" t="s">
        <v>150</v>
      </c>
      <c r="C9" s="73">
        <v>2518.8891553753301</v>
      </c>
      <c r="D9" s="74">
        <v>323.27468564151502</v>
      </c>
      <c r="E9" s="74">
        <v>1485.1087544780501</v>
      </c>
      <c r="F9" s="74">
        <v>194.81578447677299</v>
      </c>
      <c r="G9" s="74">
        <v>515.68993077899097</v>
      </c>
    </row>
    <row r="10" spans="2:7">
      <c r="B10" s="34" t="s">
        <v>151</v>
      </c>
      <c r="C10" s="73">
        <v>2345.7025189789701</v>
      </c>
      <c r="D10" s="74">
        <v>284.855044063413</v>
      </c>
      <c r="E10" s="74">
        <v>1381.871396927</v>
      </c>
      <c r="F10" s="74">
        <v>163.423950131102</v>
      </c>
      <c r="G10" s="74">
        <v>515.55212785745402</v>
      </c>
    </row>
    <row r="11" spans="2:7">
      <c r="B11" s="34" t="s">
        <v>152</v>
      </c>
      <c r="C11" s="73">
        <v>173.18663639641099</v>
      </c>
      <c r="D11" s="74">
        <v>38.419641578103899</v>
      </c>
      <c r="E11" s="74">
        <v>103.237357551095</v>
      </c>
      <c r="F11" s="74">
        <v>31.391834345671899</v>
      </c>
      <c r="G11" s="74">
        <v>0.13780292154030299</v>
      </c>
    </row>
    <row r="12" spans="2:7">
      <c r="B12" s="34" t="s">
        <v>153</v>
      </c>
      <c r="C12" s="73">
        <v>0.26685768120861703</v>
      </c>
      <c r="D12" s="74">
        <v>1.1723950130120399E-2</v>
      </c>
      <c r="E12" s="74">
        <v>4.14688562255352E-2</v>
      </c>
      <c r="F12" s="75">
        <v>3.6495727337157E-3</v>
      </c>
      <c r="G12" s="74">
        <v>0.21001530211924599</v>
      </c>
    </row>
    <row r="13" spans="2:7">
      <c r="B13" s="34" t="s">
        <v>154</v>
      </c>
      <c r="C13" s="73">
        <v>2.7669599184237499</v>
      </c>
      <c r="D13" s="74">
        <v>0.14038121671157899</v>
      </c>
      <c r="E13" s="74">
        <v>0.174740923390511</v>
      </c>
      <c r="F13" s="74">
        <v>8.4971988922040401E-2</v>
      </c>
      <c r="G13" s="74">
        <v>2.3668657893996201</v>
      </c>
    </row>
    <row r="14" spans="2:7">
      <c r="B14" s="34" t="s">
        <v>155</v>
      </c>
      <c r="C14" s="73">
        <v>39.916647188018999</v>
      </c>
      <c r="D14" s="74">
        <v>1.5994890091226399</v>
      </c>
      <c r="E14" s="74">
        <v>1.8031375133649601</v>
      </c>
      <c r="F14" s="74">
        <v>7.3955383760817801</v>
      </c>
      <c r="G14" s="74">
        <v>29.118482289449599</v>
      </c>
    </row>
    <row r="15" spans="2:7">
      <c r="B15" s="34" t="s">
        <v>156</v>
      </c>
      <c r="C15" s="76">
        <v>8.5343392790177403E-7</v>
      </c>
      <c r="D15" s="75">
        <v>4.9409043077728203E-8</v>
      </c>
      <c r="E15" s="75">
        <v>1.7002449179930401E-7</v>
      </c>
      <c r="F15" s="75">
        <v>6.2628603659757401E-9</v>
      </c>
      <c r="G15" s="75">
        <v>6.2773753265876603E-7</v>
      </c>
    </row>
    <row r="16" spans="2:7">
      <c r="B16" s="34" t="s">
        <v>157</v>
      </c>
      <c r="C16" s="76">
        <v>6.9186801145494701E-7</v>
      </c>
      <c r="D16" s="75">
        <v>1.1453175084251999E-8</v>
      </c>
      <c r="E16" s="75">
        <v>4.9091890000539903E-8</v>
      </c>
      <c r="F16" s="75">
        <v>3.6311963905607899E-9</v>
      </c>
      <c r="G16" s="75">
        <v>6.27691749979594E-7</v>
      </c>
    </row>
    <row r="17" spans="2:7">
      <c r="B17" s="34" t="s">
        <v>158</v>
      </c>
      <c r="C17" s="76">
        <v>1.61565916446827E-7</v>
      </c>
      <c r="D17" s="75">
        <v>3.7955867993476202E-8</v>
      </c>
      <c r="E17" s="75">
        <v>1.20932601798764E-7</v>
      </c>
      <c r="F17" s="75">
        <v>2.6316639754149502E-9</v>
      </c>
      <c r="G17" s="75">
        <v>4.5782679171792002E-11</v>
      </c>
    </row>
    <row r="18" spans="2:7">
      <c r="B18" s="34" t="s">
        <v>159</v>
      </c>
      <c r="C18" s="76">
        <v>1.14608452274984E-4</v>
      </c>
      <c r="D18" s="75">
        <v>7.7466780675650204E-7</v>
      </c>
      <c r="E18" s="75">
        <v>1.3571390806558999E-6</v>
      </c>
      <c r="F18" s="75">
        <v>8.3388563974137297E-7</v>
      </c>
      <c r="G18" s="75">
        <v>1.11642759747831E-4</v>
      </c>
    </row>
    <row r="19" spans="2:7">
      <c r="B19" s="34" t="s">
        <v>160</v>
      </c>
      <c r="C19" s="76">
        <v>1.13321667586066E-4</v>
      </c>
      <c r="D19" s="75">
        <v>3.3896410876094601E-7</v>
      </c>
      <c r="E19" s="75">
        <v>1.2174119072585399E-6</v>
      </c>
      <c r="F19" s="75">
        <v>1.2297053522268801E-7</v>
      </c>
      <c r="G19" s="75">
        <v>1.11642321034824E-4</v>
      </c>
    </row>
    <row r="20" spans="2:7">
      <c r="B20" s="34" t="s">
        <v>161</v>
      </c>
      <c r="C20" s="76">
        <v>1.28678468891817E-6</v>
      </c>
      <c r="D20" s="75">
        <v>4.3570369799555597E-7</v>
      </c>
      <c r="E20" s="75">
        <v>1.3972717339735899E-7</v>
      </c>
      <c r="F20" s="75">
        <v>7.1091510451868602E-7</v>
      </c>
      <c r="G20" s="75">
        <v>4.3871300656691001E-10</v>
      </c>
    </row>
    <row r="21" spans="2:7">
      <c r="B21" s="34" t="s">
        <v>162</v>
      </c>
      <c r="C21" s="73">
        <v>78.773143211390106</v>
      </c>
      <c r="D21" s="74">
        <v>22.111417651642999</v>
      </c>
      <c r="E21" s="74">
        <v>49.453122944706003</v>
      </c>
      <c r="F21" s="74">
        <v>7.2019238690522798</v>
      </c>
      <c r="G21" s="74">
        <v>6.6787459887561098E-3</v>
      </c>
    </row>
    <row r="22" spans="2:7">
      <c r="B22" s="34" t="s">
        <v>163</v>
      </c>
      <c r="C22" s="73">
        <v>1598.96277166199</v>
      </c>
      <c r="D22" s="74">
        <v>869.11660374470796</v>
      </c>
      <c r="E22" s="74">
        <v>626.71364110006095</v>
      </c>
      <c r="F22" s="74">
        <v>102.23340601304299</v>
      </c>
      <c r="G22" s="74">
        <v>0.89912080417693796</v>
      </c>
    </row>
    <row r="23" spans="2:7">
      <c r="B23" s="34" t="s">
        <v>164</v>
      </c>
      <c r="C23" s="76">
        <v>8.5606914336116101E-6</v>
      </c>
      <c r="D23" s="75">
        <v>1.24288990288954E-6</v>
      </c>
      <c r="E23" s="75">
        <v>6.8449810921446903E-6</v>
      </c>
      <c r="F23" s="75">
        <v>4.4168422564122501E-7</v>
      </c>
      <c r="G23" s="75">
        <v>3.1136212936154998E-8</v>
      </c>
    </row>
    <row r="24" spans="2:7">
      <c r="B24" s="34" t="s">
        <v>165</v>
      </c>
      <c r="C24" s="76">
        <v>6.9070304306547694E-5</v>
      </c>
      <c r="D24" s="75">
        <v>5.37525013452999E-6</v>
      </c>
      <c r="E24" s="75">
        <v>7.3202623524933703E-6</v>
      </c>
      <c r="F24" s="75">
        <v>1.25807005508247E-5</v>
      </c>
      <c r="G24" s="75">
        <v>4.3794091268699698E-5</v>
      </c>
    </row>
    <row r="25" spans="2:7">
      <c r="B25" s="34" t="s">
        <v>166</v>
      </c>
      <c r="C25" s="73">
        <v>5.9167729912802498</v>
      </c>
      <c r="D25" s="74">
        <v>1.9376551687547501</v>
      </c>
      <c r="E25" s="74">
        <v>0.74857211337067797</v>
      </c>
      <c r="F25" s="74">
        <v>2.8734784727203899</v>
      </c>
      <c r="G25" s="74">
        <v>0.357067236434431</v>
      </c>
    </row>
    <row r="26" spans="2:7">
      <c r="B26" s="34" t="s">
        <v>167</v>
      </c>
      <c r="C26" s="73">
        <v>9666.6040023263904</v>
      </c>
      <c r="D26" s="74">
        <v>1182.1383597869001</v>
      </c>
      <c r="E26" s="74">
        <v>8061.2838282965704</v>
      </c>
      <c r="F26" s="74">
        <v>404.32933772074801</v>
      </c>
      <c r="G26" s="74">
        <v>18.852476522171699</v>
      </c>
    </row>
    <row r="27" spans="2:7">
      <c r="B27" s="34" t="s">
        <v>168</v>
      </c>
      <c r="C27" s="76">
        <v>1.4848621473604201E-3</v>
      </c>
      <c r="D27" s="75">
        <v>1.0644889120351501E-4</v>
      </c>
      <c r="E27" s="75">
        <v>1.34137458928344E-3</v>
      </c>
      <c r="F27" s="75">
        <v>3.6865720980349702E-5</v>
      </c>
      <c r="G27" s="75">
        <v>1.7294589311554599E-7</v>
      </c>
    </row>
    <row r="28" spans="2:7">
      <c r="B28" s="34" t="s">
        <v>169</v>
      </c>
      <c r="C28" s="73">
        <v>606.60490420190001</v>
      </c>
      <c r="D28" s="74">
        <v>235.89718127318</v>
      </c>
      <c r="E28" s="74">
        <v>145.10781172284601</v>
      </c>
      <c r="F28" s="74">
        <v>225.56033868124601</v>
      </c>
      <c r="G28" s="74">
        <v>3.9572524638204598E-2</v>
      </c>
    </row>
    <row r="29" spans="2:7"/>
    <row r="30" spans="2:7">
      <c r="B30" s="102" t="s">
        <v>273</v>
      </c>
      <c r="D30" s="13"/>
      <c r="E30" s="14"/>
    </row>
    <row r="31" spans="2:7">
      <c r="B31" s="80"/>
      <c r="D31" s="48" t="s">
        <v>173</v>
      </c>
      <c r="E31" s="48"/>
      <c r="F31" s="48"/>
      <c r="G31" s="37" t="s">
        <v>144</v>
      </c>
    </row>
    <row r="32" spans="2:7">
      <c r="C32" s="41" t="s">
        <v>11</v>
      </c>
      <c r="D32" s="41" t="s">
        <v>141</v>
      </c>
      <c r="E32" s="41" t="s">
        <v>142</v>
      </c>
      <c r="F32" s="41" t="s">
        <v>143</v>
      </c>
      <c r="G32" s="41" t="s">
        <v>144</v>
      </c>
    </row>
    <row r="33" spans="2:7">
      <c r="B33" s="34" t="s">
        <v>145</v>
      </c>
      <c r="C33" s="73">
        <v>8.1291301074886118</v>
      </c>
      <c r="D33" s="75">
        <v>7.7047581371899102E-4</v>
      </c>
      <c r="E33" s="75">
        <v>1.50204082252339E-3</v>
      </c>
      <c r="F33" s="74">
        <v>1.6734692794094499</v>
      </c>
      <c r="G33" s="74">
        <v>6.4533883114429198</v>
      </c>
    </row>
    <row r="34" spans="2:7">
      <c r="B34" s="34" t="s">
        <v>146</v>
      </c>
      <c r="C34" s="73">
        <v>420.2634823721674</v>
      </c>
      <c r="D34" s="74">
        <v>0.58087218561674203</v>
      </c>
      <c r="E34" s="74">
        <v>0.33883044534821538</v>
      </c>
      <c r="F34" s="74">
        <v>450.20604271787698</v>
      </c>
      <c r="G34" s="74">
        <v>-30.862262976674501</v>
      </c>
    </row>
    <row r="35" spans="2:7">
      <c r="B35" s="34" t="s">
        <v>147</v>
      </c>
      <c r="C35" s="73">
        <v>300.34176035714364</v>
      </c>
      <c r="D35" s="74">
        <v>0.33575602310052238</v>
      </c>
      <c r="E35" s="75">
        <v>6.926447719324758E-4</v>
      </c>
      <c r="F35" s="74">
        <v>300.00520787076903</v>
      </c>
      <c r="G35" s="75">
        <v>1.03818502175007E-4</v>
      </c>
    </row>
    <row r="36" spans="2:7">
      <c r="B36" s="34" t="s">
        <v>148</v>
      </c>
      <c r="C36" s="73">
        <v>119.89974842640162</v>
      </c>
      <c r="D36" s="74">
        <v>0.2449770926013303</v>
      </c>
      <c r="E36" s="74">
        <v>0.33777118485709368</v>
      </c>
      <c r="F36" s="74">
        <v>150.179436813645</v>
      </c>
      <c r="G36" s="74">
        <v>-30.8624366647018</v>
      </c>
    </row>
    <row r="37" spans="2:7">
      <c r="B37" s="34" t="s">
        <v>149</v>
      </c>
      <c r="C37" s="73">
        <v>2.1973588622665626E-2</v>
      </c>
      <c r="D37" s="75">
        <v>1.3906991488847655E-4</v>
      </c>
      <c r="E37" s="75">
        <v>3.66615719188295E-4</v>
      </c>
      <c r="F37" s="74">
        <v>2.1398033463532001E-2</v>
      </c>
      <c r="G37" s="75">
        <v>6.9869525056851504E-5</v>
      </c>
    </row>
    <row r="38" spans="2:7">
      <c r="B38" s="34" t="s">
        <v>150</v>
      </c>
      <c r="C38" s="73">
        <v>713.94164379199117</v>
      </c>
      <c r="D38" s="74">
        <v>0.61422190271887855</v>
      </c>
      <c r="E38" s="74">
        <v>2.821706633508295</v>
      </c>
      <c r="F38" s="74">
        <v>194.81578447677299</v>
      </c>
      <c r="G38" s="74">
        <v>515.68993077899097</v>
      </c>
    </row>
    <row r="39" spans="2:7">
      <c r="B39" s="34" t="s">
        <v>151</v>
      </c>
      <c r="C39" s="73">
        <v>682.14285822643785</v>
      </c>
      <c r="D39" s="74">
        <v>0.54122458372048465</v>
      </c>
      <c r="E39" s="74">
        <v>2.6255556541613001</v>
      </c>
      <c r="F39" s="74">
        <v>163.423950131102</v>
      </c>
      <c r="G39" s="74">
        <v>515.55212785745402</v>
      </c>
    </row>
    <row r="40" spans="2:7">
      <c r="B40" s="34" t="s">
        <v>152</v>
      </c>
      <c r="C40" s="73">
        <v>31.798785565557679</v>
      </c>
      <c r="D40" s="74">
        <v>7.2997318998397412E-2</v>
      </c>
      <c r="E40" s="74">
        <v>0.19615097934708051</v>
      </c>
      <c r="F40" s="74">
        <v>31.391834345671899</v>
      </c>
      <c r="G40" s="74">
        <v>0.13780292154030299</v>
      </c>
    </row>
    <row r="41" spans="2:7">
      <c r="B41" s="34" t="s">
        <v>153</v>
      </c>
      <c r="C41" s="73">
        <v>0.21376594118503744</v>
      </c>
      <c r="D41" s="75">
        <v>2.2275505247228759E-5</v>
      </c>
      <c r="E41" s="75">
        <v>7.8790826828516877E-5</v>
      </c>
      <c r="F41" s="74">
        <v>3.6495727337157E-3</v>
      </c>
      <c r="G41" s="74">
        <v>0.21001530211924599</v>
      </c>
    </row>
    <row r="42" spans="2:7">
      <c r="B42" s="34" t="s">
        <v>154</v>
      </c>
      <c r="C42" s="73">
        <v>2.4524365103878543</v>
      </c>
      <c r="D42" s="75">
        <v>2.6672431175200011E-4</v>
      </c>
      <c r="E42" s="75">
        <v>3.3200775444197091E-4</v>
      </c>
      <c r="F42" s="74">
        <v>8.4971988922040401E-2</v>
      </c>
      <c r="G42" s="74">
        <v>2.3668657893996201</v>
      </c>
    </row>
    <row r="43" spans="2:7">
      <c r="B43" s="34" t="s">
        <v>155</v>
      </c>
      <c r="C43" s="73">
        <v>36.520485655924105</v>
      </c>
      <c r="D43" s="75">
        <v>3.0390291173330156E-3</v>
      </c>
      <c r="E43" s="75">
        <v>3.4259612753934241E-3</v>
      </c>
      <c r="F43" s="74">
        <v>7.3955383760817801</v>
      </c>
      <c r="G43" s="74">
        <v>29.118482289449599</v>
      </c>
    </row>
    <row r="44" spans="2:7">
      <c r="B44" s="34" t="s">
        <v>156</v>
      </c>
      <c r="C44" s="76">
        <v>6.3441731674100818E-7</v>
      </c>
      <c r="D44" s="75">
        <v>9.3877181847683587E-11</v>
      </c>
      <c r="E44" s="75">
        <v>3.2304653441867764E-10</v>
      </c>
      <c r="F44" s="75">
        <v>6.2628603659757401E-9</v>
      </c>
      <c r="G44" s="75">
        <v>6.2773753265876603E-7</v>
      </c>
    </row>
    <row r="45" spans="2:7">
      <c r="B45" s="34" t="s">
        <v>157</v>
      </c>
      <c r="C45" s="76">
        <v>6.3143798199381585E-7</v>
      </c>
      <c r="D45" s="75">
        <v>2.1761032660078799E-11</v>
      </c>
      <c r="E45" s="75">
        <v>9.3274591001025819E-11</v>
      </c>
      <c r="F45" s="75">
        <v>3.6311963905607899E-9</v>
      </c>
      <c r="G45" s="75">
        <v>6.27691749979594E-7</v>
      </c>
    </row>
    <row r="46" spans="2:7">
      <c r="B46" s="34" t="s">
        <v>158</v>
      </c>
      <c r="C46" s="76">
        <v>2.9793347471919987E-9</v>
      </c>
      <c r="D46" s="75">
        <v>7.2116149187604781E-11</v>
      </c>
      <c r="E46" s="75">
        <v>2.297719434176516E-10</v>
      </c>
      <c r="F46" s="75">
        <v>2.6316639754149502E-9</v>
      </c>
      <c r="G46" s="75">
        <v>4.5782679171792002E-11</v>
      </c>
    </row>
    <row r="47" spans="2:7">
      <c r="B47" s="34" t="s">
        <v>159</v>
      </c>
      <c r="C47" s="76">
        <v>1.1248069582065845E-4</v>
      </c>
      <c r="D47" s="75">
        <v>1.471868832837354E-9</v>
      </c>
      <c r="E47" s="75">
        <v>2.5785642532462099E-9</v>
      </c>
      <c r="F47" s="75">
        <v>8.3388563974137297E-7</v>
      </c>
      <c r="G47" s="75">
        <v>1.11642759747831E-4</v>
      </c>
    </row>
    <row r="48" spans="2:7">
      <c r="B48" s="34" t="s">
        <v>160</v>
      </c>
      <c r="C48" s="76">
        <v>1.1176824868447712E-4</v>
      </c>
      <c r="D48" s="75">
        <v>6.440318066457974E-10</v>
      </c>
      <c r="E48" s="75">
        <v>2.3130826237912257E-9</v>
      </c>
      <c r="F48" s="75">
        <v>1.2297053522268801E-7</v>
      </c>
      <c r="G48" s="75">
        <v>1.11642321034824E-4</v>
      </c>
    </row>
    <row r="49" spans="2:7">
      <c r="B49" s="34" t="s">
        <v>161</v>
      </c>
      <c r="C49" s="76">
        <v>7.1244713618089949E-7</v>
      </c>
      <c r="D49" s="75">
        <v>8.2783702619155635E-10</v>
      </c>
      <c r="E49" s="75">
        <v>2.6548162945498209E-10</v>
      </c>
      <c r="F49" s="75">
        <v>7.1091510451868602E-7</v>
      </c>
      <c r="G49" s="75">
        <v>4.3871300656691001E-10</v>
      </c>
    </row>
    <row r="50" spans="2:7">
      <c r="B50" s="34" t="s">
        <v>162</v>
      </c>
      <c r="C50" s="73">
        <v>7.3445752421740993</v>
      </c>
      <c r="D50" s="74">
        <v>4.2011693538121696E-2</v>
      </c>
      <c r="E50" s="74">
        <v>9.3960933594941398E-2</v>
      </c>
      <c r="F50" s="74">
        <v>7.2019238690522798</v>
      </c>
      <c r="G50" s="74">
        <v>6.6787459887561098E-3</v>
      </c>
    </row>
    <row r="51" spans="2:7">
      <c r="B51" s="34" t="s">
        <v>163</v>
      </c>
      <c r="C51" s="73">
        <v>105.97460428242499</v>
      </c>
      <c r="D51" s="74">
        <v>1.6513215471149452</v>
      </c>
      <c r="E51" s="74">
        <v>1.1907559180901157</v>
      </c>
      <c r="F51" s="74">
        <v>102.23340601304299</v>
      </c>
      <c r="G51" s="74">
        <v>0.89912080417693796</v>
      </c>
    </row>
    <row r="52" spans="2:7">
      <c r="B52" s="34" t="s">
        <v>164</v>
      </c>
      <c r="C52" s="76">
        <v>4.8818739346794499E-7</v>
      </c>
      <c r="D52" s="75">
        <v>2.3614908154901259E-9</v>
      </c>
      <c r="E52" s="75">
        <v>1.3005464075074911E-8</v>
      </c>
      <c r="F52" s="75">
        <v>4.4168422564122501E-7</v>
      </c>
      <c r="G52" s="75">
        <v>3.1136212936154998E-8</v>
      </c>
    </row>
    <row r="53" spans="2:7">
      <c r="B53" s="34" t="s">
        <v>165</v>
      </c>
      <c r="C53" s="76">
        <v>5.639891329324974E-5</v>
      </c>
      <c r="D53" s="75">
        <v>1.0212975255606981E-8</v>
      </c>
      <c r="E53" s="75">
        <v>1.3908498469737403E-8</v>
      </c>
      <c r="F53" s="75">
        <v>1.25807005508247E-5</v>
      </c>
      <c r="G53" s="75">
        <v>4.3794091268699698E-5</v>
      </c>
    </row>
    <row r="54" spans="2:7">
      <c r="B54" s="34" t="s">
        <v>166</v>
      </c>
      <c r="C54" s="73">
        <v>3.2356495409908592</v>
      </c>
      <c r="D54" s="74">
        <v>3.6815448206340253E-3</v>
      </c>
      <c r="E54" s="75">
        <v>1.4222870154042882E-3</v>
      </c>
      <c r="F54" s="74">
        <v>2.8734784727203899</v>
      </c>
      <c r="G54" s="74">
        <v>0.357067236434431</v>
      </c>
    </row>
    <row r="55" spans="2:7">
      <c r="B55" s="34" t="s">
        <v>167</v>
      </c>
      <c r="C55" s="73">
        <v>440.74431640027831</v>
      </c>
      <c r="D55" s="74">
        <v>2.2460628835951102</v>
      </c>
      <c r="E55" s="74">
        <v>15.316439273763484</v>
      </c>
      <c r="F55" s="74">
        <v>404.32933772074801</v>
      </c>
      <c r="G55" s="74">
        <v>18.852476522171699</v>
      </c>
    </row>
    <row r="56" spans="2:7">
      <c r="B56" s="34" t="s">
        <v>168</v>
      </c>
      <c r="C56" s="76">
        <v>3.9789531486390463E-5</v>
      </c>
      <c r="D56" s="75">
        <v>2.022528932866785E-7</v>
      </c>
      <c r="E56" s="75">
        <v>2.5486117196385361E-6</v>
      </c>
      <c r="F56" s="75">
        <v>3.6865720980349702E-5</v>
      </c>
      <c r="G56" s="75">
        <v>1.7294589311554599E-7</v>
      </c>
    </row>
    <row r="57" spans="2:7">
      <c r="B57" s="34" t="s">
        <v>169</v>
      </c>
      <c r="C57" s="73">
        <v>226.32382069257667</v>
      </c>
      <c r="D57" s="74">
        <v>0.44820464441904201</v>
      </c>
      <c r="E57" s="74">
        <v>0.27570484227340741</v>
      </c>
      <c r="F57" s="74">
        <v>225.56033868124601</v>
      </c>
      <c r="G57" s="74">
        <v>3.9572524638204598E-2</v>
      </c>
    </row>
    <row r="58" spans="2:7"/>
    <row r="59" spans="2:7">
      <c r="B59" s="83" t="s">
        <v>274</v>
      </c>
    </row>
    <row r="60" spans="2:7">
      <c r="B60" s="84" t="s">
        <v>175</v>
      </c>
      <c r="C60" s="85" t="s">
        <v>176</v>
      </c>
      <c r="D60" s="41" t="s">
        <v>177</v>
      </c>
      <c r="E60" s="85" t="s">
        <v>41</v>
      </c>
      <c r="F60" s="41" t="s">
        <v>178</v>
      </c>
    </row>
    <row r="61" spans="2:7">
      <c r="B61" s="86" t="s">
        <v>179</v>
      </c>
      <c r="C61" s="87">
        <v>5.7766171193287104</v>
      </c>
      <c r="D61" s="87">
        <v>22.246120187206035</v>
      </c>
      <c r="E61" s="87">
        <v>28.022737306534744</v>
      </c>
      <c r="F61" s="88">
        <v>2.6774637098706115E-6</v>
      </c>
    </row>
    <row r="62" spans="2:7">
      <c r="B62" s="86" t="s">
        <v>180</v>
      </c>
      <c r="C62" s="87">
        <v>239751.22473088303</v>
      </c>
      <c r="D62" s="87">
        <v>-49072.08907533477</v>
      </c>
      <c r="E62" s="87">
        <v>190679.13565554825</v>
      </c>
      <c r="F62" s="88">
        <v>1.8218650817818986E-2</v>
      </c>
    </row>
    <row r="63" spans="2:7">
      <c r="B63" s="86" t="s">
        <v>181</v>
      </c>
      <c r="C63" s="87">
        <v>215824.74485447249</v>
      </c>
      <c r="D63" s="87">
        <v>561400.68624324072</v>
      </c>
      <c r="E63" s="87">
        <v>777225.43109771318</v>
      </c>
      <c r="F63" s="88">
        <v>7.4260871212870158E-2</v>
      </c>
    </row>
    <row r="64" spans="2:7">
      <c r="B64" s="86" t="s">
        <v>182</v>
      </c>
      <c r="C64" s="87">
        <v>1.6907880908587837E-4</v>
      </c>
      <c r="D64" s="87">
        <v>9.4674898195356103E-3</v>
      </c>
      <c r="E64" s="87">
        <v>9.6365686286214881E-3</v>
      </c>
      <c r="F64" s="88">
        <v>9.207367042189294E-10</v>
      </c>
    </row>
    <row r="65" spans="2:6">
      <c r="B65" s="86" t="s">
        <v>183</v>
      </c>
      <c r="C65" s="87">
        <v>4.9391420154408887E-2</v>
      </c>
      <c r="D65" s="87">
        <v>1.3661549336414607</v>
      </c>
      <c r="E65" s="87">
        <v>1.4155463537958695</v>
      </c>
      <c r="F65" s="88">
        <v>1.3524995615058213E-7</v>
      </c>
    </row>
    <row r="66" spans="2:6">
      <c r="B66" s="86" t="s">
        <v>184</v>
      </c>
      <c r="C66" s="87">
        <v>48.606735506628141</v>
      </c>
      <c r="D66" s="87">
        <v>191.21233765012869</v>
      </c>
      <c r="E66" s="87">
        <v>239.81907315675682</v>
      </c>
      <c r="F66" s="88">
        <v>2.2913780987494252E-5</v>
      </c>
    </row>
    <row r="67" spans="2:6">
      <c r="B67" s="86" t="s">
        <v>185</v>
      </c>
      <c r="C67" s="87">
        <v>2.4614336364653919E-15</v>
      </c>
      <c r="D67" s="87">
        <v>2.3131500340942872E-13</v>
      </c>
      <c r="E67" s="87">
        <v>2.337764370458941E-13</v>
      </c>
      <c r="F67" s="88">
        <v>2.2336430576582902E-20</v>
      </c>
    </row>
    <row r="68" spans="2:6">
      <c r="B68" s="86" t="s">
        <v>186</v>
      </c>
      <c r="C68" s="87">
        <v>1.9889250624632507E-12</v>
      </c>
      <c r="D68" s="87">
        <v>2.6499525453745164E-10</v>
      </c>
      <c r="E68" s="87">
        <v>2.6698417959991487E-10</v>
      </c>
      <c r="F68" s="88">
        <v>2.5509301399390876E-17</v>
      </c>
    </row>
    <row r="69" spans="2:6">
      <c r="B69" s="86" t="s">
        <v>187</v>
      </c>
      <c r="C69" s="87">
        <v>1551.3927530164976</v>
      </c>
      <c r="D69" s="87">
        <v>1.4120338344347942</v>
      </c>
      <c r="E69" s="87">
        <v>1552.8047868509325</v>
      </c>
      <c r="F69" s="88">
        <v>1.4836446631989866E-4</v>
      </c>
    </row>
    <row r="70" spans="2:6">
      <c r="B70" s="86" t="s">
        <v>188</v>
      </c>
      <c r="C70" s="87">
        <v>6832911.5849136021</v>
      </c>
      <c r="D70" s="87">
        <v>58468.56712650042</v>
      </c>
      <c r="E70" s="87">
        <v>6891380.1520401025</v>
      </c>
      <c r="F70" s="88">
        <v>0.65844460754043554</v>
      </c>
    </row>
    <row r="71" spans="2:6">
      <c r="B71" s="86" t="s">
        <v>189</v>
      </c>
      <c r="C71" s="87">
        <v>1.5083283124083763E-9</v>
      </c>
      <c r="D71" s="87">
        <v>1.0275355039699319E-10</v>
      </c>
      <c r="E71" s="87">
        <v>1.6110818628053694E-9</v>
      </c>
      <c r="F71" s="88">
        <v>1.5393261458031117E-16</v>
      </c>
    </row>
    <row r="72" spans="2:6">
      <c r="B72" s="86" t="s">
        <v>190</v>
      </c>
      <c r="C72" s="87">
        <v>6.7198827177281206E-10</v>
      </c>
      <c r="D72" s="87">
        <v>2.3347505937169187E-9</v>
      </c>
      <c r="E72" s="87">
        <v>3.0067388654897307E-9</v>
      </c>
      <c r="F72" s="88">
        <v>2.8728222048204307E-16</v>
      </c>
    </row>
    <row r="73" spans="2:6">
      <c r="B73" s="86" t="s">
        <v>191</v>
      </c>
      <c r="C73" s="87">
        <v>5.6276859770539085</v>
      </c>
      <c r="D73" s="87">
        <v>0.69807358857404134</v>
      </c>
      <c r="E73" s="87">
        <v>6.3257595656279495</v>
      </c>
      <c r="F73" s="88">
        <v>6.0440175736815356E-7</v>
      </c>
    </row>
    <row r="74" spans="2:6">
      <c r="B74" s="86" t="s">
        <v>192</v>
      </c>
      <c r="C74" s="87">
        <v>2281591.0700608008</v>
      </c>
      <c r="D74" s="87">
        <v>101954.19303190454</v>
      </c>
      <c r="E74" s="87">
        <v>2383545.2630927055</v>
      </c>
      <c r="F74" s="88">
        <v>0.22773849224488521</v>
      </c>
    </row>
    <row r="75" spans="2:6">
      <c r="B75" s="86" t="s">
        <v>193</v>
      </c>
      <c r="C75" s="87">
        <v>1.9023092070178748E-7</v>
      </c>
      <c r="D75" s="87">
        <v>8.3045158956222873E-10</v>
      </c>
      <c r="E75" s="87">
        <v>1.9106137229134971E-7</v>
      </c>
      <c r="F75" s="88">
        <v>1.8255172043770128E-14</v>
      </c>
    </row>
    <row r="76" spans="2:6">
      <c r="B76" s="86" t="s">
        <v>194</v>
      </c>
      <c r="C76" s="87">
        <v>221453.07946955296</v>
      </c>
      <c r="D76" s="87">
        <v>38.727651237178925</v>
      </c>
      <c r="E76" s="87">
        <v>221491.80712079015</v>
      </c>
      <c r="F76" s="88">
        <v>2.1162681900503848E-2</v>
      </c>
    </row>
    <row r="77" spans="2:6">
      <c r="B77" s="89" t="s">
        <v>195</v>
      </c>
      <c r="C77" s="90">
        <v>9793143.1573816221</v>
      </c>
      <c r="D77" s="90">
        <v>673007.02916523546</v>
      </c>
      <c r="E77" s="90">
        <v>10466150.186546858</v>
      </c>
      <c r="F77" s="91">
        <v>1</v>
      </c>
    </row>
    <row r="78" spans="2:6"/>
    <row r="79" spans="2:6">
      <c r="B79" s="83" t="s">
        <v>275</v>
      </c>
      <c r="D79" s="13"/>
      <c r="E79" s="14"/>
    </row>
    <row r="80" spans="2:6">
      <c r="B80" s="92"/>
      <c r="C80" s="85" t="s">
        <v>176</v>
      </c>
      <c r="D80" s="41" t="s">
        <v>177</v>
      </c>
      <c r="E80" s="93" t="s">
        <v>41</v>
      </c>
    </row>
    <row r="81" spans="2:5">
      <c r="B81" s="34" t="s">
        <v>145</v>
      </c>
      <c r="C81" s="94">
        <v>1.0128259204541601</v>
      </c>
      <c r="D81" s="94">
        <v>3.5340754461462298</v>
      </c>
      <c r="E81" s="94">
        <v>4.5469013666003804</v>
      </c>
    </row>
    <row r="82" spans="2:5">
      <c r="B82" s="34" t="s">
        <v>146</v>
      </c>
      <c r="C82" s="94">
        <v>140.49828513468699</v>
      </c>
      <c r="D82" s="94">
        <v>188.02732971339699</v>
      </c>
      <c r="E82" s="94">
        <v>328.52561484808399</v>
      </c>
    </row>
    <row r="83" spans="2:5">
      <c r="B83" s="34" t="s">
        <v>147</v>
      </c>
      <c r="C83" s="94">
        <v>0.122714500711242</v>
      </c>
      <c r="D83" s="95">
        <v>5.8475069873706903E-5</v>
      </c>
      <c r="E83" s="94">
        <v>0.122772975781116</v>
      </c>
    </row>
    <row r="84" spans="2:5">
      <c r="B84" s="34" t="s">
        <v>148</v>
      </c>
      <c r="C84" s="94">
        <v>140.05256945737099</v>
      </c>
      <c r="D84" s="94">
        <v>82.607231884789599</v>
      </c>
      <c r="E84" s="94">
        <v>222.65980134215999</v>
      </c>
    </row>
    <row r="85" spans="2:5">
      <c r="B85" s="34" t="s">
        <v>149</v>
      </c>
      <c r="C85" s="94">
        <v>0.3230011766052</v>
      </c>
      <c r="D85" s="94">
        <v>105.420039353538</v>
      </c>
      <c r="E85" s="94">
        <v>105.74304053014301</v>
      </c>
    </row>
    <row r="86" spans="2:5">
      <c r="B86" s="34" t="s">
        <v>150</v>
      </c>
      <c r="C86" s="94">
        <v>11282.204847634001</v>
      </c>
      <c r="D86" s="94">
        <v>477.611817667379</v>
      </c>
      <c r="E86" s="94">
        <v>11759.8166653014</v>
      </c>
    </row>
    <row r="87" spans="2:5">
      <c r="B87" s="34" t="s">
        <v>151</v>
      </c>
      <c r="C87" s="94">
        <v>11260.9154999371</v>
      </c>
      <c r="D87" s="94">
        <v>477.53419981194799</v>
      </c>
      <c r="E87" s="94">
        <v>11738.449699749101</v>
      </c>
    </row>
    <row r="88" spans="2:5">
      <c r="B88" s="34" t="s">
        <v>152</v>
      </c>
      <c r="C88" s="94">
        <v>21.289347696998998</v>
      </c>
      <c r="D88" s="94">
        <v>7.7617855473794295E-2</v>
      </c>
      <c r="E88" s="94">
        <v>21.366965552472699</v>
      </c>
    </row>
    <row r="89" spans="2:5">
      <c r="B89" s="34" t="s">
        <v>153</v>
      </c>
      <c r="C89" s="94">
        <v>3.11603556614868E-2</v>
      </c>
      <c r="D89" s="94">
        <v>0.20000861881527199</v>
      </c>
      <c r="E89" s="94">
        <v>0.23116897447675899</v>
      </c>
    </row>
    <row r="90" spans="2:5">
      <c r="B90" s="34" t="s">
        <v>154</v>
      </c>
      <c r="C90" s="94">
        <v>0.169108085639749</v>
      </c>
      <c r="D90" s="94">
        <v>2.3983828648942702</v>
      </c>
      <c r="E90" s="94">
        <v>2.5674909505340202</v>
      </c>
    </row>
    <row r="91" spans="2:5">
      <c r="B91" s="34" t="s">
        <v>155</v>
      </c>
      <c r="C91" s="94">
        <v>2.6658772404043098</v>
      </c>
      <c r="D91" s="94">
        <v>16.113063839097101</v>
      </c>
      <c r="E91" s="94">
        <v>18.778941079501401</v>
      </c>
    </row>
    <row r="92" spans="2:5">
      <c r="B92" s="34" t="s">
        <v>156</v>
      </c>
      <c r="C92" s="95">
        <v>9.9298595633660604E-8</v>
      </c>
      <c r="D92" s="95">
        <v>3.95379787423407E-8</v>
      </c>
      <c r="E92" s="95">
        <v>1.38836574376001E-7</v>
      </c>
    </row>
    <row r="93" spans="2:5">
      <c r="B93" s="34" t="s">
        <v>157</v>
      </c>
      <c r="C93" s="95">
        <v>7.1540412343517404E-8</v>
      </c>
      <c r="D93" s="95">
        <v>3.9512191957639603E-8</v>
      </c>
      <c r="E93" s="95">
        <v>1.1105260430115699E-7</v>
      </c>
    </row>
    <row r="94" spans="2:5">
      <c r="B94" s="34" t="s">
        <v>158</v>
      </c>
      <c r="C94" s="95">
        <v>2.77581832901432E-8</v>
      </c>
      <c r="D94" s="95">
        <v>2.5786784701085E-11</v>
      </c>
      <c r="E94" s="95">
        <v>2.7783970074844201E-8</v>
      </c>
    </row>
    <row r="95" spans="2:5">
      <c r="B95" s="34" t="s">
        <v>159</v>
      </c>
      <c r="C95" s="95">
        <v>1.8568558552888899E-6</v>
      </c>
      <c r="D95" s="95">
        <v>5.8045112517143896E-6</v>
      </c>
      <c r="E95" s="95">
        <v>7.6613671070032808E-6</v>
      </c>
    </row>
    <row r="96" spans="2:5">
      <c r="B96" s="34" t="s">
        <v>160</v>
      </c>
      <c r="C96" s="95">
        <v>1.73040993284483E-6</v>
      </c>
      <c r="D96" s="95">
        <v>5.8042641419345E-6</v>
      </c>
      <c r="E96" s="95">
        <v>7.5346740747793404E-6</v>
      </c>
    </row>
    <row r="97" spans="2:6">
      <c r="B97" s="34" t="s">
        <v>161</v>
      </c>
      <c r="C97" s="95">
        <v>1.2644592244405599E-7</v>
      </c>
      <c r="D97" s="95">
        <v>2.4710977988514601E-10</v>
      </c>
      <c r="E97" s="95">
        <v>1.26693032223941E-7</v>
      </c>
    </row>
    <row r="98" spans="2:6">
      <c r="B98" s="34" t="s">
        <v>162</v>
      </c>
      <c r="C98" s="94">
        <v>11.843254851956999</v>
      </c>
      <c r="D98" s="95">
        <v>3.7617585515047902E-3</v>
      </c>
      <c r="E98" s="94">
        <v>11.847016610508501</v>
      </c>
    </row>
    <row r="99" spans="2:6">
      <c r="B99" s="34" t="s">
        <v>163</v>
      </c>
      <c r="C99" s="94">
        <v>1014.96698103959</v>
      </c>
      <c r="D99" s="94">
        <v>0.50642371781209194</v>
      </c>
      <c r="E99" s="94">
        <v>1015.4734047574</v>
      </c>
    </row>
    <row r="100" spans="2:6">
      <c r="B100" s="34" t="s">
        <v>164</v>
      </c>
      <c r="C100" s="95">
        <v>3.7130858578057798E-6</v>
      </c>
      <c r="D100" s="95">
        <v>1.7537261556472199E-8</v>
      </c>
      <c r="E100" s="95">
        <v>3.7306231193622599E-6</v>
      </c>
    </row>
    <row r="101" spans="2:6">
      <c r="B101" s="34" t="s">
        <v>165</v>
      </c>
      <c r="C101" s="95">
        <v>6.3358760415334499E-6</v>
      </c>
      <c r="D101" s="95">
        <v>2.3368482617078399E-5</v>
      </c>
      <c r="E101" s="95">
        <v>2.9704358658611899E-5</v>
      </c>
    </row>
    <row r="102" spans="2:6">
      <c r="B102" s="34" t="s">
        <v>166</v>
      </c>
      <c r="C102" s="94">
        <v>0.47363609447673</v>
      </c>
      <c r="D102" s="94">
        <v>0.36961188969513897</v>
      </c>
      <c r="E102" s="94">
        <v>0.84324798417186897</v>
      </c>
    </row>
    <row r="103" spans="2:6">
      <c r="B103" s="34" t="s">
        <v>167</v>
      </c>
      <c r="C103" s="94">
        <v>8024.45050279116</v>
      </c>
      <c r="D103" s="94">
        <v>10.6185300195151</v>
      </c>
      <c r="E103" s="94">
        <v>8035.0690328106703</v>
      </c>
    </row>
    <row r="104" spans="2:6">
      <c r="B104" s="34" t="s">
        <v>168</v>
      </c>
      <c r="C104" s="95">
        <v>1.7680245654545E-3</v>
      </c>
      <c r="D104" s="95">
        <v>9.7410605743999602E-8</v>
      </c>
      <c r="E104" s="95">
        <v>1.7681219760602501E-3</v>
      </c>
    </row>
    <row r="105" spans="2:6">
      <c r="B105" s="34" t="s">
        <v>169</v>
      </c>
      <c r="C105" s="94">
        <v>119.22503802077701</v>
      </c>
      <c r="D105" s="94">
        <v>2.2288957120545998E-2</v>
      </c>
      <c r="E105" s="94">
        <v>119.247326977898</v>
      </c>
    </row>
    <row r="106" spans="2:6"/>
    <row r="107" spans="2:6">
      <c r="B107" s="83" t="s">
        <v>276</v>
      </c>
    </row>
    <row r="108" spans="2:6">
      <c r="C108" s="96" t="s">
        <v>176</v>
      </c>
      <c r="D108" s="97" t="s">
        <v>177</v>
      </c>
      <c r="E108" s="96" t="s">
        <v>41</v>
      </c>
      <c r="F108" s="97" t="s">
        <v>178</v>
      </c>
    </row>
    <row r="109" spans="2:6">
      <c r="B109" s="34" t="s">
        <v>179</v>
      </c>
      <c r="C109" s="98">
        <v>3.4914135129895807</v>
      </c>
      <c r="D109" s="98">
        <v>12.182664877955283</v>
      </c>
      <c r="E109" s="98">
        <v>15.674078390944864</v>
      </c>
      <c r="F109" s="99">
        <v>1.2750161831636778E-7</v>
      </c>
    </row>
    <row r="110" spans="2:6">
      <c r="B110" s="34" t="s">
        <v>198</v>
      </c>
      <c r="C110" s="98">
        <v>223396.48831270635</v>
      </c>
      <c r="D110" s="98">
        <v>298969.09506419266</v>
      </c>
      <c r="E110" s="98">
        <v>522365.58337689901</v>
      </c>
      <c r="F110" s="99">
        <v>4.2492104206780885E-3</v>
      </c>
    </row>
    <row r="111" spans="2:6">
      <c r="B111" s="34" t="s">
        <v>181</v>
      </c>
      <c r="C111" s="98">
        <v>12282259.485328278</v>
      </c>
      <c r="D111" s="98">
        <v>519947.32918541547</v>
      </c>
      <c r="E111" s="98">
        <v>12802206.814513693</v>
      </c>
      <c r="F111" s="99">
        <v>0.10414022733319563</v>
      </c>
    </row>
    <row r="112" spans="2:6">
      <c r="B112" s="34" t="s">
        <v>182</v>
      </c>
      <c r="C112" s="98">
        <v>1.4047088332198251E-3</v>
      </c>
      <c r="D112" s="98">
        <v>9.0163885361924621E-3</v>
      </c>
      <c r="E112" s="98">
        <v>1.0421097369412288E-2</v>
      </c>
      <c r="F112" s="99">
        <v>8.4770966821253253E-11</v>
      </c>
    </row>
    <row r="113" spans="2:6">
      <c r="B113" s="34" t="s">
        <v>183</v>
      </c>
      <c r="C113" s="98">
        <v>9.7609187031263117E-2</v>
      </c>
      <c r="D113" s="98">
        <v>1.3843465896169727</v>
      </c>
      <c r="E113" s="98">
        <v>1.4819557766482359</v>
      </c>
      <c r="F113" s="99">
        <v>1.2055047517505069E-8</v>
      </c>
    </row>
    <row r="114" spans="2:6">
      <c r="B114" s="34" t="s">
        <v>184</v>
      </c>
      <c r="C114" s="98">
        <v>17.506016074562982</v>
      </c>
      <c r="D114" s="98">
        <v>105.80965631219894</v>
      </c>
      <c r="E114" s="98">
        <v>123.31567238676192</v>
      </c>
      <c r="F114" s="99">
        <v>1.003117848521578E-6</v>
      </c>
    </row>
    <row r="115" spans="2:6">
      <c r="B115" s="34" t="s">
        <v>185</v>
      </c>
      <c r="C115" s="98">
        <v>3.6590539505047598E-14</v>
      </c>
      <c r="D115" s="98">
        <v>1.4569349786765124E-14</v>
      </c>
      <c r="E115" s="98">
        <v>5.115988929181272E-14</v>
      </c>
      <c r="F115" s="99">
        <v>4.161628208622937E-22</v>
      </c>
    </row>
    <row r="116" spans="2:6">
      <c r="B116" s="34" t="s">
        <v>186</v>
      </c>
      <c r="C116" s="98">
        <v>4.4074330581137093E-12</v>
      </c>
      <c r="D116" s="98">
        <v>1.3777587907069275E-11</v>
      </c>
      <c r="E116" s="98">
        <v>1.8185020965182985E-11</v>
      </c>
      <c r="F116" s="99">
        <v>1.4792701327290835E-19</v>
      </c>
    </row>
    <row r="117" spans="2:6">
      <c r="B117" s="34" t="s">
        <v>187</v>
      </c>
      <c r="C117" s="98">
        <v>2503.9246273104523</v>
      </c>
      <c r="D117" s="98">
        <v>0.79531851647624574</v>
      </c>
      <c r="E117" s="98">
        <v>2504.7199458269283</v>
      </c>
      <c r="F117" s="99">
        <v>2.0374776657153556E-5</v>
      </c>
    </row>
    <row r="118" spans="2:6">
      <c r="B118" s="34" t="s">
        <v>188</v>
      </c>
      <c r="C118" s="98">
        <v>66001881.823231079</v>
      </c>
      <c r="D118" s="98">
        <v>32932.025376115402</v>
      </c>
      <c r="E118" s="98">
        <v>66034813.848607197</v>
      </c>
      <c r="F118" s="99">
        <v>0.53716368011669524</v>
      </c>
    </row>
    <row r="119" spans="2:6">
      <c r="B119" s="34" t="s">
        <v>189</v>
      </c>
      <c r="C119" s="98">
        <v>1.2253666031920588E-8</v>
      </c>
      <c r="D119" s="98">
        <v>5.7875242980360598E-11</v>
      </c>
      <c r="E119" s="98">
        <v>1.2311541274900949E-8</v>
      </c>
      <c r="F119" s="99">
        <v>1.0014888259238836E-16</v>
      </c>
    </row>
    <row r="120" spans="2:6">
      <c r="B120" s="34" t="s">
        <v>190</v>
      </c>
      <c r="C120" s="98">
        <v>3.3777822352623133E-10</v>
      </c>
      <c r="D120" s="98">
        <v>1.2458205452816837E-9</v>
      </c>
      <c r="E120" s="98">
        <v>1.5835987688079152E-9</v>
      </c>
      <c r="F120" s="99">
        <v>1.2881867804327417E-17</v>
      </c>
    </row>
    <row r="121" spans="2:6">
      <c r="B121" s="34" t="s">
        <v>191</v>
      </c>
      <c r="C121" s="98">
        <v>0.92596803742389677</v>
      </c>
      <c r="D121" s="98">
        <v>0.72259863659179058</v>
      </c>
      <c r="E121" s="98">
        <v>1.6485666740156875</v>
      </c>
      <c r="F121" s="99">
        <v>1.3410352659768796E-8</v>
      </c>
    </row>
    <row r="122" spans="2:6">
      <c r="B122" s="34" t="s">
        <v>192</v>
      </c>
      <c r="C122" s="98">
        <v>43396228.319094591</v>
      </c>
      <c r="D122" s="98">
        <v>57425.010345537659</v>
      </c>
      <c r="E122" s="98">
        <v>43453653.329440132</v>
      </c>
      <c r="F122" s="99">
        <v>0.3534760375106209</v>
      </c>
    </row>
    <row r="123" spans="2:6">
      <c r="B123" s="34" t="s">
        <v>193</v>
      </c>
      <c r="C123" s="98">
        <v>8.4897003583994193E-6</v>
      </c>
      <c r="D123" s="98">
        <v>4.6774624666153731E-10</v>
      </c>
      <c r="E123" s="98">
        <v>8.4901681046460803E-6</v>
      </c>
      <c r="F123" s="99">
        <v>6.9063720757308801E-14</v>
      </c>
    </row>
    <row r="124" spans="2:6">
      <c r="B124" s="34" t="s">
        <v>194</v>
      </c>
      <c r="C124" s="98">
        <v>116679.58345903341</v>
      </c>
      <c r="D124" s="98">
        <v>21.813087886022338</v>
      </c>
      <c r="E124" s="98">
        <v>116701.39654691944</v>
      </c>
      <c r="F124" s="99">
        <v>9.4931367244587505E-4</v>
      </c>
    </row>
    <row r="125" spans="2:6">
      <c r="B125" s="89" t="s">
        <v>195</v>
      </c>
      <c r="C125" s="100">
        <v>122022971.64647304</v>
      </c>
      <c r="D125" s="100">
        <v>909416.1766604702</v>
      </c>
      <c r="E125" s="100">
        <v>122932387.8231335</v>
      </c>
      <c r="F125" s="100">
        <v>1</v>
      </c>
    </row>
    <row r="126" spans="2:6"/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ADC2E-92C3-4636-BDFF-A8A12C265642}">
  <dimension ref="A1:X222"/>
  <sheetViews>
    <sheetView zoomScale="80" zoomScaleNormal="80" workbookViewId="0">
      <selection activeCell="E5" sqref="D5:E5"/>
    </sheetView>
  </sheetViews>
  <sheetFormatPr defaultColWidth="0" defaultRowHeight="14.45" zeroHeight="1"/>
  <cols>
    <col min="1" max="3" width="9.140625" style="1" customWidth="1"/>
    <col min="4" max="4" width="11.85546875" style="1" customWidth="1"/>
    <col min="5" max="5" width="14.28515625" style="1" customWidth="1"/>
    <col min="6" max="6" width="13" style="1" customWidth="1"/>
    <col min="7" max="7" width="7.28515625" style="1" bestFit="1" customWidth="1"/>
    <col min="8" max="18" width="13.85546875" style="1" bestFit="1" customWidth="1"/>
    <col min="19" max="19" width="13.85546875" style="1" customWidth="1"/>
    <col min="20" max="22" width="13.85546875" style="1" bestFit="1" customWidth="1"/>
    <col min="23" max="24" width="9.140625" style="1" customWidth="1"/>
    <col min="25" max="16384" width="9.140625" style="1" hidden="1"/>
  </cols>
  <sheetData>
    <row r="1" spans="2:23"/>
    <row r="2" spans="2:23">
      <c r="B2" s="72" t="s">
        <v>277</v>
      </c>
    </row>
    <row r="3" spans="2:23">
      <c r="B3" s="45" t="s">
        <v>200</v>
      </c>
      <c r="C3" s="46"/>
      <c r="D3" s="46"/>
      <c r="E3" s="46"/>
      <c r="F3" s="46"/>
      <c r="G3" s="46"/>
      <c r="H3" s="46"/>
      <c r="I3" s="47"/>
    </row>
    <row r="4" spans="2:23">
      <c r="B4" s="12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9"/>
    </row>
    <row r="5" spans="2:23">
      <c r="B5" s="12"/>
      <c r="D5" s="45" t="s">
        <v>201</v>
      </c>
      <c r="E5" s="47"/>
      <c r="F5" s="47">
        <v>0.04</v>
      </c>
      <c r="W5" s="11"/>
    </row>
    <row r="6" spans="2:23">
      <c r="B6" s="12"/>
      <c r="D6" s="103" t="s">
        <v>202</v>
      </c>
      <c r="E6" s="104"/>
      <c r="F6" s="32"/>
      <c r="W6" s="11"/>
    </row>
    <row r="7" spans="2:23">
      <c r="B7" s="12"/>
      <c r="D7" s="48" t="s">
        <v>203</v>
      </c>
      <c r="E7" s="48"/>
      <c r="F7" s="48"/>
      <c r="G7" s="41">
        <v>0</v>
      </c>
      <c r="H7" s="41">
        <v>1</v>
      </c>
      <c r="I7" s="41">
        <v>2</v>
      </c>
      <c r="J7" s="41">
        <v>3</v>
      </c>
      <c r="K7" s="41">
        <v>4</v>
      </c>
      <c r="L7" s="41">
        <v>5</v>
      </c>
      <c r="M7" s="41">
        <v>6</v>
      </c>
      <c r="N7" s="41">
        <v>7</v>
      </c>
      <c r="O7" s="41">
        <v>8</v>
      </c>
      <c r="P7" s="41">
        <v>9</v>
      </c>
      <c r="Q7" s="41">
        <v>10</v>
      </c>
      <c r="R7" s="41">
        <v>11</v>
      </c>
      <c r="S7" s="41">
        <v>12</v>
      </c>
      <c r="T7" s="41">
        <v>13</v>
      </c>
      <c r="U7" s="41">
        <v>14</v>
      </c>
      <c r="V7" s="41">
        <v>15</v>
      </c>
      <c r="W7" s="11"/>
    </row>
    <row r="8" spans="2:23">
      <c r="B8" s="12"/>
      <c r="D8" s="49" t="s">
        <v>204</v>
      </c>
      <c r="E8" s="46"/>
      <c r="F8" s="47"/>
      <c r="G8" s="50">
        <v>0</v>
      </c>
      <c r="H8" s="50">
        <v>17001.649686319401</v>
      </c>
      <c r="I8" s="50">
        <v>17001.649686319401</v>
      </c>
      <c r="J8" s="50">
        <v>17001.649686319401</v>
      </c>
      <c r="K8" s="50">
        <v>17001.649686319401</v>
      </c>
      <c r="L8" s="50">
        <v>17001.649686319401</v>
      </c>
      <c r="M8" s="50">
        <v>17001.649686319401</v>
      </c>
      <c r="N8" s="50">
        <v>17001.649686319401</v>
      </c>
      <c r="O8" s="50">
        <v>17001.649686319401</v>
      </c>
      <c r="P8" s="50">
        <v>17001.649686319401</v>
      </c>
      <c r="Q8" s="50">
        <v>17001.649686319401</v>
      </c>
      <c r="R8" s="50">
        <v>17001.649686319401</v>
      </c>
      <c r="S8" s="50">
        <v>17001.649686319401</v>
      </c>
      <c r="T8" s="50">
        <v>17001.649686319401</v>
      </c>
      <c r="U8" s="50">
        <v>17001.649686319401</v>
      </c>
      <c r="V8" s="50">
        <v>17001.649686319401</v>
      </c>
      <c r="W8" s="11"/>
    </row>
    <row r="9" spans="2:23">
      <c r="B9" s="12"/>
      <c r="D9" s="49" t="s">
        <v>205</v>
      </c>
      <c r="E9" s="46"/>
      <c r="F9" s="47"/>
      <c r="G9" s="50">
        <v>0</v>
      </c>
      <c r="H9" s="50">
        <v>3210.9377622382799</v>
      </c>
      <c r="I9" s="50">
        <v>3210.9377622382799</v>
      </c>
      <c r="J9" s="50">
        <v>3210.9377622382799</v>
      </c>
      <c r="K9" s="50">
        <v>3210.9377622382799</v>
      </c>
      <c r="L9" s="50">
        <v>3210.9377622382799</v>
      </c>
      <c r="M9" s="50">
        <v>3210.9377622382799</v>
      </c>
      <c r="N9" s="50">
        <v>3210.9377622382799</v>
      </c>
      <c r="O9" s="50">
        <v>3210.9377622382799</v>
      </c>
      <c r="P9" s="50">
        <v>3210.9377622382799</v>
      </c>
      <c r="Q9" s="50">
        <v>3210.9377622382799</v>
      </c>
      <c r="R9" s="50">
        <v>3210.9377622382799</v>
      </c>
      <c r="S9" s="50">
        <v>3210.9377622382799</v>
      </c>
      <c r="T9" s="50">
        <v>3210.9377622382799</v>
      </c>
      <c r="U9" s="50">
        <v>3210.9377622382799</v>
      </c>
      <c r="V9" s="50">
        <v>3210.9377622382799</v>
      </c>
      <c r="W9" s="11"/>
    </row>
    <row r="10" spans="2:23">
      <c r="B10" s="12"/>
      <c r="D10" s="49" t="s">
        <v>206</v>
      </c>
      <c r="E10" s="46"/>
      <c r="F10" s="47"/>
      <c r="G10" s="50">
        <v>0</v>
      </c>
      <c r="H10" s="50">
        <v>10497.584817796585</v>
      </c>
      <c r="I10" s="50">
        <v>10497.584817796585</v>
      </c>
      <c r="J10" s="50">
        <v>10497.584817796585</v>
      </c>
      <c r="K10" s="50">
        <v>10497.584817796585</v>
      </c>
      <c r="L10" s="50">
        <v>10497.584817796585</v>
      </c>
      <c r="M10" s="50">
        <v>10497.584817796585</v>
      </c>
      <c r="N10" s="50">
        <v>10497.584817796585</v>
      </c>
      <c r="O10" s="50">
        <v>10497.584817796585</v>
      </c>
      <c r="P10" s="50">
        <v>10497.584817796585</v>
      </c>
      <c r="Q10" s="50">
        <v>10497.584817796585</v>
      </c>
      <c r="R10" s="50">
        <v>10497.584817796585</v>
      </c>
      <c r="S10" s="50">
        <v>10497.584817796585</v>
      </c>
      <c r="T10" s="50">
        <v>10497.584817796585</v>
      </c>
      <c r="U10" s="50">
        <v>10497.584817796585</v>
      </c>
      <c r="V10" s="50">
        <v>10497.584817796585</v>
      </c>
      <c r="W10" s="11"/>
    </row>
    <row r="11" spans="2:23">
      <c r="B11" s="12"/>
      <c r="D11" s="49" t="s">
        <v>207</v>
      </c>
      <c r="E11" s="46"/>
      <c r="F11" s="47"/>
      <c r="G11" s="50">
        <v>0</v>
      </c>
      <c r="H11" s="50">
        <v>293.95680781721853</v>
      </c>
      <c r="I11" s="50">
        <v>293.95680781721853</v>
      </c>
      <c r="J11" s="50">
        <v>293.95680781721853</v>
      </c>
      <c r="K11" s="50">
        <v>293.95680781721853</v>
      </c>
      <c r="L11" s="50">
        <v>293.95680781721853</v>
      </c>
      <c r="M11" s="50">
        <v>293.95680781721853</v>
      </c>
      <c r="N11" s="50">
        <v>293.95680781721853</v>
      </c>
      <c r="O11" s="50">
        <v>293.95680781721853</v>
      </c>
      <c r="P11" s="50">
        <v>293.95680781721853</v>
      </c>
      <c r="Q11" s="50">
        <v>293.95680781721853</v>
      </c>
      <c r="R11" s="50">
        <v>293.95680781721853</v>
      </c>
      <c r="S11" s="50">
        <v>293.95680781721853</v>
      </c>
      <c r="T11" s="50">
        <v>293.95680781721853</v>
      </c>
      <c r="U11" s="50">
        <v>293.95680781721853</v>
      </c>
      <c r="V11" s="50">
        <v>293.95680781721853</v>
      </c>
      <c r="W11" s="11"/>
    </row>
    <row r="12" spans="2:23">
      <c r="B12" s="12"/>
      <c r="D12" s="49" t="s">
        <v>208</v>
      </c>
      <c r="E12" s="46"/>
      <c r="F12" s="47"/>
      <c r="G12" s="50">
        <v>0</v>
      </c>
      <c r="H12" s="50">
        <v>11600.113728918383</v>
      </c>
      <c r="I12" s="50">
        <v>0</v>
      </c>
      <c r="J12" s="50">
        <v>0</v>
      </c>
      <c r="K12" s="50">
        <v>0</v>
      </c>
      <c r="L12" s="50">
        <v>0</v>
      </c>
      <c r="M12" s="50">
        <v>0</v>
      </c>
      <c r="N12" s="50">
        <v>0</v>
      </c>
      <c r="O12" s="50">
        <v>11600.113728918383</v>
      </c>
      <c r="P12" s="50">
        <v>0</v>
      </c>
      <c r="Q12" s="50">
        <v>0</v>
      </c>
      <c r="R12" s="50">
        <v>0</v>
      </c>
      <c r="S12" s="50">
        <v>0</v>
      </c>
      <c r="T12" s="50">
        <v>0</v>
      </c>
      <c r="U12" s="50">
        <v>0</v>
      </c>
      <c r="V12" s="50">
        <v>0</v>
      </c>
      <c r="W12" s="11"/>
    </row>
    <row r="13" spans="2:23">
      <c r="B13" s="12"/>
      <c r="D13" s="49" t="s">
        <v>209</v>
      </c>
      <c r="E13" s="46"/>
      <c r="F13" s="47"/>
      <c r="G13" s="50">
        <v>0</v>
      </c>
      <c r="H13" s="50">
        <v>8963.5772891377419</v>
      </c>
      <c r="I13" s="50">
        <v>8963.5772891377419</v>
      </c>
      <c r="J13" s="50">
        <v>8963.5772891377419</v>
      </c>
      <c r="K13" s="50">
        <v>8963.5772891377419</v>
      </c>
      <c r="L13" s="50">
        <v>8963.5772891377419</v>
      </c>
      <c r="M13" s="50">
        <v>8963.5772891377419</v>
      </c>
      <c r="N13" s="50">
        <v>8963.5772891377419</v>
      </c>
      <c r="O13" s="50">
        <v>8963.5772891377419</v>
      </c>
      <c r="P13" s="50">
        <v>8963.5772891377419</v>
      </c>
      <c r="Q13" s="50">
        <v>8963.5772891377419</v>
      </c>
      <c r="R13" s="50">
        <v>8963.5772891377419</v>
      </c>
      <c r="S13" s="50">
        <v>8963.5772891377419</v>
      </c>
      <c r="T13" s="50">
        <v>8963.5772891377419</v>
      </c>
      <c r="U13" s="50">
        <v>8963.5772891377419</v>
      </c>
      <c r="V13" s="50">
        <v>8963.5772891377419</v>
      </c>
      <c r="W13" s="11"/>
    </row>
    <row r="14" spans="2:23">
      <c r="B14" s="12"/>
      <c r="D14" s="49" t="s">
        <v>210</v>
      </c>
      <c r="E14" s="46"/>
      <c r="F14" s="47"/>
      <c r="G14" s="50">
        <v>0</v>
      </c>
      <c r="H14" s="50">
        <v>4532.105731762279</v>
      </c>
      <c r="I14" s="50">
        <v>4532.105731762279</v>
      </c>
      <c r="J14" s="50">
        <v>4532.105731762279</v>
      </c>
      <c r="K14" s="50">
        <v>4532.105731762279</v>
      </c>
      <c r="L14" s="50">
        <v>4532.105731762279</v>
      </c>
      <c r="M14" s="50">
        <v>4532.105731762279</v>
      </c>
      <c r="N14" s="50">
        <v>4532.105731762279</v>
      </c>
      <c r="O14" s="50">
        <v>4532.105731762279</v>
      </c>
      <c r="P14" s="50">
        <v>4532.105731762279</v>
      </c>
      <c r="Q14" s="50">
        <v>4532.105731762279</v>
      </c>
      <c r="R14" s="50">
        <v>4532.105731762279</v>
      </c>
      <c r="S14" s="50">
        <v>4532.105731762279</v>
      </c>
      <c r="T14" s="50">
        <v>4532.105731762279</v>
      </c>
      <c r="U14" s="50">
        <v>4532.105731762279</v>
      </c>
      <c r="V14" s="50">
        <v>4532.105731762279</v>
      </c>
      <c r="W14" s="11"/>
    </row>
    <row r="15" spans="2:23">
      <c r="B15" s="12"/>
      <c r="D15" s="49" t="s">
        <v>211</v>
      </c>
      <c r="E15" s="46"/>
      <c r="F15" s="47"/>
      <c r="G15" s="50">
        <v>0</v>
      </c>
      <c r="H15" s="50">
        <v>5174.4220873120648</v>
      </c>
      <c r="I15" s="50">
        <v>5174.4220873120648</v>
      </c>
      <c r="J15" s="50">
        <v>5174.4220873120648</v>
      </c>
      <c r="K15" s="50">
        <v>5174.4220873120648</v>
      </c>
      <c r="L15" s="50">
        <v>5174.4220873120648</v>
      </c>
      <c r="M15" s="50">
        <v>5174.4220873120648</v>
      </c>
      <c r="N15" s="50">
        <v>5174.4220873120648</v>
      </c>
      <c r="O15" s="50">
        <v>5174.4220873120648</v>
      </c>
      <c r="P15" s="50">
        <v>5174.4220873120648</v>
      </c>
      <c r="Q15" s="50">
        <v>5174.4220873120648</v>
      </c>
      <c r="R15" s="50">
        <v>5174.4220873120648</v>
      </c>
      <c r="S15" s="50">
        <v>5174.4220873120648</v>
      </c>
      <c r="T15" s="50">
        <v>5174.4220873120648</v>
      </c>
      <c r="U15" s="50">
        <v>5174.4220873120648</v>
      </c>
      <c r="V15" s="50">
        <v>5174.4220873120648</v>
      </c>
      <c r="W15" s="11"/>
    </row>
    <row r="16" spans="2:23" s="20" customFormat="1">
      <c r="B16" s="19"/>
      <c r="D16" s="45" t="s">
        <v>11</v>
      </c>
      <c r="E16" s="52"/>
      <c r="F16" s="53"/>
      <c r="G16" s="56">
        <v>0</v>
      </c>
      <c r="H16" s="56">
        <v>61274.347911301949</v>
      </c>
      <c r="I16" s="56">
        <v>49674.234182383567</v>
      </c>
      <c r="J16" s="56">
        <v>49674.234182383567</v>
      </c>
      <c r="K16" s="56">
        <v>49674.234182383567</v>
      </c>
      <c r="L16" s="56">
        <v>49674.234182383567</v>
      </c>
      <c r="M16" s="56">
        <v>49674.234182383567</v>
      </c>
      <c r="N16" s="56">
        <v>49674.234182383567</v>
      </c>
      <c r="O16" s="56">
        <v>61274.347911301949</v>
      </c>
      <c r="P16" s="56">
        <v>49674.234182383567</v>
      </c>
      <c r="Q16" s="56">
        <v>49674.234182383567</v>
      </c>
      <c r="R16" s="56">
        <v>49674.234182383567</v>
      </c>
      <c r="S16" s="56">
        <v>49674.234182383567</v>
      </c>
      <c r="T16" s="56">
        <v>49674.234182383567</v>
      </c>
      <c r="U16" s="56">
        <v>49674.234182383567</v>
      </c>
      <c r="V16" s="56">
        <v>49674.234182383567</v>
      </c>
      <c r="W16" s="69"/>
    </row>
    <row r="17" spans="2:23">
      <c r="B17" s="12"/>
      <c r="W17" s="11"/>
    </row>
    <row r="18" spans="2:23">
      <c r="B18" s="12"/>
      <c r="D18" s="48" t="s">
        <v>212</v>
      </c>
      <c r="E18" s="32"/>
      <c r="F18" s="32"/>
      <c r="W18" s="11"/>
    </row>
    <row r="19" spans="2:23">
      <c r="B19" s="12"/>
      <c r="D19" s="48" t="s">
        <v>203</v>
      </c>
      <c r="E19" s="48"/>
      <c r="F19" s="48"/>
      <c r="G19" s="51">
        <v>0</v>
      </c>
      <c r="H19" s="51">
        <v>1</v>
      </c>
      <c r="I19" s="51">
        <v>2</v>
      </c>
      <c r="J19" s="51">
        <v>3</v>
      </c>
      <c r="K19" s="51">
        <v>4</v>
      </c>
      <c r="L19" s="51">
        <v>5</v>
      </c>
      <c r="M19" s="51">
        <v>6</v>
      </c>
      <c r="N19" s="51">
        <v>7</v>
      </c>
      <c r="O19" s="51">
        <v>8</v>
      </c>
      <c r="P19" s="51">
        <v>9</v>
      </c>
      <c r="Q19" s="51">
        <v>10</v>
      </c>
      <c r="R19" s="51">
        <v>11</v>
      </c>
      <c r="S19" s="51">
        <v>12</v>
      </c>
      <c r="T19" s="51">
        <v>13</v>
      </c>
      <c r="U19" s="51">
        <v>14</v>
      </c>
      <c r="V19" s="51">
        <v>15</v>
      </c>
      <c r="W19" s="11"/>
    </row>
    <row r="20" spans="2:23">
      <c r="B20" s="12"/>
      <c r="D20" s="49" t="s">
        <v>213</v>
      </c>
      <c r="E20" s="46"/>
      <c r="F20" s="47"/>
      <c r="G20" s="50">
        <v>0</v>
      </c>
      <c r="H20" s="50">
        <v>32122.999999999996</v>
      </c>
      <c r="I20" s="50">
        <v>32122.999999999996</v>
      </c>
      <c r="J20" s="50">
        <v>32122.999999999996</v>
      </c>
      <c r="K20" s="50">
        <v>32122.999999999996</v>
      </c>
      <c r="L20" s="50">
        <v>32122.999999999996</v>
      </c>
      <c r="M20" s="50">
        <v>32122.999999999996</v>
      </c>
      <c r="N20" s="50">
        <v>32122.999999999996</v>
      </c>
      <c r="O20" s="50">
        <v>32122.999999999996</v>
      </c>
      <c r="P20" s="50">
        <v>32122.999999999996</v>
      </c>
      <c r="Q20" s="50">
        <v>32122.999999999996</v>
      </c>
      <c r="R20" s="50">
        <v>32122.999999999996</v>
      </c>
      <c r="S20" s="50">
        <v>32122.999999999996</v>
      </c>
      <c r="T20" s="50">
        <v>32122.999999999996</v>
      </c>
      <c r="U20" s="50">
        <v>32122.999999999996</v>
      </c>
      <c r="V20" s="50">
        <v>32122.999999999996</v>
      </c>
      <c r="W20" s="11"/>
    </row>
    <row r="21" spans="2:23">
      <c r="B21" s="12"/>
      <c r="D21" s="49" t="s">
        <v>214</v>
      </c>
      <c r="E21" s="46"/>
      <c r="F21" s="47"/>
      <c r="G21" s="50">
        <v>0</v>
      </c>
      <c r="H21" s="50">
        <v>12080.384226491406</v>
      </c>
      <c r="I21" s="50">
        <v>12080.384226491406</v>
      </c>
      <c r="J21" s="50">
        <v>12080.384226491406</v>
      </c>
      <c r="K21" s="50">
        <v>12080.384226491406</v>
      </c>
      <c r="L21" s="50">
        <v>12080.384226491406</v>
      </c>
      <c r="M21" s="50">
        <v>12080.384226491406</v>
      </c>
      <c r="N21" s="50">
        <v>12080.384226491406</v>
      </c>
      <c r="O21" s="50">
        <v>12080.384226491406</v>
      </c>
      <c r="P21" s="50">
        <v>12080.384226491406</v>
      </c>
      <c r="Q21" s="50">
        <v>12080.384226491406</v>
      </c>
      <c r="R21" s="50">
        <v>12080.384226491406</v>
      </c>
      <c r="S21" s="50">
        <v>12080.384226491406</v>
      </c>
      <c r="T21" s="50">
        <v>12080.384226491406</v>
      </c>
      <c r="U21" s="50">
        <v>12080.384226491406</v>
      </c>
      <c r="V21" s="50">
        <v>12080.384226491406</v>
      </c>
      <c r="W21" s="11"/>
    </row>
    <row r="22" spans="2:23">
      <c r="B22" s="12"/>
      <c r="D22" s="49" t="s">
        <v>215</v>
      </c>
      <c r="E22" s="46"/>
      <c r="F22" s="47"/>
      <c r="G22" s="50">
        <v>0</v>
      </c>
      <c r="H22" s="50">
        <v>4989.6923080112756</v>
      </c>
      <c r="I22" s="50">
        <v>4989.6923080112756</v>
      </c>
      <c r="J22" s="50">
        <v>4989.6923080112756</v>
      </c>
      <c r="K22" s="50">
        <v>4989.6923080112756</v>
      </c>
      <c r="L22" s="50">
        <v>4989.6923080112756</v>
      </c>
      <c r="M22" s="50">
        <v>4989.6923080112756</v>
      </c>
      <c r="N22" s="50">
        <v>4989.6923080112756</v>
      </c>
      <c r="O22" s="50">
        <v>4989.6923080112756</v>
      </c>
      <c r="P22" s="50">
        <v>4989.6923080112756</v>
      </c>
      <c r="Q22" s="50">
        <v>4989.6923080112756</v>
      </c>
      <c r="R22" s="50">
        <v>4989.6923080112756</v>
      </c>
      <c r="S22" s="50">
        <v>4989.6923080112756</v>
      </c>
      <c r="T22" s="50">
        <v>4989.6923080112756</v>
      </c>
      <c r="U22" s="50">
        <v>4989.6923080112756</v>
      </c>
      <c r="V22" s="50">
        <v>4989.6923080112756</v>
      </c>
      <c r="W22" s="11"/>
    </row>
    <row r="23" spans="2:23">
      <c r="B23" s="12"/>
      <c r="D23" s="49" t="s">
        <v>216</v>
      </c>
      <c r="E23" s="46"/>
      <c r="F23" s="47"/>
      <c r="G23" s="50">
        <v>0</v>
      </c>
      <c r="H23" s="50">
        <v>0</v>
      </c>
      <c r="I23" s="50">
        <v>0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0">
        <v>0</v>
      </c>
      <c r="R23" s="50">
        <v>0</v>
      </c>
      <c r="S23" s="50">
        <v>0</v>
      </c>
      <c r="T23" s="50">
        <v>0</v>
      </c>
      <c r="U23" s="50">
        <v>0</v>
      </c>
      <c r="V23" s="50">
        <v>60401.921132457028</v>
      </c>
      <c r="W23" s="11"/>
    </row>
    <row r="24" spans="2:23" s="20" customFormat="1">
      <c r="B24" s="19"/>
      <c r="D24" s="45" t="s">
        <v>11</v>
      </c>
      <c r="E24" s="52"/>
      <c r="F24" s="53"/>
      <c r="G24" s="56">
        <v>0</v>
      </c>
      <c r="H24" s="56">
        <v>49193.076534502674</v>
      </c>
      <c r="I24" s="56">
        <v>49193.076534502674</v>
      </c>
      <c r="J24" s="56">
        <v>49193.076534502674</v>
      </c>
      <c r="K24" s="56">
        <v>49193.076534502674</v>
      </c>
      <c r="L24" s="56">
        <v>49193.076534502674</v>
      </c>
      <c r="M24" s="56">
        <v>49193.076534502674</v>
      </c>
      <c r="N24" s="56">
        <v>49193.076534502674</v>
      </c>
      <c r="O24" s="56">
        <v>49193.076534502674</v>
      </c>
      <c r="P24" s="56">
        <v>49193.076534502674</v>
      </c>
      <c r="Q24" s="56">
        <v>49193.076534502674</v>
      </c>
      <c r="R24" s="56">
        <v>49193.076534502674</v>
      </c>
      <c r="S24" s="56">
        <v>49193.076534502674</v>
      </c>
      <c r="T24" s="56">
        <v>49193.076534502674</v>
      </c>
      <c r="U24" s="56">
        <v>49193.076534502674</v>
      </c>
      <c r="V24" s="56">
        <v>109594.99766695971</v>
      </c>
      <c r="W24" s="69"/>
    </row>
    <row r="25" spans="2:23">
      <c r="B25" s="12"/>
      <c r="W25" s="11"/>
    </row>
    <row r="26" spans="2:23">
      <c r="B26" s="12"/>
      <c r="D26" s="45" t="s">
        <v>217</v>
      </c>
      <c r="E26" s="52"/>
      <c r="F26" s="53"/>
      <c r="G26" s="54">
        <v>0</v>
      </c>
      <c r="H26" s="55">
        <v>110467.42444580462</v>
      </c>
      <c r="I26" s="55">
        <v>98867.310716886248</v>
      </c>
      <c r="J26" s="55">
        <v>98867.310716886248</v>
      </c>
      <c r="K26" s="55">
        <v>98867.310716886248</v>
      </c>
      <c r="L26" s="55">
        <v>98867.310716886248</v>
      </c>
      <c r="M26" s="55">
        <v>98867.310716886248</v>
      </c>
      <c r="N26" s="55">
        <v>98867.310716886248</v>
      </c>
      <c r="O26" s="55">
        <v>110467.42444580462</v>
      </c>
      <c r="P26" s="55">
        <v>98867.310716886248</v>
      </c>
      <c r="Q26" s="55">
        <v>98867.310716886248</v>
      </c>
      <c r="R26" s="55">
        <v>98867.310716886248</v>
      </c>
      <c r="S26" s="55">
        <v>98867.310716886248</v>
      </c>
      <c r="T26" s="55">
        <v>98867.310716886248</v>
      </c>
      <c r="U26" s="55">
        <v>98867.310716886248</v>
      </c>
      <c r="V26" s="55">
        <v>159269.23184934328</v>
      </c>
      <c r="W26" s="11"/>
    </row>
    <row r="27" spans="2:23">
      <c r="B27" s="12"/>
      <c r="W27" s="11"/>
    </row>
    <row r="28" spans="2:23">
      <c r="B28" s="12"/>
      <c r="D28" s="48" t="s">
        <v>218</v>
      </c>
      <c r="E28" s="32"/>
      <c r="F28" s="32"/>
      <c r="W28" s="11"/>
    </row>
    <row r="29" spans="2:23">
      <c r="B29" s="12"/>
      <c r="D29" s="48" t="s">
        <v>203</v>
      </c>
      <c r="E29" s="48"/>
      <c r="F29" s="48"/>
      <c r="G29" s="51">
        <v>0</v>
      </c>
      <c r="H29" s="51">
        <v>1</v>
      </c>
      <c r="I29" s="51">
        <v>2</v>
      </c>
      <c r="J29" s="51">
        <v>3</v>
      </c>
      <c r="K29" s="51">
        <v>4</v>
      </c>
      <c r="L29" s="51">
        <v>5</v>
      </c>
      <c r="M29" s="51">
        <v>6</v>
      </c>
      <c r="N29" s="51">
        <v>7</v>
      </c>
      <c r="O29" s="51">
        <v>8</v>
      </c>
      <c r="P29" s="51">
        <v>9</v>
      </c>
      <c r="Q29" s="51">
        <v>10</v>
      </c>
      <c r="R29" s="51">
        <v>11</v>
      </c>
      <c r="S29" s="51">
        <v>12</v>
      </c>
      <c r="T29" s="51">
        <v>13</v>
      </c>
      <c r="U29" s="51">
        <v>14</v>
      </c>
      <c r="V29" s="51">
        <v>15</v>
      </c>
      <c r="W29" s="11"/>
    </row>
    <row r="30" spans="2:23">
      <c r="B30" s="12"/>
      <c r="D30" s="49" t="s">
        <v>219</v>
      </c>
      <c r="E30" s="46"/>
      <c r="F30" s="47"/>
      <c r="G30" s="50">
        <v>0</v>
      </c>
      <c r="H30" s="50">
        <v>0</v>
      </c>
      <c r="I30" s="50">
        <v>0</v>
      </c>
      <c r="J30" s="50">
        <v>0</v>
      </c>
      <c r="K30" s="50">
        <v>0</v>
      </c>
      <c r="L30" s="50">
        <v>0</v>
      </c>
      <c r="M30" s="50">
        <v>0</v>
      </c>
      <c r="N30" s="50">
        <v>0</v>
      </c>
      <c r="O30" s="50">
        <v>0</v>
      </c>
      <c r="P30" s="50">
        <v>0</v>
      </c>
      <c r="Q30" s="50">
        <v>0</v>
      </c>
      <c r="R30" s="50">
        <v>0</v>
      </c>
      <c r="S30" s="50">
        <v>0</v>
      </c>
      <c r="T30" s="50">
        <v>0</v>
      </c>
      <c r="U30" s="50">
        <v>0</v>
      </c>
      <c r="V30" s="50">
        <v>0</v>
      </c>
      <c r="W30" s="11"/>
    </row>
    <row r="31" spans="2:23">
      <c r="B31" s="12"/>
      <c r="D31" s="49" t="s">
        <v>220</v>
      </c>
      <c r="E31" s="46"/>
      <c r="F31" s="47"/>
      <c r="G31" s="50">
        <v>0</v>
      </c>
      <c r="H31" s="50">
        <v>80535.894843276037</v>
      </c>
      <c r="I31" s="50">
        <v>80535.894843276037</v>
      </c>
      <c r="J31" s="50">
        <v>80535.894843276037</v>
      </c>
      <c r="K31" s="50">
        <v>80535.894843276037</v>
      </c>
      <c r="L31" s="50">
        <v>80535.894843276037</v>
      </c>
      <c r="M31" s="50">
        <v>80535.894843276037</v>
      </c>
      <c r="N31" s="50">
        <v>80535.894843276037</v>
      </c>
      <c r="O31" s="50">
        <v>80535.894843276037</v>
      </c>
      <c r="P31" s="50">
        <v>80535.894843276037</v>
      </c>
      <c r="Q31" s="50">
        <v>80535.894843276037</v>
      </c>
      <c r="R31" s="50">
        <v>80535.894843276037</v>
      </c>
      <c r="S31" s="50">
        <v>80535.894843276037</v>
      </c>
      <c r="T31" s="50">
        <v>80535.894843276037</v>
      </c>
      <c r="U31" s="50">
        <v>80535.894843276037</v>
      </c>
      <c r="V31" s="50">
        <v>80535.894843276037</v>
      </c>
      <c r="W31" s="11"/>
    </row>
    <row r="32" spans="2:23">
      <c r="B32" s="12"/>
      <c r="D32" s="45" t="s">
        <v>221</v>
      </c>
      <c r="E32" s="46"/>
      <c r="F32" s="47"/>
      <c r="G32" s="56">
        <v>0</v>
      </c>
      <c r="H32" s="56">
        <v>80535.894843276037</v>
      </c>
      <c r="I32" s="56">
        <v>80535.894843276037</v>
      </c>
      <c r="J32" s="56">
        <v>80535.894843276037</v>
      </c>
      <c r="K32" s="56">
        <v>80535.894843276037</v>
      </c>
      <c r="L32" s="56">
        <v>80535.894843276037</v>
      </c>
      <c r="M32" s="56">
        <v>80535.894843276037</v>
      </c>
      <c r="N32" s="56">
        <v>80535.894843276037</v>
      </c>
      <c r="O32" s="56">
        <v>80535.894843276037</v>
      </c>
      <c r="P32" s="56">
        <v>80535.894843276037</v>
      </c>
      <c r="Q32" s="56">
        <v>80535.894843276037</v>
      </c>
      <c r="R32" s="56">
        <v>80535.894843276037</v>
      </c>
      <c r="S32" s="56">
        <v>80535.894843276037</v>
      </c>
      <c r="T32" s="56">
        <v>80535.894843276037</v>
      </c>
      <c r="U32" s="56">
        <v>80535.894843276037</v>
      </c>
      <c r="V32" s="56">
        <v>80535.894843276037</v>
      </c>
      <c r="W32" s="11"/>
    </row>
    <row r="33" spans="2:23">
      <c r="B33" s="12"/>
      <c r="W33" s="11"/>
    </row>
    <row r="34" spans="2:23">
      <c r="B34" s="12"/>
      <c r="D34" s="45" t="s">
        <v>222</v>
      </c>
      <c r="E34" s="46"/>
      <c r="F34" s="47"/>
      <c r="G34" s="56">
        <v>0</v>
      </c>
      <c r="H34" s="56">
        <v>28116.41018020238</v>
      </c>
      <c r="I34" s="56">
        <v>28116.41018020238</v>
      </c>
      <c r="J34" s="56">
        <v>28116.41018020238</v>
      </c>
      <c r="K34" s="56">
        <v>28116.41018020238</v>
      </c>
      <c r="L34" s="56">
        <v>28116.41018020238</v>
      </c>
      <c r="M34" s="56">
        <v>28116.41018020238</v>
      </c>
      <c r="N34" s="56">
        <v>28116.41018020238</v>
      </c>
      <c r="O34" s="56">
        <v>28116.41018020238</v>
      </c>
      <c r="P34" s="56">
        <v>28116.41018020238</v>
      </c>
      <c r="Q34" s="56">
        <v>28116.41018020238</v>
      </c>
      <c r="R34" s="56">
        <v>28116.41018020238</v>
      </c>
      <c r="S34" s="56">
        <v>28116.41018020238</v>
      </c>
      <c r="T34" s="56">
        <v>28116.41018020238</v>
      </c>
      <c r="U34" s="56">
        <v>28116.41018020238</v>
      </c>
      <c r="V34" s="56">
        <v>28116.41018020238</v>
      </c>
      <c r="W34" s="11"/>
    </row>
    <row r="35" spans="2:23">
      <c r="B35" s="12"/>
      <c r="W35" s="11"/>
    </row>
    <row r="36" spans="2:23">
      <c r="B36" s="12"/>
      <c r="D36" s="48" t="s">
        <v>223</v>
      </c>
      <c r="E36" s="32"/>
      <c r="F36" s="32"/>
      <c r="W36" s="11"/>
    </row>
    <row r="37" spans="2:23">
      <c r="B37" s="12"/>
      <c r="D37" s="48" t="s">
        <v>203</v>
      </c>
      <c r="E37" s="48"/>
      <c r="F37" s="48"/>
      <c r="G37" s="51">
        <v>0</v>
      </c>
      <c r="H37" s="51">
        <v>1</v>
      </c>
      <c r="I37" s="51">
        <v>2</v>
      </c>
      <c r="J37" s="51">
        <v>3</v>
      </c>
      <c r="K37" s="51">
        <v>4</v>
      </c>
      <c r="L37" s="51">
        <v>5</v>
      </c>
      <c r="M37" s="51">
        <v>6</v>
      </c>
      <c r="N37" s="51">
        <v>7</v>
      </c>
      <c r="O37" s="51">
        <v>8</v>
      </c>
      <c r="P37" s="51">
        <v>9</v>
      </c>
      <c r="Q37" s="51">
        <v>10</v>
      </c>
      <c r="R37" s="51">
        <v>11</v>
      </c>
      <c r="S37" s="51">
        <v>12</v>
      </c>
      <c r="T37" s="51">
        <v>13</v>
      </c>
      <c r="U37" s="51">
        <v>14</v>
      </c>
      <c r="V37" s="51">
        <v>15</v>
      </c>
      <c r="W37" s="11"/>
    </row>
    <row r="38" spans="2:23">
      <c r="B38" s="12"/>
      <c r="D38" s="49" t="s">
        <v>224</v>
      </c>
      <c r="E38" s="46"/>
      <c r="F38" s="47"/>
      <c r="G38" s="50">
        <v>0</v>
      </c>
      <c r="H38" s="50">
        <v>-276033.71392334928</v>
      </c>
      <c r="I38" s="50">
        <v>-276033.71392334928</v>
      </c>
      <c r="J38" s="50">
        <v>-276033.71392334928</v>
      </c>
      <c r="K38" s="50">
        <v>-276033.71392334928</v>
      </c>
      <c r="L38" s="50">
        <v>-276033.71392334928</v>
      </c>
      <c r="M38" s="50">
        <v>-276033.71392334928</v>
      </c>
      <c r="N38" s="50">
        <v>-276033.71392334928</v>
      </c>
      <c r="O38" s="50">
        <v>-276033.71392334928</v>
      </c>
      <c r="P38" s="50">
        <v>-276033.71392334928</v>
      </c>
      <c r="Q38" s="50">
        <v>-276033.71392334928</v>
      </c>
      <c r="R38" s="50">
        <v>-276033.71392334928</v>
      </c>
      <c r="S38" s="50">
        <v>-276033.71392334928</v>
      </c>
      <c r="T38" s="50">
        <v>-276033.71392334928</v>
      </c>
      <c r="U38" s="50">
        <v>-276033.71392334928</v>
      </c>
      <c r="V38" s="50">
        <v>-276033.71392334928</v>
      </c>
      <c r="W38" s="11"/>
    </row>
    <row r="39" spans="2:23">
      <c r="B39" s="12"/>
      <c r="D39" s="49" t="s">
        <v>225</v>
      </c>
      <c r="E39" s="46"/>
      <c r="F39" s="47"/>
      <c r="G39" s="50">
        <v>0</v>
      </c>
      <c r="H39" s="50">
        <v>-72147.77429999999</v>
      </c>
      <c r="I39" s="50">
        <v>-72147.77429999999</v>
      </c>
      <c r="J39" s="50">
        <v>-72147.77429999999</v>
      </c>
      <c r="K39" s="50">
        <v>-72147.77429999999</v>
      </c>
      <c r="L39" s="50">
        <v>-72147.77429999999</v>
      </c>
      <c r="M39" s="50">
        <v>-72147.77429999999</v>
      </c>
      <c r="N39" s="50">
        <v>-72147.77429999999</v>
      </c>
      <c r="O39" s="50">
        <v>-72147.77429999999</v>
      </c>
      <c r="P39" s="50">
        <v>-72147.77429999999</v>
      </c>
      <c r="Q39" s="50">
        <v>-72147.77429999999</v>
      </c>
      <c r="R39" s="50">
        <v>-72147.77429999999</v>
      </c>
      <c r="S39" s="50">
        <v>-72147.77429999999</v>
      </c>
      <c r="T39" s="50">
        <v>-72147.77429999999</v>
      </c>
      <c r="U39" s="50">
        <v>-72147.77429999999</v>
      </c>
      <c r="V39" s="50">
        <v>-72147.77429999999</v>
      </c>
      <c r="W39" s="11"/>
    </row>
    <row r="40" spans="2:23">
      <c r="B40" s="12"/>
      <c r="D40" s="45" t="s">
        <v>226</v>
      </c>
      <c r="E40" s="46"/>
      <c r="F40" s="47"/>
      <c r="G40" s="56">
        <v>0</v>
      </c>
      <c r="H40" s="56">
        <v>-348181.48822334927</v>
      </c>
      <c r="I40" s="56">
        <v>-348181.48822334927</v>
      </c>
      <c r="J40" s="56">
        <v>-348181.48822334927</v>
      </c>
      <c r="K40" s="56">
        <v>-348181.48822334927</v>
      </c>
      <c r="L40" s="56">
        <v>-348181.48822334927</v>
      </c>
      <c r="M40" s="56">
        <v>-348181.48822334927</v>
      </c>
      <c r="N40" s="56">
        <v>-348181.48822334927</v>
      </c>
      <c r="O40" s="56">
        <v>-348181.48822334927</v>
      </c>
      <c r="P40" s="56">
        <v>-348181.48822334927</v>
      </c>
      <c r="Q40" s="56">
        <v>-348181.48822334927</v>
      </c>
      <c r="R40" s="56">
        <v>-348181.48822334927</v>
      </c>
      <c r="S40" s="56">
        <v>-348181.48822334927</v>
      </c>
      <c r="T40" s="56">
        <v>-348181.48822334927</v>
      </c>
      <c r="U40" s="56">
        <v>-348181.48822334927</v>
      </c>
      <c r="V40" s="56">
        <v>-348181.48822334927</v>
      </c>
      <c r="W40" s="11"/>
    </row>
    <row r="41" spans="2:23">
      <c r="B41" s="12"/>
      <c r="W41" s="11"/>
    </row>
    <row r="42" spans="2:23">
      <c r="B42" s="12"/>
      <c r="D42" s="48" t="s">
        <v>227</v>
      </c>
      <c r="E42" s="32"/>
      <c r="F42" s="32"/>
      <c r="W42" s="11"/>
    </row>
    <row r="43" spans="2:23">
      <c r="B43" s="12"/>
      <c r="D43" s="48" t="s">
        <v>203</v>
      </c>
      <c r="E43" s="48"/>
      <c r="F43" s="48"/>
      <c r="G43" s="51">
        <v>0</v>
      </c>
      <c r="H43" s="51">
        <v>1</v>
      </c>
      <c r="I43" s="51">
        <v>2</v>
      </c>
      <c r="J43" s="51">
        <v>3</v>
      </c>
      <c r="K43" s="51">
        <v>4</v>
      </c>
      <c r="L43" s="51">
        <v>5</v>
      </c>
      <c r="M43" s="51">
        <v>6</v>
      </c>
      <c r="N43" s="51">
        <v>7</v>
      </c>
      <c r="O43" s="51">
        <v>8</v>
      </c>
      <c r="P43" s="51">
        <v>9</v>
      </c>
      <c r="Q43" s="51">
        <v>10</v>
      </c>
      <c r="R43" s="51">
        <v>11</v>
      </c>
      <c r="S43" s="51">
        <v>12</v>
      </c>
      <c r="T43" s="51">
        <v>13</v>
      </c>
      <c r="U43" s="51">
        <v>14</v>
      </c>
      <c r="V43" s="51">
        <v>15</v>
      </c>
      <c r="W43" s="11"/>
    </row>
    <row r="44" spans="2:23">
      <c r="B44" s="12"/>
      <c r="D44" s="49" t="s">
        <v>228</v>
      </c>
      <c r="E44" s="46"/>
      <c r="F44" s="47"/>
      <c r="G44" s="50">
        <v>0</v>
      </c>
      <c r="H44" s="50">
        <v>0</v>
      </c>
      <c r="I44" s="50">
        <v>0</v>
      </c>
      <c r="J44" s="50">
        <v>0</v>
      </c>
      <c r="K44" s="50">
        <v>0</v>
      </c>
      <c r="L44" s="50">
        <v>0</v>
      </c>
      <c r="M44" s="50">
        <v>0</v>
      </c>
      <c r="N44" s="50">
        <v>0</v>
      </c>
      <c r="O44" s="50">
        <v>0</v>
      </c>
      <c r="P44" s="50">
        <v>0</v>
      </c>
      <c r="Q44" s="50">
        <v>0</v>
      </c>
      <c r="R44" s="50">
        <v>0</v>
      </c>
      <c r="S44" s="50">
        <v>0</v>
      </c>
      <c r="T44" s="50">
        <v>0</v>
      </c>
      <c r="U44" s="50">
        <v>0</v>
      </c>
      <c r="V44" s="50">
        <v>0</v>
      </c>
      <c r="W44" s="11"/>
    </row>
    <row r="45" spans="2:23">
      <c r="B45" s="12"/>
      <c r="D45" s="49" t="s">
        <v>229</v>
      </c>
      <c r="E45" s="46"/>
      <c r="F45" s="47"/>
      <c r="G45" s="50">
        <v>0</v>
      </c>
      <c r="H45" s="50">
        <v>80535.894843276037</v>
      </c>
      <c r="I45" s="50">
        <v>80535.894843276037</v>
      </c>
      <c r="J45" s="50">
        <v>80535.894843276037</v>
      </c>
      <c r="K45" s="50">
        <v>80535.894843276037</v>
      </c>
      <c r="L45" s="50">
        <v>80535.894843276037</v>
      </c>
      <c r="M45" s="50">
        <v>80535.894843276037</v>
      </c>
      <c r="N45" s="50">
        <v>80535.894843276037</v>
      </c>
      <c r="O45" s="50">
        <v>80535.894843276037</v>
      </c>
      <c r="P45" s="50">
        <v>80535.894843276037</v>
      </c>
      <c r="Q45" s="50">
        <v>80535.894843276037</v>
      </c>
      <c r="R45" s="50">
        <v>80535.894843276037</v>
      </c>
      <c r="S45" s="50">
        <v>80535.894843276037</v>
      </c>
      <c r="T45" s="50">
        <v>80535.894843276037</v>
      </c>
      <c r="U45" s="50">
        <v>80535.894843276037</v>
      </c>
      <c r="V45" s="50">
        <v>80535.894843276037</v>
      </c>
      <c r="W45" s="11"/>
    </row>
    <row r="46" spans="2:23">
      <c r="B46" s="12"/>
      <c r="D46" s="49" t="s">
        <v>230</v>
      </c>
      <c r="E46" s="46"/>
      <c r="F46" s="47"/>
      <c r="G46" s="50">
        <v>0</v>
      </c>
      <c r="H46" s="50">
        <v>28116.41018020238</v>
      </c>
      <c r="I46" s="50">
        <v>28116.41018020238</v>
      </c>
      <c r="J46" s="50">
        <v>28116.41018020238</v>
      </c>
      <c r="K46" s="50">
        <v>28116.41018020238</v>
      </c>
      <c r="L46" s="50">
        <v>28116.41018020238</v>
      </c>
      <c r="M46" s="50">
        <v>28116.41018020238</v>
      </c>
      <c r="N46" s="50">
        <v>28116.41018020238</v>
      </c>
      <c r="O46" s="50">
        <v>28116.41018020238</v>
      </c>
      <c r="P46" s="50">
        <v>28116.41018020238</v>
      </c>
      <c r="Q46" s="50">
        <v>28116.41018020238</v>
      </c>
      <c r="R46" s="50">
        <v>28116.41018020238</v>
      </c>
      <c r="S46" s="50">
        <v>28116.41018020238</v>
      </c>
      <c r="T46" s="50">
        <v>28116.41018020238</v>
      </c>
      <c r="U46" s="50">
        <v>28116.41018020238</v>
      </c>
      <c r="V46" s="50">
        <v>28116.41018020238</v>
      </c>
      <c r="W46" s="11"/>
    </row>
    <row r="47" spans="2:23">
      <c r="B47" s="12"/>
      <c r="D47" s="49" t="s">
        <v>231</v>
      </c>
      <c r="E47" s="46"/>
      <c r="F47" s="47"/>
      <c r="G47" s="50">
        <v>0</v>
      </c>
      <c r="H47" s="50">
        <v>61274.347911301949</v>
      </c>
      <c r="I47" s="50">
        <v>49674.234182383567</v>
      </c>
      <c r="J47" s="50">
        <v>49674.234182383567</v>
      </c>
      <c r="K47" s="50">
        <v>49674.234182383567</v>
      </c>
      <c r="L47" s="50">
        <v>49674.234182383567</v>
      </c>
      <c r="M47" s="50">
        <v>49674.234182383567</v>
      </c>
      <c r="N47" s="50">
        <v>49674.234182383567</v>
      </c>
      <c r="O47" s="50">
        <v>61274.347911301949</v>
      </c>
      <c r="P47" s="50">
        <v>49674.234182383567</v>
      </c>
      <c r="Q47" s="50">
        <v>49674.234182383567</v>
      </c>
      <c r="R47" s="50">
        <v>49674.234182383567</v>
      </c>
      <c r="S47" s="50">
        <v>49674.234182383567</v>
      </c>
      <c r="T47" s="50">
        <v>49674.234182383567</v>
      </c>
      <c r="U47" s="50">
        <v>49674.234182383567</v>
      </c>
      <c r="V47" s="50">
        <v>49674.234182383567</v>
      </c>
      <c r="W47" s="11"/>
    </row>
    <row r="48" spans="2:23">
      <c r="B48" s="12"/>
      <c r="D48" s="49" t="s">
        <v>232</v>
      </c>
      <c r="E48" s="46"/>
      <c r="F48" s="47"/>
      <c r="G48" s="50">
        <v>0</v>
      </c>
      <c r="H48" s="50">
        <v>49193.076534502674</v>
      </c>
      <c r="I48" s="50">
        <v>49193.076534502674</v>
      </c>
      <c r="J48" s="50">
        <v>49193.076534502674</v>
      </c>
      <c r="K48" s="50">
        <v>49193.076534502674</v>
      </c>
      <c r="L48" s="50">
        <v>49193.076534502674</v>
      </c>
      <c r="M48" s="50">
        <v>49193.076534502674</v>
      </c>
      <c r="N48" s="50">
        <v>49193.076534502674</v>
      </c>
      <c r="O48" s="50">
        <v>49193.076534502674</v>
      </c>
      <c r="P48" s="50">
        <v>49193.076534502674</v>
      </c>
      <c r="Q48" s="50">
        <v>49193.076534502674</v>
      </c>
      <c r="R48" s="50">
        <v>49193.076534502674</v>
      </c>
      <c r="S48" s="50">
        <v>49193.076534502674</v>
      </c>
      <c r="T48" s="50">
        <v>49193.076534502674</v>
      </c>
      <c r="U48" s="50">
        <v>49193.076534502674</v>
      </c>
      <c r="V48" s="50">
        <v>49193.076534502681</v>
      </c>
      <c r="W48" s="11"/>
    </row>
    <row r="49" spans="2:23">
      <c r="B49" s="12"/>
      <c r="D49" s="49" t="s">
        <v>233</v>
      </c>
      <c r="E49" s="46"/>
      <c r="F49" s="47"/>
      <c r="G49" s="50">
        <v>0</v>
      </c>
      <c r="H49" s="50">
        <v>0</v>
      </c>
      <c r="I49" s="50">
        <v>0</v>
      </c>
      <c r="J49" s="50">
        <v>0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  <c r="P49" s="50">
        <v>0</v>
      </c>
      <c r="Q49" s="50">
        <v>0</v>
      </c>
      <c r="R49" s="50">
        <v>0</v>
      </c>
      <c r="S49" s="50">
        <v>0</v>
      </c>
      <c r="T49" s="50">
        <v>0</v>
      </c>
      <c r="U49" s="50">
        <v>0</v>
      </c>
      <c r="V49" s="50">
        <v>60401.921132457028</v>
      </c>
      <c r="W49" s="11"/>
    </row>
    <row r="50" spans="2:23">
      <c r="B50" s="12"/>
      <c r="D50" s="49" t="s">
        <v>234</v>
      </c>
      <c r="E50" s="46"/>
      <c r="F50" s="47"/>
      <c r="G50" s="50">
        <v>0</v>
      </c>
      <c r="H50" s="50">
        <v>-276033.71392334928</v>
      </c>
      <c r="I50" s="50">
        <v>-276033.71392334928</v>
      </c>
      <c r="J50" s="50">
        <v>-276033.71392334928</v>
      </c>
      <c r="K50" s="50">
        <v>-276033.71392334928</v>
      </c>
      <c r="L50" s="50">
        <v>-276033.71392334928</v>
      </c>
      <c r="M50" s="50">
        <v>-276033.71392334928</v>
      </c>
      <c r="N50" s="50">
        <v>-276033.71392334928</v>
      </c>
      <c r="O50" s="50">
        <v>-276033.71392334928</v>
      </c>
      <c r="P50" s="50">
        <v>-276033.71392334928</v>
      </c>
      <c r="Q50" s="50">
        <v>-276033.71392334928</v>
      </c>
      <c r="R50" s="50">
        <v>-276033.71392334928</v>
      </c>
      <c r="S50" s="50">
        <v>-276033.71392334928</v>
      </c>
      <c r="T50" s="50">
        <v>-276033.71392334928</v>
      </c>
      <c r="U50" s="50">
        <v>-276033.71392334928</v>
      </c>
      <c r="V50" s="50">
        <v>-276033.71392334928</v>
      </c>
      <c r="W50" s="11"/>
    </row>
    <row r="51" spans="2:23">
      <c r="B51" s="12"/>
      <c r="D51" s="49" t="s">
        <v>235</v>
      </c>
      <c r="E51" s="46"/>
      <c r="F51" s="47"/>
      <c r="G51" s="50">
        <v>0</v>
      </c>
      <c r="H51" s="50">
        <v>-72147.77429999999</v>
      </c>
      <c r="I51" s="50">
        <v>-72147.77429999999</v>
      </c>
      <c r="J51" s="50">
        <v>-72147.77429999999</v>
      </c>
      <c r="K51" s="50">
        <v>-72147.77429999999</v>
      </c>
      <c r="L51" s="50">
        <v>-72147.77429999999</v>
      </c>
      <c r="M51" s="50">
        <v>-72147.77429999999</v>
      </c>
      <c r="N51" s="50">
        <v>-72147.77429999999</v>
      </c>
      <c r="O51" s="50">
        <v>-72147.77429999999</v>
      </c>
      <c r="P51" s="50">
        <v>-72147.77429999999</v>
      </c>
      <c r="Q51" s="50">
        <v>-72147.77429999999</v>
      </c>
      <c r="R51" s="50">
        <v>-72147.77429999999</v>
      </c>
      <c r="S51" s="50">
        <v>-72147.77429999999</v>
      </c>
      <c r="T51" s="50">
        <v>-72147.77429999999</v>
      </c>
      <c r="U51" s="50">
        <v>-72147.77429999999</v>
      </c>
      <c r="V51" s="50">
        <v>-72147.77429999999</v>
      </c>
      <c r="W51" s="11"/>
    </row>
    <row r="52" spans="2:23">
      <c r="B52" s="12"/>
      <c r="D52" s="49" t="s">
        <v>236</v>
      </c>
      <c r="E52" s="46"/>
      <c r="F52" s="47"/>
      <c r="G52" s="57">
        <v>1</v>
      </c>
      <c r="H52" s="57">
        <v>0.96153846153846145</v>
      </c>
      <c r="I52" s="57">
        <v>0.92455621301775137</v>
      </c>
      <c r="J52" s="57">
        <v>0.88899635867091487</v>
      </c>
      <c r="K52" s="57">
        <v>0.85480419102972571</v>
      </c>
      <c r="L52" s="57">
        <v>0.82192710675935154</v>
      </c>
      <c r="M52" s="57">
        <v>0.79031452573014571</v>
      </c>
      <c r="N52" s="57">
        <v>0.75991781320206331</v>
      </c>
      <c r="O52" s="57">
        <v>0.73069020500198378</v>
      </c>
      <c r="P52" s="57">
        <v>0.70258673557883045</v>
      </c>
      <c r="Q52" s="57">
        <v>0.67556416882579851</v>
      </c>
      <c r="R52" s="57">
        <v>0.6495809315632679</v>
      </c>
      <c r="S52" s="57">
        <v>0.62459704958006512</v>
      </c>
      <c r="T52" s="57">
        <v>0.600574086134678</v>
      </c>
      <c r="U52" s="57">
        <v>0.57747508282180582</v>
      </c>
      <c r="V52" s="57">
        <v>0.55526450271327477</v>
      </c>
      <c r="W52" s="11"/>
    </row>
    <row r="53" spans="2:23">
      <c r="B53" s="12"/>
      <c r="C53" s="105" t="s">
        <v>237</v>
      </c>
      <c r="D53" s="46" t="s">
        <v>228</v>
      </c>
      <c r="E53" s="46"/>
      <c r="F53" s="47"/>
      <c r="G53" s="50">
        <v>0</v>
      </c>
      <c r="H53" s="50">
        <v>104473.37021488308</v>
      </c>
      <c r="I53" s="50">
        <v>100455.16366815681</v>
      </c>
      <c r="J53" s="50">
        <v>96591.503527073859</v>
      </c>
      <c r="K53" s="50">
        <v>92876.445699109478</v>
      </c>
      <c r="L53" s="50">
        <v>89304.274710682177</v>
      </c>
      <c r="M53" s="50">
        <v>85869.494914117473</v>
      </c>
      <c r="N53" s="50">
        <v>82566.82203280527</v>
      </c>
      <c r="O53" s="50">
        <v>79391.17503154352</v>
      </c>
      <c r="P53" s="50">
        <v>76337.668299561061</v>
      </c>
      <c r="Q53" s="50">
        <v>73401.604134193331</v>
      </c>
      <c r="R53" s="50">
        <v>70578.465513647447</v>
      </c>
      <c r="S53" s="50">
        <v>67863.909147737912</v>
      </c>
      <c r="T53" s="50">
        <v>65253.758795901835</v>
      </c>
      <c r="U53" s="50">
        <v>62743.99884221331</v>
      </c>
      <c r="V53" s="50">
        <v>60330.768117512787</v>
      </c>
      <c r="W53" s="11"/>
    </row>
    <row r="54" spans="2:23">
      <c r="B54" s="12"/>
      <c r="C54" s="105"/>
      <c r="D54" s="46" t="s">
        <v>231</v>
      </c>
      <c r="E54" s="46"/>
      <c r="F54" s="47"/>
      <c r="G54" s="50">
        <v>0</v>
      </c>
      <c r="H54" s="50">
        <v>58917.642222405717</v>
      </c>
      <c r="I54" s="50">
        <v>45926.621840221487</v>
      </c>
      <c r="J54" s="50">
        <v>44160.21330790528</v>
      </c>
      <c r="K54" s="50">
        <v>42461.743565293531</v>
      </c>
      <c r="L54" s="50">
        <v>40828.599582013005</v>
      </c>
      <c r="M54" s="50">
        <v>39258.268828858658</v>
      </c>
      <c r="N54" s="50">
        <v>37748.335412364104</v>
      </c>
      <c r="O54" s="50">
        <v>44772.565836672096</v>
      </c>
      <c r="P54" s="50">
        <v>34900.458036579221</v>
      </c>
      <c r="Q54" s="50">
        <v>33558.132727480021</v>
      </c>
      <c r="R54" s="50">
        <v>32267.435314884642</v>
      </c>
      <c r="S54" s="50">
        <v>31026.380110465994</v>
      </c>
      <c r="T54" s="50">
        <v>29833.057798524995</v>
      </c>
      <c r="U54" s="50">
        <v>28685.632498581726</v>
      </c>
      <c r="V54" s="50">
        <v>27582.338940943966</v>
      </c>
      <c r="W54" s="11"/>
    </row>
    <row r="55" spans="2:23">
      <c r="B55" s="12"/>
      <c r="C55" s="105"/>
      <c r="D55" s="46" t="s">
        <v>232</v>
      </c>
      <c r="E55" s="46"/>
      <c r="F55" s="47"/>
      <c r="G55" s="50">
        <v>0</v>
      </c>
      <c r="H55" s="50">
        <v>47301.035129329488</v>
      </c>
      <c r="I55" s="50">
        <v>45481.764547432198</v>
      </c>
      <c r="J55" s="50">
        <v>43732.465910992505</v>
      </c>
      <c r="K55" s="50">
        <v>42050.447991338944</v>
      </c>
      <c r="L55" s="50">
        <v>40433.12306859513</v>
      </c>
      <c r="M55" s="50">
        <v>38878.002950572241</v>
      </c>
      <c r="N55" s="50">
        <v>37382.695144781006</v>
      </c>
      <c r="O55" s="50">
        <v>35944.899177674037</v>
      </c>
      <c r="P55" s="50">
        <v>34562.403055455798</v>
      </c>
      <c r="Q55" s="50">
        <v>33233.079861015191</v>
      </c>
      <c r="R55" s="50">
        <v>31954.884481745383</v>
      </c>
      <c r="S55" s="50">
        <v>30725.850463216706</v>
      </c>
      <c r="T55" s="50">
        <v>29544.086983862217</v>
      </c>
      <c r="U55" s="50">
        <v>28407.775946021364</v>
      </c>
      <c r="V55" s="50">
        <v>27315.169178866698</v>
      </c>
      <c r="W55" s="11"/>
    </row>
    <row r="56" spans="2:23">
      <c r="B56" s="12"/>
      <c r="C56" s="105"/>
      <c r="D56" s="46" t="s">
        <v>233</v>
      </c>
      <c r="E56" s="46"/>
      <c r="F56" s="47"/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0">
        <v>0</v>
      </c>
      <c r="U56" s="50">
        <v>0</v>
      </c>
      <c r="V56" s="50">
        <v>33539.042700540194</v>
      </c>
      <c r="W56" s="11"/>
    </row>
    <row r="57" spans="2:23">
      <c r="B57" s="12"/>
      <c r="C57" s="105"/>
      <c r="D57" s="46" t="s">
        <v>234</v>
      </c>
      <c r="E57" s="46"/>
      <c r="F57" s="47"/>
      <c r="G57" s="50">
        <v>0</v>
      </c>
      <c r="H57" s="50">
        <v>-265417.03261860507</v>
      </c>
      <c r="I57" s="50">
        <v>-255208.68521019715</v>
      </c>
      <c r="J57" s="50">
        <v>-245392.96654826653</v>
      </c>
      <c r="K57" s="50">
        <v>-235954.77552717933</v>
      </c>
      <c r="L57" s="50">
        <v>-226879.59185305701</v>
      </c>
      <c r="M57" s="50">
        <v>-218153.45370486251</v>
      </c>
      <c r="N57" s="50">
        <v>-209762.93625467553</v>
      </c>
      <c r="O57" s="50">
        <v>-201695.13101411102</v>
      </c>
      <c r="P57" s="50">
        <v>-193937.62597510673</v>
      </c>
      <c r="Q57" s="50">
        <v>-186478.48651452569</v>
      </c>
      <c r="R57" s="50">
        <v>-179306.23703319783</v>
      </c>
      <c r="S57" s="50">
        <v>-172409.8433011517</v>
      </c>
      <c r="T57" s="50">
        <v>-165778.69548187664</v>
      </c>
      <c r="U57" s="50">
        <v>-159402.59180949678</v>
      </c>
      <c r="V57" s="50">
        <v>-153271.72289374689</v>
      </c>
      <c r="W57" s="11"/>
    </row>
    <row r="58" spans="2:23">
      <c r="B58" s="12"/>
      <c r="C58" s="105"/>
      <c r="D58" s="8" t="s">
        <v>235</v>
      </c>
      <c r="E58" s="8"/>
      <c r="F58" s="9"/>
      <c r="G58" s="50">
        <v>0</v>
      </c>
      <c r="H58" s="50">
        <v>-69372.85990384614</v>
      </c>
      <c r="I58" s="50">
        <v>-66704.672984467441</v>
      </c>
      <c r="J58" s="50">
        <v>-64139.108638911006</v>
      </c>
      <c r="K58" s="50">
        <v>-61672.219845106723</v>
      </c>
      <c r="L58" s="50">
        <v>-59300.211389525692</v>
      </c>
      <c r="M58" s="50">
        <v>-57019.434028390089</v>
      </c>
      <c r="N58" s="50">
        <v>-54826.378873452013</v>
      </c>
      <c r="O58" s="50">
        <v>-52717.671993703851</v>
      </c>
      <c r="P58" s="50">
        <v>-50690.069224715233</v>
      </c>
      <c r="Q58" s="50">
        <v>-48740.451177610797</v>
      </c>
      <c r="R58" s="50">
        <v>-46865.818440010393</v>
      </c>
      <c r="S58" s="50">
        <v>-45063.286961548445</v>
      </c>
      <c r="T58" s="50">
        <v>-43330.083616873504</v>
      </c>
      <c r="U58" s="50">
        <v>-41663.541939301445</v>
      </c>
      <c r="V58" s="50">
        <v>-40061.098018559082</v>
      </c>
      <c r="W58" s="11"/>
    </row>
    <row r="59" spans="2:23">
      <c r="B59" s="12"/>
      <c r="C59" s="106"/>
      <c r="D59" s="45" t="s">
        <v>238</v>
      </c>
      <c r="E59" s="52"/>
      <c r="F59" s="53"/>
      <c r="G59" s="58">
        <v>0</v>
      </c>
      <c r="H59" s="56">
        <v>-124097.84495583293</v>
      </c>
      <c r="I59" s="56">
        <v>-254147.65309468703</v>
      </c>
      <c r="J59" s="56">
        <v>-379195.54553589295</v>
      </c>
      <c r="K59" s="56">
        <v>-499433.90365243703</v>
      </c>
      <c r="L59" s="56">
        <v>-615047.70953372936</v>
      </c>
      <c r="M59" s="56">
        <v>-726214.83057343354</v>
      </c>
      <c r="N59" s="56">
        <v>-833106.29311161069</v>
      </c>
      <c r="O59" s="56">
        <v>-927410.45607353584</v>
      </c>
      <c r="P59" s="56">
        <v>-1026237.6218817617</v>
      </c>
      <c r="Q59" s="56">
        <v>-1121263.7428512096</v>
      </c>
      <c r="R59" s="56">
        <v>-1212635.0130141403</v>
      </c>
      <c r="S59" s="56">
        <v>-1300492.0035554199</v>
      </c>
      <c r="T59" s="56">
        <v>-1384969.8790758809</v>
      </c>
      <c r="U59" s="56">
        <v>-1466198.6055378627</v>
      </c>
      <c r="V59" s="56">
        <v>-1510764.107512305</v>
      </c>
      <c r="W59" s="11"/>
    </row>
    <row r="60" spans="2:23">
      <c r="B60" s="15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7"/>
    </row>
    <row r="61" spans="2:23"/>
    <row r="62" spans="2:23"/>
    <row r="63" spans="2:23">
      <c r="B63" s="45" t="s">
        <v>142</v>
      </c>
      <c r="C63" s="52"/>
      <c r="D63" s="52"/>
      <c r="E63" s="47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9"/>
    </row>
    <row r="64" spans="2:23">
      <c r="B64" s="12"/>
      <c r="W64" s="11"/>
    </row>
    <row r="65" spans="2:23">
      <c r="B65" s="12"/>
      <c r="D65" s="48" t="s">
        <v>202</v>
      </c>
      <c r="E65" s="32"/>
      <c r="F65" s="32"/>
      <c r="W65" s="11"/>
    </row>
    <row r="66" spans="2:23">
      <c r="B66" s="12"/>
      <c r="D66" s="48" t="s">
        <v>203</v>
      </c>
      <c r="E66" s="48"/>
      <c r="F66" s="48"/>
      <c r="G66" s="51">
        <v>0</v>
      </c>
      <c r="H66" s="51">
        <v>1</v>
      </c>
      <c r="I66" s="51">
        <v>2</v>
      </c>
      <c r="J66" s="51">
        <v>3</v>
      </c>
      <c r="K66" s="51">
        <v>4</v>
      </c>
      <c r="L66" s="51">
        <v>5</v>
      </c>
      <c r="M66" s="51">
        <v>6</v>
      </c>
      <c r="N66" s="51">
        <v>7</v>
      </c>
      <c r="O66" s="51">
        <v>8</v>
      </c>
      <c r="P66" s="51">
        <v>9</v>
      </c>
      <c r="Q66" s="51">
        <v>10</v>
      </c>
      <c r="R66" s="51">
        <v>11</v>
      </c>
      <c r="S66" s="51">
        <v>12</v>
      </c>
      <c r="T66" s="51">
        <v>13</v>
      </c>
      <c r="U66" s="51">
        <v>14</v>
      </c>
      <c r="V66" s="51">
        <v>15</v>
      </c>
      <c r="W66" s="11"/>
    </row>
    <row r="67" spans="2:23">
      <c r="B67" s="12"/>
      <c r="D67" s="49" t="s">
        <v>239</v>
      </c>
      <c r="E67" s="46"/>
      <c r="F67" s="47"/>
      <c r="G67" s="50">
        <v>0</v>
      </c>
      <c r="H67" s="50">
        <v>36370.607102205475</v>
      </c>
      <c r="I67" s="50">
        <v>36370.607102205475</v>
      </c>
      <c r="J67" s="50">
        <v>36370.607102205475</v>
      </c>
      <c r="K67" s="50">
        <v>36370.607102205475</v>
      </c>
      <c r="L67" s="50">
        <v>36370.607102205475</v>
      </c>
      <c r="M67" s="50">
        <v>36370.607102205475</v>
      </c>
      <c r="N67" s="50">
        <v>36370.607102205475</v>
      </c>
      <c r="O67" s="50">
        <v>36370.607102205475</v>
      </c>
      <c r="P67" s="50">
        <v>36370.607102205475</v>
      </c>
      <c r="Q67" s="50">
        <v>36370.607102205475</v>
      </c>
      <c r="R67" s="50">
        <v>36370.607102205475</v>
      </c>
      <c r="S67" s="50">
        <v>36370.607102205475</v>
      </c>
      <c r="T67" s="50">
        <v>36370.607102205475</v>
      </c>
      <c r="U67" s="50">
        <v>36370.607102205475</v>
      </c>
      <c r="V67" s="50">
        <v>36370.607102205475</v>
      </c>
      <c r="W67" s="11"/>
    </row>
    <row r="68" spans="2:23">
      <c r="B68" s="12"/>
      <c r="D68" s="49" t="s">
        <v>205</v>
      </c>
      <c r="E68" s="46"/>
      <c r="F68" s="47"/>
      <c r="G68" s="50">
        <v>0</v>
      </c>
      <c r="H68" s="50">
        <v>678.92214983155736</v>
      </c>
      <c r="I68" s="50">
        <v>678.92214983155736</v>
      </c>
      <c r="J68" s="50">
        <v>678.92214983155736</v>
      </c>
      <c r="K68" s="50">
        <v>678.92214983155736</v>
      </c>
      <c r="L68" s="50">
        <v>678.92214983155736</v>
      </c>
      <c r="M68" s="50">
        <v>678.92214983155736</v>
      </c>
      <c r="N68" s="50">
        <v>678.92214983155736</v>
      </c>
      <c r="O68" s="50">
        <v>678.92214983155736</v>
      </c>
      <c r="P68" s="50">
        <v>678.92214983155736</v>
      </c>
      <c r="Q68" s="50">
        <v>678.92214983155736</v>
      </c>
      <c r="R68" s="50">
        <v>678.92214983155736</v>
      </c>
      <c r="S68" s="50">
        <v>678.92214983155736</v>
      </c>
      <c r="T68" s="50">
        <v>678.92214983155736</v>
      </c>
      <c r="U68" s="50">
        <v>678.92214983155736</v>
      </c>
      <c r="V68" s="50">
        <v>678.92214983155736</v>
      </c>
      <c r="W68" s="11"/>
    </row>
    <row r="69" spans="2:23">
      <c r="B69" s="12"/>
      <c r="D69" s="49" t="s">
        <v>240</v>
      </c>
      <c r="E69" s="46"/>
      <c r="F69" s="47"/>
      <c r="G69" s="50">
        <v>0</v>
      </c>
      <c r="H69" s="50">
        <v>276033.71392334928</v>
      </c>
      <c r="I69" s="50">
        <v>276033.71392334928</v>
      </c>
      <c r="J69" s="50">
        <v>276033.71392334928</v>
      </c>
      <c r="K69" s="50">
        <v>276033.71392334928</v>
      </c>
      <c r="L69" s="50">
        <v>276033.71392334928</v>
      </c>
      <c r="M69" s="50">
        <v>276033.71392334928</v>
      </c>
      <c r="N69" s="50">
        <v>276033.71392334928</v>
      </c>
      <c r="O69" s="50">
        <v>276033.71392334928</v>
      </c>
      <c r="P69" s="50">
        <v>276033.71392334928</v>
      </c>
      <c r="Q69" s="50">
        <v>276033.71392334928</v>
      </c>
      <c r="R69" s="50">
        <v>276033.71392334928</v>
      </c>
      <c r="S69" s="50">
        <v>276033.71392334928</v>
      </c>
      <c r="T69" s="50">
        <v>276033.71392334928</v>
      </c>
      <c r="U69" s="50">
        <v>276033.71392334928</v>
      </c>
      <c r="V69" s="50">
        <v>276033.71392334928</v>
      </c>
      <c r="W69" s="11"/>
    </row>
    <row r="70" spans="2:23">
      <c r="B70" s="12"/>
      <c r="D70" s="49" t="s">
        <v>241</v>
      </c>
      <c r="E70" s="46"/>
      <c r="F70" s="47"/>
      <c r="G70" s="50">
        <v>0</v>
      </c>
      <c r="H70" s="50">
        <v>5402.4537787664813</v>
      </c>
      <c r="I70" s="50">
        <v>5402.4537787664813</v>
      </c>
      <c r="J70" s="50">
        <v>5402.4537787664813</v>
      </c>
      <c r="K70" s="50">
        <v>5402.4537787664813</v>
      </c>
      <c r="L70" s="50">
        <v>5402.4537787664813</v>
      </c>
      <c r="M70" s="50">
        <v>5402.4537787664813</v>
      </c>
      <c r="N70" s="50">
        <v>5402.4537787664813</v>
      </c>
      <c r="O70" s="50">
        <v>5402.4537787664813</v>
      </c>
      <c r="P70" s="50">
        <v>5402.4537787664813</v>
      </c>
      <c r="Q70" s="50">
        <v>5402.4537787664813</v>
      </c>
      <c r="R70" s="50">
        <v>5402.4537787664813</v>
      </c>
      <c r="S70" s="50">
        <v>5402.4537787664813</v>
      </c>
      <c r="T70" s="50">
        <v>5402.4537787664813</v>
      </c>
      <c r="U70" s="50">
        <v>5402.4537787664813</v>
      </c>
      <c r="V70" s="50">
        <v>5402.4537787664813</v>
      </c>
      <c r="W70" s="11"/>
    </row>
    <row r="71" spans="2:23">
      <c r="B71" s="12"/>
      <c r="D71" s="49" t="s">
        <v>242</v>
      </c>
      <c r="E71" s="46"/>
      <c r="F71" s="47"/>
      <c r="G71" s="50">
        <v>0</v>
      </c>
      <c r="H71" s="50">
        <v>4548.9798410701451</v>
      </c>
      <c r="I71" s="50">
        <v>4548.9798410701451</v>
      </c>
      <c r="J71" s="50">
        <v>4548.9798410701451</v>
      </c>
      <c r="K71" s="50">
        <v>4548.9798410701451</v>
      </c>
      <c r="L71" s="50">
        <v>4548.9798410701451</v>
      </c>
      <c r="M71" s="50">
        <v>4548.9798410701451</v>
      </c>
      <c r="N71" s="50">
        <v>4548.9798410701451</v>
      </c>
      <c r="O71" s="50">
        <v>4548.9798410701451</v>
      </c>
      <c r="P71" s="50">
        <v>4548.9798410701451</v>
      </c>
      <c r="Q71" s="50">
        <v>4548.9798410701451</v>
      </c>
      <c r="R71" s="50">
        <v>4548.9798410701451</v>
      </c>
      <c r="S71" s="50">
        <v>4548.9798410701451</v>
      </c>
      <c r="T71" s="50">
        <v>4548.9798410701451</v>
      </c>
      <c r="U71" s="50">
        <v>4548.9798410701451</v>
      </c>
      <c r="V71" s="50">
        <v>4548.9798410701451</v>
      </c>
      <c r="W71" s="11"/>
    </row>
    <row r="72" spans="2:23">
      <c r="B72" s="12"/>
      <c r="D72" s="49" t="s">
        <v>206</v>
      </c>
      <c r="E72" s="46"/>
      <c r="F72" s="47"/>
      <c r="G72" s="50">
        <v>0</v>
      </c>
      <c r="H72" s="50">
        <v>1599.1651567700521</v>
      </c>
      <c r="I72" s="50">
        <v>1599.1651567700521</v>
      </c>
      <c r="J72" s="50">
        <v>1599.1651567700521</v>
      </c>
      <c r="K72" s="50">
        <v>1599.1651567700521</v>
      </c>
      <c r="L72" s="50">
        <v>1599.1651567700521</v>
      </c>
      <c r="M72" s="50">
        <v>1599.1651567700521</v>
      </c>
      <c r="N72" s="50">
        <v>1599.1651567700521</v>
      </c>
      <c r="O72" s="50">
        <v>1599.1651567700521</v>
      </c>
      <c r="P72" s="50">
        <v>1599.1651567700521</v>
      </c>
      <c r="Q72" s="50">
        <v>1599.1651567700521</v>
      </c>
      <c r="R72" s="50">
        <v>1599.1651567700521</v>
      </c>
      <c r="S72" s="50">
        <v>1599.1651567700521</v>
      </c>
      <c r="T72" s="50">
        <v>1599.1651567700521</v>
      </c>
      <c r="U72" s="50">
        <v>1599.1651567700521</v>
      </c>
      <c r="V72" s="50">
        <v>1599.1651567700521</v>
      </c>
      <c r="W72" s="11"/>
    </row>
    <row r="73" spans="2:23">
      <c r="B73" s="12"/>
      <c r="D73" s="49" t="s">
        <v>243</v>
      </c>
      <c r="E73" s="46"/>
      <c r="F73" s="47"/>
      <c r="G73" s="50">
        <v>0</v>
      </c>
      <c r="H73" s="50">
        <v>17487.138927005195</v>
      </c>
      <c r="I73" s="50">
        <v>17487.138927005195</v>
      </c>
      <c r="J73" s="50">
        <v>17487.138927005195</v>
      </c>
      <c r="K73" s="50">
        <v>17487.138927005195</v>
      </c>
      <c r="L73" s="50">
        <v>17487.138927005195</v>
      </c>
      <c r="M73" s="50">
        <v>17487.138927005195</v>
      </c>
      <c r="N73" s="50">
        <v>17487.138927005195</v>
      </c>
      <c r="O73" s="50">
        <v>17487.138927005195</v>
      </c>
      <c r="P73" s="50">
        <v>17487.138927005195</v>
      </c>
      <c r="Q73" s="50">
        <v>17487.138927005195</v>
      </c>
      <c r="R73" s="50">
        <v>17487.138927005195</v>
      </c>
      <c r="S73" s="50">
        <v>17487.138927005195</v>
      </c>
      <c r="T73" s="50">
        <v>17487.138927005195</v>
      </c>
      <c r="U73" s="50">
        <v>17487.138927005195</v>
      </c>
      <c r="V73" s="50">
        <v>17487.138927005195</v>
      </c>
      <c r="W73" s="11"/>
    </row>
    <row r="74" spans="2:23">
      <c r="B74" s="12"/>
      <c r="D74" s="49" t="s">
        <v>244</v>
      </c>
      <c r="E74" s="46"/>
      <c r="F74" s="47"/>
      <c r="G74" s="50">
        <v>0</v>
      </c>
      <c r="H74" s="50">
        <v>1427.0061324994608</v>
      </c>
      <c r="I74" s="50">
        <v>1427.0061324994608</v>
      </c>
      <c r="J74" s="50">
        <v>1427.0061324994608</v>
      </c>
      <c r="K74" s="50">
        <v>1427.0061324994608</v>
      </c>
      <c r="L74" s="50">
        <v>1427.0061324994608</v>
      </c>
      <c r="M74" s="50">
        <v>1427.0061324994608</v>
      </c>
      <c r="N74" s="50">
        <v>1427.0061324994608</v>
      </c>
      <c r="O74" s="50">
        <v>1427.0061324994608</v>
      </c>
      <c r="P74" s="50">
        <v>1427.0061324994608</v>
      </c>
      <c r="Q74" s="50">
        <v>1427.0061324994608</v>
      </c>
      <c r="R74" s="50">
        <v>1427.0061324994608</v>
      </c>
      <c r="S74" s="50">
        <v>1427.0061324994608</v>
      </c>
      <c r="T74" s="50">
        <v>1427.0061324994608</v>
      </c>
      <c r="U74" s="50">
        <v>1427.0061324994608</v>
      </c>
      <c r="V74" s="50">
        <v>1427.0061324994608</v>
      </c>
      <c r="W74" s="11"/>
    </row>
    <row r="75" spans="2:23">
      <c r="B75" s="12"/>
      <c r="D75" s="49" t="s">
        <v>245</v>
      </c>
      <c r="E75" s="46"/>
      <c r="F75" s="47"/>
      <c r="G75" s="50">
        <v>0</v>
      </c>
      <c r="H75" s="50">
        <v>174503.70469392504</v>
      </c>
      <c r="I75" s="50">
        <v>174503.70469392504</v>
      </c>
      <c r="J75" s="50">
        <v>174503.70469392504</v>
      </c>
      <c r="K75" s="50">
        <v>174503.70469392504</v>
      </c>
      <c r="L75" s="50">
        <v>174503.70469392504</v>
      </c>
      <c r="M75" s="50">
        <v>174503.70469392504</v>
      </c>
      <c r="N75" s="50">
        <v>174503.70469392504</v>
      </c>
      <c r="O75" s="50">
        <v>174503.70469392504</v>
      </c>
      <c r="P75" s="50">
        <v>174503.70469392504</v>
      </c>
      <c r="Q75" s="50">
        <v>174503.70469392504</v>
      </c>
      <c r="R75" s="50">
        <v>174503.70469392504</v>
      </c>
      <c r="S75" s="50">
        <v>174503.70469392504</v>
      </c>
      <c r="T75" s="50">
        <v>174503.70469392504</v>
      </c>
      <c r="U75" s="50">
        <v>174503.70469392504</v>
      </c>
      <c r="V75" s="50">
        <v>174503.70469392504</v>
      </c>
      <c r="W75" s="11"/>
    </row>
    <row r="76" spans="2:23">
      <c r="B76" s="12"/>
      <c r="D76" s="49" t="s">
        <v>246</v>
      </c>
      <c r="E76" s="46"/>
      <c r="F76" s="47"/>
      <c r="G76" s="50">
        <v>0</v>
      </c>
      <c r="H76" s="50">
        <v>244616.45680112106</v>
      </c>
      <c r="I76" s="50">
        <v>244616.45680112106</v>
      </c>
      <c r="J76" s="50">
        <v>244616.45680112106</v>
      </c>
      <c r="K76" s="50">
        <v>244616.45680112106</v>
      </c>
      <c r="L76" s="50">
        <v>244616.45680112106</v>
      </c>
      <c r="M76" s="50">
        <v>244616.45680112106</v>
      </c>
      <c r="N76" s="50">
        <v>244616.45680112106</v>
      </c>
      <c r="O76" s="50">
        <v>244616.45680112106</v>
      </c>
      <c r="P76" s="50">
        <v>244616.45680112106</v>
      </c>
      <c r="Q76" s="50">
        <v>244616.45680112106</v>
      </c>
      <c r="R76" s="50">
        <v>244616.45680112106</v>
      </c>
      <c r="S76" s="50">
        <v>244616.45680112106</v>
      </c>
      <c r="T76" s="50">
        <v>244616.45680112106</v>
      </c>
      <c r="U76" s="50">
        <v>244616.45680112106</v>
      </c>
      <c r="V76" s="50">
        <v>244616.45680112106</v>
      </c>
      <c r="W76" s="11"/>
    </row>
    <row r="77" spans="2:23">
      <c r="B77" s="12"/>
      <c r="D77" s="49" t="s">
        <v>247</v>
      </c>
      <c r="E77" s="46"/>
      <c r="F77" s="47"/>
      <c r="G77" s="50">
        <v>0</v>
      </c>
      <c r="H77" s="50">
        <v>2445.6666717018247</v>
      </c>
      <c r="I77" s="50">
        <v>2445.6666717018247</v>
      </c>
      <c r="J77" s="50">
        <v>2445.6666717018247</v>
      </c>
      <c r="K77" s="50">
        <v>2445.6666717018247</v>
      </c>
      <c r="L77" s="50">
        <v>2445.6666717018247</v>
      </c>
      <c r="M77" s="50">
        <v>2445.6666717018247</v>
      </c>
      <c r="N77" s="50">
        <v>2445.6666717018247</v>
      </c>
      <c r="O77" s="50">
        <v>2445.6666717018247</v>
      </c>
      <c r="P77" s="50">
        <v>2445.6666717018247</v>
      </c>
      <c r="Q77" s="50">
        <v>2445.6666717018247</v>
      </c>
      <c r="R77" s="50">
        <v>2445.6666717018247</v>
      </c>
      <c r="S77" s="50">
        <v>2445.6666717018247</v>
      </c>
      <c r="T77" s="50">
        <v>2445.6666717018247</v>
      </c>
      <c r="U77" s="50">
        <v>2445.6666717018247</v>
      </c>
      <c r="V77" s="50">
        <v>2445.6666717018247</v>
      </c>
      <c r="W77" s="11"/>
    </row>
    <row r="78" spans="2:23">
      <c r="B78" s="12"/>
      <c r="D78" s="45" t="s">
        <v>11</v>
      </c>
      <c r="E78" s="52"/>
      <c r="F78" s="53"/>
      <c r="G78" s="56">
        <v>0</v>
      </c>
      <c r="H78" s="56">
        <v>765113.81517824566</v>
      </c>
      <c r="I78" s="56">
        <v>765113.81517824566</v>
      </c>
      <c r="J78" s="56">
        <v>765113.81517824566</v>
      </c>
      <c r="K78" s="56">
        <v>765113.81517824566</v>
      </c>
      <c r="L78" s="56">
        <v>765113.81517824566</v>
      </c>
      <c r="M78" s="56">
        <v>765113.81517824566</v>
      </c>
      <c r="N78" s="56">
        <v>765113.81517824566</v>
      </c>
      <c r="O78" s="56">
        <v>765113.81517824566</v>
      </c>
      <c r="P78" s="56">
        <v>765113.81517824566</v>
      </c>
      <c r="Q78" s="56">
        <v>765113.81517824566</v>
      </c>
      <c r="R78" s="56">
        <v>765113.81517824566</v>
      </c>
      <c r="S78" s="56">
        <v>765113.81517824566</v>
      </c>
      <c r="T78" s="56">
        <v>765113.81517824566</v>
      </c>
      <c r="U78" s="56">
        <v>765113.81517824566</v>
      </c>
      <c r="V78" s="56">
        <v>765113.81517824566</v>
      </c>
      <c r="W78" s="11"/>
    </row>
    <row r="79" spans="2:23">
      <c r="B79" s="12"/>
      <c r="W79" s="11"/>
    </row>
    <row r="80" spans="2:23">
      <c r="B80" s="12"/>
      <c r="D80" s="48" t="s">
        <v>212</v>
      </c>
      <c r="E80" s="32"/>
      <c r="F80" s="32"/>
      <c r="W80" s="11"/>
    </row>
    <row r="81" spans="2:23">
      <c r="B81" s="12"/>
      <c r="D81" s="48" t="s">
        <v>203</v>
      </c>
      <c r="E81" s="48"/>
      <c r="F81" s="48"/>
      <c r="G81" s="51">
        <v>0</v>
      </c>
      <c r="H81" s="51">
        <v>1</v>
      </c>
      <c r="I81" s="51">
        <v>2</v>
      </c>
      <c r="J81" s="51">
        <v>3</v>
      </c>
      <c r="K81" s="51">
        <v>4</v>
      </c>
      <c r="L81" s="51">
        <v>5</v>
      </c>
      <c r="M81" s="51">
        <v>6</v>
      </c>
      <c r="N81" s="51">
        <v>7</v>
      </c>
      <c r="O81" s="51">
        <v>8</v>
      </c>
      <c r="P81" s="51">
        <v>9</v>
      </c>
      <c r="Q81" s="51">
        <v>10</v>
      </c>
      <c r="R81" s="51">
        <v>11</v>
      </c>
      <c r="S81" s="51">
        <v>12</v>
      </c>
      <c r="T81" s="51">
        <v>13</v>
      </c>
      <c r="U81" s="51">
        <v>14</v>
      </c>
      <c r="V81" s="51">
        <v>15</v>
      </c>
      <c r="W81" s="11"/>
    </row>
    <row r="82" spans="2:23">
      <c r="B82" s="12"/>
      <c r="D82" s="49" t="s">
        <v>213</v>
      </c>
      <c r="E82" s="46"/>
      <c r="F82" s="47"/>
      <c r="G82" s="50">
        <v>0</v>
      </c>
      <c r="H82" s="50">
        <v>636067.65753354121</v>
      </c>
      <c r="I82" s="50">
        <v>636067.65753354121</v>
      </c>
      <c r="J82" s="50">
        <v>636067.65753354121</v>
      </c>
      <c r="K82" s="50">
        <v>636067.65753354121</v>
      </c>
      <c r="L82" s="50">
        <v>636067.65753354121</v>
      </c>
      <c r="M82" s="50">
        <v>636067.65753354121</v>
      </c>
      <c r="N82" s="50">
        <v>636067.65753354121</v>
      </c>
      <c r="O82" s="50">
        <v>636067.65753354121</v>
      </c>
      <c r="P82" s="50">
        <v>636067.65753354121</v>
      </c>
      <c r="Q82" s="50">
        <v>636067.65753354121</v>
      </c>
      <c r="R82" s="50">
        <v>636067.65753354121</v>
      </c>
      <c r="S82" s="50">
        <v>636067.65753354121</v>
      </c>
      <c r="T82" s="50">
        <v>636067.65753354121</v>
      </c>
      <c r="U82" s="50">
        <v>636067.65753354121</v>
      </c>
      <c r="V82" s="50">
        <v>636067.65753354121</v>
      </c>
      <c r="W82" s="11"/>
    </row>
    <row r="83" spans="2:23">
      <c r="B83" s="12"/>
      <c r="D83" s="49" t="s">
        <v>214</v>
      </c>
      <c r="E83" s="46"/>
      <c r="F83" s="47"/>
      <c r="G83" s="50">
        <v>0</v>
      </c>
      <c r="H83" s="50">
        <v>15638.173666860248</v>
      </c>
      <c r="I83" s="50">
        <v>15638.173666860248</v>
      </c>
      <c r="J83" s="50">
        <v>15638.173666860248</v>
      </c>
      <c r="K83" s="50">
        <v>15638.173666860248</v>
      </c>
      <c r="L83" s="50">
        <v>15638.173666860248</v>
      </c>
      <c r="M83" s="50">
        <v>15638.173666860248</v>
      </c>
      <c r="N83" s="50">
        <v>15638.173666860248</v>
      </c>
      <c r="O83" s="50">
        <v>15638.173666860248</v>
      </c>
      <c r="P83" s="50">
        <v>15638.173666860248</v>
      </c>
      <c r="Q83" s="50">
        <v>15638.173666860248</v>
      </c>
      <c r="R83" s="50">
        <v>15638.173666860248</v>
      </c>
      <c r="S83" s="50">
        <v>15638.173666860248</v>
      </c>
      <c r="T83" s="50">
        <v>15638.173666860248</v>
      </c>
      <c r="U83" s="50">
        <v>15638.173666860248</v>
      </c>
      <c r="V83" s="50">
        <v>15638.173666860248</v>
      </c>
      <c r="W83" s="11"/>
    </row>
    <row r="84" spans="2:23">
      <c r="B84" s="12"/>
      <c r="D84" s="49" t="s">
        <v>215</v>
      </c>
      <c r="E84" s="46"/>
      <c r="F84" s="47"/>
      <c r="G84" s="50">
        <v>0</v>
      </c>
      <c r="H84" s="50">
        <v>58032.831925889514</v>
      </c>
      <c r="I84" s="50">
        <v>58032.831925889514</v>
      </c>
      <c r="J84" s="50">
        <v>58032.831925889514</v>
      </c>
      <c r="K84" s="50">
        <v>58032.831925889514</v>
      </c>
      <c r="L84" s="50">
        <v>58032.831925889514</v>
      </c>
      <c r="M84" s="50">
        <v>58032.831925889514</v>
      </c>
      <c r="N84" s="50">
        <v>58032.831925889514</v>
      </c>
      <c r="O84" s="50">
        <v>58032.831925889514</v>
      </c>
      <c r="P84" s="50">
        <v>58032.831925889514</v>
      </c>
      <c r="Q84" s="50">
        <v>58032.831925889514</v>
      </c>
      <c r="R84" s="50">
        <v>58032.831925889514</v>
      </c>
      <c r="S84" s="50">
        <v>58032.831925889514</v>
      </c>
      <c r="T84" s="50">
        <v>58032.831925889514</v>
      </c>
      <c r="U84" s="50">
        <v>58032.831925889514</v>
      </c>
      <c r="V84" s="50">
        <v>58032.831925889514</v>
      </c>
      <c r="W84" s="11"/>
    </row>
    <row r="85" spans="2:23">
      <c r="B85" s="12"/>
      <c r="D85" s="49" t="s">
        <v>248</v>
      </c>
      <c r="E85" s="46"/>
      <c r="F85" s="47"/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78190.868334301238</v>
      </c>
      <c r="W85" s="11"/>
    </row>
    <row r="86" spans="2:23">
      <c r="B86" s="12"/>
      <c r="D86" s="45" t="s">
        <v>11</v>
      </c>
      <c r="E86" s="52"/>
      <c r="F86" s="53"/>
      <c r="G86" s="56">
        <v>0</v>
      </c>
      <c r="H86" s="56">
        <v>709738.66312629089</v>
      </c>
      <c r="I86" s="56">
        <v>709738.66312629089</v>
      </c>
      <c r="J86" s="56">
        <v>709738.66312629089</v>
      </c>
      <c r="K86" s="56">
        <v>709738.66312629089</v>
      </c>
      <c r="L86" s="56">
        <v>709738.66312629089</v>
      </c>
      <c r="M86" s="56">
        <v>709738.66312629089</v>
      </c>
      <c r="N86" s="56">
        <v>709738.66312629089</v>
      </c>
      <c r="O86" s="56">
        <v>709738.66312629089</v>
      </c>
      <c r="P86" s="56">
        <v>709738.66312629089</v>
      </c>
      <c r="Q86" s="56">
        <v>709738.66312629089</v>
      </c>
      <c r="R86" s="56">
        <v>709738.66312629089</v>
      </c>
      <c r="S86" s="56">
        <v>709738.66312629089</v>
      </c>
      <c r="T86" s="56">
        <v>709738.66312629089</v>
      </c>
      <c r="U86" s="56">
        <v>709738.66312629089</v>
      </c>
      <c r="V86" s="56">
        <v>787929.53146059217</v>
      </c>
      <c r="W86" s="11"/>
    </row>
    <row r="87" spans="2:23">
      <c r="B87" s="12"/>
      <c r="W87" s="11"/>
    </row>
    <row r="88" spans="2:23">
      <c r="B88" s="12"/>
      <c r="D88" s="45" t="s">
        <v>217</v>
      </c>
      <c r="E88" s="52"/>
      <c r="F88" s="53"/>
      <c r="G88" s="56">
        <v>0</v>
      </c>
      <c r="H88" s="56">
        <v>1474852.4783045365</v>
      </c>
      <c r="I88" s="56">
        <v>1474852.4783045365</v>
      </c>
      <c r="J88" s="56">
        <v>1474852.4783045365</v>
      </c>
      <c r="K88" s="56">
        <v>1474852.4783045365</v>
      </c>
      <c r="L88" s="56">
        <v>1474852.4783045365</v>
      </c>
      <c r="M88" s="56">
        <v>1474852.4783045365</v>
      </c>
      <c r="N88" s="56">
        <v>1474852.4783045365</v>
      </c>
      <c r="O88" s="56">
        <v>1474852.4783045365</v>
      </c>
      <c r="P88" s="56">
        <v>1474852.4783045365</v>
      </c>
      <c r="Q88" s="56">
        <v>1474852.4783045365</v>
      </c>
      <c r="R88" s="56">
        <v>1474852.4783045365</v>
      </c>
      <c r="S88" s="56">
        <v>1474852.4783045365</v>
      </c>
      <c r="T88" s="56">
        <v>1474852.4783045365</v>
      </c>
      <c r="U88" s="56">
        <v>1474852.4783045365</v>
      </c>
      <c r="V88" s="56">
        <v>1553043.3466388378</v>
      </c>
      <c r="W88" s="11"/>
    </row>
    <row r="89" spans="2:23">
      <c r="B89" s="12"/>
      <c r="W89" s="11"/>
    </row>
    <row r="90" spans="2:23">
      <c r="B90" s="12"/>
      <c r="D90" s="48" t="s">
        <v>218</v>
      </c>
      <c r="E90" s="32"/>
      <c r="F90" s="32"/>
      <c r="W90" s="11"/>
    </row>
    <row r="91" spans="2:23">
      <c r="B91" s="12"/>
      <c r="D91" s="48" t="s">
        <v>203</v>
      </c>
      <c r="E91" s="48"/>
      <c r="F91" s="48"/>
      <c r="G91" s="51">
        <v>0</v>
      </c>
      <c r="H91" s="51">
        <v>1</v>
      </c>
      <c r="I91" s="51">
        <v>2</v>
      </c>
      <c r="J91" s="51">
        <v>3</v>
      </c>
      <c r="K91" s="51">
        <v>4</v>
      </c>
      <c r="L91" s="51">
        <v>5</v>
      </c>
      <c r="M91" s="51">
        <v>6</v>
      </c>
      <c r="N91" s="51">
        <v>7</v>
      </c>
      <c r="O91" s="51">
        <v>8</v>
      </c>
      <c r="P91" s="51">
        <v>9</v>
      </c>
      <c r="Q91" s="51">
        <v>10</v>
      </c>
      <c r="R91" s="51">
        <v>11</v>
      </c>
      <c r="S91" s="51">
        <v>12</v>
      </c>
      <c r="T91" s="51">
        <v>13</v>
      </c>
      <c r="U91" s="51">
        <v>14</v>
      </c>
      <c r="V91" s="51">
        <v>15</v>
      </c>
      <c r="W91" s="11"/>
    </row>
    <row r="92" spans="2:23">
      <c r="B92" s="12"/>
      <c r="D92" s="49" t="s">
        <v>219</v>
      </c>
      <c r="E92" s="46"/>
      <c r="F92" s="47"/>
      <c r="G92" s="50">
        <v>0</v>
      </c>
      <c r="H92" s="50">
        <v>0</v>
      </c>
      <c r="I92" s="50">
        <v>0</v>
      </c>
      <c r="J92" s="50">
        <v>0</v>
      </c>
      <c r="K92" s="50">
        <v>0</v>
      </c>
      <c r="L92" s="50">
        <v>0</v>
      </c>
      <c r="M92" s="50">
        <v>0</v>
      </c>
      <c r="N92" s="50">
        <v>0</v>
      </c>
      <c r="O92" s="50">
        <v>0</v>
      </c>
      <c r="P92" s="50">
        <v>0</v>
      </c>
      <c r="Q92" s="50">
        <v>0</v>
      </c>
      <c r="R92" s="50">
        <v>0</v>
      </c>
      <c r="S92" s="50">
        <v>0</v>
      </c>
      <c r="T92" s="50">
        <v>0</v>
      </c>
      <c r="U92" s="50">
        <v>0</v>
      </c>
      <c r="V92" s="50">
        <v>0</v>
      </c>
      <c r="W92" s="11"/>
    </row>
    <row r="93" spans="2:23">
      <c r="B93" s="12"/>
      <c r="D93" s="49" t="s">
        <v>220</v>
      </c>
      <c r="E93" s="46"/>
      <c r="F93" s="47"/>
      <c r="G93" s="50">
        <v>0</v>
      </c>
      <c r="H93" s="50">
        <v>105850.69159841163</v>
      </c>
      <c r="I93" s="50">
        <v>105850.69159841163</v>
      </c>
      <c r="J93" s="50">
        <v>105850.69159841163</v>
      </c>
      <c r="K93" s="50">
        <v>105850.69159841163</v>
      </c>
      <c r="L93" s="50">
        <v>105850.69159841163</v>
      </c>
      <c r="M93" s="50">
        <v>105850.69159841163</v>
      </c>
      <c r="N93" s="50">
        <v>105850.69159841163</v>
      </c>
      <c r="O93" s="50">
        <v>105850.69159841163</v>
      </c>
      <c r="P93" s="50">
        <v>105850.69159841163</v>
      </c>
      <c r="Q93" s="50">
        <v>105850.69159841163</v>
      </c>
      <c r="R93" s="50">
        <v>105850.69159841163</v>
      </c>
      <c r="S93" s="50">
        <v>105850.69159841163</v>
      </c>
      <c r="T93" s="50">
        <v>105850.69159841163</v>
      </c>
      <c r="U93" s="50">
        <v>105850.69159841163</v>
      </c>
      <c r="V93" s="50">
        <v>105850.69159841163</v>
      </c>
      <c r="W93" s="11"/>
    </row>
    <row r="94" spans="2:23">
      <c r="B94" s="12"/>
      <c r="D94" s="45" t="s">
        <v>221</v>
      </c>
      <c r="E94" s="46"/>
      <c r="F94" s="47"/>
      <c r="G94" s="56">
        <v>0</v>
      </c>
      <c r="H94" s="56">
        <v>105850.69159841163</v>
      </c>
      <c r="I94" s="56">
        <v>105850.69159841163</v>
      </c>
      <c r="J94" s="56">
        <v>105850.69159841163</v>
      </c>
      <c r="K94" s="56">
        <v>105850.69159841163</v>
      </c>
      <c r="L94" s="56">
        <v>105850.69159841163</v>
      </c>
      <c r="M94" s="56">
        <v>105850.69159841163</v>
      </c>
      <c r="N94" s="56">
        <v>105850.69159841163</v>
      </c>
      <c r="O94" s="56">
        <v>105850.69159841163</v>
      </c>
      <c r="P94" s="56">
        <v>105850.69159841163</v>
      </c>
      <c r="Q94" s="56">
        <v>105850.69159841163</v>
      </c>
      <c r="R94" s="56">
        <v>105850.69159841163</v>
      </c>
      <c r="S94" s="56">
        <v>105850.69159841163</v>
      </c>
      <c r="T94" s="56">
        <v>105850.69159841163</v>
      </c>
      <c r="U94" s="56">
        <v>105850.69159841163</v>
      </c>
      <c r="V94" s="56">
        <v>105850.69159841163</v>
      </c>
      <c r="W94" s="11"/>
    </row>
    <row r="95" spans="2:23">
      <c r="B95" s="12"/>
      <c r="W95" s="11"/>
    </row>
    <row r="96" spans="2:23">
      <c r="B96" s="12"/>
      <c r="D96" s="45" t="s">
        <v>222</v>
      </c>
      <c r="E96" s="46"/>
      <c r="F96" s="47"/>
      <c r="G96" s="56">
        <v>0</v>
      </c>
      <c r="H96" s="56">
        <v>36955.633796680493</v>
      </c>
      <c r="I96" s="56">
        <v>36955.633796680493</v>
      </c>
      <c r="J96" s="56">
        <v>36955.633796680493</v>
      </c>
      <c r="K96" s="56">
        <v>36955.633796680493</v>
      </c>
      <c r="L96" s="56">
        <v>36955.633796680493</v>
      </c>
      <c r="M96" s="56">
        <v>36955.633796680493</v>
      </c>
      <c r="N96" s="56">
        <v>36955.633796680493</v>
      </c>
      <c r="O96" s="56">
        <v>36955.633796680493</v>
      </c>
      <c r="P96" s="56">
        <v>36955.633796680493</v>
      </c>
      <c r="Q96" s="56">
        <v>36955.633796680493</v>
      </c>
      <c r="R96" s="56">
        <v>36955.633796680493</v>
      </c>
      <c r="S96" s="56">
        <v>36955.633796680493</v>
      </c>
      <c r="T96" s="56">
        <v>36955.633796680493</v>
      </c>
      <c r="U96" s="56">
        <v>36955.633796680493</v>
      </c>
      <c r="V96" s="56">
        <v>36955.633796680493</v>
      </c>
      <c r="W96" s="11"/>
    </row>
    <row r="97" spans="2:23">
      <c r="B97" s="12"/>
      <c r="W97" s="11"/>
    </row>
    <row r="98" spans="2:23">
      <c r="B98" s="12"/>
      <c r="D98" s="48" t="s">
        <v>223</v>
      </c>
      <c r="E98" s="32"/>
      <c r="F98" s="32"/>
      <c r="W98" s="11"/>
    </row>
    <row r="99" spans="2:23">
      <c r="B99" s="12"/>
      <c r="D99" s="48" t="s">
        <v>203</v>
      </c>
      <c r="E99" s="48"/>
      <c r="F99" s="48"/>
      <c r="G99" s="51">
        <v>0</v>
      </c>
      <c r="H99" s="51">
        <v>1</v>
      </c>
      <c r="I99" s="51">
        <v>2</v>
      </c>
      <c r="J99" s="51">
        <v>3</v>
      </c>
      <c r="K99" s="51">
        <v>4</v>
      </c>
      <c r="L99" s="51">
        <v>5</v>
      </c>
      <c r="M99" s="51">
        <v>6</v>
      </c>
      <c r="N99" s="51">
        <v>7</v>
      </c>
      <c r="O99" s="51">
        <v>8</v>
      </c>
      <c r="P99" s="51">
        <v>9</v>
      </c>
      <c r="Q99" s="51">
        <v>10</v>
      </c>
      <c r="R99" s="51">
        <v>11</v>
      </c>
      <c r="S99" s="51">
        <v>12</v>
      </c>
      <c r="T99" s="51">
        <v>13</v>
      </c>
      <c r="U99" s="51">
        <v>14</v>
      </c>
      <c r="V99" s="51">
        <v>15</v>
      </c>
      <c r="W99" s="11"/>
    </row>
    <row r="100" spans="2:23">
      <c r="B100" s="12"/>
      <c r="D100" s="49" t="s">
        <v>249</v>
      </c>
      <c r="E100" s="46"/>
      <c r="F100" s="47"/>
      <c r="G100" s="50">
        <v>0</v>
      </c>
      <c r="H100" s="50">
        <v>-1872359.6477395969</v>
      </c>
      <c r="I100" s="50">
        <v>-1872359.6477395969</v>
      </c>
      <c r="J100" s="50">
        <v>-1872359.6477395969</v>
      </c>
      <c r="K100" s="50">
        <v>-1872359.6477395969</v>
      </c>
      <c r="L100" s="50">
        <v>-1872359.6477395969</v>
      </c>
      <c r="M100" s="50">
        <v>-1872359.6477395969</v>
      </c>
      <c r="N100" s="50">
        <v>-1872359.6477395969</v>
      </c>
      <c r="O100" s="50">
        <v>-1872359.6477395969</v>
      </c>
      <c r="P100" s="50">
        <v>-1872359.6477395969</v>
      </c>
      <c r="Q100" s="50">
        <v>-1872359.6477395969</v>
      </c>
      <c r="R100" s="50">
        <v>-1872359.6477395969</v>
      </c>
      <c r="S100" s="50">
        <v>-1872359.6477395969</v>
      </c>
      <c r="T100" s="50">
        <v>-1872359.6477395969</v>
      </c>
      <c r="U100" s="50">
        <v>-1872359.6477395969</v>
      </c>
      <c r="V100" s="50">
        <v>-1872359.6477395969</v>
      </c>
      <c r="W100" s="11"/>
    </row>
    <row r="101" spans="2:23">
      <c r="B101" s="12"/>
      <c r="D101" s="45" t="s">
        <v>226</v>
      </c>
      <c r="E101" s="46"/>
      <c r="F101" s="47"/>
      <c r="G101" s="56">
        <v>0</v>
      </c>
      <c r="H101" s="56">
        <v>-1872359.6477395969</v>
      </c>
      <c r="I101" s="56">
        <v>-1872359.6477395969</v>
      </c>
      <c r="J101" s="56">
        <v>-1872359.6477395969</v>
      </c>
      <c r="K101" s="56">
        <v>-1872359.6477395969</v>
      </c>
      <c r="L101" s="56">
        <v>-1872359.6477395969</v>
      </c>
      <c r="M101" s="56">
        <v>-1872359.6477395969</v>
      </c>
      <c r="N101" s="56">
        <v>-1872359.6477395969</v>
      </c>
      <c r="O101" s="56">
        <v>-1872359.6477395969</v>
      </c>
      <c r="P101" s="56">
        <v>-1872359.6477395969</v>
      </c>
      <c r="Q101" s="56">
        <v>-1872359.6477395969</v>
      </c>
      <c r="R101" s="56">
        <v>-1872359.6477395969</v>
      </c>
      <c r="S101" s="56">
        <v>-1872359.6477395969</v>
      </c>
      <c r="T101" s="56">
        <v>-1872359.6477395969</v>
      </c>
      <c r="U101" s="56">
        <v>-1872359.6477395969</v>
      </c>
      <c r="V101" s="56">
        <v>-1872359.6477395969</v>
      </c>
      <c r="W101" s="11"/>
    </row>
    <row r="102" spans="2:23">
      <c r="B102" s="12"/>
      <c r="W102" s="11"/>
    </row>
    <row r="103" spans="2:23">
      <c r="B103" s="12"/>
      <c r="D103" s="48" t="s">
        <v>227</v>
      </c>
      <c r="E103" s="32"/>
      <c r="F103" s="32"/>
      <c r="W103" s="11"/>
    </row>
    <row r="104" spans="2:23">
      <c r="B104" s="12"/>
      <c r="D104" s="48" t="s">
        <v>203</v>
      </c>
      <c r="E104" s="48"/>
      <c r="F104" s="48"/>
      <c r="G104" s="51">
        <v>0</v>
      </c>
      <c r="H104" s="51">
        <v>1</v>
      </c>
      <c r="I104" s="51">
        <v>2</v>
      </c>
      <c r="J104" s="51">
        <v>3</v>
      </c>
      <c r="K104" s="51">
        <v>4</v>
      </c>
      <c r="L104" s="51">
        <v>5</v>
      </c>
      <c r="M104" s="51">
        <v>6</v>
      </c>
      <c r="N104" s="51">
        <v>7</v>
      </c>
      <c r="O104" s="51">
        <v>8</v>
      </c>
      <c r="P104" s="51">
        <v>9</v>
      </c>
      <c r="Q104" s="51">
        <v>10</v>
      </c>
      <c r="R104" s="51">
        <v>11</v>
      </c>
      <c r="S104" s="51">
        <v>12</v>
      </c>
      <c r="T104" s="51">
        <v>13</v>
      </c>
      <c r="U104" s="51">
        <v>14</v>
      </c>
      <c r="V104" s="51">
        <v>15</v>
      </c>
      <c r="W104" s="11"/>
    </row>
    <row r="105" spans="2:23">
      <c r="B105" s="12"/>
      <c r="D105" s="49" t="s">
        <v>228</v>
      </c>
      <c r="E105" s="46"/>
      <c r="F105" s="47"/>
      <c r="G105" s="50">
        <v>0</v>
      </c>
      <c r="H105" s="50">
        <v>0</v>
      </c>
      <c r="I105" s="50">
        <v>0</v>
      </c>
      <c r="J105" s="50">
        <v>0</v>
      </c>
      <c r="K105" s="50">
        <v>0</v>
      </c>
      <c r="L105" s="50">
        <v>0</v>
      </c>
      <c r="M105" s="50">
        <v>0</v>
      </c>
      <c r="N105" s="50">
        <v>0</v>
      </c>
      <c r="O105" s="50">
        <v>0</v>
      </c>
      <c r="P105" s="50">
        <v>0</v>
      </c>
      <c r="Q105" s="50">
        <v>0</v>
      </c>
      <c r="R105" s="50">
        <v>0</v>
      </c>
      <c r="S105" s="50">
        <v>0</v>
      </c>
      <c r="T105" s="50">
        <v>0</v>
      </c>
      <c r="U105" s="50">
        <v>0</v>
      </c>
      <c r="V105" s="50">
        <v>0</v>
      </c>
      <c r="W105" s="11"/>
    </row>
    <row r="106" spans="2:23">
      <c r="B106" s="12"/>
      <c r="D106" s="49" t="s">
        <v>229</v>
      </c>
      <c r="E106" s="46"/>
      <c r="F106" s="47"/>
      <c r="G106" s="50">
        <v>0</v>
      </c>
      <c r="H106" s="50">
        <v>105850.69159841163</v>
      </c>
      <c r="I106" s="50">
        <v>105850.69159841163</v>
      </c>
      <c r="J106" s="50">
        <v>105850.69159841163</v>
      </c>
      <c r="K106" s="50">
        <v>105850.69159841163</v>
      </c>
      <c r="L106" s="50">
        <v>105850.69159841163</v>
      </c>
      <c r="M106" s="50">
        <v>105850.69159841163</v>
      </c>
      <c r="N106" s="50">
        <v>105850.69159841163</v>
      </c>
      <c r="O106" s="50">
        <v>105850.69159841163</v>
      </c>
      <c r="P106" s="50">
        <v>105850.69159841163</v>
      </c>
      <c r="Q106" s="50">
        <v>105850.69159841163</v>
      </c>
      <c r="R106" s="50">
        <v>105850.69159841163</v>
      </c>
      <c r="S106" s="50">
        <v>105850.69159841163</v>
      </c>
      <c r="T106" s="50">
        <v>105850.69159841163</v>
      </c>
      <c r="U106" s="50">
        <v>105850.69159841163</v>
      </c>
      <c r="V106" s="50">
        <v>105850.69159841163</v>
      </c>
      <c r="W106" s="11"/>
    </row>
    <row r="107" spans="2:23">
      <c r="B107" s="12"/>
      <c r="D107" s="49" t="s">
        <v>230</v>
      </c>
      <c r="E107" s="46"/>
      <c r="F107" s="47"/>
      <c r="G107" s="50">
        <v>0</v>
      </c>
      <c r="H107" s="50">
        <v>36955.633796680493</v>
      </c>
      <c r="I107" s="50">
        <v>36955.633796680493</v>
      </c>
      <c r="J107" s="50">
        <v>36955.633796680493</v>
      </c>
      <c r="K107" s="50">
        <v>36955.633796680493</v>
      </c>
      <c r="L107" s="50">
        <v>36955.633796680493</v>
      </c>
      <c r="M107" s="50">
        <v>36955.633796680493</v>
      </c>
      <c r="N107" s="50">
        <v>36955.633796680493</v>
      </c>
      <c r="O107" s="50">
        <v>36955.633796680493</v>
      </c>
      <c r="P107" s="50">
        <v>36955.633796680493</v>
      </c>
      <c r="Q107" s="50">
        <v>36955.633796680493</v>
      </c>
      <c r="R107" s="50">
        <v>36955.633796680493</v>
      </c>
      <c r="S107" s="50">
        <v>36955.633796680493</v>
      </c>
      <c r="T107" s="50">
        <v>36955.633796680493</v>
      </c>
      <c r="U107" s="50">
        <v>36955.633796680493</v>
      </c>
      <c r="V107" s="50">
        <v>36955.633796680493</v>
      </c>
      <c r="W107" s="11"/>
    </row>
    <row r="108" spans="2:23">
      <c r="B108" s="12"/>
      <c r="D108" s="49" t="s">
        <v>231</v>
      </c>
      <c r="E108" s="46"/>
      <c r="F108" s="47"/>
      <c r="G108" s="50">
        <v>0</v>
      </c>
      <c r="H108" s="50">
        <v>765113.81517824566</v>
      </c>
      <c r="I108" s="50">
        <v>765113.81517824566</v>
      </c>
      <c r="J108" s="50">
        <v>765113.81517824566</v>
      </c>
      <c r="K108" s="50">
        <v>765113.81517824566</v>
      </c>
      <c r="L108" s="50">
        <v>765113.81517824566</v>
      </c>
      <c r="M108" s="50">
        <v>765113.81517824566</v>
      </c>
      <c r="N108" s="50">
        <v>765113.81517824566</v>
      </c>
      <c r="O108" s="50">
        <v>765113.81517824566</v>
      </c>
      <c r="P108" s="50">
        <v>765113.81517824566</v>
      </c>
      <c r="Q108" s="50">
        <v>765113.81517824566</v>
      </c>
      <c r="R108" s="50">
        <v>765113.81517824566</v>
      </c>
      <c r="S108" s="50">
        <v>765113.81517824566</v>
      </c>
      <c r="T108" s="50">
        <v>765113.81517824566</v>
      </c>
      <c r="U108" s="50">
        <v>765113.81517824566</v>
      </c>
      <c r="V108" s="50">
        <v>765113.81517824566</v>
      </c>
      <c r="W108" s="11"/>
    </row>
    <row r="109" spans="2:23">
      <c r="B109" s="12"/>
      <c r="D109" s="49" t="s">
        <v>232</v>
      </c>
      <c r="E109" s="46"/>
      <c r="F109" s="47"/>
      <c r="G109" s="50">
        <v>0</v>
      </c>
      <c r="H109" s="50">
        <v>709738.66312629089</v>
      </c>
      <c r="I109" s="50">
        <v>709738.66312629089</v>
      </c>
      <c r="J109" s="50">
        <v>709738.66312629089</v>
      </c>
      <c r="K109" s="50">
        <v>709738.66312629089</v>
      </c>
      <c r="L109" s="50">
        <v>709738.66312629089</v>
      </c>
      <c r="M109" s="50">
        <v>709738.66312629089</v>
      </c>
      <c r="N109" s="50">
        <v>709738.66312629089</v>
      </c>
      <c r="O109" s="50">
        <v>709738.66312629089</v>
      </c>
      <c r="P109" s="50">
        <v>709738.66312629089</v>
      </c>
      <c r="Q109" s="50">
        <v>709738.66312629089</v>
      </c>
      <c r="R109" s="50">
        <v>709738.66312629089</v>
      </c>
      <c r="S109" s="50">
        <v>709738.66312629089</v>
      </c>
      <c r="T109" s="50">
        <v>709738.66312629089</v>
      </c>
      <c r="U109" s="50">
        <v>709738.66312629089</v>
      </c>
      <c r="V109" s="50">
        <v>709738.66312629089</v>
      </c>
      <c r="W109" s="11"/>
    </row>
    <row r="110" spans="2:23">
      <c r="B110" s="12"/>
      <c r="D110" s="49" t="s">
        <v>233</v>
      </c>
      <c r="E110" s="46"/>
      <c r="F110" s="47"/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78190.868334301238</v>
      </c>
      <c r="W110" s="11"/>
    </row>
    <row r="111" spans="2:23">
      <c r="B111" s="12"/>
      <c r="D111" s="49" t="s">
        <v>234</v>
      </c>
      <c r="E111" s="46"/>
      <c r="F111" s="47"/>
      <c r="G111" s="50">
        <v>0</v>
      </c>
      <c r="H111" s="50">
        <v>-1872359.6477395969</v>
      </c>
      <c r="I111" s="50">
        <v>-1872359.6477395969</v>
      </c>
      <c r="J111" s="50">
        <v>-1872359.6477395969</v>
      </c>
      <c r="K111" s="50">
        <v>-1872359.6477395969</v>
      </c>
      <c r="L111" s="50">
        <v>-1872359.6477395969</v>
      </c>
      <c r="M111" s="50">
        <v>-1872359.6477395969</v>
      </c>
      <c r="N111" s="50">
        <v>-1872359.6477395969</v>
      </c>
      <c r="O111" s="50">
        <v>-1872359.6477395969</v>
      </c>
      <c r="P111" s="50">
        <v>-1872359.6477395969</v>
      </c>
      <c r="Q111" s="50">
        <v>-1872359.6477395969</v>
      </c>
      <c r="R111" s="50">
        <v>-1872359.6477395969</v>
      </c>
      <c r="S111" s="50">
        <v>-1872359.6477395969</v>
      </c>
      <c r="T111" s="50">
        <v>-1872359.6477395969</v>
      </c>
      <c r="U111" s="50">
        <v>-1872359.6477395969</v>
      </c>
      <c r="V111" s="50">
        <v>-1872359.6477395969</v>
      </c>
      <c r="W111" s="11"/>
    </row>
    <row r="112" spans="2:23">
      <c r="B112" s="12"/>
      <c r="D112" s="49" t="s">
        <v>236</v>
      </c>
      <c r="E112" s="46"/>
      <c r="F112" s="47"/>
      <c r="G112" s="57">
        <v>1</v>
      </c>
      <c r="H112" s="57">
        <v>0.96153846153846145</v>
      </c>
      <c r="I112" s="57">
        <v>0.92455621301775137</v>
      </c>
      <c r="J112" s="57">
        <v>0.88899635867091487</v>
      </c>
      <c r="K112" s="57">
        <v>0.85480419102972571</v>
      </c>
      <c r="L112" s="57">
        <v>0.82192710675935154</v>
      </c>
      <c r="M112" s="57">
        <v>0.79031452573014571</v>
      </c>
      <c r="N112" s="57">
        <v>0.75991781320206331</v>
      </c>
      <c r="O112" s="57">
        <v>0.73069020500198378</v>
      </c>
      <c r="P112" s="57">
        <v>0.70258673557883045</v>
      </c>
      <c r="Q112" s="57">
        <v>0.67556416882579851</v>
      </c>
      <c r="R112" s="57">
        <v>0.6495809315632679</v>
      </c>
      <c r="S112" s="57">
        <v>0.62459704958006512</v>
      </c>
      <c r="T112" s="57">
        <v>0.600574086134678</v>
      </c>
      <c r="U112" s="57">
        <v>0.57747508282180582</v>
      </c>
      <c r="V112" s="57">
        <v>0.55526450271327477</v>
      </c>
      <c r="W112" s="11"/>
    </row>
    <row r="113" spans="2:23" ht="15" customHeight="1">
      <c r="B113" s="12"/>
      <c r="C113" s="105" t="s">
        <v>237</v>
      </c>
      <c r="D113" s="49" t="s">
        <v>228</v>
      </c>
      <c r="E113" s="46"/>
      <c r="F113" s="47"/>
      <c r="G113" s="50">
        <v>0</v>
      </c>
      <c r="H113" s="50">
        <v>137313.77441835782</v>
      </c>
      <c r="I113" s="50">
        <v>132032.47540226713</v>
      </c>
      <c r="J113" s="50">
        <v>126954.30327141071</v>
      </c>
      <c r="K113" s="50">
        <v>122071.44545327951</v>
      </c>
      <c r="L113" s="50">
        <v>117376.38985892259</v>
      </c>
      <c r="M113" s="50">
        <v>112861.9133258871</v>
      </c>
      <c r="N113" s="50">
        <v>108521.0705056607</v>
      </c>
      <c r="O113" s="50">
        <v>104347.18317851987</v>
      </c>
      <c r="P113" s="50">
        <v>100333.82997934602</v>
      </c>
      <c r="Q113" s="50">
        <v>96474.836518601936</v>
      </c>
      <c r="R113" s="50">
        <v>92764.265883271117</v>
      </c>
      <c r="S113" s="50">
        <v>89196.409503145274</v>
      </c>
      <c r="T113" s="50">
        <v>85765.778368408923</v>
      </c>
      <c r="U113" s="50">
        <v>82467.094585008585</v>
      </c>
      <c r="V113" s="50">
        <v>79295.283254815935</v>
      </c>
      <c r="W113" s="11"/>
    </row>
    <row r="114" spans="2:23">
      <c r="B114" s="12"/>
      <c r="C114" s="105"/>
      <c r="D114" s="46" t="s">
        <v>231</v>
      </c>
      <c r="E114" s="46"/>
      <c r="F114" s="47"/>
      <c r="G114" s="50">
        <v>0</v>
      </c>
      <c r="H114" s="50">
        <v>735686.36074831302</v>
      </c>
      <c r="I114" s="50">
        <v>707390.73148876254</v>
      </c>
      <c r="J114" s="50">
        <v>680183.39566227177</v>
      </c>
      <c r="K114" s="50">
        <v>654022.49582910736</v>
      </c>
      <c r="L114" s="50">
        <v>628867.78445106465</v>
      </c>
      <c r="M114" s="50">
        <v>604680.56197217759</v>
      </c>
      <c r="N114" s="50">
        <v>581423.61728094006</v>
      </c>
      <c r="O114" s="50">
        <v>559061.17046244221</v>
      </c>
      <c r="P114" s="50">
        <v>537558.81775234826</v>
      </c>
      <c r="Q114" s="50">
        <v>516883.47860802716</v>
      </c>
      <c r="R114" s="50">
        <v>497003.34481541079</v>
      </c>
      <c r="S114" s="50">
        <v>477887.83155327948</v>
      </c>
      <c r="T114" s="50">
        <v>459507.53033969179</v>
      </c>
      <c r="U114" s="50">
        <v>441834.16378816526</v>
      </c>
      <c r="V114" s="50">
        <v>424840.542104005</v>
      </c>
      <c r="W114" s="11"/>
    </row>
    <row r="115" spans="2:23">
      <c r="B115" s="12"/>
      <c r="C115" s="105"/>
      <c r="D115" s="46" t="s">
        <v>232</v>
      </c>
      <c r="E115" s="46"/>
      <c r="F115" s="47"/>
      <c r="G115" s="50">
        <v>0</v>
      </c>
      <c r="H115" s="50">
        <v>682441.0222368181</v>
      </c>
      <c r="I115" s="50">
        <v>656193.29061232507</v>
      </c>
      <c r="J115" s="50">
        <v>630955.08712723572</v>
      </c>
      <c r="K115" s="50">
        <v>606687.58377618808</v>
      </c>
      <c r="L115" s="50">
        <v>583353.44593864237</v>
      </c>
      <c r="M115" s="50">
        <v>560916.77494100225</v>
      </c>
      <c r="N115" s="50">
        <v>539343.05282788689</v>
      </c>
      <c r="O115" s="50">
        <v>518599.08925758343</v>
      </c>
      <c r="P115" s="50">
        <v>498652.97043998394</v>
      </c>
      <c r="Q115" s="50">
        <v>479474.01003844611</v>
      </c>
      <c r="R115" s="50">
        <v>461032.70196004439</v>
      </c>
      <c r="S115" s="50">
        <v>443300.67496158107</v>
      </c>
      <c r="T115" s="50">
        <v>426250.64900152024</v>
      </c>
      <c r="U115" s="50">
        <v>409856.39327069256</v>
      </c>
      <c r="V115" s="50">
        <v>394092.68583720434</v>
      </c>
      <c r="W115" s="11"/>
    </row>
    <row r="116" spans="2:23">
      <c r="B116" s="12"/>
      <c r="C116" s="105"/>
      <c r="D116" s="46" t="s">
        <v>233</v>
      </c>
      <c r="E116" s="46"/>
      <c r="F116" s="47"/>
      <c r="G116" s="50">
        <v>0</v>
      </c>
      <c r="H116" s="50">
        <v>0</v>
      </c>
      <c r="I116" s="50">
        <v>0</v>
      </c>
      <c r="J116" s="50">
        <v>0</v>
      </c>
      <c r="K116" s="50">
        <v>0</v>
      </c>
      <c r="L116" s="50">
        <v>0</v>
      </c>
      <c r="M116" s="50">
        <v>0</v>
      </c>
      <c r="N116" s="50">
        <v>0</v>
      </c>
      <c r="O116" s="50">
        <v>0</v>
      </c>
      <c r="P116" s="50">
        <v>0</v>
      </c>
      <c r="Q116" s="50">
        <v>0</v>
      </c>
      <c r="R116" s="50">
        <v>0</v>
      </c>
      <c r="S116" s="50">
        <v>0</v>
      </c>
      <c r="T116" s="50">
        <v>0</v>
      </c>
      <c r="U116" s="50">
        <v>0</v>
      </c>
      <c r="V116" s="50">
        <v>43416.613622364923</v>
      </c>
      <c r="W116" s="11"/>
    </row>
    <row r="117" spans="2:23">
      <c r="B117" s="12"/>
      <c r="C117" s="105"/>
      <c r="D117" s="46" t="s">
        <v>234</v>
      </c>
      <c r="E117" s="46"/>
      <c r="F117" s="47"/>
      <c r="G117" s="50">
        <v>0</v>
      </c>
      <c r="H117" s="50">
        <v>-1800345.8151342277</v>
      </c>
      <c r="I117" s="50">
        <v>-1731101.7453213728</v>
      </c>
      <c r="J117" s="50">
        <v>-1664520.9089628586</v>
      </c>
      <c r="K117" s="50">
        <v>-1600500.8740027484</v>
      </c>
      <c r="L117" s="50">
        <v>-1538943.1480795655</v>
      </c>
      <c r="M117" s="50">
        <v>-1479753.0269995823</v>
      </c>
      <c r="N117" s="50">
        <v>-1422839.4490380601</v>
      </c>
      <c r="O117" s="50">
        <v>-1368114.8548442882</v>
      </c>
      <c r="P117" s="50">
        <v>-1315495.0527348923</v>
      </c>
      <c r="Q117" s="50">
        <v>-1264899.0891681656</v>
      </c>
      <c r="R117" s="50">
        <v>-1216249.1242001595</v>
      </c>
      <c r="S117" s="50">
        <v>-1169470.3117309222</v>
      </c>
      <c r="T117" s="50">
        <v>-1124490.6843566559</v>
      </c>
      <c r="U117" s="50">
        <v>-1081241.0426506309</v>
      </c>
      <c r="V117" s="50">
        <v>-1039654.8487025296</v>
      </c>
      <c r="W117" s="11"/>
    </row>
    <row r="118" spans="2:23">
      <c r="B118" s="12"/>
      <c r="C118" s="105"/>
      <c r="D118" s="45" t="s">
        <v>238</v>
      </c>
      <c r="E118" s="52"/>
      <c r="F118" s="53"/>
      <c r="G118" s="56">
        <v>0</v>
      </c>
      <c r="H118" s="56">
        <v>-244904.65773073863</v>
      </c>
      <c r="I118" s="56">
        <v>-480389.90554875671</v>
      </c>
      <c r="J118" s="56">
        <v>-706818.02845069719</v>
      </c>
      <c r="K118" s="56">
        <v>-924537.37739487062</v>
      </c>
      <c r="L118" s="56">
        <v>-1133882.9052258064</v>
      </c>
      <c r="M118" s="56">
        <v>-1335176.6819863219</v>
      </c>
      <c r="N118" s="56">
        <v>-1528728.3904098943</v>
      </c>
      <c r="O118" s="56">
        <v>-1714835.8023556371</v>
      </c>
      <c r="P118" s="56">
        <v>-1893785.2369188513</v>
      </c>
      <c r="Q118" s="56">
        <v>-2065852.0009219416</v>
      </c>
      <c r="R118" s="56">
        <v>-2231300.8124633748</v>
      </c>
      <c r="S118" s="56">
        <v>-2390386.2081762911</v>
      </c>
      <c r="T118" s="56">
        <v>-2543352.9348233258</v>
      </c>
      <c r="U118" s="56">
        <v>-2690436.3258300903</v>
      </c>
      <c r="V118" s="56">
        <v>-2788446.0497142295</v>
      </c>
      <c r="W118" s="11"/>
    </row>
    <row r="119" spans="2:23">
      <c r="B119" s="15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7"/>
    </row>
    <row r="120" spans="2:23"/>
    <row r="121" spans="2:23">
      <c r="B121" s="45" t="s">
        <v>143</v>
      </c>
      <c r="C121" s="37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9"/>
    </row>
    <row r="122" spans="2:23">
      <c r="B122" s="12"/>
      <c r="W122" s="11"/>
    </row>
    <row r="123" spans="2:23">
      <c r="B123" s="12"/>
      <c r="D123" s="48" t="s">
        <v>202</v>
      </c>
      <c r="E123" s="32"/>
      <c r="F123" s="32"/>
      <c r="W123" s="11"/>
    </row>
    <row r="124" spans="2:23">
      <c r="B124" s="12"/>
      <c r="D124" s="48" t="s">
        <v>203</v>
      </c>
      <c r="E124" s="48"/>
      <c r="F124" s="48"/>
      <c r="G124" s="51">
        <v>0</v>
      </c>
      <c r="H124" s="51">
        <v>1</v>
      </c>
      <c r="I124" s="51">
        <v>2</v>
      </c>
      <c r="J124" s="51">
        <v>3</v>
      </c>
      <c r="K124" s="51">
        <v>4</v>
      </c>
      <c r="L124" s="51">
        <v>5</v>
      </c>
      <c r="M124" s="51">
        <v>6</v>
      </c>
      <c r="N124" s="51">
        <v>7</v>
      </c>
      <c r="O124" s="51">
        <v>8</v>
      </c>
      <c r="P124" s="51">
        <v>9</v>
      </c>
      <c r="Q124" s="51">
        <v>10</v>
      </c>
      <c r="R124" s="51">
        <v>11</v>
      </c>
      <c r="S124" s="51">
        <v>12</v>
      </c>
      <c r="T124" s="51">
        <v>13</v>
      </c>
      <c r="U124" s="51">
        <v>14</v>
      </c>
      <c r="V124" s="51">
        <v>15</v>
      </c>
      <c r="W124" s="11"/>
    </row>
    <row r="125" spans="2:23">
      <c r="B125" s="12"/>
      <c r="D125" s="49" t="s">
        <v>239</v>
      </c>
      <c r="E125" s="46"/>
      <c r="F125" s="47"/>
      <c r="G125" s="50">
        <v>0</v>
      </c>
      <c r="H125" s="50">
        <v>5384.5988645757116</v>
      </c>
      <c r="I125" s="50">
        <v>5384.5988645757116</v>
      </c>
      <c r="J125" s="50">
        <v>5384.5988645757116</v>
      </c>
      <c r="K125" s="50">
        <v>5384.5988645757116</v>
      </c>
      <c r="L125" s="50">
        <v>5384.5988645757116</v>
      </c>
      <c r="M125" s="50">
        <v>5384.5988645757116</v>
      </c>
      <c r="N125" s="50">
        <v>5384.5988645757116</v>
      </c>
      <c r="O125" s="50">
        <v>5384.5988645757116</v>
      </c>
      <c r="P125" s="50">
        <v>5384.5988645757116</v>
      </c>
      <c r="Q125" s="50">
        <v>5384.5988645757116</v>
      </c>
      <c r="R125" s="50">
        <v>5384.5988645757116</v>
      </c>
      <c r="S125" s="50">
        <v>5384.5988645757116</v>
      </c>
      <c r="T125" s="50">
        <v>5384.5988645757116</v>
      </c>
      <c r="U125" s="50">
        <v>5384.5988645757116</v>
      </c>
      <c r="V125" s="50">
        <v>5384.5988645757116</v>
      </c>
      <c r="W125" s="11"/>
    </row>
    <row r="126" spans="2:23">
      <c r="B126" s="12"/>
      <c r="D126" s="49" t="s">
        <v>250</v>
      </c>
      <c r="E126" s="46"/>
      <c r="F126" s="47"/>
      <c r="G126" s="50">
        <v>0</v>
      </c>
      <c r="H126" s="50">
        <v>4124.4951527318863</v>
      </c>
      <c r="I126" s="50">
        <v>4124.4951527318863</v>
      </c>
      <c r="J126" s="50">
        <v>4124.4951527318863</v>
      </c>
      <c r="K126" s="50">
        <v>4124.4951527318863</v>
      </c>
      <c r="L126" s="50">
        <v>4124.4951527318863</v>
      </c>
      <c r="M126" s="50">
        <v>4124.4951527318863</v>
      </c>
      <c r="N126" s="50">
        <v>4124.4951527318863</v>
      </c>
      <c r="O126" s="50">
        <v>4124.4951527318863</v>
      </c>
      <c r="P126" s="50">
        <v>4124.4951527318863</v>
      </c>
      <c r="Q126" s="50">
        <v>4124.4951527318863</v>
      </c>
      <c r="R126" s="50">
        <v>4124.4951527318863</v>
      </c>
      <c r="S126" s="50">
        <v>4124.4951527318863</v>
      </c>
      <c r="T126" s="50">
        <v>4124.4951527318863</v>
      </c>
      <c r="U126" s="50">
        <v>4124.4951527318863</v>
      </c>
      <c r="V126" s="50">
        <v>4124.4951527318863</v>
      </c>
      <c r="W126" s="11"/>
    </row>
    <row r="127" spans="2:23">
      <c r="B127" s="12"/>
      <c r="D127" s="49" t="s">
        <v>206</v>
      </c>
      <c r="E127" s="46"/>
      <c r="F127" s="47"/>
      <c r="G127" s="50">
        <v>0</v>
      </c>
      <c r="H127" s="50">
        <v>12131.067961165047</v>
      </c>
      <c r="I127" s="50">
        <v>12131.067961165047</v>
      </c>
      <c r="J127" s="50">
        <v>12131.067961165047</v>
      </c>
      <c r="K127" s="50">
        <v>12131.067961165047</v>
      </c>
      <c r="L127" s="50">
        <v>12131.067961165047</v>
      </c>
      <c r="M127" s="50">
        <v>12131.067961165047</v>
      </c>
      <c r="N127" s="50">
        <v>12131.067961165047</v>
      </c>
      <c r="O127" s="50">
        <v>12131.067961165047</v>
      </c>
      <c r="P127" s="50">
        <v>12131.067961165047</v>
      </c>
      <c r="Q127" s="50">
        <v>12131.067961165047</v>
      </c>
      <c r="R127" s="50">
        <v>12131.067961165047</v>
      </c>
      <c r="S127" s="50">
        <v>12131.067961165047</v>
      </c>
      <c r="T127" s="50">
        <v>12131.067961165047</v>
      </c>
      <c r="U127" s="50">
        <v>12131.067961165047</v>
      </c>
      <c r="V127" s="50">
        <v>12131.067961165047</v>
      </c>
      <c r="W127" s="11"/>
    </row>
    <row r="128" spans="2:23">
      <c r="B128" s="12"/>
      <c r="D128" s="45" t="s">
        <v>11</v>
      </c>
      <c r="E128" s="46"/>
      <c r="F128" s="47"/>
      <c r="G128" s="56">
        <v>0</v>
      </c>
      <c r="H128" s="56">
        <v>21640.161978472643</v>
      </c>
      <c r="I128" s="56">
        <v>21640.161978472643</v>
      </c>
      <c r="J128" s="56">
        <v>21640.161978472643</v>
      </c>
      <c r="K128" s="56">
        <v>21640.161978472643</v>
      </c>
      <c r="L128" s="56">
        <v>21640.161978472643</v>
      </c>
      <c r="M128" s="56">
        <v>21640.161978472643</v>
      </c>
      <c r="N128" s="56">
        <v>21640.161978472643</v>
      </c>
      <c r="O128" s="56">
        <v>21640.161978472643</v>
      </c>
      <c r="P128" s="56">
        <v>21640.161978472643</v>
      </c>
      <c r="Q128" s="56">
        <v>21640.161978472643</v>
      </c>
      <c r="R128" s="56">
        <v>21640.161978472643</v>
      </c>
      <c r="S128" s="56">
        <v>21640.161978472643</v>
      </c>
      <c r="T128" s="56">
        <v>21640.161978472643</v>
      </c>
      <c r="U128" s="56">
        <v>21640.161978472643</v>
      </c>
      <c r="V128" s="56">
        <v>21640.161978472643</v>
      </c>
      <c r="W128" s="11"/>
    </row>
    <row r="129" spans="2:23">
      <c r="B129" s="12"/>
      <c r="W129" s="11"/>
    </row>
    <row r="130" spans="2:23">
      <c r="B130" s="12"/>
      <c r="D130" s="48" t="s">
        <v>212</v>
      </c>
      <c r="E130" s="32"/>
      <c r="F130" s="32"/>
      <c r="W130" s="11"/>
    </row>
    <row r="131" spans="2:23">
      <c r="B131" s="12"/>
      <c r="D131" s="48" t="s">
        <v>203</v>
      </c>
      <c r="E131" s="48"/>
      <c r="F131" s="48"/>
      <c r="G131" s="51">
        <v>0</v>
      </c>
      <c r="H131" s="51">
        <v>1</v>
      </c>
      <c r="I131" s="51">
        <v>2</v>
      </c>
      <c r="J131" s="51">
        <v>3</v>
      </c>
      <c r="K131" s="51">
        <v>4</v>
      </c>
      <c r="L131" s="51">
        <v>5</v>
      </c>
      <c r="M131" s="51">
        <v>6</v>
      </c>
      <c r="N131" s="51">
        <v>7</v>
      </c>
      <c r="O131" s="51">
        <v>8</v>
      </c>
      <c r="P131" s="51">
        <v>9</v>
      </c>
      <c r="Q131" s="51">
        <v>10</v>
      </c>
      <c r="R131" s="51">
        <v>11</v>
      </c>
      <c r="S131" s="51">
        <v>12</v>
      </c>
      <c r="T131" s="51">
        <v>13</v>
      </c>
      <c r="U131" s="51">
        <v>14</v>
      </c>
      <c r="V131" s="51">
        <v>15</v>
      </c>
      <c r="W131" s="11"/>
    </row>
    <row r="132" spans="2:23">
      <c r="B132" s="12"/>
      <c r="D132" s="49" t="s">
        <v>213</v>
      </c>
      <c r="E132" s="46"/>
      <c r="F132" s="47"/>
      <c r="G132" s="50">
        <v>0</v>
      </c>
      <c r="H132" s="50">
        <v>56215.249999999993</v>
      </c>
      <c r="I132" s="50">
        <v>56215.249999999993</v>
      </c>
      <c r="J132" s="50">
        <v>56215.249999999993</v>
      </c>
      <c r="K132" s="50">
        <v>56215.249999999993</v>
      </c>
      <c r="L132" s="50">
        <v>56215.249999999993</v>
      </c>
      <c r="M132" s="50">
        <v>56215.249999999993</v>
      </c>
      <c r="N132" s="50">
        <v>56215.249999999993</v>
      </c>
      <c r="O132" s="50">
        <v>56215.249999999993</v>
      </c>
      <c r="P132" s="50">
        <v>56215.249999999993</v>
      </c>
      <c r="Q132" s="50">
        <v>56215.249999999993</v>
      </c>
      <c r="R132" s="50">
        <v>56215.249999999993</v>
      </c>
      <c r="S132" s="50">
        <v>56215.249999999993</v>
      </c>
      <c r="T132" s="50">
        <v>56215.249999999993</v>
      </c>
      <c r="U132" s="50">
        <v>56215.249999999993</v>
      </c>
      <c r="V132" s="50">
        <v>56215.249999999993</v>
      </c>
      <c r="W132" s="11"/>
    </row>
    <row r="133" spans="2:23">
      <c r="B133" s="12"/>
      <c r="D133" s="49" t="s">
        <v>214</v>
      </c>
      <c r="E133" s="46"/>
      <c r="F133" s="47"/>
      <c r="G133" s="50">
        <v>0</v>
      </c>
      <c r="H133" s="50">
        <v>17008.948331648127</v>
      </c>
      <c r="I133" s="50">
        <v>17008.948331648127</v>
      </c>
      <c r="J133" s="50">
        <v>17008.948331648127</v>
      </c>
      <c r="K133" s="50">
        <v>17008.948331648127</v>
      </c>
      <c r="L133" s="50">
        <v>17008.948331648127</v>
      </c>
      <c r="M133" s="50">
        <v>17008.948331648127</v>
      </c>
      <c r="N133" s="50">
        <v>17008.948331648127</v>
      </c>
      <c r="O133" s="50">
        <v>17008.948331648127</v>
      </c>
      <c r="P133" s="50">
        <v>17008.948331648127</v>
      </c>
      <c r="Q133" s="50">
        <v>17008.948331648127</v>
      </c>
      <c r="R133" s="50">
        <v>17008.948331648127</v>
      </c>
      <c r="S133" s="50">
        <v>17008.948331648127</v>
      </c>
      <c r="T133" s="50">
        <v>17008.948331648127</v>
      </c>
      <c r="U133" s="50">
        <v>17008.948331648127</v>
      </c>
      <c r="V133" s="50">
        <v>17008.948331648127</v>
      </c>
      <c r="W133" s="11"/>
    </row>
    <row r="134" spans="2:23">
      <c r="B134" s="12"/>
      <c r="D134" s="49" t="s">
        <v>215</v>
      </c>
      <c r="E134" s="46"/>
      <c r="F134" s="47"/>
      <c r="G134" s="50">
        <v>0</v>
      </c>
      <c r="H134" s="50">
        <v>4743.2180155060387</v>
      </c>
      <c r="I134" s="50">
        <v>4743.2180155060387</v>
      </c>
      <c r="J134" s="50">
        <v>4743.2180155060387</v>
      </c>
      <c r="K134" s="50">
        <v>4743.2180155060387</v>
      </c>
      <c r="L134" s="50">
        <v>4743.2180155060387</v>
      </c>
      <c r="M134" s="50">
        <v>4743.2180155060387</v>
      </c>
      <c r="N134" s="50">
        <v>4743.2180155060387</v>
      </c>
      <c r="O134" s="50">
        <v>4743.2180155060387</v>
      </c>
      <c r="P134" s="50">
        <v>4743.2180155060387</v>
      </c>
      <c r="Q134" s="50">
        <v>4743.2180155060387</v>
      </c>
      <c r="R134" s="50">
        <v>4743.2180155060387</v>
      </c>
      <c r="S134" s="50">
        <v>4743.2180155060387</v>
      </c>
      <c r="T134" s="50">
        <v>4743.2180155060387</v>
      </c>
      <c r="U134" s="50">
        <v>4743.2180155060387</v>
      </c>
      <c r="V134" s="50">
        <v>4743.2180155060387</v>
      </c>
      <c r="W134" s="11"/>
    </row>
    <row r="135" spans="2:23">
      <c r="B135" s="12"/>
      <c r="D135" s="49" t="s">
        <v>248</v>
      </c>
      <c r="E135" s="46"/>
      <c r="F135" s="47"/>
      <c r="G135" s="50">
        <v>0</v>
      </c>
      <c r="H135" s="50">
        <v>0</v>
      </c>
      <c r="I135" s="50">
        <v>0</v>
      </c>
      <c r="J135" s="50">
        <v>0</v>
      </c>
      <c r="K135" s="50">
        <v>0</v>
      </c>
      <c r="L135" s="50">
        <v>0</v>
      </c>
      <c r="M135" s="50">
        <v>0</v>
      </c>
      <c r="N135" s="50">
        <v>0</v>
      </c>
      <c r="O135" s="50">
        <v>0</v>
      </c>
      <c r="P135" s="50">
        <v>0</v>
      </c>
      <c r="Q135" s="50">
        <v>0</v>
      </c>
      <c r="R135" s="50">
        <v>0</v>
      </c>
      <c r="S135" s="50">
        <v>0</v>
      </c>
      <c r="T135" s="50">
        <v>0</v>
      </c>
      <c r="U135" s="50">
        <v>0</v>
      </c>
      <c r="V135" s="50">
        <v>85044.741658240644</v>
      </c>
      <c r="W135" s="11"/>
    </row>
    <row r="136" spans="2:23">
      <c r="B136" s="12"/>
      <c r="D136" s="45" t="s">
        <v>11</v>
      </c>
      <c r="E136" s="46"/>
      <c r="F136" s="47"/>
      <c r="G136" s="56">
        <v>0</v>
      </c>
      <c r="H136" s="56">
        <v>77967.416347154154</v>
      </c>
      <c r="I136" s="56">
        <v>77967.416347154154</v>
      </c>
      <c r="J136" s="56">
        <v>77967.416347154154</v>
      </c>
      <c r="K136" s="56">
        <v>77967.416347154154</v>
      </c>
      <c r="L136" s="56">
        <v>77967.416347154154</v>
      </c>
      <c r="M136" s="56">
        <v>77967.416347154154</v>
      </c>
      <c r="N136" s="56">
        <v>77967.416347154154</v>
      </c>
      <c r="O136" s="56">
        <v>77967.416347154154</v>
      </c>
      <c r="P136" s="56">
        <v>77967.416347154154</v>
      </c>
      <c r="Q136" s="56">
        <v>77967.416347154154</v>
      </c>
      <c r="R136" s="56">
        <v>77967.416347154154</v>
      </c>
      <c r="S136" s="56">
        <v>77967.416347154154</v>
      </c>
      <c r="T136" s="56">
        <v>77967.416347154154</v>
      </c>
      <c r="U136" s="56">
        <v>77967.416347154154</v>
      </c>
      <c r="V136" s="56">
        <v>163012.1580053948</v>
      </c>
      <c r="W136" s="11"/>
    </row>
    <row r="137" spans="2:23">
      <c r="B137" s="12"/>
      <c r="W137" s="11"/>
    </row>
    <row r="138" spans="2:23">
      <c r="B138" s="12"/>
      <c r="D138" s="45" t="s">
        <v>217</v>
      </c>
      <c r="E138" s="46"/>
      <c r="F138" s="47"/>
      <c r="G138" s="56">
        <v>0</v>
      </c>
      <c r="H138" s="56">
        <v>99607.57832562679</v>
      </c>
      <c r="I138" s="56">
        <v>99607.57832562679</v>
      </c>
      <c r="J138" s="56">
        <v>99607.57832562679</v>
      </c>
      <c r="K138" s="56">
        <v>99607.57832562679</v>
      </c>
      <c r="L138" s="56">
        <v>99607.57832562679</v>
      </c>
      <c r="M138" s="56">
        <v>99607.57832562679</v>
      </c>
      <c r="N138" s="56">
        <v>99607.57832562679</v>
      </c>
      <c r="O138" s="56">
        <v>99607.57832562679</v>
      </c>
      <c r="P138" s="56">
        <v>99607.57832562679</v>
      </c>
      <c r="Q138" s="56">
        <v>99607.57832562679</v>
      </c>
      <c r="R138" s="56">
        <v>99607.57832562679</v>
      </c>
      <c r="S138" s="56">
        <v>99607.57832562679</v>
      </c>
      <c r="T138" s="56">
        <v>99607.57832562679</v>
      </c>
      <c r="U138" s="56">
        <v>99607.57832562679</v>
      </c>
      <c r="V138" s="56">
        <v>184652.31998386743</v>
      </c>
      <c r="W138" s="11"/>
    </row>
    <row r="139" spans="2:23">
      <c r="B139" s="12"/>
      <c r="W139" s="11"/>
    </row>
    <row r="140" spans="2:23">
      <c r="B140" s="12"/>
      <c r="D140" s="48" t="s">
        <v>218</v>
      </c>
      <c r="E140" s="32"/>
      <c r="F140" s="32"/>
      <c r="W140" s="11"/>
    </row>
    <row r="141" spans="2:23">
      <c r="B141" s="12"/>
      <c r="D141" s="48" t="s">
        <v>203</v>
      </c>
      <c r="E141" s="48"/>
      <c r="F141" s="48"/>
      <c r="G141" s="51">
        <v>0</v>
      </c>
      <c r="H141" s="51">
        <v>1</v>
      </c>
      <c r="I141" s="51">
        <v>2</v>
      </c>
      <c r="J141" s="51">
        <v>3</v>
      </c>
      <c r="K141" s="51">
        <v>4</v>
      </c>
      <c r="L141" s="51">
        <v>5</v>
      </c>
      <c r="M141" s="51">
        <v>6</v>
      </c>
      <c r="N141" s="51">
        <v>7</v>
      </c>
      <c r="O141" s="51">
        <v>8</v>
      </c>
      <c r="P141" s="51">
        <v>9</v>
      </c>
      <c r="Q141" s="51">
        <v>10</v>
      </c>
      <c r="R141" s="51">
        <v>11</v>
      </c>
      <c r="S141" s="51">
        <v>12</v>
      </c>
      <c r="T141" s="51">
        <v>13</v>
      </c>
      <c r="U141" s="51">
        <v>14</v>
      </c>
      <c r="V141" s="51">
        <v>15</v>
      </c>
      <c r="W141" s="11"/>
    </row>
    <row r="142" spans="2:23">
      <c r="B142" s="12"/>
      <c r="D142" s="49" t="s">
        <v>219</v>
      </c>
      <c r="E142" s="46"/>
      <c r="F142" s="47"/>
      <c r="G142" s="50">
        <v>0</v>
      </c>
      <c r="H142" s="50">
        <v>0</v>
      </c>
      <c r="I142" s="50">
        <v>0</v>
      </c>
      <c r="J142" s="50">
        <v>0</v>
      </c>
      <c r="K142" s="50">
        <v>0</v>
      </c>
      <c r="L142" s="50">
        <v>0</v>
      </c>
      <c r="M142" s="50">
        <v>0</v>
      </c>
      <c r="N142" s="50">
        <v>0</v>
      </c>
      <c r="O142" s="50">
        <v>0</v>
      </c>
      <c r="P142" s="50">
        <v>0</v>
      </c>
      <c r="Q142" s="50">
        <v>0</v>
      </c>
      <c r="R142" s="50">
        <v>0</v>
      </c>
      <c r="S142" s="50">
        <v>0</v>
      </c>
      <c r="T142" s="50">
        <v>0</v>
      </c>
      <c r="U142" s="50">
        <v>0</v>
      </c>
      <c r="V142" s="50">
        <v>0</v>
      </c>
      <c r="W142" s="11"/>
    </row>
    <row r="143" spans="2:23">
      <c r="B143" s="12"/>
      <c r="D143" s="49" t="s">
        <v>220</v>
      </c>
      <c r="E143" s="46"/>
      <c r="F143" s="47"/>
      <c r="G143" s="50">
        <v>0</v>
      </c>
      <c r="H143" s="50">
        <v>113392.98887765418</v>
      </c>
      <c r="I143" s="50">
        <v>113392.98887765418</v>
      </c>
      <c r="J143" s="50">
        <v>113392.98887765418</v>
      </c>
      <c r="K143" s="50">
        <v>113392.98887765418</v>
      </c>
      <c r="L143" s="50">
        <v>113392.98887765418</v>
      </c>
      <c r="M143" s="50">
        <v>113392.98887765418</v>
      </c>
      <c r="N143" s="50">
        <v>113392.98887765418</v>
      </c>
      <c r="O143" s="50">
        <v>113392.98887765418</v>
      </c>
      <c r="P143" s="50">
        <v>113392.98887765418</v>
      </c>
      <c r="Q143" s="50">
        <v>113392.98887765418</v>
      </c>
      <c r="R143" s="50">
        <v>113392.98887765418</v>
      </c>
      <c r="S143" s="50">
        <v>113392.98887765418</v>
      </c>
      <c r="T143" s="50">
        <v>113392.98887765418</v>
      </c>
      <c r="U143" s="50">
        <v>113392.98887765418</v>
      </c>
      <c r="V143" s="50">
        <v>113392.98887765418</v>
      </c>
      <c r="W143" s="11"/>
    </row>
    <row r="144" spans="2:23">
      <c r="B144" s="12"/>
      <c r="D144" s="45" t="s">
        <v>221</v>
      </c>
      <c r="E144" s="46"/>
      <c r="F144" s="47"/>
      <c r="G144" s="56">
        <v>0</v>
      </c>
      <c r="H144" s="56">
        <v>113392.98887765418</v>
      </c>
      <c r="I144" s="56">
        <v>113392.98887765418</v>
      </c>
      <c r="J144" s="56">
        <v>113392.98887765418</v>
      </c>
      <c r="K144" s="56">
        <v>113392.98887765418</v>
      </c>
      <c r="L144" s="56">
        <v>113392.98887765418</v>
      </c>
      <c r="M144" s="56">
        <v>113392.98887765418</v>
      </c>
      <c r="N144" s="56">
        <v>113392.98887765418</v>
      </c>
      <c r="O144" s="56">
        <v>113392.98887765418</v>
      </c>
      <c r="P144" s="56">
        <v>113392.98887765418</v>
      </c>
      <c r="Q144" s="56">
        <v>113392.98887765418</v>
      </c>
      <c r="R144" s="56">
        <v>113392.98887765418</v>
      </c>
      <c r="S144" s="56">
        <v>113392.98887765418</v>
      </c>
      <c r="T144" s="56">
        <v>113392.98887765418</v>
      </c>
      <c r="U144" s="56">
        <v>113392.98887765418</v>
      </c>
      <c r="V144" s="56">
        <v>113392.98887765418</v>
      </c>
      <c r="W144" s="11"/>
    </row>
    <row r="145" spans="2:23">
      <c r="B145" s="12"/>
      <c r="W145" s="11"/>
    </row>
    <row r="146" spans="2:23">
      <c r="B146" s="12"/>
      <c r="D146" s="45" t="s">
        <v>222</v>
      </c>
      <c r="E146" s="46"/>
      <c r="F146" s="47"/>
      <c r="G146" s="56">
        <v>0</v>
      </c>
      <c r="H146" s="56">
        <v>39587.364032491852</v>
      </c>
      <c r="I146" s="56">
        <v>39587.364032491852</v>
      </c>
      <c r="J146" s="56">
        <v>39587.364032491852</v>
      </c>
      <c r="K146" s="56">
        <v>39587.364032491852</v>
      </c>
      <c r="L146" s="56">
        <v>39587.364032491852</v>
      </c>
      <c r="M146" s="56">
        <v>39587.364032491852</v>
      </c>
      <c r="N146" s="56">
        <v>39587.364032491852</v>
      </c>
      <c r="O146" s="56">
        <v>39587.364032491852</v>
      </c>
      <c r="P146" s="56">
        <v>39587.364032491852</v>
      </c>
      <c r="Q146" s="56">
        <v>39587.364032491852</v>
      </c>
      <c r="R146" s="56">
        <v>39587.364032491852</v>
      </c>
      <c r="S146" s="56">
        <v>39587.364032491852</v>
      </c>
      <c r="T146" s="56">
        <v>39587.364032491852</v>
      </c>
      <c r="U146" s="56">
        <v>39587.364032491852</v>
      </c>
      <c r="V146" s="56">
        <v>39587.364032491852</v>
      </c>
      <c r="W146" s="11"/>
    </row>
    <row r="147" spans="2:23">
      <c r="B147" s="12"/>
      <c r="W147" s="11"/>
    </row>
    <row r="148" spans="2:23">
      <c r="B148" s="12"/>
      <c r="D148" s="48" t="s">
        <v>223</v>
      </c>
      <c r="E148" s="32"/>
      <c r="F148" s="32"/>
      <c r="W148" s="11"/>
    </row>
    <row r="149" spans="2:23">
      <c r="B149" s="12"/>
      <c r="D149" s="48" t="s">
        <v>203</v>
      </c>
      <c r="E149" s="48"/>
      <c r="F149" s="48"/>
      <c r="G149" s="51">
        <v>0</v>
      </c>
      <c r="H149" s="51">
        <v>1</v>
      </c>
      <c r="I149" s="51">
        <v>2</v>
      </c>
      <c r="J149" s="51">
        <v>3</v>
      </c>
      <c r="K149" s="51">
        <v>4</v>
      </c>
      <c r="L149" s="51">
        <v>5</v>
      </c>
      <c r="M149" s="51">
        <v>6</v>
      </c>
      <c r="N149" s="51">
        <v>7</v>
      </c>
      <c r="O149" s="51">
        <v>8</v>
      </c>
      <c r="P149" s="51">
        <v>9</v>
      </c>
      <c r="Q149" s="51">
        <v>10</v>
      </c>
      <c r="R149" s="51">
        <v>11</v>
      </c>
      <c r="S149" s="51">
        <v>12</v>
      </c>
      <c r="T149" s="51">
        <v>13</v>
      </c>
      <c r="U149" s="51">
        <v>14</v>
      </c>
      <c r="V149" s="51">
        <v>15</v>
      </c>
      <c r="W149" s="11"/>
    </row>
    <row r="150" spans="2:23">
      <c r="B150" s="12"/>
      <c r="D150" s="49" t="s">
        <v>251</v>
      </c>
      <c r="E150" s="46"/>
      <c r="F150" s="47"/>
      <c r="G150" s="50">
        <v>0</v>
      </c>
      <c r="H150" s="50">
        <v>-3616.4136406865437</v>
      </c>
      <c r="I150" s="50">
        <v>-3616.4136406865437</v>
      </c>
      <c r="J150" s="50">
        <v>-3616.4136406865437</v>
      </c>
      <c r="K150" s="50">
        <v>-3616.4136406865437</v>
      </c>
      <c r="L150" s="50">
        <v>-3616.4136406865437</v>
      </c>
      <c r="M150" s="50">
        <v>-3616.4136406865437</v>
      </c>
      <c r="N150" s="50">
        <v>-3616.4136406865437</v>
      </c>
      <c r="O150" s="50">
        <v>-3616.4136406865437</v>
      </c>
      <c r="P150" s="50">
        <v>-3616.4136406865437</v>
      </c>
      <c r="Q150" s="50">
        <v>-3616.4136406865437</v>
      </c>
      <c r="R150" s="50">
        <v>-3616.4136406865437</v>
      </c>
      <c r="S150" s="50">
        <v>-3616.4136406865437</v>
      </c>
      <c r="T150" s="50">
        <v>-3616.4136406865437</v>
      </c>
      <c r="U150" s="50">
        <v>-3616.4136406865437</v>
      </c>
      <c r="V150" s="50">
        <v>-3616.4136406865437</v>
      </c>
      <c r="W150" s="11"/>
    </row>
    <row r="151" spans="2:23">
      <c r="B151" s="12"/>
      <c r="D151" s="45" t="s">
        <v>226</v>
      </c>
      <c r="E151" s="46"/>
      <c r="F151" s="47"/>
      <c r="G151" s="56">
        <v>0</v>
      </c>
      <c r="H151" s="56">
        <v>-3616.4136406865437</v>
      </c>
      <c r="I151" s="56">
        <v>-3616.4136406865437</v>
      </c>
      <c r="J151" s="56">
        <v>-3616.4136406865437</v>
      </c>
      <c r="K151" s="56">
        <v>-3616.4136406865437</v>
      </c>
      <c r="L151" s="56">
        <v>-3616.4136406865437</v>
      </c>
      <c r="M151" s="56">
        <v>-3616.4136406865437</v>
      </c>
      <c r="N151" s="56">
        <v>-3616.4136406865437</v>
      </c>
      <c r="O151" s="56">
        <v>-3616.4136406865437</v>
      </c>
      <c r="P151" s="56">
        <v>-3616.4136406865437</v>
      </c>
      <c r="Q151" s="56">
        <v>-3616.4136406865437</v>
      </c>
      <c r="R151" s="56">
        <v>-3616.4136406865437</v>
      </c>
      <c r="S151" s="56">
        <v>-3616.4136406865437</v>
      </c>
      <c r="T151" s="56">
        <v>-3616.4136406865437</v>
      </c>
      <c r="U151" s="56">
        <v>-3616.4136406865437</v>
      </c>
      <c r="V151" s="56">
        <v>-3616.4136406865437</v>
      </c>
      <c r="W151" s="11"/>
    </row>
    <row r="152" spans="2:23">
      <c r="B152" s="12"/>
      <c r="W152" s="11"/>
    </row>
    <row r="153" spans="2:23">
      <c r="B153" s="12"/>
      <c r="D153" s="48" t="s">
        <v>227</v>
      </c>
      <c r="E153" s="32"/>
      <c r="F153" s="32"/>
      <c r="W153" s="11"/>
    </row>
    <row r="154" spans="2:23">
      <c r="B154" s="12"/>
      <c r="D154" s="48" t="s">
        <v>203</v>
      </c>
      <c r="E154" s="48"/>
      <c r="F154" s="48"/>
      <c r="G154" s="51">
        <v>0</v>
      </c>
      <c r="H154" s="51">
        <v>1</v>
      </c>
      <c r="I154" s="51">
        <v>2</v>
      </c>
      <c r="J154" s="51">
        <v>3</v>
      </c>
      <c r="K154" s="51">
        <v>4</v>
      </c>
      <c r="L154" s="51">
        <v>5</v>
      </c>
      <c r="M154" s="51">
        <v>6</v>
      </c>
      <c r="N154" s="51">
        <v>7</v>
      </c>
      <c r="O154" s="51">
        <v>8</v>
      </c>
      <c r="P154" s="51">
        <v>9</v>
      </c>
      <c r="Q154" s="51">
        <v>10</v>
      </c>
      <c r="R154" s="51">
        <v>11</v>
      </c>
      <c r="S154" s="51">
        <v>12</v>
      </c>
      <c r="T154" s="51">
        <v>13</v>
      </c>
      <c r="U154" s="51">
        <v>14</v>
      </c>
      <c r="V154" s="51">
        <v>15</v>
      </c>
      <c r="W154" s="11"/>
    </row>
    <row r="155" spans="2:23">
      <c r="B155" s="12"/>
      <c r="D155" s="49" t="s">
        <v>228</v>
      </c>
      <c r="E155" s="46"/>
      <c r="F155" s="47"/>
      <c r="G155" s="50">
        <v>0</v>
      </c>
      <c r="H155" s="50">
        <v>0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11"/>
    </row>
    <row r="156" spans="2:23">
      <c r="B156" s="12"/>
      <c r="D156" s="49" t="s">
        <v>229</v>
      </c>
      <c r="E156" s="46"/>
      <c r="F156" s="47"/>
      <c r="G156" s="50">
        <v>0</v>
      </c>
      <c r="H156" s="50">
        <v>113392.98887765418</v>
      </c>
      <c r="I156" s="50">
        <v>113392.98887765418</v>
      </c>
      <c r="J156" s="50">
        <v>113392.98887765418</v>
      </c>
      <c r="K156" s="50">
        <v>113392.98887765418</v>
      </c>
      <c r="L156" s="50">
        <v>113392.98887765418</v>
      </c>
      <c r="M156" s="50">
        <v>113392.98887765418</v>
      </c>
      <c r="N156" s="50">
        <v>113392.98887765418</v>
      </c>
      <c r="O156" s="50">
        <v>113392.98887765418</v>
      </c>
      <c r="P156" s="50">
        <v>113392.98887765418</v>
      </c>
      <c r="Q156" s="50">
        <v>113392.98887765418</v>
      </c>
      <c r="R156" s="50">
        <v>113392.98887765418</v>
      </c>
      <c r="S156" s="50">
        <v>113392.98887765418</v>
      </c>
      <c r="T156" s="50">
        <v>113392.98887765418</v>
      </c>
      <c r="U156" s="50">
        <v>113392.98887765418</v>
      </c>
      <c r="V156" s="50">
        <v>113392.98887765418</v>
      </c>
      <c r="W156" s="11"/>
    </row>
    <row r="157" spans="2:23">
      <c r="B157" s="12"/>
      <c r="D157" s="49" t="s">
        <v>230</v>
      </c>
      <c r="E157" s="46"/>
      <c r="F157" s="47"/>
      <c r="G157" s="50">
        <v>0</v>
      </c>
      <c r="H157" s="50">
        <v>39587.364032491852</v>
      </c>
      <c r="I157" s="50">
        <v>39587.364032491852</v>
      </c>
      <c r="J157" s="50">
        <v>39587.364032491852</v>
      </c>
      <c r="K157" s="50">
        <v>39587.364032491852</v>
      </c>
      <c r="L157" s="50">
        <v>39587.364032491852</v>
      </c>
      <c r="M157" s="50">
        <v>39587.364032491852</v>
      </c>
      <c r="N157" s="50">
        <v>39587.364032491852</v>
      </c>
      <c r="O157" s="50">
        <v>39587.364032491852</v>
      </c>
      <c r="P157" s="50">
        <v>39587.364032491852</v>
      </c>
      <c r="Q157" s="50">
        <v>39587.364032491852</v>
      </c>
      <c r="R157" s="50">
        <v>39587.364032491852</v>
      </c>
      <c r="S157" s="50">
        <v>39587.364032491852</v>
      </c>
      <c r="T157" s="50">
        <v>39587.364032491852</v>
      </c>
      <c r="U157" s="50">
        <v>39587.364032491852</v>
      </c>
      <c r="V157" s="50">
        <v>39587.364032491852</v>
      </c>
      <c r="W157" s="11"/>
    </row>
    <row r="158" spans="2:23">
      <c r="B158" s="12"/>
      <c r="D158" s="49" t="s">
        <v>231</v>
      </c>
      <c r="E158" s="46"/>
      <c r="F158" s="47"/>
      <c r="G158" s="50">
        <v>0</v>
      </c>
      <c r="H158" s="50">
        <v>21640.161978472643</v>
      </c>
      <c r="I158" s="50">
        <v>21640.161978472643</v>
      </c>
      <c r="J158" s="50">
        <v>21640.161978472643</v>
      </c>
      <c r="K158" s="50">
        <v>21640.161978472643</v>
      </c>
      <c r="L158" s="50">
        <v>21640.161978472643</v>
      </c>
      <c r="M158" s="50">
        <v>21640.161978472643</v>
      </c>
      <c r="N158" s="50">
        <v>21640.161978472643</v>
      </c>
      <c r="O158" s="50">
        <v>21640.161978472643</v>
      </c>
      <c r="P158" s="50">
        <v>21640.161978472643</v>
      </c>
      <c r="Q158" s="50">
        <v>21640.161978472643</v>
      </c>
      <c r="R158" s="50">
        <v>21640.161978472643</v>
      </c>
      <c r="S158" s="50">
        <v>21640.161978472643</v>
      </c>
      <c r="T158" s="50">
        <v>21640.161978472643</v>
      </c>
      <c r="U158" s="50">
        <v>21640.161978472643</v>
      </c>
      <c r="V158" s="50">
        <v>21640.161978472643</v>
      </c>
      <c r="W158" s="11"/>
    </row>
    <row r="159" spans="2:23">
      <c r="B159" s="12"/>
      <c r="D159" s="49" t="s">
        <v>232</v>
      </c>
      <c r="E159" s="46"/>
      <c r="F159" s="47"/>
      <c r="G159" s="50">
        <v>0</v>
      </c>
      <c r="H159" s="50">
        <v>77967.416347154154</v>
      </c>
      <c r="I159" s="50">
        <v>77967.416347154154</v>
      </c>
      <c r="J159" s="50">
        <v>77967.416347154154</v>
      </c>
      <c r="K159" s="50">
        <v>77967.416347154154</v>
      </c>
      <c r="L159" s="50">
        <v>77967.416347154154</v>
      </c>
      <c r="M159" s="50">
        <v>77967.416347154154</v>
      </c>
      <c r="N159" s="50">
        <v>77967.416347154154</v>
      </c>
      <c r="O159" s="50">
        <v>77967.416347154154</v>
      </c>
      <c r="P159" s="50">
        <v>77967.416347154154</v>
      </c>
      <c r="Q159" s="50">
        <v>77967.416347154154</v>
      </c>
      <c r="R159" s="50">
        <v>77967.416347154154</v>
      </c>
      <c r="S159" s="50">
        <v>77967.416347154154</v>
      </c>
      <c r="T159" s="50">
        <v>77967.416347154154</v>
      </c>
      <c r="U159" s="50">
        <v>77967.416347154154</v>
      </c>
      <c r="V159" s="50">
        <v>77967.416347154154</v>
      </c>
      <c r="W159" s="11"/>
    </row>
    <row r="160" spans="2:23">
      <c r="B160" s="12"/>
      <c r="D160" s="49" t="s">
        <v>233</v>
      </c>
      <c r="E160" s="46"/>
      <c r="F160" s="47"/>
      <c r="G160" s="50">
        <v>0</v>
      </c>
      <c r="H160" s="50">
        <v>0</v>
      </c>
      <c r="I160" s="50">
        <v>0</v>
      </c>
      <c r="J160" s="50">
        <v>0</v>
      </c>
      <c r="K160" s="50">
        <v>0</v>
      </c>
      <c r="L160" s="50">
        <v>0</v>
      </c>
      <c r="M160" s="50">
        <v>0</v>
      </c>
      <c r="N160" s="50">
        <v>0</v>
      </c>
      <c r="O160" s="50">
        <v>0</v>
      </c>
      <c r="P160" s="50">
        <v>0</v>
      </c>
      <c r="Q160" s="50">
        <v>0</v>
      </c>
      <c r="R160" s="50">
        <v>0</v>
      </c>
      <c r="S160" s="50">
        <v>0</v>
      </c>
      <c r="T160" s="50">
        <v>0</v>
      </c>
      <c r="U160" s="50">
        <v>0</v>
      </c>
      <c r="V160" s="50">
        <v>85044.741658240644</v>
      </c>
      <c r="W160" s="11"/>
    </row>
    <row r="161" spans="2:23">
      <c r="B161" s="12"/>
      <c r="D161" s="49" t="s">
        <v>234</v>
      </c>
      <c r="E161" s="46"/>
      <c r="F161" s="47"/>
      <c r="G161" s="50">
        <v>0</v>
      </c>
      <c r="H161" s="50">
        <v>-3616.4136406865437</v>
      </c>
      <c r="I161" s="50">
        <v>-3616.4136406865437</v>
      </c>
      <c r="J161" s="50">
        <v>-3616.4136406865437</v>
      </c>
      <c r="K161" s="50">
        <v>-3616.4136406865437</v>
      </c>
      <c r="L161" s="50">
        <v>-3616.4136406865437</v>
      </c>
      <c r="M161" s="50">
        <v>-3616.4136406865437</v>
      </c>
      <c r="N161" s="50">
        <v>-3616.4136406865437</v>
      </c>
      <c r="O161" s="50">
        <v>-3616.4136406865437</v>
      </c>
      <c r="P161" s="50">
        <v>-3616.4136406865437</v>
      </c>
      <c r="Q161" s="50">
        <v>-3616.4136406865437</v>
      </c>
      <c r="R161" s="50">
        <v>-3616.4136406865437</v>
      </c>
      <c r="S161" s="50">
        <v>-3616.4136406865437</v>
      </c>
      <c r="T161" s="50">
        <v>-3616.4136406865437</v>
      </c>
      <c r="U161" s="50">
        <v>-3616.4136406865437</v>
      </c>
      <c r="V161" s="50">
        <v>-3616.4136406865437</v>
      </c>
      <c r="W161" s="11"/>
    </row>
    <row r="162" spans="2:23">
      <c r="B162" s="12"/>
      <c r="D162" s="49" t="s">
        <v>236</v>
      </c>
      <c r="E162" s="46"/>
      <c r="F162" s="47"/>
      <c r="G162" s="57">
        <v>1</v>
      </c>
      <c r="H162" s="57">
        <v>0.96153846153846145</v>
      </c>
      <c r="I162" s="57">
        <v>0.92455621301775137</v>
      </c>
      <c r="J162" s="57">
        <v>0.88899635867091487</v>
      </c>
      <c r="K162" s="57">
        <v>0.85480419102972571</v>
      </c>
      <c r="L162" s="57">
        <v>0.82192710675935154</v>
      </c>
      <c r="M162" s="57">
        <v>0.79031452573014571</v>
      </c>
      <c r="N162" s="57">
        <v>0.75991781320206331</v>
      </c>
      <c r="O162" s="57">
        <v>0.73069020500198378</v>
      </c>
      <c r="P162" s="57">
        <v>0.70258673557883045</v>
      </c>
      <c r="Q162" s="57">
        <v>0.67556416882579851</v>
      </c>
      <c r="R162" s="57">
        <v>0.6495809315632679</v>
      </c>
      <c r="S162" s="57">
        <v>0.62459704958006512</v>
      </c>
      <c r="T162" s="57">
        <v>0.600574086134678</v>
      </c>
      <c r="U162" s="57">
        <v>0.57747508282180582</v>
      </c>
      <c r="V162" s="57">
        <v>0.55526450271327477</v>
      </c>
      <c r="W162" s="11"/>
    </row>
    <row r="163" spans="2:23" ht="15" customHeight="1">
      <c r="B163" s="12"/>
      <c r="C163" s="105" t="s">
        <v>237</v>
      </c>
      <c r="D163" s="49" t="s">
        <v>228</v>
      </c>
      <c r="E163" s="46"/>
      <c r="F163" s="47"/>
      <c r="G163" s="50">
        <v>0</v>
      </c>
      <c r="H163" s="50">
        <v>147096.4931828327</v>
      </c>
      <c r="I163" s="50">
        <v>141438.93575272374</v>
      </c>
      <c r="J163" s="50">
        <v>135998.97668531133</v>
      </c>
      <c r="K163" s="50">
        <v>130768.24681279932</v>
      </c>
      <c r="L163" s="50">
        <v>125738.69885846088</v>
      </c>
      <c r="M163" s="50">
        <v>120902.59505621238</v>
      </c>
      <c r="N163" s="50">
        <v>116252.49524635807</v>
      </c>
      <c r="O163" s="50">
        <v>111781.24542919043</v>
      </c>
      <c r="P163" s="50">
        <v>107481.96675883693</v>
      </c>
      <c r="Q163" s="50">
        <v>103348.04496042013</v>
      </c>
      <c r="R163" s="50">
        <v>99373.120154250137</v>
      </c>
      <c r="S163" s="50">
        <v>95551.077071394335</v>
      </c>
      <c r="T163" s="50">
        <v>91876.035645571479</v>
      </c>
      <c r="U163" s="50">
        <v>88342.341966895663</v>
      </c>
      <c r="V163" s="50">
        <v>84944.559583553506</v>
      </c>
      <c r="W163" s="11"/>
    </row>
    <row r="164" spans="2:23">
      <c r="B164" s="12"/>
      <c r="C164" s="105"/>
      <c r="D164" s="46" t="s">
        <v>231</v>
      </c>
      <c r="E164" s="46"/>
      <c r="F164" s="47"/>
      <c r="G164" s="50">
        <v>0</v>
      </c>
      <c r="H164" s="50">
        <v>20807.848056223695</v>
      </c>
      <c r="I164" s="50">
        <v>20007.546207907395</v>
      </c>
      <c r="J164" s="50">
        <v>19238.025199910961</v>
      </c>
      <c r="K164" s="50">
        <v>18498.101153760537</v>
      </c>
      <c r="L164" s="50">
        <v>17786.635724769745</v>
      </c>
      <c r="M164" s="50">
        <v>17102.534350740138</v>
      </c>
      <c r="N164" s="50">
        <v>16444.744568019367</v>
      </c>
      <c r="O164" s="50">
        <v>15812.254392326311</v>
      </c>
      <c r="P164" s="50">
        <v>15204.09076185222</v>
      </c>
      <c r="Q164" s="50">
        <v>14619.318040242519</v>
      </c>
      <c r="R164" s="50">
        <v>14057.03657715627</v>
      </c>
      <c r="S164" s="50">
        <v>13516.381324188716</v>
      </c>
      <c r="T164" s="50">
        <v>12996.520504027612</v>
      </c>
      <c r="U164" s="50">
        <v>12496.654330795782</v>
      </c>
      <c r="V164" s="50">
        <v>12016.013779611329</v>
      </c>
      <c r="W164" s="11"/>
    </row>
    <row r="165" spans="2:23">
      <c r="B165" s="12"/>
      <c r="C165" s="105"/>
      <c r="D165" s="46" t="s">
        <v>232</v>
      </c>
      <c r="E165" s="46"/>
      <c r="F165" s="47"/>
      <c r="G165" s="50">
        <v>0</v>
      </c>
      <c r="H165" s="50">
        <v>74968.66956457129</v>
      </c>
      <c r="I165" s="50">
        <v>72085.259196703162</v>
      </c>
      <c r="J165" s="50">
        <v>69312.749227599212</v>
      </c>
      <c r="K165" s="50">
        <v>66646.874257306918</v>
      </c>
      <c r="L165" s="50">
        <v>64083.532939718185</v>
      </c>
      <c r="M165" s="50">
        <v>61618.781672805948</v>
      </c>
      <c r="N165" s="50">
        <v>59248.82853154419</v>
      </c>
      <c r="O165" s="50">
        <v>56970.027434177093</v>
      </c>
      <c r="P165" s="50">
        <v>54778.872532862581</v>
      </c>
      <c r="Q165" s="50">
        <v>52671.992820060172</v>
      </c>
      <c r="R165" s="50">
        <v>50646.146942365558</v>
      </c>
      <c r="S165" s="50">
        <v>48698.218213813023</v>
      </c>
      <c r="T165" s="50">
        <v>46825.209820974058</v>
      </c>
      <c r="U165" s="50">
        <v>45024.240212475059</v>
      </c>
      <c r="V165" s="50">
        <v>43292.538665841399</v>
      </c>
      <c r="W165" s="11"/>
    </row>
    <row r="166" spans="2:23">
      <c r="B166" s="12"/>
      <c r="C166" s="105"/>
      <c r="D166" s="46" t="s">
        <v>233</v>
      </c>
      <c r="E166" s="46"/>
      <c r="F166" s="47"/>
      <c r="G166" s="50">
        <v>0</v>
      </c>
      <c r="H166" s="50">
        <v>0</v>
      </c>
      <c r="I166" s="50">
        <v>0</v>
      </c>
      <c r="J166" s="50">
        <v>0</v>
      </c>
      <c r="K166" s="50">
        <v>0</v>
      </c>
      <c r="L166" s="50">
        <v>0</v>
      </c>
      <c r="M166" s="50">
        <v>0</v>
      </c>
      <c r="N166" s="50">
        <v>0</v>
      </c>
      <c r="O166" s="50">
        <v>0</v>
      </c>
      <c r="P166" s="50">
        <v>0</v>
      </c>
      <c r="Q166" s="50">
        <v>0</v>
      </c>
      <c r="R166" s="50">
        <v>0</v>
      </c>
      <c r="S166" s="50">
        <v>0</v>
      </c>
      <c r="T166" s="50">
        <v>0</v>
      </c>
      <c r="U166" s="50">
        <v>0</v>
      </c>
      <c r="V166" s="50">
        <v>47222.326185241916</v>
      </c>
      <c r="W166" s="11"/>
    </row>
    <row r="167" spans="2:23">
      <c r="B167" s="12"/>
      <c r="C167" s="105"/>
      <c r="D167" s="46" t="s">
        <v>234</v>
      </c>
      <c r="E167" s="46"/>
      <c r="F167" s="47"/>
      <c r="G167" s="50">
        <v>0</v>
      </c>
      <c r="H167" s="50">
        <v>-3477.3208083524455</v>
      </c>
      <c r="I167" s="50">
        <v>-3343.5777003388898</v>
      </c>
      <c r="J167" s="50">
        <v>-3214.9785580181638</v>
      </c>
      <c r="K167" s="50">
        <v>-3091.3255365559262</v>
      </c>
      <c r="L167" s="50">
        <v>-2972.4284005345439</v>
      </c>
      <c r="M167" s="50">
        <v>-2858.1042312832155</v>
      </c>
      <c r="N167" s="50">
        <v>-2748.1771454646305</v>
      </c>
      <c r="O167" s="50">
        <v>-2642.4780244852209</v>
      </c>
      <c r="P167" s="50">
        <v>-2540.8442543127121</v>
      </c>
      <c r="Q167" s="50">
        <v>-2443.1194753006848</v>
      </c>
      <c r="R167" s="50">
        <v>-2349.153341635274</v>
      </c>
      <c r="S167" s="50">
        <v>-2258.8012900339168</v>
      </c>
      <c r="T167" s="50">
        <v>-2171.9243173403047</v>
      </c>
      <c r="U167" s="50">
        <v>-2088.3887666733699</v>
      </c>
      <c r="V167" s="50">
        <v>-2008.0661218013172</v>
      </c>
      <c r="W167" s="11"/>
    </row>
    <row r="168" spans="2:23">
      <c r="B168" s="12"/>
      <c r="C168" s="105"/>
      <c r="D168" s="45" t="s">
        <v>238</v>
      </c>
      <c r="E168" s="52"/>
      <c r="F168" s="53"/>
      <c r="G168" s="56">
        <v>0</v>
      </c>
      <c r="H168" s="56">
        <v>239395.68999527523</v>
      </c>
      <c r="I168" s="56">
        <v>469583.85345227062</v>
      </c>
      <c r="J168" s="56">
        <v>690918.62600707391</v>
      </c>
      <c r="K168" s="56">
        <v>903740.5226943848</v>
      </c>
      <c r="L168" s="56">
        <v>1108376.9618167991</v>
      </c>
      <c r="M168" s="56">
        <v>1305142.7686652744</v>
      </c>
      <c r="N168" s="56">
        <v>1494340.6598657314</v>
      </c>
      <c r="O168" s="56">
        <v>1676261.70909694</v>
      </c>
      <c r="P168" s="56">
        <v>1851185.7948961791</v>
      </c>
      <c r="Q168" s="56">
        <v>2019382.0312416013</v>
      </c>
      <c r="R168" s="56">
        <v>2181109.1815737379</v>
      </c>
      <c r="S168" s="56">
        <v>2336616.0568931</v>
      </c>
      <c r="T168" s="56">
        <v>2486141.898546333</v>
      </c>
      <c r="U168" s="56">
        <v>2629916.746289826</v>
      </c>
      <c r="V168" s="56">
        <v>2815384.1183822728</v>
      </c>
      <c r="W168" s="11"/>
    </row>
    <row r="169" spans="2:23">
      <c r="B169" s="15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7"/>
    </row>
    <row r="170" spans="2:23"/>
    <row r="171" spans="2:23"/>
    <row r="172" spans="2:23">
      <c r="B172" s="45" t="s">
        <v>144</v>
      </c>
      <c r="C172" s="37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9"/>
    </row>
    <row r="173" spans="2:23">
      <c r="B173" s="12"/>
      <c r="W173" s="11"/>
    </row>
    <row r="174" spans="2:23">
      <c r="B174" s="12"/>
      <c r="D174" s="48" t="s">
        <v>202</v>
      </c>
      <c r="E174" s="32"/>
      <c r="F174" s="32"/>
      <c r="W174" s="11"/>
    </row>
    <row r="175" spans="2:23">
      <c r="B175" s="12"/>
      <c r="D175" s="48" t="s">
        <v>203</v>
      </c>
      <c r="E175" s="48"/>
      <c r="F175" s="48"/>
      <c r="G175" s="51">
        <v>0</v>
      </c>
      <c r="H175" s="51">
        <v>1</v>
      </c>
      <c r="I175" s="51">
        <v>2</v>
      </c>
      <c r="J175" s="51">
        <v>3</v>
      </c>
      <c r="K175" s="51">
        <v>4</v>
      </c>
      <c r="L175" s="51">
        <v>5</v>
      </c>
      <c r="M175" s="51">
        <v>6</v>
      </c>
      <c r="N175" s="51">
        <v>7</v>
      </c>
      <c r="O175" s="51">
        <v>8</v>
      </c>
      <c r="P175" s="51">
        <v>9</v>
      </c>
      <c r="Q175" s="51">
        <v>10</v>
      </c>
      <c r="R175" s="51">
        <v>11</v>
      </c>
      <c r="S175" s="51">
        <v>12</v>
      </c>
      <c r="T175" s="51">
        <v>13</v>
      </c>
      <c r="U175" s="51">
        <v>14</v>
      </c>
      <c r="V175" s="51">
        <v>15</v>
      </c>
      <c r="W175" s="11"/>
    </row>
    <row r="176" spans="2:23">
      <c r="B176" s="12"/>
      <c r="D176" s="49" t="s">
        <v>252</v>
      </c>
      <c r="E176" s="46"/>
      <c r="F176" s="47"/>
      <c r="G176" s="50">
        <v>0</v>
      </c>
      <c r="H176" s="50">
        <v>3616.4136406865437</v>
      </c>
      <c r="I176" s="50">
        <v>3616.4136406865437</v>
      </c>
      <c r="J176" s="50">
        <v>3616.4136406865437</v>
      </c>
      <c r="K176" s="50">
        <v>3616.4136406865437</v>
      </c>
      <c r="L176" s="50">
        <v>3616.4136406865437</v>
      </c>
      <c r="M176" s="50">
        <v>3616.4136406865437</v>
      </c>
      <c r="N176" s="50">
        <v>3616.4136406865437</v>
      </c>
      <c r="O176" s="50">
        <v>3616.4136406865437</v>
      </c>
      <c r="P176" s="50">
        <v>3616.4136406865437</v>
      </c>
      <c r="Q176" s="50">
        <v>3616.4136406865437</v>
      </c>
      <c r="R176" s="50">
        <v>3616.4136406865437</v>
      </c>
      <c r="S176" s="50">
        <v>3616.4136406865437</v>
      </c>
      <c r="T176" s="50">
        <v>3616.4136406865437</v>
      </c>
      <c r="U176" s="50">
        <v>3616.4136406865437</v>
      </c>
      <c r="V176" s="50">
        <v>3616.4136406865437</v>
      </c>
      <c r="W176" s="11"/>
    </row>
    <row r="177" spans="2:23">
      <c r="B177" s="12"/>
      <c r="D177" s="49" t="s">
        <v>253</v>
      </c>
      <c r="E177" s="46"/>
      <c r="F177" s="47"/>
      <c r="G177" s="50">
        <v>0</v>
      </c>
      <c r="H177" s="50">
        <v>1946.4341861650687</v>
      </c>
      <c r="I177" s="50">
        <v>1946.4341861650687</v>
      </c>
      <c r="J177" s="50">
        <v>1946.4341861650687</v>
      </c>
      <c r="K177" s="50">
        <v>1946.4341861650687</v>
      </c>
      <c r="L177" s="50">
        <v>1946.4341861650687</v>
      </c>
      <c r="M177" s="50">
        <v>1946.4341861650687</v>
      </c>
      <c r="N177" s="50">
        <v>1946.4341861650687</v>
      </c>
      <c r="O177" s="50">
        <v>1946.4341861650687</v>
      </c>
      <c r="P177" s="50">
        <v>1946.4341861650687</v>
      </c>
      <c r="Q177" s="50">
        <v>1946.4341861650687</v>
      </c>
      <c r="R177" s="50">
        <v>1946.4341861650687</v>
      </c>
      <c r="S177" s="50">
        <v>1946.4341861650687</v>
      </c>
      <c r="T177" s="50">
        <v>1946.4341861650687</v>
      </c>
      <c r="U177" s="50">
        <v>1946.4341861650687</v>
      </c>
      <c r="V177" s="50">
        <v>1946.4341861650687</v>
      </c>
      <c r="W177" s="11"/>
    </row>
    <row r="178" spans="2:23">
      <c r="B178" s="12"/>
      <c r="D178" s="49" t="s">
        <v>254</v>
      </c>
      <c r="E178" s="46"/>
      <c r="F178" s="47"/>
      <c r="G178" s="50">
        <v>0</v>
      </c>
      <c r="H178" s="50">
        <v>1638.938570772249</v>
      </c>
      <c r="I178" s="50">
        <v>1638.938570772249</v>
      </c>
      <c r="J178" s="50">
        <v>1638.938570772249</v>
      </c>
      <c r="K178" s="50">
        <v>1638.938570772249</v>
      </c>
      <c r="L178" s="50">
        <v>1638.938570772249</v>
      </c>
      <c r="M178" s="50">
        <v>1638.938570772249</v>
      </c>
      <c r="N178" s="50">
        <v>1638.938570772249</v>
      </c>
      <c r="O178" s="50">
        <v>1638.938570772249</v>
      </c>
      <c r="P178" s="50">
        <v>1638.938570772249</v>
      </c>
      <c r="Q178" s="50">
        <v>1638.938570772249</v>
      </c>
      <c r="R178" s="50">
        <v>1638.938570772249</v>
      </c>
      <c r="S178" s="50">
        <v>1638.938570772249</v>
      </c>
      <c r="T178" s="50">
        <v>1638.938570772249</v>
      </c>
      <c r="U178" s="50">
        <v>1638.938570772249</v>
      </c>
      <c r="V178" s="50">
        <v>1638.938570772249</v>
      </c>
      <c r="W178" s="11"/>
    </row>
    <row r="179" spans="2:23">
      <c r="B179" s="12"/>
      <c r="D179" s="49" t="s">
        <v>255</v>
      </c>
      <c r="E179" s="46"/>
      <c r="F179" s="47"/>
      <c r="G179" s="50">
        <v>0</v>
      </c>
      <c r="H179" s="50">
        <v>817.22626823384439</v>
      </c>
      <c r="I179" s="50">
        <v>817.22626823384439</v>
      </c>
      <c r="J179" s="50">
        <v>817.22626823384439</v>
      </c>
      <c r="K179" s="50">
        <v>817.22626823384439</v>
      </c>
      <c r="L179" s="50">
        <v>817.22626823384439</v>
      </c>
      <c r="M179" s="50">
        <v>817.22626823384439</v>
      </c>
      <c r="N179" s="50">
        <v>817.22626823384439</v>
      </c>
      <c r="O179" s="50">
        <v>817.22626823384439</v>
      </c>
      <c r="P179" s="50">
        <v>817.22626823384439</v>
      </c>
      <c r="Q179" s="50">
        <v>817.22626823384439</v>
      </c>
      <c r="R179" s="50">
        <v>817.22626823384439</v>
      </c>
      <c r="S179" s="50">
        <v>817.22626823384439</v>
      </c>
      <c r="T179" s="50">
        <v>817.22626823384439</v>
      </c>
      <c r="U179" s="50">
        <v>817.22626823384439</v>
      </c>
      <c r="V179" s="50">
        <v>817.22626823384439</v>
      </c>
      <c r="W179" s="11"/>
    </row>
    <row r="180" spans="2:23">
      <c r="B180" s="12"/>
      <c r="D180" s="49" t="s">
        <v>256</v>
      </c>
      <c r="E180" s="46"/>
      <c r="F180" s="47"/>
      <c r="G180" s="50">
        <v>0</v>
      </c>
      <c r="H180" s="50">
        <v>373.23724284242178</v>
      </c>
      <c r="I180" s="50">
        <v>373.23724284242178</v>
      </c>
      <c r="J180" s="50">
        <v>373.23724284242178</v>
      </c>
      <c r="K180" s="50">
        <v>373.23724284242178</v>
      </c>
      <c r="L180" s="50">
        <v>373.23724284242178</v>
      </c>
      <c r="M180" s="50">
        <v>373.23724284242178</v>
      </c>
      <c r="N180" s="50">
        <v>373.23724284242178</v>
      </c>
      <c r="O180" s="50">
        <v>373.23724284242178</v>
      </c>
      <c r="P180" s="50">
        <v>373.23724284242178</v>
      </c>
      <c r="Q180" s="50">
        <v>373.23724284242178</v>
      </c>
      <c r="R180" s="50">
        <v>373.23724284242178</v>
      </c>
      <c r="S180" s="50">
        <v>373.23724284242178</v>
      </c>
      <c r="T180" s="50">
        <v>373.23724284242178</v>
      </c>
      <c r="U180" s="50">
        <v>373.23724284242178</v>
      </c>
      <c r="V180" s="50">
        <v>373.23724284242178</v>
      </c>
      <c r="W180" s="11"/>
    </row>
    <row r="181" spans="2:23">
      <c r="B181" s="12"/>
      <c r="D181" s="49" t="s">
        <v>247</v>
      </c>
      <c r="E181" s="46"/>
      <c r="F181" s="47"/>
      <c r="G181" s="50">
        <v>0</v>
      </c>
      <c r="H181" s="50">
        <v>881.14205372283243</v>
      </c>
      <c r="I181" s="50">
        <v>881.14205372283243</v>
      </c>
      <c r="J181" s="50">
        <v>881.14205372283243</v>
      </c>
      <c r="K181" s="50">
        <v>881.14205372283243</v>
      </c>
      <c r="L181" s="50">
        <v>881.14205372283243</v>
      </c>
      <c r="M181" s="50">
        <v>881.14205372283243</v>
      </c>
      <c r="N181" s="50">
        <v>881.14205372283243</v>
      </c>
      <c r="O181" s="50">
        <v>881.14205372283243</v>
      </c>
      <c r="P181" s="50">
        <v>881.14205372283243</v>
      </c>
      <c r="Q181" s="50">
        <v>881.14205372283243</v>
      </c>
      <c r="R181" s="50">
        <v>881.14205372283243</v>
      </c>
      <c r="S181" s="50">
        <v>881.14205372283243</v>
      </c>
      <c r="T181" s="50">
        <v>881.14205372283243</v>
      </c>
      <c r="U181" s="50">
        <v>881.14205372283243</v>
      </c>
      <c r="V181" s="50">
        <v>881.14205372283243</v>
      </c>
      <c r="W181" s="11"/>
    </row>
    <row r="182" spans="2:23">
      <c r="B182" s="12"/>
      <c r="D182" s="49" t="s">
        <v>257</v>
      </c>
      <c r="E182" s="46"/>
      <c r="F182" s="47"/>
      <c r="G182" s="50">
        <v>0</v>
      </c>
      <c r="H182" s="50">
        <v>183.14483147539889</v>
      </c>
      <c r="I182" s="50">
        <v>183.14483147539889</v>
      </c>
      <c r="J182" s="50">
        <v>183.14483147539889</v>
      </c>
      <c r="K182" s="50">
        <v>183.14483147539889</v>
      </c>
      <c r="L182" s="50">
        <v>183.14483147539889</v>
      </c>
      <c r="M182" s="50">
        <v>183.14483147539889</v>
      </c>
      <c r="N182" s="50">
        <v>183.14483147539889</v>
      </c>
      <c r="O182" s="50">
        <v>183.14483147539889</v>
      </c>
      <c r="P182" s="50">
        <v>183.14483147539889</v>
      </c>
      <c r="Q182" s="50">
        <v>183.14483147539889</v>
      </c>
      <c r="R182" s="50">
        <v>183.14483147539889</v>
      </c>
      <c r="S182" s="50">
        <v>183.14483147539889</v>
      </c>
      <c r="T182" s="50">
        <v>183.14483147539889</v>
      </c>
      <c r="U182" s="50">
        <v>183.14483147539889</v>
      </c>
      <c r="V182" s="50">
        <v>183.14483147539889</v>
      </c>
      <c r="W182" s="11"/>
    </row>
    <row r="183" spans="2:23" s="20" customFormat="1">
      <c r="B183" s="19"/>
      <c r="D183" s="45" t="s">
        <v>258</v>
      </c>
      <c r="E183" s="52"/>
      <c r="F183" s="53"/>
      <c r="G183" s="56">
        <v>0</v>
      </c>
      <c r="H183" s="56">
        <v>9456.53679389836</v>
      </c>
      <c r="I183" s="56">
        <v>9456.53679389836</v>
      </c>
      <c r="J183" s="56">
        <v>9456.53679389836</v>
      </c>
      <c r="K183" s="56">
        <v>9456.53679389836</v>
      </c>
      <c r="L183" s="56">
        <v>9456.53679389836</v>
      </c>
      <c r="M183" s="56">
        <v>9456.53679389836</v>
      </c>
      <c r="N183" s="56">
        <v>9456.53679389836</v>
      </c>
      <c r="O183" s="56">
        <v>9456.53679389836</v>
      </c>
      <c r="P183" s="56">
        <v>9456.53679389836</v>
      </c>
      <c r="Q183" s="56">
        <v>9456.53679389836</v>
      </c>
      <c r="R183" s="56">
        <v>9456.53679389836</v>
      </c>
      <c r="S183" s="56">
        <v>9456.53679389836</v>
      </c>
      <c r="T183" s="56">
        <v>9456.53679389836</v>
      </c>
      <c r="U183" s="56">
        <v>9456.53679389836</v>
      </c>
      <c r="V183" s="56">
        <v>9456.53679389836</v>
      </c>
      <c r="W183" s="69"/>
    </row>
    <row r="184" spans="2:23">
      <c r="B184" s="12"/>
      <c r="W184" s="11"/>
    </row>
    <row r="185" spans="2:23">
      <c r="B185" s="12"/>
      <c r="W185" s="11"/>
    </row>
    <row r="186" spans="2:23">
      <c r="B186" s="12"/>
      <c r="D186" s="48" t="s">
        <v>218</v>
      </c>
      <c r="E186" s="32"/>
      <c r="F186" s="32"/>
      <c r="W186" s="11"/>
    </row>
    <row r="187" spans="2:23">
      <c r="B187" s="12"/>
      <c r="D187" s="48" t="s">
        <v>203</v>
      </c>
      <c r="E187" s="48"/>
      <c r="F187" s="48"/>
      <c r="G187" s="51">
        <v>0</v>
      </c>
      <c r="H187" s="51">
        <v>1</v>
      </c>
      <c r="I187" s="51">
        <v>2</v>
      </c>
      <c r="J187" s="51">
        <v>3</v>
      </c>
      <c r="K187" s="51">
        <v>4</v>
      </c>
      <c r="L187" s="51">
        <v>5</v>
      </c>
      <c r="M187" s="51">
        <v>6</v>
      </c>
      <c r="N187" s="51">
        <v>7</v>
      </c>
      <c r="O187" s="51">
        <v>8</v>
      </c>
      <c r="P187" s="51">
        <v>9</v>
      </c>
      <c r="Q187" s="51">
        <v>10</v>
      </c>
      <c r="R187" s="51">
        <v>11</v>
      </c>
      <c r="S187" s="51">
        <v>12</v>
      </c>
      <c r="T187" s="51">
        <v>13</v>
      </c>
      <c r="U187" s="51">
        <v>14</v>
      </c>
      <c r="V187" s="51">
        <v>15</v>
      </c>
      <c r="W187" s="11"/>
    </row>
    <row r="188" spans="2:23">
      <c r="B188" s="12"/>
      <c r="D188" s="49" t="s">
        <v>219</v>
      </c>
      <c r="E188" s="46"/>
      <c r="F188" s="47"/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11"/>
    </row>
    <row r="189" spans="2:23">
      <c r="B189" s="12"/>
      <c r="D189" s="49" t="s">
        <v>220</v>
      </c>
      <c r="E189" s="46"/>
      <c r="F189" s="47"/>
      <c r="G189" s="50">
        <v>0</v>
      </c>
      <c r="H189" s="50">
        <v>1946.5007355802845</v>
      </c>
      <c r="I189" s="50">
        <v>1946.5007355802845</v>
      </c>
      <c r="J189" s="50">
        <v>1946.5007355802845</v>
      </c>
      <c r="K189" s="50">
        <v>1946.5007355802845</v>
      </c>
      <c r="L189" s="50">
        <v>1946.5007355802845</v>
      </c>
      <c r="M189" s="50">
        <v>1946.5007355802845</v>
      </c>
      <c r="N189" s="50">
        <v>1946.5007355802845</v>
      </c>
      <c r="O189" s="50">
        <v>1946.5007355802845</v>
      </c>
      <c r="P189" s="50">
        <v>1946.5007355802845</v>
      </c>
      <c r="Q189" s="50">
        <v>1946.5007355802845</v>
      </c>
      <c r="R189" s="50">
        <v>1946.5007355802845</v>
      </c>
      <c r="S189" s="50">
        <v>1946.5007355802845</v>
      </c>
      <c r="T189" s="50">
        <v>1946.5007355802845</v>
      </c>
      <c r="U189" s="50">
        <v>1946.5007355802845</v>
      </c>
      <c r="V189" s="50">
        <v>1946.5007355802845</v>
      </c>
      <c r="W189" s="11"/>
    </row>
    <row r="190" spans="2:23">
      <c r="B190" s="12"/>
      <c r="D190" s="45" t="s">
        <v>221</v>
      </c>
      <c r="E190" s="46"/>
      <c r="F190" s="47"/>
      <c r="G190" s="50">
        <v>0</v>
      </c>
      <c r="H190" s="50">
        <v>1946.5007355802845</v>
      </c>
      <c r="I190" s="50">
        <v>1946.5007355802845</v>
      </c>
      <c r="J190" s="50">
        <v>1946.5007355802845</v>
      </c>
      <c r="K190" s="50">
        <v>1946.5007355802845</v>
      </c>
      <c r="L190" s="50">
        <v>1946.5007355802845</v>
      </c>
      <c r="M190" s="50">
        <v>1946.5007355802845</v>
      </c>
      <c r="N190" s="50">
        <v>1946.5007355802845</v>
      </c>
      <c r="O190" s="50">
        <v>1946.5007355802845</v>
      </c>
      <c r="P190" s="50">
        <v>1946.5007355802845</v>
      </c>
      <c r="Q190" s="50">
        <v>1946.5007355802845</v>
      </c>
      <c r="R190" s="50">
        <v>1946.5007355802845</v>
      </c>
      <c r="S190" s="50">
        <v>1946.5007355802845</v>
      </c>
      <c r="T190" s="50">
        <v>1946.5007355802845</v>
      </c>
      <c r="U190" s="50">
        <v>1946.5007355802845</v>
      </c>
      <c r="V190" s="50">
        <v>1946.5007355802845</v>
      </c>
      <c r="W190" s="11"/>
    </row>
    <row r="191" spans="2:23">
      <c r="B191" s="12"/>
      <c r="W191" s="11"/>
    </row>
    <row r="192" spans="2:23" s="20" customFormat="1">
      <c r="B192" s="19"/>
      <c r="D192" s="45" t="s">
        <v>222</v>
      </c>
      <c r="E192" s="52"/>
      <c r="F192" s="53"/>
      <c r="G192" s="56">
        <v>0</v>
      </c>
      <c r="H192" s="56">
        <v>680.06362403486162</v>
      </c>
      <c r="I192" s="56">
        <v>680.06362403486162</v>
      </c>
      <c r="J192" s="56">
        <v>680.06362403486162</v>
      </c>
      <c r="K192" s="56">
        <v>680.06362403486162</v>
      </c>
      <c r="L192" s="56">
        <v>680.06362403486162</v>
      </c>
      <c r="M192" s="56">
        <v>680.06362403486162</v>
      </c>
      <c r="N192" s="56">
        <v>680.06362403486162</v>
      </c>
      <c r="O192" s="56">
        <v>680.06362403486162</v>
      </c>
      <c r="P192" s="56">
        <v>680.06362403486162</v>
      </c>
      <c r="Q192" s="56">
        <v>680.06362403486162</v>
      </c>
      <c r="R192" s="56">
        <v>680.06362403486162</v>
      </c>
      <c r="S192" s="56">
        <v>680.06362403486162</v>
      </c>
      <c r="T192" s="56">
        <v>680.06362403486162</v>
      </c>
      <c r="U192" s="56">
        <v>680.06362403486162</v>
      </c>
      <c r="V192" s="56">
        <v>680.06362403486162</v>
      </c>
      <c r="W192" s="69"/>
    </row>
    <row r="193" spans="2:23">
      <c r="B193" s="12"/>
      <c r="W193" s="11"/>
    </row>
    <row r="194" spans="2:23">
      <c r="B194" s="12"/>
      <c r="D194" s="48" t="s">
        <v>227</v>
      </c>
      <c r="E194" s="32"/>
      <c r="F194" s="32"/>
      <c r="W194" s="11"/>
    </row>
    <row r="195" spans="2:23">
      <c r="B195" s="12"/>
      <c r="D195" s="48" t="s">
        <v>203</v>
      </c>
      <c r="E195" s="48"/>
      <c r="F195" s="48"/>
      <c r="G195" s="51">
        <v>0</v>
      </c>
      <c r="H195" s="51">
        <v>1</v>
      </c>
      <c r="I195" s="51">
        <v>2</v>
      </c>
      <c r="J195" s="51">
        <v>3</v>
      </c>
      <c r="K195" s="51">
        <v>4</v>
      </c>
      <c r="L195" s="51">
        <v>5</v>
      </c>
      <c r="M195" s="51">
        <v>6</v>
      </c>
      <c r="N195" s="51">
        <v>7</v>
      </c>
      <c r="O195" s="51">
        <v>8</v>
      </c>
      <c r="P195" s="51">
        <v>9</v>
      </c>
      <c r="Q195" s="51">
        <v>10</v>
      </c>
      <c r="R195" s="51">
        <v>11</v>
      </c>
      <c r="S195" s="51">
        <v>12</v>
      </c>
      <c r="T195" s="51">
        <v>13</v>
      </c>
      <c r="U195" s="51">
        <v>14</v>
      </c>
      <c r="V195" s="51">
        <v>15</v>
      </c>
      <c r="W195" s="11"/>
    </row>
    <row r="196" spans="2:23">
      <c r="B196" s="12"/>
      <c r="D196" s="49" t="s">
        <v>228</v>
      </c>
      <c r="E196" s="46"/>
      <c r="F196" s="47"/>
      <c r="G196" s="50">
        <v>0</v>
      </c>
      <c r="H196" s="50">
        <v>0</v>
      </c>
      <c r="I196" s="50">
        <v>0</v>
      </c>
      <c r="J196" s="50">
        <v>0</v>
      </c>
      <c r="K196" s="50">
        <v>0</v>
      </c>
      <c r="L196" s="50">
        <v>0</v>
      </c>
      <c r="M196" s="50">
        <v>0</v>
      </c>
      <c r="N196" s="50">
        <v>0</v>
      </c>
      <c r="O196" s="50">
        <v>0</v>
      </c>
      <c r="P196" s="50">
        <v>0</v>
      </c>
      <c r="Q196" s="50">
        <v>0</v>
      </c>
      <c r="R196" s="50">
        <v>0</v>
      </c>
      <c r="S196" s="50">
        <v>0</v>
      </c>
      <c r="T196" s="50">
        <v>0</v>
      </c>
      <c r="U196" s="50">
        <v>0</v>
      </c>
      <c r="V196" s="50">
        <v>0</v>
      </c>
      <c r="W196" s="11"/>
    </row>
    <row r="197" spans="2:23">
      <c r="B197" s="12"/>
      <c r="D197" s="49" t="s">
        <v>229</v>
      </c>
      <c r="E197" s="46"/>
      <c r="F197" s="47"/>
      <c r="G197" s="50">
        <v>0</v>
      </c>
      <c r="H197" s="50">
        <v>1946.5007355802845</v>
      </c>
      <c r="I197" s="50">
        <v>1946.5007355802845</v>
      </c>
      <c r="J197" s="50">
        <v>1946.5007355802845</v>
      </c>
      <c r="K197" s="50">
        <v>1946.5007355802845</v>
      </c>
      <c r="L197" s="50">
        <v>1946.5007355802845</v>
      </c>
      <c r="M197" s="50">
        <v>1946.5007355802845</v>
      </c>
      <c r="N197" s="50">
        <v>1946.5007355802845</v>
      </c>
      <c r="O197" s="50">
        <v>1946.5007355802845</v>
      </c>
      <c r="P197" s="50">
        <v>1946.5007355802845</v>
      </c>
      <c r="Q197" s="50">
        <v>1946.5007355802845</v>
      </c>
      <c r="R197" s="50">
        <v>1946.5007355802845</v>
      </c>
      <c r="S197" s="50">
        <v>1946.5007355802845</v>
      </c>
      <c r="T197" s="50">
        <v>1946.5007355802845</v>
      </c>
      <c r="U197" s="50">
        <v>1946.5007355802845</v>
      </c>
      <c r="V197" s="50">
        <v>1946.5007355802845</v>
      </c>
      <c r="W197" s="11"/>
    </row>
    <row r="198" spans="2:23">
      <c r="B198" s="12"/>
      <c r="D198" s="49" t="s">
        <v>230</v>
      </c>
      <c r="E198" s="46"/>
      <c r="F198" s="47"/>
      <c r="G198" s="50">
        <v>0</v>
      </c>
      <c r="H198" s="50">
        <v>680.06362403486162</v>
      </c>
      <c r="I198" s="50">
        <v>680.06362403486162</v>
      </c>
      <c r="J198" s="50">
        <v>680.06362403486162</v>
      </c>
      <c r="K198" s="50">
        <v>680.06362403486162</v>
      </c>
      <c r="L198" s="50">
        <v>680.06362403486162</v>
      </c>
      <c r="M198" s="50">
        <v>680.06362403486162</v>
      </c>
      <c r="N198" s="50">
        <v>680.06362403486162</v>
      </c>
      <c r="O198" s="50">
        <v>680.06362403486162</v>
      </c>
      <c r="P198" s="50">
        <v>680.06362403486162</v>
      </c>
      <c r="Q198" s="50">
        <v>680.06362403486162</v>
      </c>
      <c r="R198" s="50">
        <v>680.06362403486162</v>
      </c>
      <c r="S198" s="50">
        <v>680.06362403486162</v>
      </c>
      <c r="T198" s="50">
        <v>680.06362403486162</v>
      </c>
      <c r="U198" s="50">
        <v>680.06362403486162</v>
      </c>
      <c r="V198" s="50">
        <v>680.06362403486162</v>
      </c>
      <c r="W198" s="11"/>
    </row>
    <row r="199" spans="2:23">
      <c r="B199" s="12"/>
      <c r="D199" s="49" t="s">
        <v>231</v>
      </c>
      <c r="E199" s="46"/>
      <c r="F199" s="47"/>
      <c r="G199" s="50">
        <v>0</v>
      </c>
      <c r="H199" s="50">
        <v>9456.53679389836</v>
      </c>
      <c r="I199" s="50">
        <v>9456.53679389836</v>
      </c>
      <c r="J199" s="50">
        <v>9456.53679389836</v>
      </c>
      <c r="K199" s="50">
        <v>9456.53679389836</v>
      </c>
      <c r="L199" s="50">
        <v>9456.53679389836</v>
      </c>
      <c r="M199" s="50">
        <v>9456.53679389836</v>
      </c>
      <c r="N199" s="50">
        <v>9456.53679389836</v>
      </c>
      <c r="O199" s="50">
        <v>9456.53679389836</v>
      </c>
      <c r="P199" s="50">
        <v>9456.53679389836</v>
      </c>
      <c r="Q199" s="50">
        <v>9456.53679389836</v>
      </c>
      <c r="R199" s="50">
        <v>9456.53679389836</v>
      </c>
      <c r="S199" s="50">
        <v>9456.53679389836</v>
      </c>
      <c r="T199" s="50">
        <v>9456.53679389836</v>
      </c>
      <c r="U199" s="50">
        <v>9456.53679389836</v>
      </c>
      <c r="V199" s="50">
        <v>9456.53679389836</v>
      </c>
      <c r="W199" s="11"/>
    </row>
    <row r="200" spans="2:23">
      <c r="B200" s="12"/>
      <c r="D200" s="49" t="s">
        <v>236</v>
      </c>
      <c r="E200" s="46"/>
      <c r="F200" s="47"/>
      <c r="G200" s="57">
        <v>1</v>
      </c>
      <c r="H200" s="57">
        <v>0.96153846153846145</v>
      </c>
      <c r="I200" s="57">
        <v>0.92455621301775137</v>
      </c>
      <c r="J200" s="57">
        <v>0.88899635867091487</v>
      </c>
      <c r="K200" s="57">
        <v>0.85480419102972571</v>
      </c>
      <c r="L200" s="57">
        <v>0.82192710675935154</v>
      </c>
      <c r="M200" s="57">
        <v>0.79031452573014571</v>
      </c>
      <c r="N200" s="57">
        <v>0.75991781320206331</v>
      </c>
      <c r="O200" s="57">
        <v>0.73069020500198378</v>
      </c>
      <c r="P200" s="57">
        <v>0.70258673557883045</v>
      </c>
      <c r="Q200" s="57">
        <v>0.67556416882579851</v>
      </c>
      <c r="R200" s="57">
        <v>0.6495809315632679</v>
      </c>
      <c r="S200" s="57">
        <v>0.62459704958006512</v>
      </c>
      <c r="T200" s="57">
        <v>0.600574086134678</v>
      </c>
      <c r="U200" s="57">
        <v>0.57747508282180582</v>
      </c>
      <c r="V200" s="57">
        <v>0.55526450271327477</v>
      </c>
      <c r="W200" s="11"/>
    </row>
    <row r="201" spans="2:23" ht="15" customHeight="1">
      <c r="B201" s="12"/>
      <c r="C201" s="107" t="s">
        <v>237</v>
      </c>
      <c r="D201" s="49" t="s">
        <v>228</v>
      </c>
      <c r="E201" s="46"/>
      <c r="F201" s="47"/>
      <c r="G201" s="50">
        <v>0</v>
      </c>
      <c r="H201" s="50">
        <v>2525.5426534761018</v>
      </c>
      <c r="I201" s="50">
        <v>2428.4063975731747</v>
      </c>
      <c r="J201" s="50">
        <v>2335.0061515126686</v>
      </c>
      <c r="K201" s="50">
        <v>2245.1982226083346</v>
      </c>
      <c r="L201" s="50">
        <v>2158.8444448157061</v>
      </c>
      <c r="M201" s="50">
        <v>2075.8119661689484</v>
      </c>
      <c r="N201" s="50">
        <v>1995.9730443932197</v>
      </c>
      <c r="O201" s="50">
        <v>1919.2048503780954</v>
      </c>
      <c r="P201" s="50">
        <v>1845.389279209707</v>
      </c>
      <c r="Q201" s="50">
        <v>1774.4127684708719</v>
      </c>
      <c r="R201" s="50">
        <v>1706.1661235296849</v>
      </c>
      <c r="S201" s="50">
        <v>1640.5443495477734</v>
      </c>
      <c r="T201" s="50">
        <v>1577.4464899497823</v>
      </c>
      <c r="U201" s="50">
        <v>1516.77547110556</v>
      </c>
      <c r="V201" s="50">
        <v>1458.4379529861151</v>
      </c>
      <c r="W201" s="11"/>
    </row>
    <row r="202" spans="2:23">
      <c r="B202" s="12"/>
      <c r="C202" s="108"/>
      <c r="D202" s="49" t="s">
        <v>231</v>
      </c>
      <c r="E202" s="46"/>
      <c r="F202" s="47"/>
      <c r="G202" s="50">
        <v>0</v>
      </c>
      <c r="H202" s="50">
        <v>9092.8238402868847</v>
      </c>
      <c r="I202" s="50">
        <v>8743.0998464296954</v>
      </c>
      <c r="J202" s="50">
        <v>8406.8267754131703</v>
      </c>
      <c r="K202" s="50">
        <v>8083.4872840511234</v>
      </c>
      <c r="L202" s="50">
        <v>7772.5839269722337</v>
      </c>
      <c r="M202" s="50">
        <v>7473.638391319455</v>
      </c>
      <c r="N202" s="50">
        <v>7186.1907608840929</v>
      </c>
      <c r="O202" s="50">
        <v>6909.7988085423949</v>
      </c>
      <c r="P202" s="50">
        <v>6644.0373159061483</v>
      </c>
      <c r="Q202" s="50">
        <v>6388.4974191405272</v>
      </c>
      <c r="R202" s="50">
        <v>6142.7859799428152</v>
      </c>
      <c r="S202" s="50">
        <v>5906.5249807142436</v>
      </c>
      <c r="T202" s="50">
        <v>5679.3509429944652</v>
      </c>
      <c r="U202" s="50">
        <v>5460.9143682639096</v>
      </c>
      <c r="V202" s="50">
        <v>5250.8792002537584</v>
      </c>
      <c r="W202" s="11"/>
    </row>
    <row r="203" spans="2:23" s="20" customFormat="1">
      <c r="B203" s="19"/>
      <c r="C203" s="109"/>
      <c r="D203" s="45" t="s">
        <v>238</v>
      </c>
      <c r="E203" s="52"/>
      <c r="F203" s="53"/>
      <c r="G203" s="56">
        <v>0</v>
      </c>
      <c r="H203" s="56">
        <v>11618.366493762987</v>
      </c>
      <c r="I203" s="56">
        <v>22789.872737765858</v>
      </c>
      <c r="J203" s="56">
        <v>33531.705664691697</v>
      </c>
      <c r="K203" s="56">
        <v>43860.391171351155</v>
      </c>
      <c r="L203" s="56">
        <v>53791.819543139092</v>
      </c>
      <c r="M203" s="56">
        <v>63341.269900627492</v>
      </c>
      <c r="N203" s="56">
        <v>72523.433705904812</v>
      </c>
      <c r="O203" s="56">
        <v>81352.437364825309</v>
      </c>
      <c r="P203" s="56">
        <v>89841.863959941169</v>
      </c>
      <c r="Q203" s="56">
        <v>98004.774147552569</v>
      </c>
      <c r="R203" s="56">
        <v>105853.72625102507</v>
      </c>
      <c r="S203" s="56">
        <v>113400.79558128709</v>
      </c>
      <c r="T203" s="56">
        <v>120657.59301423134</v>
      </c>
      <c r="U203" s="56">
        <v>127635.28285360082</v>
      </c>
      <c r="V203" s="56">
        <v>134344.60000684069</v>
      </c>
      <c r="W203" s="69"/>
    </row>
    <row r="204" spans="2:23">
      <c r="B204" s="15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7"/>
    </row>
    <row r="205" spans="2:23" ht="15" thickBot="1"/>
    <row r="206" spans="2:23">
      <c r="B206" s="61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3"/>
    </row>
    <row r="207" spans="2:23">
      <c r="B207" s="64"/>
      <c r="M207" s="65"/>
    </row>
    <row r="208" spans="2:23" ht="28.9">
      <c r="B208" s="64"/>
      <c r="E208" s="1" t="s">
        <v>259</v>
      </c>
      <c r="H208" s="59" t="s">
        <v>260</v>
      </c>
      <c r="I208" s="59" t="s">
        <v>102</v>
      </c>
      <c r="J208" s="59" t="s">
        <v>118</v>
      </c>
      <c r="K208" s="59" t="s">
        <v>177</v>
      </c>
      <c r="L208" s="59" t="s">
        <v>11</v>
      </c>
      <c r="M208" s="65"/>
    </row>
    <row r="209" spans="2:13">
      <c r="B209" s="64"/>
      <c r="E209" s="49" t="s">
        <v>225</v>
      </c>
      <c r="F209" s="46"/>
      <c r="G209" s="47"/>
      <c r="H209" s="60">
        <v>-44.362563950717629</v>
      </c>
      <c r="I209" s="60"/>
      <c r="J209" s="60"/>
      <c r="K209" s="60"/>
      <c r="L209" s="55">
        <v>0</v>
      </c>
      <c r="M209" s="65"/>
    </row>
    <row r="210" spans="2:13">
      <c r="B210" s="64"/>
      <c r="E210" s="49" t="s">
        <v>261</v>
      </c>
      <c r="F210" s="46"/>
      <c r="G210" s="47"/>
      <c r="H210" s="60">
        <v>66.808642078885867</v>
      </c>
      <c r="I210" s="60">
        <v>87.809427309066251</v>
      </c>
      <c r="J210" s="60">
        <v>94.065281362112742</v>
      </c>
      <c r="K210" s="60">
        <v>1.615034289063338</v>
      </c>
      <c r="L210" s="55">
        <v>250.29838503912819</v>
      </c>
      <c r="M210" s="65"/>
    </row>
    <row r="211" spans="2:13">
      <c r="B211" s="64"/>
      <c r="E211" s="49" t="s">
        <v>231</v>
      </c>
      <c r="F211" s="46"/>
      <c r="G211" s="47"/>
      <c r="H211" s="60">
        <v>31.629535935198998</v>
      </c>
      <c r="I211" s="60">
        <v>470.45679350114727</v>
      </c>
      <c r="J211" s="60">
        <v>13.306204924382273</v>
      </c>
      <c r="K211" s="60">
        <v>5.814679972347121</v>
      </c>
      <c r="L211" s="55">
        <v>521.20721433307563</v>
      </c>
      <c r="M211" s="65"/>
    </row>
    <row r="212" spans="2:13">
      <c r="B212" s="64"/>
      <c r="E212" s="49" t="s">
        <v>232</v>
      </c>
      <c r="F212" s="46"/>
      <c r="G212" s="47"/>
      <c r="H212" s="60">
        <v>30.248071057881855</v>
      </c>
      <c r="I212" s="60">
        <v>436.4074586738418</v>
      </c>
      <c r="J212" s="60">
        <v>47.940972917481311</v>
      </c>
      <c r="K212" s="60"/>
      <c r="L212" s="55">
        <v>514.59650264920504</v>
      </c>
      <c r="M212" s="65"/>
    </row>
    <row r="213" spans="2:13">
      <c r="B213" s="64"/>
      <c r="E213" s="49" t="s">
        <v>216</v>
      </c>
      <c r="F213" s="46"/>
      <c r="G213" s="47"/>
      <c r="H213" s="60">
        <v>1.8548233710440882</v>
      </c>
      <c r="I213" s="60">
        <v>2.4010867083292311</v>
      </c>
      <c r="J213" s="60">
        <v>2.611555583905893</v>
      </c>
      <c r="K213" s="60"/>
      <c r="L213" s="55">
        <v>6.8674656632792122</v>
      </c>
      <c r="M213" s="65"/>
    </row>
    <row r="214" spans="2:13">
      <c r="B214" s="64"/>
      <c r="E214" s="49" t="s">
        <v>234</v>
      </c>
      <c r="F214" s="46"/>
      <c r="G214" s="47"/>
      <c r="H214" s="60">
        <v>-169.72891271129177</v>
      </c>
      <c r="I214" s="60">
        <v>-1151.2853364846078</v>
      </c>
      <c r="J214" s="60">
        <v>-2.223677486433624</v>
      </c>
      <c r="K214" s="60"/>
      <c r="L214" s="55">
        <v>-1323.2379266823332</v>
      </c>
      <c r="M214" s="65"/>
    </row>
    <row r="215" spans="2:13">
      <c r="B215" s="64"/>
      <c r="E215" s="45" t="s">
        <v>11</v>
      </c>
      <c r="F215" s="52"/>
      <c r="G215" s="53"/>
      <c r="H215" s="55">
        <v>-83.55040421899858</v>
      </c>
      <c r="I215" s="55">
        <v>-154.21057029222322</v>
      </c>
      <c r="J215" s="55">
        <v>155.7003373014486</v>
      </c>
      <c r="K215" s="55">
        <v>7.4297142614104592</v>
      </c>
      <c r="L215" s="55">
        <v>-30.268358997645009</v>
      </c>
      <c r="M215" s="65"/>
    </row>
    <row r="216" spans="2:13">
      <c r="B216" s="64"/>
      <c r="M216" s="65"/>
    </row>
    <row r="217" spans="2:13" ht="15" thickBot="1">
      <c r="B217" s="66"/>
      <c r="C217" s="67"/>
      <c r="D217" s="67"/>
      <c r="E217" s="67"/>
      <c r="F217" s="67"/>
      <c r="G217" s="67"/>
      <c r="H217" s="67"/>
      <c r="I217" s="67"/>
      <c r="J217" s="67"/>
      <c r="K217" s="67"/>
      <c r="L217" s="67"/>
      <c r="M217" s="68"/>
    </row>
    <row r="218" spans="2:13"/>
    <row r="219" spans="2:13"/>
    <row r="220" spans="2:13"/>
    <row r="221" spans="2:13"/>
    <row r="222" spans="2:13"/>
  </sheetData>
  <mergeCells count="4">
    <mergeCell ref="C53:C59"/>
    <mergeCell ref="C113:C118"/>
    <mergeCell ref="C163:C168"/>
    <mergeCell ref="C201:C20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F483A-4C39-4511-8C3E-1B1CA34194F8}">
  <dimension ref="A1:AE49"/>
  <sheetViews>
    <sheetView topLeftCell="A31" workbookViewId="0">
      <selection activeCell="B35" sqref="B35"/>
    </sheetView>
  </sheetViews>
  <sheetFormatPr defaultColWidth="0" defaultRowHeight="14.45" zeroHeight="1"/>
  <cols>
    <col min="1" max="1" width="9.140625" style="1" customWidth="1"/>
    <col min="2" max="2" width="32.5703125" style="1" customWidth="1"/>
    <col min="3" max="5" width="9.140625" style="1" customWidth="1"/>
    <col min="6" max="6" width="9.28515625" style="1" customWidth="1"/>
    <col min="7" max="7" width="9.7109375" style="1" customWidth="1"/>
    <col min="8" max="14" width="9.140625" style="1" customWidth="1"/>
    <col min="15" max="15" width="10.140625" style="1" customWidth="1"/>
    <col min="16" max="16" width="10" style="1" customWidth="1"/>
    <col min="17" max="28" width="9.140625" style="1" customWidth="1"/>
    <col min="29" max="29" width="9.5703125" style="1" customWidth="1"/>
    <col min="30" max="30" width="10.42578125" style="1" customWidth="1"/>
    <col min="31" max="31" width="9.140625" style="1" customWidth="1"/>
    <col min="32" max="16384" width="9.140625" style="1" hidden="1"/>
  </cols>
  <sheetData>
    <row r="1" spans="2:16"/>
    <row r="2" spans="2:16">
      <c r="B2" s="1" t="s">
        <v>35</v>
      </c>
    </row>
    <row r="3" spans="2:16">
      <c r="B3" s="30" t="s">
        <v>36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2:16">
      <c r="B4" s="1" t="s">
        <v>37</v>
      </c>
      <c r="C4" s="32" t="s">
        <v>10</v>
      </c>
      <c r="D4" s="32"/>
      <c r="E4" s="32" t="s">
        <v>4</v>
      </c>
      <c r="F4" s="32"/>
      <c r="G4" s="32" t="s">
        <v>6</v>
      </c>
      <c r="H4" s="32" t="s">
        <v>38</v>
      </c>
      <c r="I4" s="32" t="s">
        <v>7</v>
      </c>
      <c r="J4" s="32" t="s">
        <v>38</v>
      </c>
      <c r="K4" s="32" t="s">
        <v>8</v>
      </c>
      <c r="L4" s="32" t="s">
        <v>38</v>
      </c>
      <c r="M4" s="32" t="s">
        <v>9</v>
      </c>
      <c r="N4" s="32" t="s">
        <v>38</v>
      </c>
      <c r="O4" s="32" t="s">
        <v>39</v>
      </c>
      <c r="P4" s="32"/>
    </row>
    <row r="5" spans="2:16">
      <c r="B5" s="1" t="s">
        <v>12</v>
      </c>
      <c r="C5" s="33" t="s">
        <v>40</v>
      </c>
      <c r="D5" s="33" t="s">
        <v>3</v>
      </c>
      <c r="E5" s="33" t="s">
        <v>40</v>
      </c>
      <c r="F5" s="33" t="s">
        <v>3</v>
      </c>
      <c r="G5" s="33" t="s">
        <v>40</v>
      </c>
      <c r="H5" s="33" t="s">
        <v>3</v>
      </c>
      <c r="I5" s="33" t="s">
        <v>40</v>
      </c>
      <c r="J5" s="33" t="s">
        <v>3</v>
      </c>
      <c r="K5" s="33" t="s">
        <v>40</v>
      </c>
      <c r="L5" s="33" t="s">
        <v>3</v>
      </c>
      <c r="M5" s="33" t="s">
        <v>40</v>
      </c>
      <c r="N5" s="33" t="s">
        <v>3</v>
      </c>
      <c r="O5" s="33" t="s">
        <v>40</v>
      </c>
      <c r="P5" s="33" t="s">
        <v>3</v>
      </c>
    </row>
    <row r="6" spans="2:16">
      <c r="B6" s="34" t="s">
        <v>41</v>
      </c>
      <c r="C6" s="34">
        <f>SUM(C7:C16)</f>
        <v>665.49000000000012</v>
      </c>
      <c r="D6" s="35" t="s">
        <v>38</v>
      </c>
      <c r="E6" s="34">
        <f>SUM(E7:E16)</f>
        <v>233.94300000000001</v>
      </c>
      <c r="F6" s="35"/>
      <c r="G6" s="34">
        <f>SUM(G7:G16)</f>
        <v>392.233</v>
      </c>
      <c r="H6" s="35" t="s">
        <v>38</v>
      </c>
      <c r="I6" s="34">
        <f>SUM(I7:I16)</f>
        <v>417.36</v>
      </c>
      <c r="J6" s="35" t="s">
        <v>38</v>
      </c>
      <c r="K6" s="34">
        <f>SUM(K7:K16)</f>
        <v>1549.3439999999998</v>
      </c>
      <c r="L6" s="35" t="s">
        <v>38</v>
      </c>
      <c r="M6" s="34">
        <f>SUM(M7:M16)</f>
        <v>842.24300000000005</v>
      </c>
      <c r="N6" s="35" t="s">
        <v>38</v>
      </c>
      <c r="O6" s="34">
        <f>SUM(C6,E6,G6,I6,K6,M6)</f>
        <v>4100.6130000000003</v>
      </c>
      <c r="P6" s="34"/>
    </row>
    <row r="7" spans="2:16">
      <c r="B7" s="34" t="s">
        <v>42</v>
      </c>
      <c r="C7" s="34">
        <v>0.76400000000000001</v>
      </c>
      <c r="D7" s="35">
        <f>C7/$C$6</f>
        <v>1.1480262663601255E-3</v>
      </c>
      <c r="E7" s="34">
        <v>0</v>
      </c>
      <c r="F7" s="35">
        <f>E7/$E$6</f>
        <v>0</v>
      </c>
      <c r="G7" s="34">
        <v>0.442</v>
      </c>
      <c r="H7" s="35">
        <f>G7/$G$6</f>
        <v>1.1268812160119112E-3</v>
      </c>
      <c r="I7" s="34">
        <v>0.88400000000000001</v>
      </c>
      <c r="J7" s="35">
        <f>I7/$I$6</f>
        <v>2.1180755223308414E-3</v>
      </c>
      <c r="K7" s="34">
        <v>79.798000000000002</v>
      </c>
      <c r="L7" s="35">
        <f>K7/$K$6</f>
        <v>5.150437862734164E-2</v>
      </c>
      <c r="M7" s="34">
        <v>0</v>
      </c>
      <c r="N7" s="35">
        <f>M7/$M$6</f>
        <v>0</v>
      </c>
      <c r="O7" s="34">
        <f>SUM(C7,E7,G7,I7,K7,M7)</f>
        <v>81.888000000000005</v>
      </c>
      <c r="P7" s="36">
        <f>O7/$O$6</f>
        <v>1.9969697213562947E-2</v>
      </c>
    </row>
    <row r="8" spans="2:16">
      <c r="B8" s="34" t="s">
        <v>43</v>
      </c>
      <c r="C8" s="34">
        <v>0</v>
      </c>
      <c r="D8" s="35">
        <f t="shared" ref="D8:D16" si="0">C8/$C$6</f>
        <v>0</v>
      </c>
      <c r="E8" s="34">
        <v>0</v>
      </c>
      <c r="F8" s="35">
        <f t="shared" ref="F8:F16" si="1">E8/$E$6</f>
        <v>0</v>
      </c>
      <c r="G8" s="34">
        <v>0</v>
      </c>
      <c r="H8" s="35">
        <f t="shared" ref="H8:H16" si="2">G8/$G$6</f>
        <v>0</v>
      </c>
      <c r="I8" s="34">
        <v>0</v>
      </c>
      <c r="J8" s="35">
        <f t="shared" ref="J8:J16" si="3">I8/$I$6</f>
        <v>0</v>
      </c>
      <c r="K8" s="34">
        <v>0</v>
      </c>
      <c r="L8" s="35">
        <f t="shared" ref="L8:L16" si="4">K8/$K$6</f>
        <v>0</v>
      </c>
      <c r="M8" s="34">
        <v>0</v>
      </c>
      <c r="N8" s="35">
        <f t="shared" ref="N8:N16" si="5">M8/$M$6</f>
        <v>0</v>
      </c>
      <c r="O8" s="34">
        <f>SUM(C8,E8,G8,I8,K8,M8)</f>
        <v>0</v>
      </c>
      <c r="P8" s="36">
        <f t="shared" ref="P8:P16" si="6">O8/$O$6</f>
        <v>0</v>
      </c>
    </row>
    <row r="9" spans="2:16">
      <c r="B9" s="34" t="s">
        <v>44</v>
      </c>
      <c r="C9" s="34">
        <v>0</v>
      </c>
      <c r="D9" s="35">
        <f t="shared" si="0"/>
        <v>0</v>
      </c>
      <c r="E9" s="34">
        <v>2.1970000000000001</v>
      </c>
      <c r="F9" s="35">
        <f t="shared" si="1"/>
        <v>9.3911764831604277E-3</v>
      </c>
      <c r="G9" s="34">
        <v>0</v>
      </c>
      <c r="H9" s="35">
        <f t="shared" si="2"/>
        <v>0</v>
      </c>
      <c r="I9" s="34">
        <v>0</v>
      </c>
      <c r="J9" s="35">
        <f t="shared" si="3"/>
        <v>0</v>
      </c>
      <c r="K9" s="34">
        <v>9.7210000000000001</v>
      </c>
      <c r="L9" s="35">
        <f t="shared" si="4"/>
        <v>6.2742683355019938E-3</v>
      </c>
      <c r="M9" s="34">
        <v>5.9470000000000001</v>
      </c>
      <c r="N9" s="35">
        <f t="shared" si="5"/>
        <v>7.0609076003006251E-3</v>
      </c>
      <c r="O9" s="34">
        <f t="shared" ref="O9:O16" si="7">SUM(C9,E9,G9,I9,K9,M9)</f>
        <v>17.864999999999998</v>
      </c>
      <c r="P9" s="36">
        <f t="shared" si="6"/>
        <v>4.3566656985187333E-3</v>
      </c>
    </row>
    <row r="10" spans="2:16">
      <c r="B10" s="37" t="s">
        <v>45</v>
      </c>
      <c r="C10" s="37">
        <v>114.81100000000001</v>
      </c>
      <c r="D10" s="38">
        <f t="shared" si="0"/>
        <v>0.17252099956423084</v>
      </c>
      <c r="E10" s="37">
        <v>67.307000000000002</v>
      </c>
      <c r="F10" s="38">
        <f t="shared" si="1"/>
        <v>0.28770683457081425</v>
      </c>
      <c r="G10" s="37">
        <v>149.05000000000001</v>
      </c>
      <c r="H10" s="38">
        <f t="shared" si="2"/>
        <v>0.38000372227731988</v>
      </c>
      <c r="I10" s="37">
        <v>45.07</v>
      </c>
      <c r="J10" s="38">
        <f t="shared" si="3"/>
        <v>0.10798830745639255</v>
      </c>
      <c r="K10" s="37">
        <v>108.55500000000001</v>
      </c>
      <c r="L10" s="38">
        <f t="shared" si="4"/>
        <v>7.0065137245182485E-2</v>
      </c>
      <c r="M10" s="37">
        <v>13.519</v>
      </c>
      <c r="N10" s="38">
        <f t="shared" si="5"/>
        <v>1.6051187127705424E-2</v>
      </c>
      <c r="O10" s="37">
        <f t="shared" si="7"/>
        <v>498.31200000000001</v>
      </c>
      <c r="P10" s="39">
        <f t="shared" si="6"/>
        <v>0.12152134327233513</v>
      </c>
    </row>
    <row r="11" spans="2:16">
      <c r="B11" s="34" t="s">
        <v>46</v>
      </c>
      <c r="C11" s="34">
        <v>0</v>
      </c>
      <c r="D11" s="35">
        <f t="shared" si="0"/>
        <v>0</v>
      </c>
      <c r="E11" s="34">
        <v>0</v>
      </c>
      <c r="F11" s="35">
        <f t="shared" si="1"/>
        <v>0</v>
      </c>
      <c r="G11" s="34">
        <v>0</v>
      </c>
      <c r="H11" s="35">
        <f t="shared" si="2"/>
        <v>0</v>
      </c>
      <c r="I11" s="34">
        <v>0</v>
      </c>
      <c r="J11" s="35">
        <f t="shared" si="3"/>
        <v>0</v>
      </c>
      <c r="K11" s="34">
        <v>29.497</v>
      </c>
      <c r="L11" s="35">
        <f t="shared" si="4"/>
        <v>1.9038380114422621E-2</v>
      </c>
      <c r="M11" s="34">
        <v>0</v>
      </c>
      <c r="N11" s="35">
        <f t="shared" si="5"/>
        <v>0</v>
      </c>
      <c r="O11" s="34">
        <f t="shared" si="7"/>
        <v>29.497</v>
      </c>
      <c r="P11" s="36">
        <f t="shared" si="6"/>
        <v>7.1933147556231224E-3</v>
      </c>
    </row>
    <row r="12" spans="2:16">
      <c r="B12" s="34" t="s">
        <v>47</v>
      </c>
      <c r="C12" s="34">
        <v>8.4000000000000005E-2</v>
      </c>
      <c r="D12" s="35">
        <f t="shared" si="0"/>
        <v>1.2622278321236982E-4</v>
      </c>
      <c r="E12" s="34">
        <v>14.617000000000001</v>
      </c>
      <c r="F12" s="35">
        <f t="shared" si="1"/>
        <v>6.2481031704304038E-2</v>
      </c>
      <c r="G12" s="34">
        <v>1.494</v>
      </c>
      <c r="H12" s="35">
        <f t="shared" si="2"/>
        <v>3.808960490320804E-3</v>
      </c>
      <c r="I12" s="34">
        <v>4.1559999999999997</v>
      </c>
      <c r="J12" s="35">
        <f t="shared" si="3"/>
        <v>9.9578301705961266E-3</v>
      </c>
      <c r="K12" s="34">
        <v>20.516999999999999</v>
      </c>
      <c r="L12" s="35">
        <f t="shared" si="4"/>
        <v>1.3242378709957248E-2</v>
      </c>
      <c r="M12" s="34">
        <v>7.5</v>
      </c>
      <c r="N12" s="35">
        <f t="shared" si="5"/>
        <v>8.9047935097115675E-3</v>
      </c>
      <c r="O12" s="34">
        <f t="shared" si="7"/>
        <v>48.367999999999995</v>
      </c>
      <c r="P12" s="36">
        <f t="shared" si="6"/>
        <v>1.1795309628097066E-2</v>
      </c>
    </row>
    <row r="13" spans="2:16">
      <c r="B13" s="34" t="s">
        <v>48</v>
      </c>
      <c r="C13" s="34">
        <v>495.67500000000001</v>
      </c>
      <c r="D13" s="35">
        <f t="shared" si="0"/>
        <v>0.74482711986656436</v>
      </c>
      <c r="E13" s="34">
        <v>135.20500000000001</v>
      </c>
      <c r="F13" s="35">
        <f t="shared" si="1"/>
        <v>0.57793992553741724</v>
      </c>
      <c r="G13" s="34">
        <v>223.36099999999999</v>
      </c>
      <c r="H13" s="35">
        <f t="shared" si="2"/>
        <v>0.56945998934306896</v>
      </c>
      <c r="I13" s="34">
        <v>357.07499999999999</v>
      </c>
      <c r="J13" s="35">
        <f t="shared" si="3"/>
        <v>0.85555635422656695</v>
      </c>
      <c r="K13" s="34">
        <v>906.63499999999999</v>
      </c>
      <c r="L13" s="35">
        <f t="shared" si="4"/>
        <v>0.5851734669640829</v>
      </c>
      <c r="M13" s="34">
        <v>708.87099999999998</v>
      </c>
      <c r="N13" s="35">
        <f t="shared" si="5"/>
        <v>0.84164665066969979</v>
      </c>
      <c r="O13" s="34">
        <f>SUM(C13,E13,G13,I13,K13,M13)</f>
        <v>2826.8220000000001</v>
      </c>
      <c r="P13" s="36">
        <f t="shared" si="6"/>
        <v>0.68936571190697582</v>
      </c>
    </row>
    <row r="14" spans="2:16">
      <c r="B14" s="34" t="s">
        <v>49</v>
      </c>
      <c r="C14" s="34">
        <v>0</v>
      </c>
      <c r="D14" s="35">
        <f t="shared" si="0"/>
        <v>0</v>
      </c>
      <c r="E14" s="34">
        <v>0</v>
      </c>
      <c r="F14" s="35">
        <f t="shared" si="1"/>
        <v>0</v>
      </c>
      <c r="G14" s="34">
        <v>0</v>
      </c>
      <c r="H14" s="35">
        <f t="shared" si="2"/>
        <v>0</v>
      </c>
      <c r="I14" s="34">
        <v>0</v>
      </c>
      <c r="J14" s="35">
        <f t="shared" si="3"/>
        <v>0</v>
      </c>
      <c r="K14" s="34">
        <v>0.35799999999999998</v>
      </c>
      <c r="L14" s="35">
        <f t="shared" si="4"/>
        <v>2.3106553483280667E-4</v>
      </c>
      <c r="M14" s="34">
        <v>0</v>
      </c>
      <c r="N14" s="35">
        <f t="shared" si="5"/>
        <v>0</v>
      </c>
      <c r="O14" s="34">
        <f t="shared" si="7"/>
        <v>0.35799999999999998</v>
      </c>
      <c r="P14" s="36">
        <f t="shared" si="6"/>
        <v>8.7304020155035345E-5</v>
      </c>
    </row>
    <row r="15" spans="2:16">
      <c r="B15" s="34" t="s">
        <v>50</v>
      </c>
      <c r="C15" s="34">
        <v>6.0140000000000002</v>
      </c>
      <c r="D15" s="35">
        <f t="shared" si="0"/>
        <v>9.0369502171332387E-3</v>
      </c>
      <c r="E15" s="34">
        <v>0</v>
      </c>
      <c r="F15" s="35">
        <f t="shared" si="1"/>
        <v>0</v>
      </c>
      <c r="G15" s="34">
        <v>0</v>
      </c>
      <c r="H15" s="35">
        <f t="shared" si="2"/>
        <v>0</v>
      </c>
      <c r="I15" s="34">
        <v>0</v>
      </c>
      <c r="J15" s="35">
        <f t="shared" si="3"/>
        <v>0</v>
      </c>
      <c r="K15" s="34">
        <v>60.118000000000002</v>
      </c>
      <c r="L15" s="35">
        <f t="shared" si="4"/>
        <v>3.8802228556085679E-2</v>
      </c>
      <c r="M15" s="34">
        <v>79.200999999999993</v>
      </c>
      <c r="N15" s="35">
        <f t="shared" si="5"/>
        <v>9.4035806768355434E-2</v>
      </c>
      <c r="O15" s="34">
        <f>SUM(C15,E15,G15,I15,K15,M15)</f>
        <v>145.333</v>
      </c>
      <c r="P15" s="36">
        <f t="shared" si="6"/>
        <v>3.5441774193273053E-2</v>
      </c>
    </row>
    <row r="16" spans="2:16">
      <c r="B16" s="34" t="s">
        <v>51</v>
      </c>
      <c r="C16" s="34">
        <v>48.142000000000003</v>
      </c>
      <c r="D16" s="35">
        <f t="shared" si="0"/>
        <v>7.2340681302498905E-2</v>
      </c>
      <c r="E16" s="34">
        <v>14.617000000000001</v>
      </c>
      <c r="F16" s="35">
        <f t="shared" si="1"/>
        <v>6.2481031704304038E-2</v>
      </c>
      <c r="G16" s="34">
        <v>17.885999999999999</v>
      </c>
      <c r="H16" s="35">
        <f t="shared" si="2"/>
        <v>4.560044667327838E-2</v>
      </c>
      <c r="I16" s="34">
        <v>10.175000000000001</v>
      </c>
      <c r="J16" s="35">
        <f t="shared" si="3"/>
        <v>2.4379432624113476E-2</v>
      </c>
      <c r="K16" s="34">
        <v>334.14499999999998</v>
      </c>
      <c r="L16" s="35">
        <f t="shared" si="4"/>
        <v>0.21566869591259269</v>
      </c>
      <c r="M16" s="34">
        <v>27.204999999999998</v>
      </c>
      <c r="N16" s="35">
        <f t="shared" si="5"/>
        <v>3.2300654324227088E-2</v>
      </c>
      <c r="O16" s="34">
        <f t="shared" si="7"/>
        <v>452.16999999999996</v>
      </c>
      <c r="P16" s="36">
        <f t="shared" si="6"/>
        <v>0.11026887931145903</v>
      </c>
    </row>
    <row r="17" spans="2:30"/>
    <row r="18" spans="2:30">
      <c r="B18" s="1" t="s">
        <v>52</v>
      </c>
    </row>
    <row r="19" spans="2:30">
      <c r="B19" s="30" t="s">
        <v>53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4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</row>
    <row r="20" spans="2:30">
      <c r="B20" s="1" t="s">
        <v>37</v>
      </c>
      <c r="C20" s="32" t="s">
        <v>14</v>
      </c>
      <c r="D20" s="32"/>
      <c r="E20" s="32" t="s">
        <v>16</v>
      </c>
      <c r="F20" s="32"/>
      <c r="G20" s="32" t="s">
        <v>15</v>
      </c>
      <c r="H20" s="32"/>
      <c r="I20" s="32" t="s">
        <v>17</v>
      </c>
      <c r="J20" s="32"/>
      <c r="K20" s="32" t="s">
        <v>18</v>
      </c>
      <c r="L20" s="32"/>
      <c r="M20" s="32" t="s">
        <v>19</v>
      </c>
      <c r="N20" s="32"/>
      <c r="O20" s="32" t="s">
        <v>20</v>
      </c>
      <c r="P20" s="32"/>
      <c r="Q20" s="32" t="s">
        <v>21</v>
      </c>
      <c r="R20" s="32"/>
      <c r="S20" s="32" t="s">
        <v>22</v>
      </c>
      <c r="T20" s="32"/>
      <c r="U20" s="32" t="s">
        <v>23</v>
      </c>
      <c r="V20" s="32"/>
      <c r="W20" s="32" t="s">
        <v>24</v>
      </c>
      <c r="X20" s="32"/>
      <c r="Y20" s="32" t="s">
        <v>26</v>
      </c>
      <c r="Z20" s="32"/>
      <c r="AA20" s="32" t="s">
        <v>25</v>
      </c>
      <c r="AB20" s="32"/>
      <c r="AC20" s="32" t="s">
        <v>54</v>
      </c>
      <c r="AD20" s="32"/>
    </row>
    <row r="21" spans="2:30">
      <c r="B21" s="1" t="s">
        <v>12</v>
      </c>
      <c r="C21" s="33" t="s">
        <v>40</v>
      </c>
      <c r="D21" s="33" t="s">
        <v>3</v>
      </c>
      <c r="E21" s="33" t="s">
        <v>40</v>
      </c>
      <c r="F21" s="33" t="s">
        <v>3</v>
      </c>
      <c r="G21" s="33" t="s">
        <v>40</v>
      </c>
      <c r="H21" s="33" t="s">
        <v>3</v>
      </c>
      <c r="I21" s="33" t="s">
        <v>40</v>
      </c>
      <c r="J21" s="33" t="s">
        <v>3</v>
      </c>
      <c r="K21" s="33" t="s">
        <v>40</v>
      </c>
      <c r="L21" s="33" t="s">
        <v>3</v>
      </c>
      <c r="M21" s="33" t="s">
        <v>40</v>
      </c>
      <c r="N21" s="33" t="s">
        <v>3</v>
      </c>
      <c r="O21" s="33" t="s">
        <v>40</v>
      </c>
      <c r="P21" s="33" t="s">
        <v>3</v>
      </c>
      <c r="Q21" s="33" t="s">
        <v>40</v>
      </c>
      <c r="R21" s="33" t="s">
        <v>3</v>
      </c>
      <c r="S21" s="33" t="s">
        <v>40</v>
      </c>
      <c r="T21" s="33" t="s">
        <v>3</v>
      </c>
      <c r="U21" s="33" t="s">
        <v>40</v>
      </c>
      <c r="V21" s="33" t="s">
        <v>3</v>
      </c>
      <c r="W21" s="33" t="s">
        <v>40</v>
      </c>
      <c r="X21" s="33" t="s">
        <v>3</v>
      </c>
      <c r="Y21" s="33" t="s">
        <v>40</v>
      </c>
      <c r="Z21" s="33" t="s">
        <v>3</v>
      </c>
      <c r="AA21" s="33" t="s">
        <v>40</v>
      </c>
      <c r="AB21" s="33" t="s">
        <v>3</v>
      </c>
      <c r="AC21" s="33" t="s">
        <v>40</v>
      </c>
      <c r="AD21" s="33" t="s">
        <v>3</v>
      </c>
    </row>
    <row r="22" spans="2:30">
      <c r="B22" s="34" t="s">
        <v>41</v>
      </c>
      <c r="C22" s="34">
        <f>SUM(C23:C32)</f>
        <v>1.07</v>
      </c>
      <c r="D22" s="34" t="s">
        <v>38</v>
      </c>
      <c r="E22" s="34">
        <f>SUM(E23:E32)</f>
        <v>152.88800000000001</v>
      </c>
      <c r="F22" s="34" t="s">
        <v>38</v>
      </c>
      <c r="G22" s="34">
        <f>SUM(G23:G32)</f>
        <v>431.88400000000001</v>
      </c>
      <c r="H22" s="34" t="s">
        <v>38</v>
      </c>
      <c r="I22" s="34">
        <f>SUM(I23:I32)</f>
        <v>2219.5930000000003</v>
      </c>
      <c r="J22" s="34" t="s">
        <v>38</v>
      </c>
      <c r="K22" s="34">
        <f>SUM(K23:K32)</f>
        <v>37.634999999999998</v>
      </c>
      <c r="L22" s="34" t="s">
        <v>38</v>
      </c>
      <c r="M22" s="34">
        <f>SUM(M23:M32)</f>
        <v>11.437000000000001</v>
      </c>
      <c r="N22" s="34" t="s">
        <v>38</v>
      </c>
      <c r="O22" s="34">
        <f>SUM(O23:O32)</f>
        <v>450.43899999999991</v>
      </c>
      <c r="P22" s="34" t="s">
        <v>38</v>
      </c>
      <c r="Q22" s="34">
        <f>SUM(Q23:Q32)</f>
        <v>490.33800000000008</v>
      </c>
      <c r="R22" s="34" t="s">
        <v>38</v>
      </c>
      <c r="S22" s="34">
        <f>SUM(S23:S32)</f>
        <v>768.07400000000007</v>
      </c>
      <c r="T22" s="34" t="s">
        <v>38</v>
      </c>
      <c r="U22" s="34">
        <f>SUM(U23:U32)</f>
        <v>2381.4680000000003</v>
      </c>
      <c r="V22" s="34" t="s">
        <v>38</v>
      </c>
      <c r="W22" s="34">
        <f>SUM(W23:W32)</f>
        <v>328.90699999999998</v>
      </c>
      <c r="X22" s="34" t="s">
        <v>38</v>
      </c>
      <c r="Y22" s="34">
        <f>SUM(Y23:Y32)</f>
        <v>50.099000000000004</v>
      </c>
      <c r="Z22" s="34" t="s">
        <v>38</v>
      </c>
      <c r="AA22" s="34">
        <f>SUM(AA23:AA32)</f>
        <v>193.27500000000001</v>
      </c>
      <c r="AB22" s="34" t="s">
        <v>38</v>
      </c>
      <c r="AC22" s="34">
        <f>SUM(AC23:AC32)</f>
        <v>7517.1069999999991</v>
      </c>
      <c r="AD22" s="34"/>
    </row>
    <row r="23" spans="2:30">
      <c r="B23" s="34" t="s">
        <v>42</v>
      </c>
      <c r="C23" s="34">
        <v>0</v>
      </c>
      <c r="D23" s="35">
        <f>C23/C$22</f>
        <v>0</v>
      </c>
      <c r="E23" s="34">
        <v>8.9999999999999993E-3</v>
      </c>
      <c r="F23" s="35">
        <f>E23/E$22</f>
        <v>5.8866621317565792E-5</v>
      </c>
      <c r="G23" s="34">
        <v>21.965</v>
      </c>
      <c r="H23" s="35">
        <f>G23/G$22</f>
        <v>5.0858563873632731E-2</v>
      </c>
      <c r="I23" s="34">
        <v>114.527</v>
      </c>
      <c r="J23" s="35">
        <f>I23/I$22</f>
        <v>5.1598198408446948E-2</v>
      </c>
      <c r="K23" s="34">
        <v>0</v>
      </c>
      <c r="L23" s="35">
        <f>K23/K$22</f>
        <v>0</v>
      </c>
      <c r="M23" s="34">
        <v>0</v>
      </c>
      <c r="N23" s="35">
        <f>M23/M$22</f>
        <v>0</v>
      </c>
      <c r="O23" s="34">
        <v>0</v>
      </c>
      <c r="P23" s="35">
        <f>O23/O$22</f>
        <v>0</v>
      </c>
      <c r="Q23" s="34">
        <v>0</v>
      </c>
      <c r="R23" s="35">
        <f>Q23/Q$22</f>
        <v>0</v>
      </c>
      <c r="S23" s="34">
        <v>0</v>
      </c>
      <c r="T23" s="35">
        <f>S23/S$22</f>
        <v>0</v>
      </c>
      <c r="U23" s="34">
        <v>1909.64</v>
      </c>
      <c r="V23" s="35">
        <f>U23/U$22</f>
        <v>0.80187514591839981</v>
      </c>
      <c r="W23" s="34">
        <v>1.05</v>
      </c>
      <c r="X23" s="35">
        <f>W23/W$22</f>
        <v>3.1923917703180539E-3</v>
      </c>
      <c r="Y23" s="34">
        <v>5.8999999999999997E-2</v>
      </c>
      <c r="Z23" s="35">
        <f>Y23/Y$22</f>
        <v>1.1776682169304775E-3</v>
      </c>
      <c r="AA23" s="34">
        <v>0.88400000000000001</v>
      </c>
      <c r="AB23" s="35">
        <f>AA23/AA$22</f>
        <v>4.5737938170999871E-3</v>
      </c>
      <c r="AC23" s="34">
        <f>SUM(C23,E23,G23,I23,K23,M23,O23,Q23,S23,U23,W23,Y23,AA23)</f>
        <v>2048.134</v>
      </c>
      <c r="AD23" s="36">
        <f>AC23/$AC$22</f>
        <v>0.27246306325026376</v>
      </c>
    </row>
    <row r="24" spans="2:30">
      <c r="B24" s="34" t="s">
        <v>43</v>
      </c>
      <c r="C24" s="34">
        <v>0</v>
      </c>
      <c r="D24" s="35">
        <f t="shared" ref="D24:F32" si="8">C24/C$22</f>
        <v>0</v>
      </c>
      <c r="E24" s="34">
        <v>0</v>
      </c>
      <c r="F24" s="35">
        <f t="shared" si="8"/>
        <v>0</v>
      </c>
      <c r="G24" s="34">
        <v>18.744</v>
      </c>
      <c r="H24" s="35">
        <f t="shared" ref="H24:J24" si="9">G24/G$22</f>
        <v>4.3400542738327885E-2</v>
      </c>
      <c r="I24" s="34">
        <v>0.93100000000000005</v>
      </c>
      <c r="J24" s="35">
        <f t="shared" si="9"/>
        <v>4.1944626785180884E-4</v>
      </c>
      <c r="K24" s="34">
        <v>0</v>
      </c>
      <c r="L24" s="35">
        <f t="shared" ref="L24" si="10">K24/K$22</f>
        <v>0</v>
      </c>
      <c r="M24" s="34">
        <v>0</v>
      </c>
      <c r="N24" s="35">
        <f t="shared" ref="N24" si="11">M24/M$22</f>
        <v>0</v>
      </c>
      <c r="O24" s="34">
        <v>0</v>
      </c>
      <c r="P24" s="35">
        <f t="shared" ref="P24" si="12">O24/O$22</f>
        <v>0</v>
      </c>
      <c r="Q24" s="34">
        <v>0</v>
      </c>
      <c r="R24" s="35">
        <f t="shared" ref="R24" si="13">Q24/Q$22</f>
        <v>0</v>
      </c>
      <c r="S24" s="34">
        <v>0</v>
      </c>
      <c r="T24" s="35">
        <f t="shared" ref="T24" si="14">S24/S$22</f>
        <v>0</v>
      </c>
      <c r="U24" s="34">
        <v>5.4050000000000002</v>
      </c>
      <c r="V24" s="35">
        <f t="shared" ref="V24" si="15">U24/U$22</f>
        <v>2.2696084935846291E-3</v>
      </c>
      <c r="W24" s="34">
        <v>1.05</v>
      </c>
      <c r="X24" s="35">
        <f t="shared" ref="X24" si="16">W24/W$22</f>
        <v>3.1923917703180539E-3</v>
      </c>
      <c r="Y24" s="34">
        <v>0</v>
      </c>
      <c r="Z24" s="35">
        <f t="shared" ref="Z24" si="17">Y24/Y$22</f>
        <v>0</v>
      </c>
      <c r="AA24" s="34">
        <v>0.88400000000000001</v>
      </c>
      <c r="AB24" s="35">
        <f t="shared" ref="AB24" si="18">AA24/AA$22</f>
        <v>4.5737938170999871E-3</v>
      </c>
      <c r="AC24" s="34">
        <f t="shared" ref="AC24:AC32" si="19">SUM(C24,E24,G24,I24,K24,M24,O24,Q24,S24,U24,W24,Y24,AA24)</f>
        <v>27.014000000000003</v>
      </c>
      <c r="AD24" s="36">
        <f t="shared" ref="AD24:AD32" si="20">AC24/$AC$22</f>
        <v>3.5936697455550394E-3</v>
      </c>
    </row>
    <row r="25" spans="2:30">
      <c r="B25" s="34" t="s">
        <v>44</v>
      </c>
      <c r="C25" s="34">
        <v>0</v>
      </c>
      <c r="D25" s="35">
        <f t="shared" si="8"/>
        <v>0</v>
      </c>
      <c r="E25" s="34">
        <v>0</v>
      </c>
      <c r="F25" s="35">
        <f t="shared" si="8"/>
        <v>0</v>
      </c>
      <c r="G25" s="34">
        <v>0</v>
      </c>
      <c r="H25" s="35">
        <f t="shared" ref="H25:J25" si="21">G25/G$22</f>
        <v>0</v>
      </c>
      <c r="I25" s="34">
        <v>15.31</v>
      </c>
      <c r="J25" s="35">
        <f t="shared" si="21"/>
        <v>6.897660967573784E-3</v>
      </c>
      <c r="K25" s="34">
        <v>0</v>
      </c>
      <c r="L25" s="35">
        <f t="shared" ref="L25" si="22">K25/K$22</f>
        <v>0</v>
      </c>
      <c r="M25" s="34">
        <v>0</v>
      </c>
      <c r="N25" s="35">
        <f t="shared" ref="N25" si="23">M25/M$22</f>
        <v>0</v>
      </c>
      <c r="O25" s="34">
        <v>15.500999999999999</v>
      </c>
      <c r="P25" s="35">
        <f t="shared" ref="P25" si="24">O25/O$22</f>
        <v>3.4413094780869333E-2</v>
      </c>
      <c r="Q25" s="34">
        <v>0</v>
      </c>
      <c r="R25" s="35">
        <f t="shared" ref="R25" si="25">Q25/Q$22</f>
        <v>0</v>
      </c>
      <c r="S25" s="34">
        <v>0</v>
      </c>
      <c r="T25" s="35">
        <f t="shared" ref="T25" si="26">S25/S$22</f>
        <v>0</v>
      </c>
      <c r="U25" s="34">
        <v>10.377000000000001</v>
      </c>
      <c r="V25" s="35">
        <f t="shared" ref="V25" si="27">U25/U$22</f>
        <v>4.3573963622437926E-3</v>
      </c>
      <c r="W25" s="34">
        <v>0</v>
      </c>
      <c r="X25" s="35">
        <f t="shared" ref="X25" si="28">W25/W$22</f>
        <v>0</v>
      </c>
      <c r="Y25" s="34">
        <v>0</v>
      </c>
      <c r="Z25" s="35">
        <f t="shared" ref="Z25" si="29">Y25/Y$22</f>
        <v>0</v>
      </c>
      <c r="AA25" s="34">
        <v>0</v>
      </c>
      <c r="AB25" s="35">
        <f t="shared" ref="AB25" si="30">AA25/AA$22</f>
        <v>0</v>
      </c>
      <c r="AC25" s="34">
        <f t="shared" si="19"/>
        <v>41.188000000000002</v>
      </c>
      <c r="AD25" s="36">
        <f t="shared" si="20"/>
        <v>5.4792355622981029E-3</v>
      </c>
    </row>
    <row r="26" spans="2:30">
      <c r="B26" s="37" t="s">
        <v>45</v>
      </c>
      <c r="C26" s="37">
        <v>1.07</v>
      </c>
      <c r="D26" s="38">
        <f t="shared" si="8"/>
        <v>1</v>
      </c>
      <c r="E26" s="37">
        <v>137.95500000000001</v>
      </c>
      <c r="F26" s="38">
        <f t="shared" si="8"/>
        <v>0.9023271937627545</v>
      </c>
      <c r="G26" s="37">
        <v>337.37900000000002</v>
      </c>
      <c r="H26" s="38">
        <f>G26/G$22</f>
        <v>0.78117966861472066</v>
      </c>
      <c r="I26" s="37">
        <v>1457.9390000000001</v>
      </c>
      <c r="J26" s="38">
        <f>I26/I$22</f>
        <v>0.65684970172459545</v>
      </c>
      <c r="K26" s="37">
        <v>32.625999999999998</v>
      </c>
      <c r="L26" s="38">
        <f>K26/K$22</f>
        <v>0.86690580576590937</v>
      </c>
      <c r="M26" s="37">
        <v>6.03</v>
      </c>
      <c r="N26" s="38">
        <f>M26/M$22</f>
        <v>0.52723616332954448</v>
      </c>
      <c r="O26" s="37">
        <v>402.62299999999999</v>
      </c>
      <c r="P26" s="38">
        <f>O26/O$22</f>
        <v>0.89384578155976746</v>
      </c>
      <c r="Q26" s="37">
        <v>156.86000000000001</v>
      </c>
      <c r="R26" s="38">
        <f>Q26/Q$22</f>
        <v>0.3199017820360649</v>
      </c>
      <c r="S26" s="37">
        <v>127.523</v>
      </c>
      <c r="T26" s="38">
        <f>S26/S$22</f>
        <v>0.16602957527529896</v>
      </c>
      <c r="U26" s="37">
        <v>274.41300000000001</v>
      </c>
      <c r="V26" s="38">
        <f>U26/U$22</f>
        <v>0.11522850611471579</v>
      </c>
      <c r="W26" s="37">
        <v>214.52699999999999</v>
      </c>
      <c r="X26" s="38">
        <f>W26/W$22</f>
        <v>0.65224212315335339</v>
      </c>
      <c r="Y26" s="37">
        <v>24.591000000000001</v>
      </c>
      <c r="Z26" s="38">
        <f>Y26/Y$22</f>
        <v>0.49084812072097245</v>
      </c>
      <c r="AA26" s="37">
        <v>146.77099999999999</v>
      </c>
      <c r="AB26" s="38">
        <f>AA26/AA$22</f>
        <v>0.75938947096106579</v>
      </c>
      <c r="AC26" s="37">
        <f t="shared" si="19"/>
        <v>3320.3070000000002</v>
      </c>
      <c r="AD26" s="39">
        <f t="shared" si="20"/>
        <v>0.4417001114923601</v>
      </c>
    </row>
    <row r="27" spans="2:30">
      <c r="B27" s="34" t="s">
        <v>46</v>
      </c>
      <c r="C27" s="34">
        <v>0</v>
      </c>
      <c r="D27" s="35">
        <f t="shared" si="8"/>
        <v>0</v>
      </c>
      <c r="E27" s="34">
        <v>0</v>
      </c>
      <c r="F27" s="35">
        <f t="shared" si="8"/>
        <v>0</v>
      </c>
      <c r="G27" s="34">
        <v>0</v>
      </c>
      <c r="H27" s="35">
        <f t="shared" ref="H27:J27" si="31">G27/G$22</f>
        <v>0</v>
      </c>
      <c r="I27" s="34">
        <v>0</v>
      </c>
      <c r="J27" s="35">
        <f t="shared" si="31"/>
        <v>0</v>
      </c>
      <c r="K27" s="34">
        <v>0</v>
      </c>
      <c r="L27" s="35">
        <f t="shared" ref="L27" si="32">K27/K$22</f>
        <v>0</v>
      </c>
      <c r="M27" s="34">
        <v>0</v>
      </c>
      <c r="N27" s="35">
        <f t="shared" ref="N27" si="33">M27/M$22</f>
        <v>0</v>
      </c>
      <c r="O27" s="34">
        <v>0</v>
      </c>
      <c r="P27" s="35">
        <f t="shared" ref="P27" si="34">O27/O$22</f>
        <v>0</v>
      </c>
      <c r="Q27" s="34">
        <v>109.843</v>
      </c>
      <c r="R27" s="35">
        <f t="shared" ref="R27" si="35">Q27/Q$22</f>
        <v>0.22401486321680145</v>
      </c>
      <c r="S27" s="34">
        <v>0</v>
      </c>
      <c r="T27" s="35">
        <f t="shared" ref="T27" si="36">S27/S$22</f>
        <v>0</v>
      </c>
      <c r="U27" s="34">
        <v>0</v>
      </c>
      <c r="V27" s="35">
        <f t="shared" ref="V27" si="37">U27/U$22</f>
        <v>0</v>
      </c>
      <c r="W27" s="34">
        <v>23.137</v>
      </c>
      <c r="X27" s="35">
        <f t="shared" ref="X27" si="38">W27/W$22</f>
        <v>7.0345112752236955E-2</v>
      </c>
      <c r="Y27" s="34">
        <v>0</v>
      </c>
      <c r="Z27" s="35">
        <f t="shared" ref="Z27" si="39">Y27/Y$22</f>
        <v>0</v>
      </c>
      <c r="AA27" s="34">
        <v>0</v>
      </c>
      <c r="AB27" s="35">
        <f t="shared" ref="AB27" si="40">AA27/AA$22</f>
        <v>0</v>
      </c>
      <c r="AC27" s="34">
        <f t="shared" si="19"/>
        <v>132.98000000000002</v>
      </c>
      <c r="AD27" s="36">
        <f t="shared" si="20"/>
        <v>1.7690316234689758E-2</v>
      </c>
    </row>
    <row r="28" spans="2:30">
      <c r="B28" s="34" t="s">
        <v>47</v>
      </c>
      <c r="C28" s="34">
        <v>0</v>
      </c>
      <c r="D28" s="35">
        <f t="shared" si="8"/>
        <v>0</v>
      </c>
      <c r="E28" s="34">
        <v>0</v>
      </c>
      <c r="F28" s="35">
        <f t="shared" si="8"/>
        <v>0</v>
      </c>
      <c r="G28" s="34">
        <v>10.401999999999999</v>
      </c>
      <c r="H28" s="35">
        <f t="shared" ref="H28:J28" si="41">G28/G$22</f>
        <v>2.408517101814376E-2</v>
      </c>
      <c r="I28" s="34">
        <v>0.76400000000000001</v>
      </c>
      <c r="J28" s="35">
        <f t="shared" si="41"/>
        <v>3.442072488064253E-4</v>
      </c>
      <c r="K28" s="34">
        <v>0.46300000000000002</v>
      </c>
      <c r="L28" s="35">
        <f t="shared" ref="L28" si="42">K28/K$22</f>
        <v>1.2302378105486915E-2</v>
      </c>
      <c r="M28" s="34">
        <v>0</v>
      </c>
      <c r="N28" s="35">
        <f t="shared" ref="N28" si="43">M28/M$22</f>
        <v>0</v>
      </c>
      <c r="O28" s="34">
        <v>0.57299999999999995</v>
      </c>
      <c r="P28" s="35">
        <f t="shared" ref="P28" si="44">O28/O$22</f>
        <v>1.2720923365871961E-3</v>
      </c>
      <c r="Q28" s="34">
        <v>0</v>
      </c>
      <c r="R28" s="35">
        <f t="shared" ref="R28" si="45">Q28/Q$22</f>
        <v>0</v>
      </c>
      <c r="S28" s="34">
        <v>3.5179999999999998</v>
      </c>
      <c r="T28" s="35">
        <f t="shared" ref="T28" si="46">S28/S$22</f>
        <v>4.5802878368490533E-3</v>
      </c>
      <c r="U28" s="34">
        <v>5.5010000000000003</v>
      </c>
      <c r="V28" s="35">
        <f t="shared" ref="V28" si="47">U28/U$22</f>
        <v>2.3099197637759567E-3</v>
      </c>
      <c r="W28" s="34">
        <v>30.332000000000001</v>
      </c>
      <c r="X28" s="35">
        <f t="shared" ref="X28" si="48">W28/W$22</f>
        <v>9.2220597311702096E-2</v>
      </c>
      <c r="Y28" s="34">
        <v>0</v>
      </c>
      <c r="Z28" s="35">
        <f t="shared" ref="Z28" si="49">Y28/Y$22</f>
        <v>0</v>
      </c>
      <c r="AA28" s="34">
        <v>0.215</v>
      </c>
      <c r="AB28" s="35">
        <f t="shared" ref="AB28" si="50">AA28/AA$22</f>
        <v>1.1124046048376665E-3</v>
      </c>
      <c r="AC28" s="34">
        <f t="shared" si="19"/>
        <v>51.768000000000001</v>
      </c>
      <c r="AD28" s="36">
        <f t="shared" si="20"/>
        <v>6.8866919148550107E-3</v>
      </c>
    </row>
    <row r="29" spans="2:30">
      <c r="B29" s="34" t="s">
        <v>48</v>
      </c>
      <c r="C29" s="34">
        <v>0</v>
      </c>
      <c r="D29" s="35">
        <f t="shared" si="8"/>
        <v>0</v>
      </c>
      <c r="E29" s="34">
        <v>8.8450000000000006</v>
      </c>
      <c r="F29" s="35">
        <f t="shared" si="8"/>
        <v>5.7852807283763283E-2</v>
      </c>
      <c r="G29" s="34">
        <v>32.170999999999999</v>
      </c>
      <c r="H29" s="35">
        <f t="shared" ref="H29:J29" si="51">G29/G$22</f>
        <v>7.44899093275046E-2</v>
      </c>
      <c r="I29" s="34">
        <v>148.32300000000001</v>
      </c>
      <c r="J29" s="35">
        <f t="shared" si="51"/>
        <v>6.6824413304601329E-2</v>
      </c>
      <c r="K29" s="34">
        <v>0.34200000000000003</v>
      </c>
      <c r="L29" s="35">
        <f t="shared" ref="L29" si="52">K29/K$22</f>
        <v>9.0872857712235959E-3</v>
      </c>
      <c r="M29" s="34">
        <v>5.2910000000000004</v>
      </c>
      <c r="N29" s="35">
        <f t="shared" ref="N29" si="53">M29/M$22</f>
        <v>0.46262131677887558</v>
      </c>
      <c r="O29" s="34">
        <v>31.169</v>
      </c>
      <c r="P29" s="35">
        <f t="shared" ref="P29" si="54">O29/O$22</f>
        <v>6.9196938986189047E-2</v>
      </c>
      <c r="Q29" s="34">
        <v>113.34399999999999</v>
      </c>
      <c r="R29" s="35">
        <f t="shared" ref="R29" si="55">Q29/Q$22</f>
        <v>0.23115483605186621</v>
      </c>
      <c r="S29" s="34">
        <v>598.89099999999996</v>
      </c>
      <c r="T29" s="35">
        <f t="shared" ref="T29" si="56">S29/S$22</f>
        <v>0.77973085926616437</v>
      </c>
      <c r="U29" s="34">
        <v>136.09200000000001</v>
      </c>
      <c r="V29" s="35">
        <f t="shared" ref="V29" si="57">U29/U$22</f>
        <v>5.7146264404980454E-2</v>
      </c>
      <c r="W29" s="34">
        <v>3.431</v>
      </c>
      <c r="X29" s="35">
        <f t="shared" ref="X29" si="58">W29/W$22</f>
        <v>1.0431520156153564E-2</v>
      </c>
      <c r="Y29" s="34">
        <v>15.361000000000001</v>
      </c>
      <c r="Z29" s="35">
        <f t="shared" ref="Z29" si="59">Y29/Y$22</f>
        <v>0.30661290644523842</v>
      </c>
      <c r="AA29" s="34">
        <v>42.801000000000002</v>
      </c>
      <c r="AB29" s="35">
        <f t="shared" ref="AB29" si="60">AA29/AA$22</f>
        <v>0.2214512999611952</v>
      </c>
      <c r="AC29" s="34">
        <f t="shared" si="19"/>
        <v>1136.0610000000001</v>
      </c>
      <c r="AD29" s="36">
        <f t="shared" si="20"/>
        <v>0.15113008235748146</v>
      </c>
    </row>
    <row r="30" spans="2:30">
      <c r="B30" s="34" t="s">
        <v>49</v>
      </c>
      <c r="C30" s="34">
        <v>0</v>
      </c>
      <c r="D30" s="35">
        <f t="shared" si="8"/>
        <v>0</v>
      </c>
      <c r="E30" s="34">
        <v>5.99</v>
      </c>
      <c r="F30" s="35">
        <f t="shared" si="8"/>
        <v>3.9179006854691015E-2</v>
      </c>
      <c r="G30" s="34">
        <v>0</v>
      </c>
      <c r="H30" s="35">
        <f t="shared" ref="H30:J30" si="61">G30/G$22</f>
        <v>0</v>
      </c>
      <c r="I30" s="34">
        <v>44.64</v>
      </c>
      <c r="J30" s="35">
        <f t="shared" si="61"/>
        <v>2.0111795270574377E-2</v>
      </c>
      <c r="K30" s="34">
        <v>0</v>
      </c>
      <c r="L30" s="35">
        <f t="shared" ref="L30" si="62">K30/K$22</f>
        <v>0</v>
      </c>
      <c r="M30" s="34">
        <v>0</v>
      </c>
      <c r="N30" s="35">
        <f t="shared" ref="N30" si="63">M30/M$22</f>
        <v>0</v>
      </c>
      <c r="O30" s="34">
        <v>0</v>
      </c>
      <c r="P30" s="35">
        <f t="shared" ref="P30" si="64">O30/O$22</f>
        <v>0</v>
      </c>
      <c r="Q30" s="34">
        <v>0.439</v>
      </c>
      <c r="R30" s="35">
        <f t="shared" ref="R30" si="65">Q30/Q$22</f>
        <v>8.9530079251455108E-4</v>
      </c>
      <c r="S30" s="34">
        <v>0</v>
      </c>
      <c r="T30" s="35">
        <f t="shared" ref="T30" si="66">S30/S$22</f>
        <v>0</v>
      </c>
      <c r="U30" s="34">
        <v>0.6</v>
      </c>
      <c r="V30" s="35">
        <f t="shared" ref="V30" si="67">U30/U$22</f>
        <v>2.51945438695796E-4</v>
      </c>
      <c r="W30" s="34">
        <v>0</v>
      </c>
      <c r="X30" s="35">
        <f t="shared" ref="X30" si="68">W30/W$22</f>
        <v>0</v>
      </c>
      <c r="Y30" s="34">
        <v>0</v>
      </c>
      <c r="Z30" s="35">
        <f t="shared" ref="Z30" si="69">Y30/Y$22</f>
        <v>0</v>
      </c>
      <c r="AA30" s="34">
        <v>1.5049999999999999</v>
      </c>
      <c r="AB30" s="35">
        <f t="shared" ref="AB30" si="70">AA30/AA$22</f>
        <v>7.786832233863665E-3</v>
      </c>
      <c r="AC30" s="34">
        <f t="shared" si="19"/>
        <v>53.174000000000007</v>
      </c>
      <c r="AD30" s="36">
        <f t="shared" si="20"/>
        <v>7.0737319556579432E-3</v>
      </c>
    </row>
    <row r="31" spans="2:30">
      <c r="B31" s="34" t="s">
        <v>50</v>
      </c>
      <c r="C31" s="34">
        <v>0</v>
      </c>
      <c r="D31" s="35">
        <f t="shared" si="8"/>
        <v>0</v>
      </c>
      <c r="E31" s="34">
        <v>0</v>
      </c>
      <c r="F31" s="35">
        <f t="shared" si="8"/>
        <v>0</v>
      </c>
      <c r="G31" s="34">
        <v>0</v>
      </c>
      <c r="H31" s="35">
        <f t="shared" ref="H31:J31" si="71">G31/G$22</f>
        <v>0</v>
      </c>
      <c r="I31" s="34">
        <v>249.30699999999999</v>
      </c>
      <c r="J31" s="35">
        <f t="shared" si="71"/>
        <v>0.11232104264160139</v>
      </c>
      <c r="K31" s="34">
        <v>0</v>
      </c>
      <c r="L31" s="35">
        <f t="shared" ref="L31" si="72">K31/K$22</f>
        <v>0</v>
      </c>
      <c r="M31" s="34">
        <v>0</v>
      </c>
      <c r="N31" s="35">
        <f t="shared" ref="N31" si="73">M31/M$22</f>
        <v>0</v>
      </c>
      <c r="O31" s="34">
        <v>0</v>
      </c>
      <c r="P31" s="35">
        <f t="shared" ref="P31" si="74">O31/O$22</f>
        <v>0</v>
      </c>
      <c r="Q31" s="34">
        <v>0</v>
      </c>
      <c r="R31" s="35">
        <f t="shared" ref="R31" si="75">Q31/Q$22</f>
        <v>0</v>
      </c>
      <c r="S31" s="34">
        <v>12.718999999999999</v>
      </c>
      <c r="T31" s="35">
        <f t="shared" ref="T31" si="76">S31/S$22</f>
        <v>1.6559602329983828E-2</v>
      </c>
      <c r="U31" s="34">
        <v>0</v>
      </c>
      <c r="V31" s="35">
        <f t="shared" ref="V31" si="77">U31/U$22</f>
        <v>0</v>
      </c>
      <c r="W31" s="34">
        <v>0</v>
      </c>
      <c r="X31" s="35">
        <f t="shared" ref="X31" si="78">W31/W$22</f>
        <v>0</v>
      </c>
      <c r="Y31" s="34">
        <v>0</v>
      </c>
      <c r="Z31" s="35">
        <f t="shared" ref="Z31" si="79">Y31/Y$22</f>
        <v>0</v>
      </c>
      <c r="AA31" s="34">
        <v>0</v>
      </c>
      <c r="AB31" s="35">
        <f t="shared" ref="AB31" si="80">AA31/AA$22</f>
        <v>0</v>
      </c>
      <c r="AC31" s="34">
        <f t="shared" si="19"/>
        <v>262.02600000000001</v>
      </c>
      <c r="AD31" s="36">
        <f t="shared" si="20"/>
        <v>3.4857292838854102E-2</v>
      </c>
    </row>
    <row r="32" spans="2:30">
      <c r="B32" s="34" t="s">
        <v>51</v>
      </c>
      <c r="C32" s="34">
        <v>0</v>
      </c>
      <c r="D32" s="35">
        <f t="shared" si="8"/>
        <v>0</v>
      </c>
      <c r="E32" s="34">
        <v>8.8999999999999996E-2</v>
      </c>
      <c r="F32" s="35">
        <f t="shared" si="8"/>
        <v>5.8212547747370615E-4</v>
      </c>
      <c r="G32" s="34">
        <v>11.223000000000001</v>
      </c>
      <c r="H32" s="35">
        <f t="shared" ref="H32:J32" si="81">G32/G$22</f>
        <v>2.5986144427670395E-2</v>
      </c>
      <c r="I32" s="34">
        <v>187.852</v>
      </c>
      <c r="J32" s="35">
        <f t="shared" si="81"/>
        <v>8.4633534165948432E-2</v>
      </c>
      <c r="K32" s="34">
        <v>4.2039999999999997</v>
      </c>
      <c r="L32" s="35">
        <f t="shared" ref="L32" si="82">K32/K$22</f>
        <v>0.11170453035738009</v>
      </c>
      <c r="M32" s="34">
        <v>0.11600000000000001</v>
      </c>
      <c r="N32" s="35">
        <f t="shared" ref="N32" si="83">M32/M$22</f>
        <v>1.014251989157996E-2</v>
      </c>
      <c r="O32" s="34">
        <v>0.57299999999999995</v>
      </c>
      <c r="P32" s="35">
        <f t="shared" ref="P32" si="84">O32/O$22</f>
        <v>1.2720923365871961E-3</v>
      </c>
      <c r="Q32" s="34">
        <v>109.852</v>
      </c>
      <c r="R32" s="35">
        <f t="shared" ref="R32" si="85">Q32/Q$22</f>
        <v>0.22403321790275277</v>
      </c>
      <c r="S32" s="34">
        <v>25.422999999999998</v>
      </c>
      <c r="T32" s="35">
        <f t="shared" ref="T32" si="86">S32/S$22</f>
        <v>3.3099675291703656E-2</v>
      </c>
      <c r="U32" s="34">
        <v>39.44</v>
      </c>
      <c r="V32" s="35">
        <f t="shared" ref="V32" si="87">U32/U$22</f>
        <v>1.6561213503603657E-2</v>
      </c>
      <c r="W32" s="34">
        <v>55.38</v>
      </c>
      <c r="X32" s="35">
        <f t="shared" ref="X32" si="88">W32/W$22</f>
        <v>0.16837586308591793</v>
      </c>
      <c r="Y32" s="34">
        <v>10.087999999999999</v>
      </c>
      <c r="Z32" s="35">
        <f t="shared" ref="Z32" si="89">Y32/Y$22</f>
        <v>0.20136130461685858</v>
      </c>
      <c r="AA32" s="34">
        <v>0.215</v>
      </c>
      <c r="AB32" s="35">
        <f t="shared" ref="AB32" si="90">AA32/AA$22</f>
        <v>1.1124046048376665E-3</v>
      </c>
      <c r="AC32" s="34">
        <f t="shared" si="19"/>
        <v>444.45500000000004</v>
      </c>
      <c r="AD32" s="36">
        <f t="shared" si="20"/>
        <v>5.9125804647984934E-2</v>
      </c>
    </row>
    <row r="33" spans="2:8"/>
    <row r="34" spans="2:8">
      <c r="B34" s="1" t="s">
        <v>55</v>
      </c>
    </row>
    <row r="35" spans="2:8">
      <c r="B35" s="30" t="s">
        <v>56</v>
      </c>
      <c r="C35" s="30"/>
      <c r="D35" s="30"/>
      <c r="E35" s="30"/>
      <c r="F35" s="30"/>
      <c r="G35" s="30"/>
      <c r="H35" s="30"/>
    </row>
    <row r="36" spans="2:8">
      <c r="B36" s="1" t="s">
        <v>37</v>
      </c>
      <c r="C36" s="32" t="s">
        <v>30</v>
      </c>
      <c r="D36" s="32"/>
      <c r="E36" s="32" t="s">
        <v>34</v>
      </c>
      <c r="F36" s="32"/>
      <c r="G36" s="32" t="s">
        <v>57</v>
      </c>
      <c r="H36" s="32"/>
    </row>
    <row r="37" spans="2:8">
      <c r="B37" s="1" t="s">
        <v>12</v>
      </c>
      <c r="C37" s="33" t="s">
        <v>40</v>
      </c>
      <c r="D37" s="33" t="s">
        <v>3</v>
      </c>
      <c r="E37" s="33" t="s">
        <v>40</v>
      </c>
      <c r="F37" s="33" t="s">
        <v>3</v>
      </c>
      <c r="G37" s="33" t="s">
        <v>40</v>
      </c>
      <c r="H37" s="33" t="s">
        <v>3</v>
      </c>
    </row>
    <row r="38" spans="2:8">
      <c r="B38" s="34" t="s">
        <v>41</v>
      </c>
      <c r="C38" s="34">
        <f>SUM(C39:C48)</f>
        <v>1093.7850000000001</v>
      </c>
      <c r="D38" s="34" t="s">
        <v>38</v>
      </c>
      <c r="E38" s="34">
        <f>SUM(E39:E48)</f>
        <v>323.43799999999999</v>
      </c>
      <c r="F38" s="34" t="s">
        <v>38</v>
      </c>
      <c r="G38" s="34">
        <f>SUM(G39:G48)</f>
        <v>1417.223</v>
      </c>
      <c r="H38" s="34"/>
    </row>
    <row r="39" spans="2:8">
      <c r="B39" s="34" t="s">
        <v>42</v>
      </c>
      <c r="C39" s="34">
        <v>43.122</v>
      </c>
      <c r="D39" s="35">
        <f>C39/C$38</f>
        <v>3.9424566985285042E-2</v>
      </c>
      <c r="E39" s="34">
        <v>0</v>
      </c>
      <c r="F39" s="35">
        <f>E39/E$38</f>
        <v>0</v>
      </c>
      <c r="G39" s="34">
        <f>SUM(C39,E39)</f>
        <v>43.122</v>
      </c>
      <c r="H39" s="36">
        <f>G39/G$38</f>
        <v>3.0427109918481427E-2</v>
      </c>
    </row>
    <row r="40" spans="2:8">
      <c r="B40" s="34" t="s">
        <v>43</v>
      </c>
      <c r="C40" s="34">
        <v>0</v>
      </c>
      <c r="D40" s="35">
        <f t="shared" ref="D40:F48" si="91">C40/C$38</f>
        <v>0</v>
      </c>
      <c r="E40" s="34">
        <v>0</v>
      </c>
      <c r="F40" s="35">
        <f t="shared" si="91"/>
        <v>0</v>
      </c>
      <c r="G40" s="34">
        <f t="shared" ref="G40:G48" si="92">SUM(C40,E40)</f>
        <v>0</v>
      </c>
      <c r="H40" s="36">
        <f t="shared" ref="H40" si="93">G40/G$38</f>
        <v>0</v>
      </c>
    </row>
    <row r="41" spans="2:8">
      <c r="B41" s="34" t="s">
        <v>44</v>
      </c>
      <c r="C41" s="34">
        <v>0</v>
      </c>
      <c r="D41" s="35">
        <f t="shared" si="91"/>
        <v>0</v>
      </c>
      <c r="E41" s="34">
        <v>0</v>
      </c>
      <c r="F41" s="35">
        <f t="shared" si="91"/>
        <v>0</v>
      </c>
      <c r="G41" s="34">
        <f t="shared" si="92"/>
        <v>0</v>
      </c>
      <c r="H41" s="36">
        <f t="shared" ref="H41" si="94">G41/G$38</f>
        <v>0</v>
      </c>
    </row>
    <row r="42" spans="2:8">
      <c r="B42" s="37" t="s">
        <v>45</v>
      </c>
      <c r="C42" s="37">
        <v>506.32</v>
      </c>
      <c r="D42" s="38">
        <f t="shared" si="91"/>
        <v>0.46290632985458746</v>
      </c>
      <c r="E42" s="37">
        <v>232.547</v>
      </c>
      <c r="F42" s="38">
        <f t="shared" si="91"/>
        <v>0.71898478224574724</v>
      </c>
      <c r="G42" s="37">
        <f t="shared" si="92"/>
        <v>738.86699999999996</v>
      </c>
      <c r="H42" s="39">
        <f t="shared" ref="H42" si="95">G42/G$38</f>
        <v>0.52134843987149515</v>
      </c>
    </row>
    <row r="43" spans="2:8">
      <c r="B43" s="34" t="s">
        <v>46</v>
      </c>
      <c r="C43" s="34">
        <v>0</v>
      </c>
      <c r="D43" s="35">
        <f t="shared" si="91"/>
        <v>0</v>
      </c>
      <c r="E43" s="34">
        <v>0</v>
      </c>
      <c r="F43" s="35">
        <f t="shared" si="91"/>
        <v>0</v>
      </c>
      <c r="G43" s="34">
        <f t="shared" si="92"/>
        <v>0</v>
      </c>
      <c r="H43" s="36">
        <f t="shared" ref="H43" si="96">G43/G$38</f>
        <v>0</v>
      </c>
    </row>
    <row r="44" spans="2:8">
      <c r="B44" s="34" t="s">
        <v>47</v>
      </c>
      <c r="C44" s="34">
        <v>2.516</v>
      </c>
      <c r="D44" s="35">
        <f t="shared" si="91"/>
        <v>2.3002692485269041E-3</v>
      </c>
      <c r="E44" s="34">
        <v>0.20300000000000001</v>
      </c>
      <c r="F44" s="35">
        <f t="shared" si="91"/>
        <v>6.2763187998936439E-4</v>
      </c>
      <c r="G44" s="34">
        <f t="shared" si="92"/>
        <v>2.7189999999999999</v>
      </c>
      <c r="H44" s="36">
        <f t="shared" ref="H44" si="97">G44/G$38</f>
        <v>1.9185406954304297E-3</v>
      </c>
    </row>
    <row r="45" spans="2:8">
      <c r="B45" s="34" t="s">
        <v>48</v>
      </c>
      <c r="C45" s="34">
        <v>515.88800000000003</v>
      </c>
      <c r="D45" s="35">
        <f t="shared" si="91"/>
        <v>0.47165393564548791</v>
      </c>
      <c r="E45" s="34">
        <v>87.031000000000006</v>
      </c>
      <c r="F45" s="35">
        <f t="shared" si="91"/>
        <v>0.2690809366864747</v>
      </c>
      <c r="G45" s="34">
        <f t="shared" si="92"/>
        <v>602.9190000000001</v>
      </c>
      <c r="H45" s="36">
        <f t="shared" ref="H45" si="98">G45/G$38</f>
        <v>0.42542281631048895</v>
      </c>
    </row>
    <row r="46" spans="2:8">
      <c r="B46" s="34" t="s">
        <v>49</v>
      </c>
      <c r="C46" s="34">
        <v>0.63400000000000001</v>
      </c>
      <c r="D46" s="35">
        <f t="shared" si="91"/>
        <v>5.7963859442212128E-4</v>
      </c>
      <c r="E46" s="34">
        <v>0</v>
      </c>
      <c r="F46" s="35">
        <f t="shared" si="91"/>
        <v>0</v>
      </c>
      <c r="G46" s="34">
        <f t="shared" si="92"/>
        <v>0.63400000000000001</v>
      </c>
      <c r="H46" s="36">
        <f t="shared" ref="H46" si="99">G46/G$38</f>
        <v>4.4735373332213777E-4</v>
      </c>
    </row>
    <row r="47" spans="2:8">
      <c r="B47" s="34" t="s">
        <v>50</v>
      </c>
      <c r="C47" s="34">
        <v>7.6929999999999996</v>
      </c>
      <c r="D47" s="35">
        <f t="shared" si="91"/>
        <v>7.0333749320021753E-3</v>
      </c>
      <c r="E47" s="34">
        <v>0</v>
      </c>
      <c r="F47" s="35">
        <f t="shared" si="91"/>
        <v>0</v>
      </c>
      <c r="G47" s="34">
        <f t="shared" si="92"/>
        <v>7.6929999999999996</v>
      </c>
      <c r="H47" s="36">
        <f t="shared" ref="H47" si="100">G47/G$38</f>
        <v>5.4282212467621537E-3</v>
      </c>
    </row>
    <row r="48" spans="2:8">
      <c r="B48" s="34" t="s">
        <v>51</v>
      </c>
      <c r="C48" s="34">
        <v>17.611999999999998</v>
      </c>
      <c r="D48" s="35">
        <f t="shared" si="91"/>
        <v>1.6101884739688328E-2</v>
      </c>
      <c r="E48" s="34">
        <v>3.657</v>
      </c>
      <c r="F48" s="35">
        <f t="shared" si="91"/>
        <v>1.1306649187788696E-2</v>
      </c>
      <c r="G48" s="34">
        <f t="shared" si="92"/>
        <v>21.268999999999998</v>
      </c>
      <c r="H48" s="36">
        <f t="shared" ref="H48" si="101">G48/G$38</f>
        <v>1.500751822401979E-2</v>
      </c>
    </row>
    <row r="49"/>
  </sheetData>
  <pageMargins left="0.7" right="0.7" top="0.75" bottom="0.75" header="0.3" footer="0.3"/>
  <ignoredErrors>
    <ignoredError sqref="G39:G4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A7049-745B-4EF6-A574-060CF0189FEB}">
  <dimension ref="A1:H97"/>
  <sheetViews>
    <sheetView workbookViewId="0">
      <selection activeCell="B2" sqref="B2"/>
    </sheetView>
  </sheetViews>
  <sheetFormatPr defaultColWidth="0" defaultRowHeight="14.45" zeroHeight="1"/>
  <cols>
    <col min="1" max="1" width="9.140625" style="1" customWidth="1"/>
    <col min="2" max="2" width="36.7109375" style="1" customWidth="1"/>
    <col min="3" max="3" width="9.140625" style="1" customWidth="1"/>
    <col min="4" max="4" width="5.42578125" style="1" bestFit="1" customWidth="1"/>
    <col min="5" max="5" width="29.28515625" style="1" bestFit="1" customWidth="1"/>
    <col min="6" max="6" width="12" style="1" bestFit="1" customWidth="1"/>
    <col min="7" max="7" width="10.42578125" style="1" bestFit="1" customWidth="1"/>
    <col min="8" max="8" width="9.140625" style="1" customWidth="1"/>
    <col min="9" max="16384" width="9.140625" style="1" hidden="1"/>
  </cols>
  <sheetData>
    <row r="1" spans="2:7"/>
    <row r="2" spans="2:7">
      <c r="B2" s="20" t="s">
        <v>58</v>
      </c>
    </row>
    <row r="3" spans="2:7">
      <c r="B3" s="1" t="s">
        <v>59</v>
      </c>
      <c r="E3" s="20" t="s">
        <v>36</v>
      </c>
    </row>
    <row r="4" spans="2:7">
      <c r="B4" s="2" t="s">
        <v>60</v>
      </c>
      <c r="C4" s="3"/>
      <c r="D4" s="3"/>
      <c r="E4" s="3"/>
      <c r="F4" s="3"/>
      <c r="G4" s="4"/>
    </row>
    <row r="5" spans="2:7">
      <c r="B5" s="2" t="s">
        <v>61</v>
      </c>
      <c r="C5" s="5"/>
      <c r="D5" s="6"/>
      <c r="E5" s="2"/>
      <c r="F5" s="5"/>
      <c r="G5" s="6"/>
    </row>
    <row r="6" spans="2:7">
      <c r="B6" s="23" t="s">
        <v>62</v>
      </c>
      <c r="C6" s="24"/>
      <c r="D6" s="25"/>
      <c r="E6" s="2" t="s">
        <v>63</v>
      </c>
      <c r="F6" s="5"/>
      <c r="G6" s="6"/>
    </row>
    <row r="7" spans="2:7">
      <c r="B7" s="7" t="s">
        <v>64</v>
      </c>
      <c r="C7" s="8"/>
      <c r="D7" s="9"/>
      <c r="E7" s="22" t="s">
        <v>65</v>
      </c>
      <c r="F7" s="8"/>
      <c r="G7" s="9"/>
    </row>
    <row r="8" spans="2:7">
      <c r="B8" s="12" t="s">
        <v>66</v>
      </c>
      <c r="C8" s="13">
        <v>224.08114948011792</v>
      </c>
      <c r="D8" s="11" t="s">
        <v>67</v>
      </c>
      <c r="E8" s="1" t="s">
        <v>68</v>
      </c>
      <c r="F8" s="13">
        <v>2775.5645770949909</v>
      </c>
      <c r="G8" s="11" t="s">
        <v>67</v>
      </c>
    </row>
    <row r="9" spans="2:7">
      <c r="B9" s="70" t="s">
        <v>69</v>
      </c>
      <c r="C9" s="13">
        <v>5.18</v>
      </c>
      <c r="D9" s="71" t="s">
        <v>67</v>
      </c>
      <c r="E9" s="1" t="s">
        <v>70</v>
      </c>
      <c r="F9" s="13">
        <v>17.879761019715634</v>
      </c>
      <c r="G9" s="11" t="s">
        <v>67</v>
      </c>
    </row>
    <row r="10" spans="2:7">
      <c r="B10" s="12" t="s">
        <v>71</v>
      </c>
      <c r="C10" s="13">
        <v>3.5253072460518273E-2</v>
      </c>
      <c r="D10" s="11" t="s">
        <v>67</v>
      </c>
      <c r="G10" s="11"/>
    </row>
    <row r="11" spans="2:7">
      <c r="B11" s="12" t="s">
        <v>72</v>
      </c>
      <c r="C11" s="13">
        <v>70.51868802440886</v>
      </c>
      <c r="D11" s="11" t="s">
        <v>73</v>
      </c>
      <c r="E11" s="10" t="s">
        <v>74</v>
      </c>
      <c r="G11" s="11"/>
    </row>
    <row r="12" spans="2:7">
      <c r="B12" s="12" t="s">
        <v>75</v>
      </c>
      <c r="C12" s="13">
        <v>91.845600432041124</v>
      </c>
      <c r="D12" s="11" t="s">
        <v>67</v>
      </c>
      <c r="E12" s="1" t="s">
        <v>76</v>
      </c>
      <c r="F12" s="13">
        <v>13.667146145078393</v>
      </c>
      <c r="G12" s="11" t="s">
        <v>67</v>
      </c>
    </row>
    <row r="13" spans="2:7">
      <c r="B13" s="12" t="s">
        <v>77</v>
      </c>
      <c r="C13" s="13">
        <v>2450.5071372279822</v>
      </c>
      <c r="D13" s="11" t="s">
        <v>67</v>
      </c>
      <c r="E13" s="1" t="s">
        <v>78</v>
      </c>
      <c r="F13" s="13">
        <v>660.62330681690082</v>
      </c>
      <c r="G13" s="11" t="s">
        <v>79</v>
      </c>
    </row>
    <row r="14" spans="2:7">
      <c r="B14" s="12" t="s">
        <v>80</v>
      </c>
      <c r="C14" s="13">
        <v>0</v>
      </c>
      <c r="D14" s="11" t="s">
        <v>67</v>
      </c>
      <c r="E14" s="1" t="s">
        <v>81</v>
      </c>
      <c r="F14" s="14">
        <v>2.6000000000000003E-4</v>
      </c>
      <c r="G14" s="11" t="s">
        <v>67</v>
      </c>
    </row>
    <row r="15" spans="2:7">
      <c r="B15" s="12" t="s">
        <v>82</v>
      </c>
      <c r="C15" s="13">
        <v>0.49</v>
      </c>
      <c r="D15" s="11" t="s">
        <v>73</v>
      </c>
      <c r="E15" s="1" t="s">
        <v>83</v>
      </c>
      <c r="F15" s="13">
        <f>39.720846363452/1000</f>
        <v>3.9720846363451995E-2</v>
      </c>
      <c r="G15" s="11" t="s">
        <v>67</v>
      </c>
    </row>
    <row r="16" spans="2:7">
      <c r="B16" s="12" t="s">
        <v>84</v>
      </c>
      <c r="C16" s="1">
        <v>4.96</v>
      </c>
      <c r="D16" s="11" t="s">
        <v>73</v>
      </c>
      <c r="E16" s="1" t="s">
        <v>85</v>
      </c>
      <c r="F16" s="13">
        <v>16.392674175882732</v>
      </c>
      <c r="G16" s="11" t="s">
        <v>79</v>
      </c>
    </row>
    <row r="17" spans="2:7">
      <c r="B17" s="12" t="s">
        <v>86</v>
      </c>
      <c r="C17" s="13">
        <v>-559.32582593780307</v>
      </c>
      <c r="D17" s="11" t="s">
        <v>67</v>
      </c>
      <c r="E17" s="1" t="s">
        <v>87</v>
      </c>
      <c r="F17" s="13">
        <v>0.58913757807782474</v>
      </c>
      <c r="G17" s="11" t="s">
        <v>67</v>
      </c>
    </row>
    <row r="18" spans="2:7">
      <c r="B18" s="12" t="s">
        <v>88</v>
      </c>
      <c r="C18" s="13">
        <v>3732.0949999999998</v>
      </c>
      <c r="D18" s="11" t="s">
        <v>67</v>
      </c>
      <c r="E18" s="1" t="s">
        <v>89</v>
      </c>
      <c r="F18" s="13">
        <v>6.4190118880994393E-2</v>
      </c>
      <c r="G18" s="11" t="s">
        <v>67</v>
      </c>
    </row>
    <row r="19" spans="2:7">
      <c r="B19" s="12" t="s">
        <v>90</v>
      </c>
      <c r="C19" s="13">
        <v>24.797229999999999</v>
      </c>
      <c r="D19" s="11" t="s">
        <v>91</v>
      </c>
      <c r="E19" s="1" t="s">
        <v>92</v>
      </c>
      <c r="F19" s="13">
        <v>3.2441576683844775</v>
      </c>
      <c r="G19" s="11" t="s">
        <v>67</v>
      </c>
    </row>
    <row r="20" spans="2:7">
      <c r="B20" s="12" t="s">
        <v>93</v>
      </c>
      <c r="C20" s="13">
        <v>22.041979999999999</v>
      </c>
      <c r="D20" s="11" t="s">
        <v>91</v>
      </c>
      <c r="E20" s="1" t="s">
        <v>94</v>
      </c>
      <c r="F20" s="13">
        <f>88.2174629937512/1000</f>
        <v>8.8217462993751203E-2</v>
      </c>
      <c r="G20" s="11" t="s">
        <v>67</v>
      </c>
    </row>
    <row r="21" spans="2:7">
      <c r="B21" s="12" t="s">
        <v>95</v>
      </c>
      <c r="C21" s="13">
        <v>145.66882223037243</v>
      </c>
      <c r="D21" s="11" t="s">
        <v>91</v>
      </c>
      <c r="E21" s="1" t="s">
        <v>96</v>
      </c>
      <c r="F21" s="14">
        <f>3.64040527584804/1000</f>
        <v>3.6404052758480399E-3</v>
      </c>
      <c r="G21" s="11" t="s">
        <v>67</v>
      </c>
    </row>
    <row r="22" spans="2:7">
      <c r="B22" s="12" t="s">
        <v>97</v>
      </c>
      <c r="C22" s="13">
        <v>0</v>
      </c>
      <c r="D22" s="11" t="s">
        <v>67</v>
      </c>
      <c r="E22" s="1" t="s">
        <v>98</v>
      </c>
      <c r="F22" s="14">
        <f>3.5938413293375/1000</f>
        <v>3.5938413293374999E-3</v>
      </c>
      <c r="G22" s="11" t="s">
        <v>67</v>
      </c>
    </row>
    <row r="23" spans="2:7" ht="16.149999999999999">
      <c r="B23" s="15" t="s">
        <v>99</v>
      </c>
      <c r="C23" s="29">
        <v>0.1022</v>
      </c>
      <c r="D23" s="17" t="s">
        <v>100</v>
      </c>
      <c r="E23" s="16" t="s">
        <v>101</v>
      </c>
      <c r="F23" s="21">
        <f>0.103660079051383/1000</f>
        <v>1.03660079051383E-4</v>
      </c>
      <c r="G23" s="17" t="s">
        <v>67</v>
      </c>
    </row>
    <row r="24" spans="2:7">
      <c r="B24" s="26" t="s">
        <v>102</v>
      </c>
      <c r="C24" s="27"/>
      <c r="D24" s="28"/>
      <c r="E24" s="2"/>
      <c r="F24" s="5"/>
      <c r="G24" s="6"/>
    </row>
    <row r="25" spans="2:7">
      <c r="B25" s="2" t="s">
        <v>62</v>
      </c>
      <c r="C25" s="5"/>
      <c r="D25" s="6"/>
      <c r="E25" s="2" t="s">
        <v>63</v>
      </c>
      <c r="F25" s="5"/>
      <c r="G25" s="6"/>
    </row>
    <row r="26" spans="2:7">
      <c r="B26" s="7" t="s">
        <v>64</v>
      </c>
      <c r="C26" s="8"/>
      <c r="D26" s="9"/>
      <c r="E26" s="10" t="s">
        <v>65</v>
      </c>
      <c r="G26" s="11"/>
    </row>
    <row r="27" spans="2:7">
      <c r="B27" s="12" t="s">
        <v>72</v>
      </c>
      <c r="C27" s="13">
        <v>150.85638998682478</v>
      </c>
      <c r="D27" s="11" t="s">
        <v>73</v>
      </c>
      <c r="E27" s="1" t="s">
        <v>103</v>
      </c>
      <c r="F27" s="13">
        <v>559.32582593780307</v>
      </c>
      <c r="G27" s="11" t="s">
        <v>67</v>
      </c>
    </row>
    <row r="28" spans="2:7">
      <c r="B28" s="12" t="s">
        <v>104</v>
      </c>
      <c r="C28" s="13">
        <v>55.072463768115945</v>
      </c>
      <c r="D28" s="11" t="s">
        <v>105</v>
      </c>
      <c r="E28" s="1" t="s">
        <v>106</v>
      </c>
      <c r="F28" s="13">
        <v>658.76152832674586</v>
      </c>
      <c r="G28" s="11" t="s">
        <v>67</v>
      </c>
    </row>
    <row r="29" spans="2:7">
      <c r="B29" s="12" t="s">
        <v>107</v>
      </c>
      <c r="C29" s="13">
        <v>0.11264822134387355</v>
      </c>
      <c r="D29" s="11" t="s">
        <v>105</v>
      </c>
      <c r="E29" s="1" t="s">
        <v>108</v>
      </c>
      <c r="F29" s="13">
        <v>2173.913043478261</v>
      </c>
      <c r="G29" s="11" t="s">
        <v>79</v>
      </c>
    </row>
    <row r="30" spans="2:7">
      <c r="B30" s="12" t="s">
        <v>68</v>
      </c>
      <c r="C30" s="13">
        <v>2775.5645770949909</v>
      </c>
      <c r="D30" s="11" t="s">
        <v>67</v>
      </c>
      <c r="F30" s="13"/>
      <c r="G30" s="11"/>
    </row>
    <row r="31" spans="2:7">
      <c r="B31" s="12" t="s">
        <v>109</v>
      </c>
      <c r="C31" s="13">
        <v>21.063634919909553</v>
      </c>
      <c r="D31" s="11" t="s">
        <v>67</v>
      </c>
      <c r="E31" s="10" t="s">
        <v>74</v>
      </c>
      <c r="F31" s="13"/>
      <c r="G31" s="11"/>
    </row>
    <row r="32" spans="2:7">
      <c r="B32" s="12" t="s">
        <v>82</v>
      </c>
      <c r="C32" s="13">
        <v>8.3330000000000001E-3</v>
      </c>
      <c r="D32" s="11" t="s">
        <v>73</v>
      </c>
      <c r="E32" s="1" t="s">
        <v>110</v>
      </c>
      <c r="F32" s="14">
        <v>1.5170593470499E-4</v>
      </c>
      <c r="G32" s="11" t="s">
        <v>67</v>
      </c>
    </row>
    <row r="33" spans="2:7">
      <c r="B33" s="12" t="s">
        <v>84</v>
      </c>
      <c r="C33" s="1">
        <v>0.09</v>
      </c>
      <c r="D33" s="11" t="s">
        <v>73</v>
      </c>
      <c r="E33" s="1" t="s">
        <v>83</v>
      </c>
      <c r="F33" s="14">
        <v>8.1921204740694701E-4</v>
      </c>
      <c r="G33" s="11" t="s">
        <v>67</v>
      </c>
    </row>
    <row r="34" spans="2:7">
      <c r="B34" s="12" t="s">
        <v>111</v>
      </c>
      <c r="C34" s="13">
        <v>233.67390061401554</v>
      </c>
      <c r="D34" s="11" t="s">
        <v>67</v>
      </c>
      <c r="E34" s="1" t="s">
        <v>85</v>
      </c>
      <c r="F34" s="13">
        <v>3.7484573280154768E-2</v>
      </c>
      <c r="G34" s="11" t="s">
        <v>79</v>
      </c>
    </row>
    <row r="35" spans="2:7">
      <c r="B35" s="12" t="s">
        <v>88</v>
      </c>
      <c r="C35" s="13">
        <v>789.63649999999996</v>
      </c>
      <c r="D35" s="11" t="s">
        <v>67</v>
      </c>
      <c r="E35" s="1" t="s">
        <v>112</v>
      </c>
      <c r="F35" s="14">
        <v>3.0341186940998102E-5</v>
      </c>
      <c r="G35" s="11" t="s">
        <v>67</v>
      </c>
    </row>
    <row r="36" spans="2:7">
      <c r="B36" s="12" t="s">
        <v>90</v>
      </c>
      <c r="C36" s="13">
        <v>63.089204574185949</v>
      </c>
      <c r="D36" s="11" t="s">
        <v>91</v>
      </c>
      <c r="E36" s="1" t="s">
        <v>113</v>
      </c>
      <c r="F36" s="13">
        <v>0</v>
      </c>
      <c r="G36" s="11" t="s">
        <v>67</v>
      </c>
    </row>
    <row r="37" spans="2:7">
      <c r="B37" s="12" t="s">
        <v>93</v>
      </c>
      <c r="C37" s="13">
        <v>56.079292954831949</v>
      </c>
      <c r="D37" s="11" t="s">
        <v>91</v>
      </c>
      <c r="E37" s="1" t="s">
        <v>114</v>
      </c>
      <c r="F37" s="14">
        <v>4.0454915921330699E-5</v>
      </c>
      <c r="G37" s="11" t="s">
        <v>67</v>
      </c>
    </row>
    <row r="38" spans="2:7">
      <c r="B38" s="12" t="s">
        <v>95</v>
      </c>
      <c r="C38" s="13">
        <v>169.15451253861733</v>
      </c>
      <c r="D38" s="11" t="s">
        <v>91</v>
      </c>
      <c r="E38" s="1" t="s">
        <v>115</v>
      </c>
      <c r="F38" s="14">
        <v>3.2869619186081198E-3</v>
      </c>
      <c r="G38" s="11" t="s">
        <v>67</v>
      </c>
    </row>
    <row r="39" spans="2:7">
      <c r="B39" s="12"/>
      <c r="D39" s="11"/>
      <c r="E39" s="1" t="s">
        <v>96</v>
      </c>
      <c r="F39" s="14">
        <v>1.6181966368532298E-4</v>
      </c>
      <c r="G39" s="11" t="s">
        <v>67</v>
      </c>
    </row>
    <row r="40" spans="2:7">
      <c r="B40" s="12"/>
      <c r="D40" s="11"/>
      <c r="E40" s="1" t="s">
        <v>116</v>
      </c>
      <c r="F40" s="14">
        <v>4.0454915921330699E-5</v>
      </c>
      <c r="G40" s="11" t="s">
        <v>67</v>
      </c>
    </row>
    <row r="41" spans="2:7">
      <c r="B41" s="12"/>
      <c r="D41" s="11"/>
      <c r="E41" s="1" t="s">
        <v>117</v>
      </c>
      <c r="F41" s="13">
        <v>0</v>
      </c>
      <c r="G41" s="11" t="s">
        <v>67</v>
      </c>
    </row>
    <row r="42" spans="2:7">
      <c r="B42" s="2" t="s">
        <v>118</v>
      </c>
      <c r="C42" s="5"/>
      <c r="D42" s="6"/>
      <c r="E42" s="2"/>
      <c r="F42" s="5"/>
      <c r="G42" s="6"/>
    </row>
    <row r="43" spans="2:7">
      <c r="B43" s="2" t="s">
        <v>62</v>
      </c>
      <c r="C43" s="5"/>
      <c r="D43" s="6"/>
      <c r="E43" s="2" t="s">
        <v>63</v>
      </c>
      <c r="F43" s="5"/>
      <c r="G43" s="6"/>
    </row>
    <row r="44" spans="2:7">
      <c r="B44" s="18" t="s">
        <v>119</v>
      </c>
      <c r="D44" s="11"/>
      <c r="E44" s="7" t="s">
        <v>65</v>
      </c>
      <c r="F44" s="8"/>
      <c r="G44" s="9"/>
    </row>
    <row r="45" spans="2:7">
      <c r="B45" s="12" t="s">
        <v>120</v>
      </c>
      <c r="C45" s="13">
        <v>1.8673692535714286</v>
      </c>
      <c r="D45" s="11" t="s">
        <v>67</v>
      </c>
      <c r="E45" s="12" t="s">
        <v>121</v>
      </c>
      <c r="F45" s="13">
        <v>1000</v>
      </c>
      <c r="G45" s="11" t="s">
        <v>67</v>
      </c>
    </row>
    <row r="46" spans="2:7">
      <c r="B46" s="12" t="s">
        <v>72</v>
      </c>
      <c r="C46" s="13">
        <v>22.334000198412699</v>
      </c>
      <c r="D46" s="11" t="s">
        <v>73</v>
      </c>
      <c r="E46" s="12"/>
      <c r="G46" s="11"/>
    </row>
    <row r="47" spans="2:7">
      <c r="B47" s="12" t="s">
        <v>108</v>
      </c>
      <c r="C47" s="13">
        <v>2173.913043478261</v>
      </c>
      <c r="D47" s="11" t="s">
        <v>79</v>
      </c>
      <c r="E47" s="18" t="s">
        <v>74</v>
      </c>
      <c r="F47" s="13"/>
      <c r="G47" s="11"/>
    </row>
    <row r="48" spans="2:7">
      <c r="B48" s="12" t="s">
        <v>88</v>
      </c>
      <c r="C48" s="13">
        <v>5276.4880000000003</v>
      </c>
      <c r="D48" s="11" t="s">
        <v>67</v>
      </c>
      <c r="E48" s="12" t="s">
        <v>76</v>
      </c>
      <c r="F48" s="13">
        <v>11.108766703706628</v>
      </c>
      <c r="G48" s="11" t="s">
        <v>79</v>
      </c>
    </row>
    <row r="49" spans="2:7">
      <c r="B49" s="12" t="s">
        <v>95</v>
      </c>
      <c r="C49" s="13">
        <v>50</v>
      </c>
      <c r="D49" s="11" t="s">
        <v>91</v>
      </c>
      <c r="E49" s="12" t="s">
        <v>78</v>
      </c>
      <c r="F49" s="13">
        <v>185.24192961117825</v>
      </c>
      <c r="G49" s="11" t="s">
        <v>67</v>
      </c>
    </row>
    <row r="50" spans="2:7">
      <c r="B50" s="12"/>
      <c r="D50" s="11"/>
      <c r="E50" s="12" t="s">
        <v>110</v>
      </c>
      <c r="F50" s="14">
        <f>0.0710515327291393/1000</f>
        <v>7.1051532729139307E-5</v>
      </c>
      <c r="G50" s="11" t="s">
        <v>67</v>
      </c>
    </row>
    <row r="51" spans="2:7">
      <c r="B51" s="12"/>
      <c r="D51" s="11"/>
      <c r="E51" s="12" t="s">
        <v>122</v>
      </c>
      <c r="F51" s="13">
        <f>14.1976663233504/1000</f>
        <v>1.4197666323350401E-2</v>
      </c>
      <c r="G51" s="11" t="s">
        <v>67</v>
      </c>
    </row>
    <row r="52" spans="2:7">
      <c r="B52" s="12"/>
      <c r="D52" s="11"/>
      <c r="E52" s="12" t="s">
        <v>123</v>
      </c>
      <c r="F52" s="13">
        <v>5.9008868412857138</v>
      </c>
      <c r="G52" s="11" t="s">
        <v>79</v>
      </c>
    </row>
    <row r="53" spans="2:7">
      <c r="B53" s="12"/>
      <c r="D53" s="11"/>
      <c r="E53" s="12" t="s">
        <v>112</v>
      </c>
      <c r="F53" s="13">
        <v>0.47851902029293847</v>
      </c>
      <c r="G53" s="11" t="s">
        <v>79</v>
      </c>
    </row>
    <row r="54" spans="2:7">
      <c r="B54" s="12"/>
      <c r="D54" s="11"/>
      <c r="E54" s="12" t="s">
        <v>89</v>
      </c>
      <c r="F54" s="13">
        <v>0.52175400963299501</v>
      </c>
      <c r="G54" s="11" t="s">
        <v>79</v>
      </c>
    </row>
    <row r="55" spans="2:7">
      <c r="B55" s="12"/>
      <c r="D55" s="11"/>
      <c r="E55" s="12" t="s">
        <v>114</v>
      </c>
      <c r="F55" s="13">
        <v>2.633277562855028</v>
      </c>
      <c r="G55" s="11" t="s">
        <v>79</v>
      </c>
    </row>
    <row r="56" spans="2:7">
      <c r="B56" s="12"/>
      <c r="D56" s="11"/>
      <c r="E56" s="12" t="s">
        <v>115</v>
      </c>
      <c r="F56" s="13">
        <v>3.1329249849449597E-2</v>
      </c>
      <c r="G56" s="11" t="s">
        <v>67</v>
      </c>
    </row>
    <row r="57" spans="2:7">
      <c r="B57" s="12"/>
      <c r="D57" s="11"/>
      <c r="E57" s="12" t="s">
        <v>96</v>
      </c>
      <c r="F57" s="14">
        <f>1.28922239581945/1000</f>
        <v>1.2892223958194499E-3</v>
      </c>
      <c r="G57" s="11" t="s">
        <v>67</v>
      </c>
    </row>
    <row r="58" spans="2:7">
      <c r="B58" s="12"/>
      <c r="D58" s="11"/>
      <c r="E58" s="12" t="s">
        <v>98</v>
      </c>
      <c r="F58" s="14">
        <f>1.28922239581945/1000</f>
        <v>1.2892223958194499E-3</v>
      </c>
      <c r="G58" s="11" t="s">
        <v>67</v>
      </c>
    </row>
    <row r="59" spans="2:7">
      <c r="B59" s="12"/>
      <c r="D59" s="11"/>
      <c r="E59" s="15" t="s">
        <v>117</v>
      </c>
      <c r="F59" s="21">
        <v>3.7347385071428601E-5</v>
      </c>
      <c r="G59" s="17" t="s">
        <v>67</v>
      </c>
    </row>
    <row r="60" spans="2:7">
      <c r="B60" s="2" t="s">
        <v>124</v>
      </c>
      <c r="C60" s="5"/>
      <c r="D60" s="6"/>
      <c r="E60" s="2"/>
      <c r="F60" s="5"/>
      <c r="G60" s="6"/>
    </row>
    <row r="61" spans="2:7">
      <c r="B61" s="2" t="s">
        <v>62</v>
      </c>
      <c r="C61" s="5"/>
      <c r="D61" s="6"/>
      <c r="E61" s="2" t="s">
        <v>63</v>
      </c>
      <c r="F61" s="5"/>
      <c r="G61" s="6"/>
    </row>
    <row r="62" spans="2:7">
      <c r="B62" s="7" t="s">
        <v>119</v>
      </c>
      <c r="C62" s="8"/>
      <c r="D62" s="9"/>
      <c r="E62" s="7" t="s">
        <v>74</v>
      </c>
      <c r="F62" s="8"/>
      <c r="G62" s="9"/>
    </row>
    <row r="63" spans="2:7">
      <c r="B63" s="12" t="s">
        <v>69</v>
      </c>
      <c r="C63" s="1">
        <v>0.37</v>
      </c>
      <c r="D63" s="11" t="s">
        <v>79</v>
      </c>
      <c r="E63" s="12" t="s">
        <v>78</v>
      </c>
      <c r="F63" s="13">
        <v>22.590136289017938</v>
      </c>
      <c r="G63" s="11" t="s">
        <v>79</v>
      </c>
    </row>
    <row r="64" spans="2:7">
      <c r="B64" s="12" t="s">
        <v>121</v>
      </c>
      <c r="C64" s="13">
        <v>1000</v>
      </c>
      <c r="D64" s="11" t="s">
        <v>67</v>
      </c>
      <c r="E64" s="12" t="s">
        <v>110</v>
      </c>
      <c r="F64" s="14">
        <v>3.2190000000000002E-5</v>
      </c>
      <c r="G64" s="11" t="s">
        <v>67</v>
      </c>
    </row>
    <row r="65" spans="2:7">
      <c r="B65" s="12"/>
      <c r="D65" s="11"/>
      <c r="E65" s="12" t="s">
        <v>83</v>
      </c>
      <c r="F65" s="14">
        <v>4.2435299999999997E-3</v>
      </c>
      <c r="G65" s="11" t="s">
        <v>67</v>
      </c>
    </row>
    <row r="66" spans="2:7">
      <c r="B66" s="12"/>
      <c r="D66" s="11"/>
      <c r="E66" s="12" t="s">
        <v>85</v>
      </c>
      <c r="F66" s="13">
        <v>1.1692</v>
      </c>
      <c r="G66" s="11" t="s">
        <v>67</v>
      </c>
    </row>
    <row r="67" spans="2:7">
      <c r="B67" s="12"/>
      <c r="D67" s="11"/>
      <c r="E67" s="12" t="s">
        <v>112</v>
      </c>
      <c r="F67" s="13">
        <v>0.153454163008925</v>
      </c>
      <c r="G67" s="11" t="s">
        <v>79</v>
      </c>
    </row>
    <row r="68" spans="2:7">
      <c r="B68" s="12"/>
      <c r="D68" s="11"/>
      <c r="E68" s="12" t="s">
        <v>113</v>
      </c>
      <c r="F68" s="13">
        <v>2.0453875334523302</v>
      </c>
      <c r="G68" s="11" t="s">
        <v>67</v>
      </c>
    </row>
    <row r="69" spans="2:7">
      <c r="B69" s="12"/>
      <c r="D69" s="11"/>
      <c r="E69" s="12" t="s">
        <v>92</v>
      </c>
      <c r="F69" s="14">
        <v>1.31054E-3</v>
      </c>
      <c r="G69" s="11" t="s">
        <v>67</v>
      </c>
    </row>
    <row r="70" spans="2:7">
      <c r="B70" s="12"/>
      <c r="D70" s="11"/>
      <c r="E70" s="12" t="s">
        <v>125</v>
      </c>
      <c r="F70" s="13">
        <v>0.34089742890872138</v>
      </c>
      <c r="G70" s="11" t="s">
        <v>67</v>
      </c>
    </row>
    <row r="71" spans="2:7">
      <c r="B71" s="12"/>
      <c r="D71" s="11"/>
      <c r="E71" s="12" t="s">
        <v>126</v>
      </c>
      <c r="F71" s="13">
        <f>12.74909/1000</f>
        <v>1.2749090000000001E-2</v>
      </c>
      <c r="G71" s="11" t="s">
        <v>67</v>
      </c>
    </row>
    <row r="72" spans="2:7">
      <c r="B72" s="12"/>
      <c r="D72" s="11"/>
      <c r="E72" s="12" t="s">
        <v>127</v>
      </c>
      <c r="F72" s="14">
        <v>7.0781000000000001E-4</v>
      </c>
      <c r="G72" s="11" t="s">
        <v>67</v>
      </c>
    </row>
    <row r="73" spans="2:7">
      <c r="B73" s="12"/>
      <c r="D73" s="11"/>
      <c r="E73" s="12" t="s">
        <v>116</v>
      </c>
      <c r="F73" s="14">
        <v>7.0781000000000001E-4</v>
      </c>
      <c r="G73" s="11" t="s">
        <v>67</v>
      </c>
    </row>
    <row r="74" spans="2:7">
      <c r="B74" s="12"/>
      <c r="D74" s="11"/>
      <c r="E74" s="12" t="s">
        <v>128</v>
      </c>
      <c r="F74" s="13">
        <v>-56.91</v>
      </c>
      <c r="G74" s="11" t="s">
        <v>67</v>
      </c>
    </row>
    <row r="75" spans="2:7">
      <c r="B75" s="12"/>
      <c r="D75" s="11"/>
      <c r="E75" s="12" t="s">
        <v>117</v>
      </c>
      <c r="F75" s="14">
        <v>7.4000000000000003E-6</v>
      </c>
      <c r="G75" s="11" t="s">
        <v>67</v>
      </c>
    </row>
    <row r="76" spans="2:7">
      <c r="B76" s="12"/>
      <c r="D76" s="11"/>
      <c r="E76" s="12"/>
      <c r="G76" s="11"/>
    </row>
    <row r="77" spans="2:7">
      <c r="B77" s="12"/>
      <c r="D77" s="11"/>
      <c r="E77" s="18" t="s">
        <v>129</v>
      </c>
      <c r="G77" s="11"/>
    </row>
    <row r="78" spans="2:7">
      <c r="B78" s="12"/>
      <c r="D78" s="11"/>
      <c r="E78" s="12" t="s">
        <v>130</v>
      </c>
      <c r="F78" s="13">
        <v>9.0337818660811173</v>
      </c>
      <c r="G78" s="11" t="s">
        <v>67</v>
      </c>
    </row>
    <row r="79" spans="2:7">
      <c r="B79" s="12"/>
      <c r="D79" s="11"/>
      <c r="E79" s="12" t="s">
        <v>131</v>
      </c>
      <c r="F79" s="13">
        <v>0.213740688012898</v>
      </c>
      <c r="G79" s="11" t="s">
        <v>67</v>
      </c>
    </row>
    <row r="80" spans="2:7">
      <c r="B80" s="12"/>
      <c r="D80" s="11"/>
      <c r="E80" s="12"/>
      <c r="G80" s="11"/>
    </row>
    <row r="81" spans="2:7">
      <c r="B81" s="12"/>
      <c r="D81" s="11"/>
      <c r="E81" s="18" t="s">
        <v>132</v>
      </c>
      <c r="G81" s="11"/>
    </row>
    <row r="82" spans="2:7">
      <c r="B82" s="12"/>
      <c r="D82" s="11"/>
      <c r="E82" s="12" t="s">
        <v>133</v>
      </c>
      <c r="F82" s="14">
        <v>3.2249999999999998E-4</v>
      </c>
      <c r="G82" s="11" t="s">
        <v>67</v>
      </c>
    </row>
    <row r="83" spans="2:7">
      <c r="B83" s="12"/>
      <c r="D83" s="11"/>
      <c r="E83" s="12" t="s">
        <v>134</v>
      </c>
      <c r="F83" s="14">
        <v>2.31E-3</v>
      </c>
      <c r="G83" s="11" t="s">
        <v>67</v>
      </c>
    </row>
    <row r="84" spans="2:7">
      <c r="B84" s="12"/>
      <c r="D84" s="11"/>
      <c r="E84" s="12" t="s">
        <v>135</v>
      </c>
      <c r="F84" s="13">
        <v>7.2700000000000004E-3</v>
      </c>
      <c r="G84" s="11" t="s">
        <v>67</v>
      </c>
    </row>
    <row r="85" spans="2:7">
      <c r="B85" s="12"/>
      <c r="D85" s="11"/>
      <c r="E85" s="12" t="s">
        <v>136</v>
      </c>
      <c r="F85" s="14">
        <v>6.6028260869565206E-5</v>
      </c>
      <c r="G85" s="11" t="s">
        <v>67</v>
      </c>
    </row>
    <row r="86" spans="2:7">
      <c r="B86" s="12"/>
      <c r="D86" s="11"/>
      <c r="E86" s="12" t="s">
        <v>137</v>
      </c>
      <c r="F86" s="14">
        <v>2.4209099999999996E-3</v>
      </c>
      <c r="G86" s="11" t="s">
        <v>67</v>
      </c>
    </row>
    <row r="87" spans="2:7">
      <c r="B87" s="12"/>
      <c r="D87" s="11"/>
      <c r="E87" s="12" t="s">
        <v>138</v>
      </c>
      <c r="F87" s="13">
        <v>1.11675E-2</v>
      </c>
      <c r="G87" s="11" t="s">
        <v>67</v>
      </c>
    </row>
    <row r="88" spans="2:7">
      <c r="B88" s="15"/>
      <c r="C88" s="16"/>
      <c r="D88" s="17"/>
      <c r="E88" s="15" t="s">
        <v>139</v>
      </c>
      <c r="F88" s="29">
        <v>7.7909999999999993E-2</v>
      </c>
      <c r="G88" s="17" t="s">
        <v>67</v>
      </c>
    </row>
    <row r="89" spans="2:7"/>
    <row r="94" spans="2:7"/>
    <row r="95" spans="2:7"/>
    <row r="96" spans="2:7"/>
    <row r="97"/>
  </sheetData>
  <sortState xmlns:xlrd2="http://schemas.microsoft.com/office/spreadsheetml/2017/richdata2" ref="E63:G75">
    <sortCondition ref="E63:E75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67E80-D80B-46CB-9B60-116FCF7BA8BB}">
  <dimension ref="A1:H133"/>
  <sheetViews>
    <sheetView topLeftCell="A37" workbookViewId="0">
      <selection activeCell="C41" sqref="C41"/>
    </sheetView>
  </sheetViews>
  <sheetFormatPr defaultColWidth="0" defaultRowHeight="14.45" zeroHeight="1"/>
  <cols>
    <col min="1" max="1" width="8.85546875" style="1" customWidth="1"/>
    <col min="2" max="2" width="62.7109375" style="1" bestFit="1" customWidth="1"/>
    <col min="3" max="3" width="15.28515625" style="1" bestFit="1" customWidth="1"/>
    <col min="4" max="4" width="29.7109375" style="1" bestFit="1" customWidth="1"/>
    <col min="5" max="5" width="24.5703125" style="1" bestFit="1" customWidth="1"/>
    <col min="6" max="6" width="15.28515625" style="1" bestFit="1" customWidth="1"/>
    <col min="7" max="7" width="10.28515625" style="1" bestFit="1" customWidth="1"/>
    <col min="8" max="8" width="8.85546875" style="1" customWidth="1"/>
    <col min="9" max="16384" width="8.85546875" style="1" hidden="1"/>
  </cols>
  <sheetData>
    <row r="1" spans="2:7"/>
    <row r="2" spans="2:7">
      <c r="B2" s="1" t="s">
        <v>140</v>
      </c>
    </row>
    <row r="3" spans="2:7">
      <c r="C3" s="41" t="s">
        <v>11</v>
      </c>
      <c r="D3" s="41" t="s">
        <v>141</v>
      </c>
      <c r="E3" s="41" t="s">
        <v>142</v>
      </c>
      <c r="F3" s="41" t="s">
        <v>143</v>
      </c>
      <c r="G3" s="41" t="s">
        <v>144</v>
      </c>
    </row>
    <row r="4" spans="2:7">
      <c r="B4" s="34" t="s">
        <v>145</v>
      </c>
      <c r="C4" s="73">
        <v>9.2181890322148998</v>
      </c>
      <c r="D4" s="74">
        <v>0.428032465760457</v>
      </c>
      <c r="E4" s="74">
        <v>0.71127441976931205</v>
      </c>
      <c r="F4" s="74">
        <v>1.6398538352422101</v>
      </c>
      <c r="G4" s="74">
        <v>6.4390283114429199</v>
      </c>
    </row>
    <row r="5" spans="2:7">
      <c r="B5" s="34" t="s">
        <v>146</v>
      </c>
      <c r="C5" s="73">
        <v>1191.7930364848301</v>
      </c>
      <c r="D5" s="74">
        <v>593.36637561433702</v>
      </c>
      <c r="E5" s="74">
        <v>163.76158339848101</v>
      </c>
      <c r="F5" s="74">
        <v>448.32840600869201</v>
      </c>
      <c r="G5" s="74">
        <v>-13.6633285366745</v>
      </c>
    </row>
    <row r="6" spans="2:7">
      <c r="B6" s="34" t="s">
        <v>147</v>
      </c>
      <c r="C6" s="73">
        <v>676.38588722045199</v>
      </c>
      <c r="D6" s="74">
        <v>376.12528872127302</v>
      </c>
      <c r="E6" s="74">
        <v>0.26414860326906198</v>
      </c>
      <c r="F6" s="74">
        <v>299.996346077407</v>
      </c>
      <c r="G6" s="75">
        <v>1.03818502175007E-4</v>
      </c>
    </row>
    <row r="7" spans="2:7">
      <c r="B7" s="34" t="s">
        <v>148</v>
      </c>
      <c r="C7" s="73">
        <v>514.70596435917605</v>
      </c>
      <c r="D7" s="74">
        <v>217.046044013863</v>
      </c>
      <c r="E7" s="74">
        <v>163.05037101840901</v>
      </c>
      <c r="F7" s="74">
        <v>148.27305155160701</v>
      </c>
      <c r="G7" s="74">
        <v>-13.6635022247018</v>
      </c>
    </row>
    <row r="8" spans="2:7">
      <c r="B8" s="34" t="s">
        <v>149</v>
      </c>
      <c r="C8" s="73">
        <v>0.70118490520696297</v>
      </c>
      <c r="D8" s="74">
        <v>0.19504287920084901</v>
      </c>
      <c r="E8" s="74">
        <v>0.44706377680311699</v>
      </c>
      <c r="F8" s="74">
        <v>5.9008379677940398E-2</v>
      </c>
      <c r="G8" s="75">
        <v>6.9869525056851504E-5</v>
      </c>
    </row>
    <row r="9" spans="2:7">
      <c r="B9" s="34" t="s">
        <v>150</v>
      </c>
      <c r="C9" s="73">
        <v>2541.1749199760802</v>
      </c>
      <c r="D9" s="74">
        <v>383.42872254769497</v>
      </c>
      <c r="E9" s="74">
        <v>1452.70535788649</v>
      </c>
      <c r="F9" s="74">
        <v>189.956603144155</v>
      </c>
      <c r="G9" s="74">
        <v>515.08423639774401</v>
      </c>
    </row>
    <row r="10" spans="2:7">
      <c r="B10" s="34" t="s">
        <v>151</v>
      </c>
      <c r="C10" s="73">
        <v>2350.1476288652402</v>
      </c>
      <c r="D10" s="74">
        <v>326.55347367996899</v>
      </c>
      <c r="E10" s="74">
        <v>1349.95142342075</v>
      </c>
      <c r="F10" s="74">
        <v>158.69629758488401</v>
      </c>
      <c r="G10" s="74">
        <v>514.94643417963505</v>
      </c>
    </row>
    <row r="11" spans="2:7">
      <c r="B11" s="34" t="s">
        <v>152</v>
      </c>
      <c r="C11" s="73">
        <v>191.027291110894</v>
      </c>
      <c r="D11" s="74">
        <v>56.875248867729397</v>
      </c>
      <c r="E11" s="74">
        <v>102.753934465781</v>
      </c>
      <c r="F11" s="74">
        <v>31.260305559271298</v>
      </c>
      <c r="G11" s="74">
        <v>0.137802218112303</v>
      </c>
    </row>
    <row r="12" spans="2:7">
      <c r="B12" s="34" t="s">
        <v>153</v>
      </c>
      <c r="C12" s="73">
        <v>0.25493376941632501</v>
      </c>
      <c r="D12" s="74">
        <v>8.4665873192802197E-3</v>
      </c>
      <c r="E12" s="74">
        <v>3.3920186207586703E-2</v>
      </c>
      <c r="F12" s="75">
        <v>2.5316937702119899E-3</v>
      </c>
      <c r="G12" s="74">
        <v>0.21001530211924599</v>
      </c>
    </row>
    <row r="13" spans="2:7">
      <c r="B13" s="34" t="s">
        <v>154</v>
      </c>
      <c r="C13" s="73">
        <v>2.71536629857277</v>
      </c>
      <c r="D13" s="74">
        <v>0.113884386894531</v>
      </c>
      <c r="E13" s="74">
        <v>0.16297127623211799</v>
      </c>
      <c r="F13" s="74">
        <v>7.1715846046508602E-2</v>
      </c>
      <c r="G13" s="74">
        <v>2.36679478939962</v>
      </c>
    </row>
    <row r="14" spans="2:7">
      <c r="B14" s="34" t="s">
        <v>155</v>
      </c>
      <c r="C14" s="73">
        <v>39.752757172780697</v>
      </c>
      <c r="D14" s="74">
        <v>1.7289585315849301</v>
      </c>
      <c r="E14" s="74">
        <v>1.71227883810725</v>
      </c>
      <c r="F14" s="74">
        <v>7.25612751340255</v>
      </c>
      <c r="G14" s="74">
        <v>29.055392289686001</v>
      </c>
    </row>
    <row r="15" spans="2:7">
      <c r="B15" s="34" t="s">
        <v>156</v>
      </c>
      <c r="C15" s="76">
        <v>8.6584585896409295E-7</v>
      </c>
      <c r="D15" s="75">
        <v>5.5642151233248298E-8</v>
      </c>
      <c r="E15" s="75">
        <v>1.7532076318698599E-7</v>
      </c>
      <c r="F15" s="75">
        <v>7.0461778350914197E-9</v>
      </c>
      <c r="G15" s="75">
        <v>6.2783676670876605E-7</v>
      </c>
    </row>
    <row r="16" spans="2:7">
      <c r="B16" s="34" t="s">
        <v>157</v>
      </c>
      <c r="C16" s="76">
        <v>6.9107243022609097E-7</v>
      </c>
      <c r="D16" s="75">
        <v>1.2481724372873701E-8</v>
      </c>
      <c r="E16" s="75">
        <v>4.7416688893651702E-8</v>
      </c>
      <c r="F16" s="75">
        <v>3.3830329299708899E-9</v>
      </c>
      <c r="G16" s="75">
        <v>6.2779098402959402E-7</v>
      </c>
    </row>
    <row r="17" spans="2:7">
      <c r="B17" s="34" t="s">
        <v>158</v>
      </c>
      <c r="C17" s="76">
        <v>1.7477342873800201E-7</v>
      </c>
      <c r="D17" s="75">
        <v>4.3160426860374703E-8</v>
      </c>
      <c r="E17" s="75">
        <v>1.2790407429333501E-7</v>
      </c>
      <c r="F17" s="75">
        <v>3.6631449051205401E-9</v>
      </c>
      <c r="G17" s="75">
        <v>4.5782679171792002E-11</v>
      </c>
    </row>
    <row r="18" spans="2:7">
      <c r="B18" s="34" t="s">
        <v>159</v>
      </c>
      <c r="C18" s="76">
        <v>1.15066803112611E-4</v>
      </c>
      <c r="D18" s="75">
        <v>1.28771723329667E-6</v>
      </c>
      <c r="E18" s="75">
        <v>1.29827101646459E-6</v>
      </c>
      <c r="F18" s="75">
        <v>8.2473590769729599E-7</v>
      </c>
      <c r="G18" s="75">
        <v>1.11656078955152E-4</v>
      </c>
    </row>
    <row r="19" spans="2:7">
      <c r="B19" s="34" t="s">
        <v>160</v>
      </c>
      <c r="C19" s="76">
        <v>1.1331564176786699E-4</v>
      </c>
      <c r="D19" s="75">
        <v>3.8208132388451598E-7</v>
      </c>
      <c r="E19" s="75">
        <v>1.1630126189897899E-6</v>
      </c>
      <c r="F19" s="75">
        <v>1.1490747604206899E-7</v>
      </c>
      <c r="G19" s="75">
        <v>1.11655640348951E-4</v>
      </c>
    </row>
    <row r="20" spans="2:7">
      <c r="B20" s="34" t="s">
        <v>161</v>
      </c>
      <c r="C20" s="76">
        <v>1.7511613447431501E-6</v>
      </c>
      <c r="D20" s="75">
        <v>9.0563590941215298E-7</v>
      </c>
      <c r="E20" s="75">
        <v>1.35258397474801E-7</v>
      </c>
      <c r="F20" s="75">
        <v>7.0982843165522697E-7</v>
      </c>
      <c r="G20" s="75">
        <v>4.3860620096691001E-10</v>
      </c>
    </row>
    <row r="21" spans="2:7">
      <c r="B21" s="34" t="s">
        <v>162</v>
      </c>
      <c r="C21" s="73">
        <v>86.056664262066306</v>
      </c>
      <c r="D21" s="74">
        <v>24.090436653006101</v>
      </c>
      <c r="E21" s="74">
        <v>54.073777453301801</v>
      </c>
      <c r="F21" s="74">
        <v>7.8857714097696601</v>
      </c>
      <c r="G21" s="74">
        <v>6.6787459887561098E-3</v>
      </c>
    </row>
    <row r="22" spans="2:7">
      <c r="B22" s="34" t="s">
        <v>163</v>
      </c>
      <c r="C22" s="73">
        <v>2090.28640890203</v>
      </c>
      <c r="D22" s="74">
        <v>1097.14189952167</v>
      </c>
      <c r="E22" s="74">
        <v>856.07232349798801</v>
      </c>
      <c r="F22" s="74">
        <v>136.17306507819299</v>
      </c>
      <c r="G22" s="74">
        <v>0.89912080417693796</v>
      </c>
    </row>
    <row r="23" spans="2:7">
      <c r="B23" s="34" t="s">
        <v>164</v>
      </c>
      <c r="C23" s="76">
        <v>8.4150784906495098E-6</v>
      </c>
      <c r="D23" s="75">
        <v>1.30891796889971E-6</v>
      </c>
      <c r="E23" s="75">
        <v>6.6606008541012197E-6</v>
      </c>
      <c r="F23" s="75">
        <v>4.1442345471242799E-7</v>
      </c>
      <c r="G23" s="75">
        <v>3.1136212936154998E-8</v>
      </c>
    </row>
    <row r="24" spans="2:7">
      <c r="B24" s="34" t="s">
        <v>165</v>
      </c>
      <c r="C24" s="76">
        <v>6.7530038076213093E-5</v>
      </c>
      <c r="D24" s="75">
        <v>4.7375457265846001E-6</v>
      </c>
      <c r="E24" s="75">
        <v>7.2137048856229503E-6</v>
      </c>
      <c r="F24" s="75">
        <v>1.1888096195305801E-5</v>
      </c>
      <c r="G24" s="75">
        <v>4.3690691268699702E-5</v>
      </c>
    </row>
    <row r="25" spans="2:7">
      <c r="B25" s="34" t="s">
        <v>166</v>
      </c>
      <c r="C25" s="73">
        <v>7.5778853382142497</v>
      </c>
      <c r="D25" s="74">
        <v>3.6921968466825601</v>
      </c>
      <c r="E25" s="74">
        <v>0.698387783409672</v>
      </c>
      <c r="F25" s="74">
        <v>2.8292334939075898</v>
      </c>
      <c r="G25" s="74">
        <v>0.358067214214431</v>
      </c>
    </row>
    <row r="26" spans="2:7">
      <c r="B26" s="34" t="s">
        <v>167</v>
      </c>
      <c r="C26" s="73">
        <v>9076.3959880787497</v>
      </c>
      <c r="D26" s="74">
        <v>1086.7205559162901</v>
      </c>
      <c r="E26" s="74">
        <v>7630.29956170278</v>
      </c>
      <c r="F26" s="74">
        <v>340.52339393751703</v>
      </c>
      <c r="G26" s="74">
        <v>18.852476522171699</v>
      </c>
    </row>
    <row r="27" spans="2:7">
      <c r="B27" s="34" t="s">
        <v>168</v>
      </c>
      <c r="C27" s="76">
        <v>1.5161508233937E-3</v>
      </c>
      <c r="D27" s="75">
        <v>1.2882148973959701E-4</v>
      </c>
      <c r="E27" s="75">
        <v>1.34914359957545E-3</v>
      </c>
      <c r="F27" s="75">
        <v>3.80127881855378E-5</v>
      </c>
      <c r="G27" s="75">
        <v>1.7294589311554599E-7</v>
      </c>
    </row>
    <row r="28" spans="2:7">
      <c r="B28" s="34" t="s">
        <v>169</v>
      </c>
      <c r="C28" s="73">
        <v>556.35719096309901</v>
      </c>
      <c r="D28" s="74">
        <v>177.887719900413</v>
      </c>
      <c r="E28" s="74">
        <v>151.865597470751</v>
      </c>
      <c r="F28" s="74">
        <v>226.564301067288</v>
      </c>
      <c r="G28" s="74">
        <v>3.9572524638204598E-2</v>
      </c>
    </row>
    <row r="29" spans="2:7"/>
    <row r="30" spans="2:7">
      <c r="B30" s="1" t="s">
        <v>170</v>
      </c>
    </row>
    <row r="31" spans="2:7">
      <c r="C31" s="37" t="s">
        <v>171</v>
      </c>
    </row>
    <row r="32" spans="2:7">
      <c r="B32" s="77" t="s">
        <v>141</v>
      </c>
      <c r="C32" s="78">
        <v>1.9E-3</v>
      </c>
    </row>
    <row r="33" spans="2:7">
      <c r="B33" s="77" t="s">
        <v>142</v>
      </c>
      <c r="C33" s="78">
        <v>1.9E-3</v>
      </c>
    </row>
    <row r="34" spans="2:7">
      <c r="B34" s="77" t="s">
        <v>143</v>
      </c>
      <c r="C34" s="79">
        <v>1</v>
      </c>
    </row>
    <row r="35" spans="2:7">
      <c r="B35" s="77" t="s">
        <v>144</v>
      </c>
      <c r="C35" s="79">
        <v>1</v>
      </c>
      <c r="E35" s="13"/>
      <c r="G35" s="14"/>
    </row>
    <row r="36" spans="2:7"/>
    <row r="37" spans="2:7">
      <c r="B37" s="80" t="s">
        <v>172</v>
      </c>
    </row>
    <row r="38" spans="2:7">
      <c r="B38" s="80"/>
      <c r="D38" s="48" t="s">
        <v>173</v>
      </c>
      <c r="E38" s="48"/>
      <c r="F38" s="48"/>
      <c r="G38" s="37" t="s">
        <v>144</v>
      </c>
    </row>
    <row r="39" spans="2:7">
      <c r="C39" s="41" t="s">
        <v>11</v>
      </c>
      <c r="D39" s="41" t="s">
        <v>141</v>
      </c>
      <c r="E39" s="41" t="s">
        <v>142</v>
      </c>
      <c r="F39" s="41" t="s">
        <v>143</v>
      </c>
      <c r="G39" s="41" t="s">
        <v>144</v>
      </c>
    </row>
    <row r="40" spans="2:7">
      <c r="B40" s="34" t="s">
        <v>145</v>
      </c>
      <c r="C40" s="73">
        <v>8.0810468297676366</v>
      </c>
      <c r="D40" s="75">
        <v>8.1326168494486831E-4</v>
      </c>
      <c r="E40" s="75">
        <v>1.351421397561693E-3</v>
      </c>
      <c r="F40" s="74">
        <v>1.6398538352422101</v>
      </c>
      <c r="G40" s="74">
        <v>6.4390283114429199</v>
      </c>
    </row>
    <row r="41" spans="2:7">
      <c r="B41" s="34" t="s">
        <v>146</v>
      </c>
      <c r="C41" s="73">
        <v>436.10362059414189</v>
      </c>
      <c r="D41" s="74">
        <v>1.1273961136672404</v>
      </c>
      <c r="E41" s="74">
        <v>0.3111470084571139</v>
      </c>
      <c r="F41" s="74">
        <v>448.32840600869201</v>
      </c>
      <c r="G41" s="74">
        <v>-13.6633285366745</v>
      </c>
    </row>
    <row r="42" spans="2:7">
      <c r="B42" s="34" t="s">
        <v>147</v>
      </c>
      <c r="C42" s="73">
        <v>300.71158982682579</v>
      </c>
      <c r="D42" s="74">
        <v>0.71463804857041879</v>
      </c>
      <c r="E42" s="75">
        <v>5.0188234621121772E-4</v>
      </c>
      <c r="F42" s="74">
        <v>299.996346077407</v>
      </c>
      <c r="G42" s="75">
        <v>1.03818502175007E-4</v>
      </c>
    </row>
    <row r="43" spans="2:7">
      <c r="B43" s="34" t="s">
        <v>148</v>
      </c>
      <c r="C43" s="73">
        <v>135.33173251546651</v>
      </c>
      <c r="D43" s="74">
        <v>0.4123874836263397</v>
      </c>
      <c r="E43" s="74">
        <v>0.3097957049349771</v>
      </c>
      <c r="F43" s="74">
        <v>148.27305155160701</v>
      </c>
      <c r="G43" s="74">
        <v>-13.6635022247018</v>
      </c>
    </row>
    <row r="44" spans="2:7">
      <c r="B44" s="34" t="s">
        <v>149</v>
      </c>
      <c r="C44" s="73">
        <v>6.0298251849404787E-2</v>
      </c>
      <c r="D44" s="75">
        <v>3.7058147048161312E-4</v>
      </c>
      <c r="E44" s="75">
        <v>8.4942117592592232E-4</v>
      </c>
      <c r="F44" s="74">
        <v>5.9008379677940398E-2</v>
      </c>
      <c r="G44" s="75">
        <v>6.9869525056851504E-5</v>
      </c>
    </row>
    <row r="45" spans="2:7">
      <c r="B45" s="34" t="s">
        <v>150</v>
      </c>
      <c r="C45" s="73">
        <v>708.52949429472392</v>
      </c>
      <c r="D45" s="74">
        <v>0.72851457284062049</v>
      </c>
      <c r="E45" s="74">
        <v>2.7601401799843308</v>
      </c>
      <c r="F45" s="74">
        <v>189.956603144155</v>
      </c>
      <c r="G45" s="74">
        <v>515.08423639774401</v>
      </c>
    </row>
    <row r="46" spans="2:7">
      <c r="B46" s="34" t="s">
        <v>151</v>
      </c>
      <c r="C46" s="73">
        <v>676.82809106901038</v>
      </c>
      <c r="D46" s="74">
        <v>0.62045159999194111</v>
      </c>
      <c r="E46" s="74">
        <v>2.5649077044994248</v>
      </c>
      <c r="F46" s="74">
        <v>158.69629758488401</v>
      </c>
      <c r="G46" s="74">
        <v>514.94643417963505</v>
      </c>
    </row>
    <row r="47" spans="2:7">
      <c r="B47" s="34" t="s">
        <v>152</v>
      </c>
      <c r="C47" s="73">
        <v>31.701403225717272</v>
      </c>
      <c r="D47" s="74">
        <v>0.10806297284868585</v>
      </c>
      <c r="E47" s="74">
        <v>0.1952324754849839</v>
      </c>
      <c r="F47" s="74">
        <v>31.260305559271298</v>
      </c>
      <c r="G47" s="74">
        <v>0.137802218112303</v>
      </c>
    </row>
    <row r="48" spans="2:7">
      <c r="B48" s="34" t="s">
        <v>153</v>
      </c>
      <c r="C48" s="73">
        <v>0.21262753075915902</v>
      </c>
      <c r="D48" s="75">
        <v>1.6086515906632418E-5</v>
      </c>
      <c r="E48" s="75">
        <v>6.4448353794414735E-5</v>
      </c>
      <c r="F48" s="75">
        <v>2.5316937702119899E-3</v>
      </c>
      <c r="G48" s="74">
        <v>0.21001530211924599</v>
      </c>
    </row>
    <row r="49" spans="2:7">
      <c r="B49" s="34" t="s">
        <v>154</v>
      </c>
      <c r="C49" s="73">
        <v>2.4390366612060692</v>
      </c>
      <c r="D49" s="75">
        <v>2.1638033509960888E-4</v>
      </c>
      <c r="E49" s="75">
        <v>3.0964542484102417E-4</v>
      </c>
      <c r="F49" s="74">
        <v>7.1715846046508602E-2</v>
      </c>
      <c r="G49" s="74">
        <v>2.36679478939962</v>
      </c>
    </row>
    <row r="50" spans="2:7">
      <c r="B50" s="34" t="s">
        <v>155</v>
      </c>
      <c r="C50" s="73">
        <v>36.318058154090963</v>
      </c>
      <c r="D50" s="75">
        <v>3.2850212100113672E-3</v>
      </c>
      <c r="E50" s="75">
        <v>3.2533297924037751E-3</v>
      </c>
      <c r="F50" s="74">
        <v>7.25612751340255</v>
      </c>
      <c r="G50" s="74">
        <v>29.055392289686001</v>
      </c>
    </row>
    <row r="51" spans="2:7">
      <c r="B51" s="34" t="s">
        <v>156</v>
      </c>
      <c r="C51" s="76">
        <v>6.3532177408125595E-7</v>
      </c>
      <c r="D51" s="75">
        <v>1.0572008734317176E-10</v>
      </c>
      <c r="E51" s="75">
        <v>3.3310945005527338E-10</v>
      </c>
      <c r="F51" s="75">
        <v>7.0461778350914197E-9</v>
      </c>
      <c r="G51" s="75">
        <v>6.2783676670876605E-7</v>
      </c>
    </row>
    <row r="52" spans="2:7">
      <c r="B52" s="34" t="s">
        <v>157</v>
      </c>
      <c r="C52" s="76">
        <v>6.3128782394477131E-7</v>
      </c>
      <c r="D52" s="75">
        <v>2.3715276308460032E-11</v>
      </c>
      <c r="E52" s="75">
        <v>9.0091708897938236E-11</v>
      </c>
      <c r="F52" s="75">
        <v>3.3830329299708899E-9</v>
      </c>
      <c r="G52" s="75">
        <v>6.2779098402959402E-7</v>
      </c>
    </row>
    <row r="53" spans="2:7">
      <c r="B53" s="34" t="s">
        <v>158</v>
      </c>
      <c r="C53" s="76">
        <v>4.0339501364843806E-9</v>
      </c>
      <c r="D53" s="75">
        <v>8.200481103471193E-11</v>
      </c>
      <c r="E53" s="75">
        <v>2.4301774115733654E-10</v>
      </c>
      <c r="F53" s="75">
        <v>3.6631449051205401E-9</v>
      </c>
      <c r="G53" s="75">
        <v>4.5782679171792002E-11</v>
      </c>
    </row>
    <row r="54" spans="2:7">
      <c r="B54" s="34" t="s">
        <v>159</v>
      </c>
      <c r="C54" s="76">
        <v>1.1248572824052385E-4</v>
      </c>
      <c r="D54" s="75">
        <v>2.4466627432636731E-9</v>
      </c>
      <c r="E54" s="75">
        <v>2.4667149312827209E-9</v>
      </c>
      <c r="F54" s="75">
        <v>8.2473590769729599E-7</v>
      </c>
      <c r="G54" s="75">
        <v>1.11656078955152E-4</v>
      </c>
    </row>
    <row r="55" spans="2:7">
      <c r="B55" s="34" t="s">
        <v>160</v>
      </c>
      <c r="C55" s="76">
        <v>1.1177348350348454E-4</v>
      </c>
      <c r="D55" s="75">
        <v>7.2595451538058033E-10</v>
      </c>
      <c r="E55" s="75">
        <v>2.2097239760806008E-9</v>
      </c>
      <c r="F55" s="75">
        <v>1.1490747604206899E-7</v>
      </c>
      <c r="G55" s="75">
        <v>1.11655640348951E-4</v>
      </c>
    </row>
    <row r="56" spans="2:7">
      <c r="B56" s="34" t="s">
        <v>161</v>
      </c>
      <c r="C56" s="76">
        <v>7.1224473703927915E-7</v>
      </c>
      <c r="D56" s="75">
        <v>1.7207082278830907E-9</v>
      </c>
      <c r="E56" s="75">
        <v>2.5699095520212192E-10</v>
      </c>
      <c r="F56" s="75">
        <v>7.0982843165522697E-7</v>
      </c>
      <c r="G56" s="75">
        <v>4.3860620096691001E-10</v>
      </c>
    </row>
    <row r="57" spans="2:7">
      <c r="B57" s="34" t="s">
        <v>162</v>
      </c>
      <c r="C57" s="73">
        <v>8.0409621625604011</v>
      </c>
      <c r="D57" s="74">
        <v>4.5771829640711595E-2</v>
      </c>
      <c r="E57" s="74">
        <v>0.10274017716127343</v>
      </c>
      <c r="F57" s="74">
        <v>7.8857714097696601</v>
      </c>
      <c r="G57" s="74">
        <v>6.6787459887561098E-3</v>
      </c>
    </row>
    <row r="58" spans="2:7">
      <c r="B58" s="34" t="s">
        <v>163</v>
      </c>
      <c r="C58" s="73">
        <v>140.78329290610728</v>
      </c>
      <c r="D58" s="74">
        <v>2.0845696090911732</v>
      </c>
      <c r="E58" s="74">
        <v>1.6265374146461773</v>
      </c>
      <c r="F58" s="74">
        <v>136.17306507819299</v>
      </c>
      <c r="G58" s="74">
        <v>0.89912080417693796</v>
      </c>
    </row>
    <row r="59" spans="2:7">
      <c r="B59" s="34" t="s">
        <v>164</v>
      </c>
      <c r="C59" s="76">
        <v>4.6070175341228471E-7</v>
      </c>
      <c r="D59" s="75">
        <v>2.486944140909449E-9</v>
      </c>
      <c r="E59" s="75">
        <v>1.2655141622792317E-8</v>
      </c>
      <c r="F59" s="75">
        <v>4.1442345471242799E-7</v>
      </c>
      <c r="G59" s="75">
        <v>3.1136212936154998E-8</v>
      </c>
    </row>
    <row r="60" spans="2:7">
      <c r="B60" s="34" t="s">
        <v>165</v>
      </c>
      <c r="C60" s="76">
        <v>5.5601494840168697E-5</v>
      </c>
      <c r="D60" s="75">
        <v>9.0013368805107402E-9</v>
      </c>
      <c r="E60" s="75">
        <v>1.3706039282683606E-8</v>
      </c>
      <c r="F60" s="75">
        <v>1.1888096195305801E-5</v>
      </c>
      <c r="G60" s="75">
        <v>4.3690691268699702E-5</v>
      </c>
    </row>
    <row r="61" spans="2:7">
      <c r="B61" s="34" t="s">
        <v>166</v>
      </c>
      <c r="C61" s="73">
        <v>3.1956428189191959</v>
      </c>
      <c r="D61" s="74">
        <v>7.0151740086968643E-3</v>
      </c>
      <c r="E61" s="75">
        <v>1.3269367884783769E-3</v>
      </c>
      <c r="F61" s="74">
        <v>2.8292334939075898</v>
      </c>
      <c r="G61" s="74">
        <v>0.358067214214431</v>
      </c>
    </row>
    <row r="62" spans="2:7">
      <c r="B62" s="34" t="s">
        <v>167</v>
      </c>
      <c r="C62" s="73">
        <v>375.93820868316493</v>
      </c>
      <c r="D62" s="74">
        <v>2.0647690562409511</v>
      </c>
      <c r="E62" s="74">
        <v>14.497569167235282</v>
      </c>
      <c r="F62" s="74">
        <v>340.52339393751703</v>
      </c>
      <c r="G62" s="74">
        <v>18.852476522171699</v>
      </c>
    </row>
    <row r="63" spans="2:7">
      <c r="B63" s="34" t="s">
        <v>168</v>
      </c>
      <c r="C63" s="76">
        <v>4.0993867748351939E-5</v>
      </c>
      <c r="D63" s="75">
        <v>2.4476083050523432E-7</v>
      </c>
      <c r="E63" s="75">
        <v>2.5633728391933549E-6</v>
      </c>
      <c r="F63" s="75">
        <v>3.80127881855378E-5</v>
      </c>
      <c r="G63" s="75">
        <v>1.7294589311554599E-7</v>
      </c>
    </row>
    <row r="64" spans="2:7">
      <c r="B64" s="34" t="s">
        <v>169</v>
      </c>
      <c r="C64" s="73">
        <v>227.23040489493141</v>
      </c>
      <c r="D64" s="74">
        <v>0.33798666781078468</v>
      </c>
      <c r="E64" s="74">
        <v>0.28854463519442691</v>
      </c>
      <c r="F64" s="74">
        <v>226.564301067288</v>
      </c>
      <c r="G64" s="74">
        <v>3.9572524638204598E-2</v>
      </c>
    </row>
    <row r="65" spans="2:7">
      <c r="C65" s="81"/>
      <c r="D65" s="82"/>
      <c r="E65" s="82"/>
      <c r="F65" s="82"/>
      <c r="G65" s="82"/>
    </row>
    <row r="66" spans="2:7">
      <c r="B66" s="83" t="s">
        <v>174</v>
      </c>
    </row>
    <row r="67" spans="2:7">
      <c r="B67" s="84" t="s">
        <v>175</v>
      </c>
      <c r="C67" s="85" t="s">
        <v>176</v>
      </c>
      <c r="D67" s="41" t="s">
        <v>177</v>
      </c>
      <c r="E67" s="85" t="s">
        <v>41</v>
      </c>
      <c r="F67" s="41" t="s">
        <v>178</v>
      </c>
    </row>
    <row r="68" spans="2:7">
      <c r="B68" s="86" t="s">
        <v>179</v>
      </c>
      <c r="C68" s="87">
        <v>5.6603662363689642</v>
      </c>
      <c r="D68" s="87">
        <v>22.196618395206034</v>
      </c>
      <c r="E68" s="87">
        <v>27.856984631574999</v>
      </c>
      <c r="F68" s="88">
        <v>2.2467161378018086E-6</v>
      </c>
    </row>
    <row r="69" spans="2:7">
      <c r="B69" s="86" t="s">
        <v>180</v>
      </c>
      <c r="C69" s="87">
        <v>237002.6580286572</v>
      </c>
      <c r="D69" s="87">
        <v>-21725.267347701571</v>
      </c>
      <c r="E69" s="87">
        <v>215277.39068095564</v>
      </c>
      <c r="F69" s="88">
        <v>1.7362510485020209E-2</v>
      </c>
    </row>
    <row r="70" spans="2:7">
      <c r="B70" s="86" t="s">
        <v>181</v>
      </c>
      <c r="C70" s="87">
        <v>210592.24555696824</v>
      </c>
      <c r="D70" s="87">
        <v>560741.30311204004</v>
      </c>
      <c r="E70" s="87">
        <v>771333.54866900831</v>
      </c>
      <c r="F70" s="88">
        <v>6.2209444214516123E-2</v>
      </c>
    </row>
    <row r="71" spans="2:7">
      <c r="B71" s="86" t="s">
        <v>182</v>
      </c>
      <c r="C71" s="87">
        <v>1.1775926708727971E-4</v>
      </c>
      <c r="D71" s="87">
        <v>9.4674898195356103E-3</v>
      </c>
      <c r="E71" s="87">
        <v>9.58524908662289E-3</v>
      </c>
      <c r="F71" s="88">
        <v>7.7306765583508577E-10</v>
      </c>
    </row>
    <row r="72" spans="2:7">
      <c r="B72" s="86" t="s">
        <v>183</v>
      </c>
      <c r="C72" s="87">
        <v>4.1698008406682502E-2</v>
      </c>
      <c r="D72" s="87">
        <v>1.3661139524414607</v>
      </c>
      <c r="E72" s="87">
        <v>1.4078119608481432</v>
      </c>
      <c r="F72" s="88">
        <v>1.1354257803778319E-7</v>
      </c>
    </row>
    <row r="73" spans="2:7">
      <c r="B73" s="86" t="s">
        <v>184</v>
      </c>
      <c r="C73" s="87">
        <v>47.691747931788086</v>
      </c>
      <c r="D73" s="87">
        <v>190.79804454868105</v>
      </c>
      <c r="E73" s="87">
        <v>238.48979248046913</v>
      </c>
      <c r="F73" s="88">
        <v>1.9234632626373385E-5</v>
      </c>
    </row>
    <row r="74" spans="2:7">
      <c r="B74" s="86" t="s">
        <v>185</v>
      </c>
      <c r="C74" s="87">
        <v>2.7581503666887903E-15</v>
      </c>
      <c r="D74" s="87">
        <v>2.3135157016451319E-13</v>
      </c>
      <c r="E74" s="87">
        <v>2.3410972053120197E-13</v>
      </c>
      <c r="F74" s="88">
        <v>1.8881371910495424E-20</v>
      </c>
    </row>
    <row r="75" spans="2:7">
      <c r="B75" s="86" t="s">
        <v>186</v>
      </c>
      <c r="C75" s="87">
        <v>1.9692555437586051E-12</v>
      </c>
      <c r="D75" s="87">
        <v>2.6502686900794878E-10</v>
      </c>
      <c r="E75" s="87">
        <v>2.6699612455170736E-10</v>
      </c>
      <c r="F75" s="88">
        <v>2.1533719808314625E-17</v>
      </c>
    </row>
    <row r="76" spans="2:7">
      <c r="B76" s="86" t="s">
        <v>187</v>
      </c>
      <c r="C76" s="87">
        <v>1698.6242684984102</v>
      </c>
      <c r="D76" s="87">
        <v>1.4120338344347942</v>
      </c>
      <c r="E76" s="87">
        <v>1700.036302332845</v>
      </c>
      <c r="F76" s="88">
        <v>1.3711099911979842E-4</v>
      </c>
    </row>
    <row r="77" spans="2:7">
      <c r="B77" s="86" t="s">
        <v>188</v>
      </c>
      <c r="C77" s="87">
        <v>9096471.8739475869</v>
      </c>
      <c r="D77" s="87">
        <v>58468.56712650042</v>
      </c>
      <c r="E77" s="87">
        <v>9154940.4410740882</v>
      </c>
      <c r="F77" s="88">
        <v>0.738362486163049</v>
      </c>
    </row>
    <row r="78" spans="2:7">
      <c r="B78" s="86" t="s">
        <v>189</v>
      </c>
      <c r="C78" s="87">
        <v>1.4176221270914902E-9</v>
      </c>
      <c r="D78" s="87">
        <v>1.0275355039699319E-10</v>
      </c>
      <c r="E78" s="87">
        <v>1.5203756774884833E-9</v>
      </c>
      <c r="F78" s="88">
        <v>1.2262104514581861E-16</v>
      </c>
    </row>
    <row r="79" spans="2:7">
      <c r="B79" s="86" t="s">
        <v>190</v>
      </c>
      <c r="C79" s="87">
        <v>6.3498876000215507E-10</v>
      </c>
      <c r="D79" s="87">
        <v>2.3292381329169187E-9</v>
      </c>
      <c r="E79" s="87">
        <v>2.9642268929190739E-9</v>
      </c>
      <c r="F79" s="88">
        <v>2.3907025417527616E-16</v>
      </c>
    </row>
    <row r="80" spans="2:7">
      <c r="B80" s="86" t="s">
        <v>191</v>
      </c>
      <c r="C80" s="87">
        <v>5.5475170587099099</v>
      </c>
      <c r="D80" s="87">
        <v>0.70002856513349687</v>
      </c>
      <c r="E80" s="87">
        <v>6.2475456238434068</v>
      </c>
      <c r="F80" s="88">
        <v>5.0387584156657683E-7</v>
      </c>
    </row>
    <row r="81" spans="2:6">
      <c r="B81" s="86" t="s">
        <v>192</v>
      </c>
      <c r="C81" s="87">
        <v>1931119.6395266515</v>
      </c>
      <c r="D81" s="87">
        <v>101954.19303190454</v>
      </c>
      <c r="E81" s="87">
        <v>2033073.832558556</v>
      </c>
      <c r="F81" s="88">
        <v>0.16397107760810886</v>
      </c>
    </row>
    <row r="82" spans="2:6">
      <c r="B82" s="86" t="s">
        <v>193</v>
      </c>
      <c r="C82" s="87">
        <v>1.960139025644741E-7</v>
      </c>
      <c r="D82" s="87">
        <v>8.3045158956222873E-10</v>
      </c>
      <c r="E82" s="87">
        <v>1.9684435415403633E-7</v>
      </c>
      <c r="F82" s="88">
        <v>1.5875852787446632E-14</v>
      </c>
    </row>
    <row r="83" spans="2:6">
      <c r="B83" s="86" t="s">
        <v>194</v>
      </c>
      <c r="C83" s="87">
        <v>222340.30809918744</v>
      </c>
      <c r="D83" s="87">
        <v>38.727651237178925</v>
      </c>
      <c r="E83" s="87">
        <v>222379.03575042463</v>
      </c>
      <c r="F83" s="88">
        <v>1.7935270989918206E-2</v>
      </c>
    </row>
    <row r="84" spans="2:6">
      <c r="B84" s="89" t="s">
        <v>195</v>
      </c>
      <c r="C84" s="90">
        <v>11699284.290874744</v>
      </c>
      <c r="D84" s="90">
        <v>699694.00588076981</v>
      </c>
      <c r="E84" s="90">
        <v>12398978.296755515</v>
      </c>
      <c r="F84" s="91">
        <v>1</v>
      </c>
    </row>
    <row r="85" spans="2:6"/>
    <row r="86" spans="2:6">
      <c r="B86" s="83" t="s">
        <v>196</v>
      </c>
      <c r="D86" s="13"/>
      <c r="E86" s="14"/>
    </row>
    <row r="87" spans="2:6">
      <c r="B87" s="92"/>
      <c r="C87" s="85" t="s">
        <v>176</v>
      </c>
      <c r="D87" s="41" t="s">
        <v>177</v>
      </c>
      <c r="E87" s="93" t="s">
        <v>41</v>
      </c>
    </row>
    <row r="88" spans="2:6">
      <c r="B88" s="34" t="s">
        <v>145</v>
      </c>
      <c r="C88" s="94">
        <v>1.0128259204541601</v>
      </c>
      <c r="D88" s="94">
        <v>3.5340754461462298</v>
      </c>
      <c r="E88" s="94">
        <v>4.5469013666003901</v>
      </c>
    </row>
    <row r="89" spans="2:6">
      <c r="B89" s="34" t="s">
        <v>146</v>
      </c>
      <c r="C89" s="94">
        <v>140.49828513468699</v>
      </c>
      <c r="D89" s="94">
        <v>188.02732971339699</v>
      </c>
      <c r="E89" s="94">
        <v>328.52561484808399</v>
      </c>
    </row>
    <row r="90" spans="2:6">
      <c r="B90" s="34" t="s">
        <v>147</v>
      </c>
      <c r="C90" s="94">
        <v>0.122714500711242</v>
      </c>
      <c r="D90" s="95">
        <v>5.8475069873706903E-5</v>
      </c>
      <c r="E90" s="94">
        <v>0.12277297578111571</v>
      </c>
    </row>
    <row r="91" spans="2:6">
      <c r="B91" s="34" t="s">
        <v>148</v>
      </c>
      <c r="C91" s="94">
        <v>140.05256945737099</v>
      </c>
      <c r="D91" s="94">
        <v>82.607231884789599</v>
      </c>
      <c r="E91" s="94">
        <v>222.65980134216059</v>
      </c>
    </row>
    <row r="92" spans="2:6">
      <c r="B92" s="34" t="s">
        <v>149</v>
      </c>
      <c r="C92" s="94">
        <v>0.3230011766052</v>
      </c>
      <c r="D92" s="94">
        <v>105.420039353538</v>
      </c>
      <c r="E92" s="94">
        <v>105.7430405301432</v>
      </c>
    </row>
    <row r="93" spans="2:6">
      <c r="B93" s="34" t="s">
        <v>150</v>
      </c>
      <c r="C93" s="94">
        <v>11282.204847634001</v>
      </c>
      <c r="D93" s="94">
        <v>477.611817667379</v>
      </c>
      <c r="E93" s="94">
        <v>11759.81666530138</v>
      </c>
    </row>
    <row r="94" spans="2:6">
      <c r="B94" s="34" t="s">
        <v>151</v>
      </c>
      <c r="C94" s="94">
        <v>11260.9154999371</v>
      </c>
      <c r="D94" s="94">
        <v>477.53419981194799</v>
      </c>
      <c r="E94" s="94">
        <v>11738.449699749048</v>
      </c>
    </row>
    <row r="95" spans="2:6">
      <c r="B95" s="34" t="s">
        <v>152</v>
      </c>
      <c r="C95" s="94">
        <v>21.289347696998998</v>
      </c>
      <c r="D95" s="94">
        <v>7.7617855473794295E-2</v>
      </c>
      <c r="E95" s="94">
        <v>21.366965552472792</v>
      </c>
    </row>
    <row r="96" spans="2:6">
      <c r="B96" s="34" t="s">
        <v>153</v>
      </c>
      <c r="C96" s="94">
        <v>3.11603556614868E-2</v>
      </c>
      <c r="D96" s="94">
        <v>0.20000861881527199</v>
      </c>
      <c r="E96" s="94">
        <v>0.2311689744767588</v>
      </c>
    </row>
    <row r="97" spans="2:5">
      <c r="B97" s="34" t="s">
        <v>154</v>
      </c>
      <c r="C97" s="94">
        <v>0.169108085639749</v>
      </c>
      <c r="D97" s="94">
        <v>2.3983828648942702</v>
      </c>
      <c r="E97" s="94">
        <v>2.5674909505340193</v>
      </c>
    </row>
    <row r="98" spans="2:5">
      <c r="B98" s="34" t="s">
        <v>155</v>
      </c>
      <c r="C98" s="94">
        <v>2.6658772404043098</v>
      </c>
      <c r="D98" s="94">
        <v>16.113063839097101</v>
      </c>
      <c r="E98" s="94">
        <v>18.778941079501411</v>
      </c>
    </row>
    <row r="99" spans="2:5">
      <c r="B99" s="34" t="s">
        <v>156</v>
      </c>
      <c r="C99" s="95">
        <v>9.9298595633660604E-8</v>
      </c>
      <c r="D99" s="95">
        <v>3.95379787423407E-8</v>
      </c>
      <c r="E99" s="95">
        <v>1.3883657437600132E-7</v>
      </c>
    </row>
    <row r="100" spans="2:5">
      <c r="B100" s="34" t="s">
        <v>157</v>
      </c>
      <c r="C100" s="95">
        <v>7.1540412343517404E-8</v>
      </c>
      <c r="D100" s="95">
        <v>3.9512191957639603E-8</v>
      </c>
      <c r="E100" s="95">
        <v>1.1105260430115701E-7</v>
      </c>
    </row>
    <row r="101" spans="2:5">
      <c r="B101" s="34" t="s">
        <v>158</v>
      </c>
      <c r="C101" s="95">
        <v>2.77581832901432E-8</v>
      </c>
      <c r="D101" s="95">
        <v>2.5786784701085E-11</v>
      </c>
      <c r="E101" s="95">
        <v>2.7783970074844284E-8</v>
      </c>
    </row>
    <row r="102" spans="2:5">
      <c r="B102" s="34" t="s">
        <v>159</v>
      </c>
      <c r="C102" s="95">
        <v>1.8568558552888899E-6</v>
      </c>
      <c r="D102" s="95">
        <v>5.8045112517143896E-6</v>
      </c>
      <c r="E102" s="95">
        <v>7.6613671070032791E-6</v>
      </c>
    </row>
    <row r="103" spans="2:5">
      <c r="B103" s="34" t="s">
        <v>160</v>
      </c>
      <c r="C103" s="95">
        <v>1.73040993284483E-6</v>
      </c>
      <c r="D103" s="95">
        <v>5.8042641419345E-6</v>
      </c>
      <c r="E103" s="95">
        <v>7.5346740747793303E-6</v>
      </c>
    </row>
    <row r="104" spans="2:5">
      <c r="B104" s="34" t="s">
        <v>161</v>
      </c>
      <c r="C104" s="95">
        <v>1.2644592244405599E-7</v>
      </c>
      <c r="D104" s="95">
        <v>2.4710977988514601E-10</v>
      </c>
      <c r="E104" s="95">
        <v>1.2669303222394113E-7</v>
      </c>
    </row>
    <row r="105" spans="2:5">
      <c r="B105" s="34" t="s">
        <v>162</v>
      </c>
      <c r="C105" s="94">
        <v>11.843254851956999</v>
      </c>
      <c r="D105" s="95">
        <v>3.7617585515047902E-3</v>
      </c>
      <c r="E105" s="94">
        <v>11.847016610508504</v>
      </c>
    </row>
    <row r="106" spans="2:5">
      <c r="B106" s="34" t="s">
        <v>163</v>
      </c>
      <c r="C106" s="94">
        <v>1014.96698103959</v>
      </c>
      <c r="D106" s="94">
        <v>0.50642371781209194</v>
      </c>
      <c r="E106" s="94">
        <v>1015.4734047574021</v>
      </c>
    </row>
    <row r="107" spans="2:5">
      <c r="B107" s="34" t="s">
        <v>164</v>
      </c>
      <c r="C107" s="95">
        <v>3.7130858578057798E-6</v>
      </c>
      <c r="D107" s="95">
        <v>1.7537261556472199E-8</v>
      </c>
      <c r="E107" s="95">
        <v>3.7306231193622519E-6</v>
      </c>
    </row>
    <row r="108" spans="2:5">
      <c r="B108" s="34" t="s">
        <v>165</v>
      </c>
      <c r="C108" s="95">
        <v>6.3358760415334499E-6</v>
      </c>
      <c r="D108" s="95">
        <v>2.3368482617078399E-5</v>
      </c>
      <c r="E108" s="95">
        <v>2.9704358658611849E-5</v>
      </c>
    </row>
    <row r="109" spans="2:5">
      <c r="B109" s="34" t="s">
        <v>166</v>
      </c>
      <c r="C109" s="94">
        <v>0.47363609447673</v>
      </c>
      <c r="D109" s="94">
        <v>0.36961188969513897</v>
      </c>
      <c r="E109" s="94">
        <v>0.84324798417186897</v>
      </c>
    </row>
    <row r="110" spans="2:5">
      <c r="B110" s="34" t="s">
        <v>167</v>
      </c>
      <c r="C110" s="94">
        <v>8024.45050279116</v>
      </c>
      <c r="D110" s="94">
        <v>10.6185300195151</v>
      </c>
      <c r="E110" s="94">
        <v>8035.0690328106748</v>
      </c>
    </row>
    <row r="111" spans="2:5">
      <c r="B111" s="34" t="s">
        <v>168</v>
      </c>
      <c r="C111" s="95">
        <v>1.7680245654545E-3</v>
      </c>
      <c r="D111" s="95">
        <v>9.7410605743999602E-8</v>
      </c>
      <c r="E111" s="95">
        <v>1.768121976060244E-3</v>
      </c>
    </row>
    <row r="112" spans="2:5">
      <c r="B112" s="34" t="s">
        <v>169</v>
      </c>
      <c r="C112" s="94">
        <v>119.22503802077701</v>
      </c>
      <c r="D112" s="94">
        <v>2.2288957120545998E-2</v>
      </c>
      <c r="E112" s="94">
        <v>119.24732697789756</v>
      </c>
    </row>
    <row r="113" spans="2:6"/>
    <row r="114" spans="2:6">
      <c r="B114" s="83" t="s">
        <v>197</v>
      </c>
    </row>
    <row r="115" spans="2:6">
      <c r="C115" s="96" t="s">
        <v>176</v>
      </c>
      <c r="D115" s="97" t="s">
        <v>177</v>
      </c>
      <c r="E115" s="96" t="s">
        <v>41</v>
      </c>
      <c r="F115" s="97" t="s">
        <v>178</v>
      </c>
    </row>
    <row r="116" spans="2:6">
      <c r="B116" s="34" t="s">
        <v>179</v>
      </c>
      <c r="C116" s="98">
        <v>3.4914135129895807</v>
      </c>
      <c r="D116" s="98">
        <v>12.182664877955283</v>
      </c>
      <c r="E116" s="98">
        <v>15.674078390944864</v>
      </c>
      <c r="F116" s="99">
        <v>1.2750161831636778E-7</v>
      </c>
    </row>
    <row r="117" spans="2:6">
      <c r="B117" s="34" t="s">
        <v>198</v>
      </c>
      <c r="C117" s="98">
        <v>223396.48831270635</v>
      </c>
      <c r="D117" s="98">
        <v>298969.09506419266</v>
      </c>
      <c r="E117" s="98">
        <v>522365.58337689901</v>
      </c>
      <c r="F117" s="99">
        <v>4.2492104206780885E-3</v>
      </c>
    </row>
    <row r="118" spans="2:6">
      <c r="B118" s="34" t="s">
        <v>181</v>
      </c>
      <c r="C118" s="98">
        <v>12282259.485328278</v>
      </c>
      <c r="D118" s="98">
        <v>519947.32918541547</v>
      </c>
      <c r="E118" s="98">
        <v>12802206.814513693</v>
      </c>
      <c r="F118" s="99">
        <v>0.10414022733319563</v>
      </c>
    </row>
    <row r="119" spans="2:6">
      <c r="B119" s="34" t="s">
        <v>182</v>
      </c>
      <c r="C119" s="98">
        <v>1.4047088332198251E-3</v>
      </c>
      <c r="D119" s="98">
        <v>9.0163885361924621E-3</v>
      </c>
      <c r="E119" s="98">
        <v>1.0421097369412288E-2</v>
      </c>
      <c r="F119" s="99">
        <v>8.4770966821253253E-11</v>
      </c>
    </row>
    <row r="120" spans="2:6">
      <c r="B120" s="34" t="s">
        <v>183</v>
      </c>
      <c r="C120" s="98">
        <v>9.7609187031263117E-2</v>
      </c>
      <c r="D120" s="98">
        <v>1.3843465896169727</v>
      </c>
      <c r="E120" s="98">
        <v>1.4819557766482359</v>
      </c>
      <c r="F120" s="99">
        <v>1.2055047517505069E-8</v>
      </c>
    </row>
    <row r="121" spans="2:6">
      <c r="B121" s="34" t="s">
        <v>184</v>
      </c>
      <c r="C121" s="98">
        <v>17.506016074562982</v>
      </c>
      <c r="D121" s="98">
        <v>105.80965631219894</v>
      </c>
      <c r="E121" s="98">
        <v>123.31567238676192</v>
      </c>
      <c r="F121" s="99">
        <v>1.003117848521578E-6</v>
      </c>
    </row>
    <row r="122" spans="2:6">
      <c r="B122" s="34" t="s">
        <v>185</v>
      </c>
      <c r="C122" s="98">
        <v>3.6590539505047598E-14</v>
      </c>
      <c r="D122" s="98">
        <v>1.4569349786765124E-14</v>
      </c>
      <c r="E122" s="98">
        <v>5.115988929181272E-14</v>
      </c>
      <c r="F122" s="99">
        <v>4.161628208622937E-22</v>
      </c>
    </row>
    <row r="123" spans="2:6">
      <c r="B123" s="34" t="s">
        <v>186</v>
      </c>
      <c r="C123" s="98">
        <v>4.4074330581137093E-12</v>
      </c>
      <c r="D123" s="98">
        <v>1.3777587907069275E-11</v>
      </c>
      <c r="E123" s="98">
        <v>1.8185020965182985E-11</v>
      </c>
      <c r="F123" s="99">
        <v>1.4792701327290835E-19</v>
      </c>
    </row>
    <row r="124" spans="2:6">
      <c r="B124" s="34" t="s">
        <v>187</v>
      </c>
      <c r="C124" s="98">
        <v>2503.9246273104523</v>
      </c>
      <c r="D124" s="98">
        <v>0.79531851647624574</v>
      </c>
      <c r="E124" s="98">
        <v>2504.7199458269283</v>
      </c>
      <c r="F124" s="99">
        <v>2.0374776657153556E-5</v>
      </c>
    </row>
    <row r="125" spans="2:6">
      <c r="B125" s="34" t="s">
        <v>188</v>
      </c>
      <c r="C125" s="98">
        <v>66001881.823231079</v>
      </c>
      <c r="D125" s="98">
        <v>32932.025376115402</v>
      </c>
      <c r="E125" s="98">
        <v>66034813.848607197</v>
      </c>
      <c r="F125" s="99">
        <v>0.53716368011669524</v>
      </c>
    </row>
    <row r="126" spans="2:6">
      <c r="B126" s="34" t="s">
        <v>189</v>
      </c>
      <c r="C126" s="98">
        <v>1.2253666031920588E-8</v>
      </c>
      <c r="D126" s="98">
        <v>5.7875242980360598E-11</v>
      </c>
      <c r="E126" s="98">
        <v>1.2311541274900949E-8</v>
      </c>
      <c r="F126" s="99">
        <v>1.0014888259238836E-16</v>
      </c>
    </row>
    <row r="127" spans="2:6">
      <c r="B127" s="34" t="s">
        <v>190</v>
      </c>
      <c r="C127" s="98">
        <v>3.3777822352623133E-10</v>
      </c>
      <c r="D127" s="98">
        <v>1.2458205452816837E-9</v>
      </c>
      <c r="E127" s="98">
        <v>1.5835987688079152E-9</v>
      </c>
      <c r="F127" s="99">
        <v>1.2881867804327417E-17</v>
      </c>
    </row>
    <row r="128" spans="2:6">
      <c r="B128" s="34" t="s">
        <v>191</v>
      </c>
      <c r="C128" s="98">
        <v>0.92596803742389677</v>
      </c>
      <c r="D128" s="98">
        <v>0.72259863659179058</v>
      </c>
      <c r="E128" s="98">
        <v>1.6485666740156875</v>
      </c>
      <c r="F128" s="99">
        <v>1.3410352659768796E-8</v>
      </c>
    </row>
    <row r="129" spans="2:6">
      <c r="B129" s="34" t="s">
        <v>192</v>
      </c>
      <c r="C129" s="98">
        <v>43396228.319094591</v>
      </c>
      <c r="D129" s="98">
        <v>57425.010345537659</v>
      </c>
      <c r="E129" s="98">
        <v>43453653.329440132</v>
      </c>
      <c r="F129" s="99">
        <v>0.3534760375106209</v>
      </c>
    </row>
    <row r="130" spans="2:6">
      <c r="B130" s="34" t="s">
        <v>193</v>
      </c>
      <c r="C130" s="98">
        <v>8.4897003583994193E-6</v>
      </c>
      <c r="D130" s="98">
        <v>4.6774624666153731E-10</v>
      </c>
      <c r="E130" s="98">
        <v>8.4901681046460803E-6</v>
      </c>
      <c r="F130" s="99">
        <v>6.9063720757308801E-14</v>
      </c>
    </row>
    <row r="131" spans="2:6">
      <c r="B131" s="34" t="s">
        <v>194</v>
      </c>
      <c r="C131" s="98">
        <v>116679.58345903341</v>
      </c>
      <c r="D131" s="98">
        <v>21.813087886022338</v>
      </c>
      <c r="E131" s="98">
        <v>116701.39654691944</v>
      </c>
      <c r="F131" s="99">
        <v>9.4931367244587505E-4</v>
      </c>
    </row>
    <row r="132" spans="2:6">
      <c r="B132" s="89" t="s">
        <v>195</v>
      </c>
      <c r="C132" s="100">
        <v>122022971.64647304</v>
      </c>
      <c r="D132" s="100">
        <v>909416.1766604702</v>
      </c>
      <c r="E132" s="76">
        <v>122932387.8231335</v>
      </c>
      <c r="F132" s="101">
        <v>1</v>
      </c>
    </row>
    <row r="133" spans="2:6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02825-A2FD-40BE-BD5C-06FFB5EF425C}">
  <dimension ref="A1:X222"/>
  <sheetViews>
    <sheetView tabSelected="1" zoomScale="80" zoomScaleNormal="80" workbookViewId="0">
      <selection activeCell="D5" sqref="D5:E5"/>
    </sheetView>
  </sheetViews>
  <sheetFormatPr defaultColWidth="0" defaultRowHeight="14.45" zeroHeight="1"/>
  <cols>
    <col min="1" max="3" width="9.140625" style="1" customWidth="1"/>
    <col min="4" max="4" width="11.85546875" style="1" customWidth="1"/>
    <col min="5" max="5" width="14.28515625" style="1" customWidth="1"/>
    <col min="6" max="6" width="13" style="1" customWidth="1"/>
    <col min="7" max="7" width="7.28515625" style="1" bestFit="1" customWidth="1"/>
    <col min="8" max="18" width="13.85546875" style="1" bestFit="1" customWidth="1"/>
    <col min="19" max="19" width="13.85546875" style="1" customWidth="1"/>
    <col min="20" max="22" width="13.85546875" style="1" bestFit="1" customWidth="1"/>
    <col min="23" max="24" width="9.140625" style="1" customWidth="1"/>
    <col min="25" max="16384" width="9.140625" style="1" hidden="1"/>
  </cols>
  <sheetData>
    <row r="1" spans="2:23"/>
    <row r="2" spans="2:23">
      <c r="B2" s="72" t="s">
        <v>199</v>
      </c>
    </row>
    <row r="3" spans="2:23">
      <c r="B3" s="45" t="s">
        <v>200</v>
      </c>
      <c r="C3" s="46"/>
      <c r="D3" s="46"/>
      <c r="E3" s="46"/>
      <c r="F3" s="46"/>
      <c r="G3" s="46"/>
      <c r="H3" s="46"/>
      <c r="I3" s="47"/>
    </row>
    <row r="4" spans="2:23">
      <c r="B4" s="12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9"/>
    </row>
    <row r="5" spans="2:23">
      <c r="B5" s="12"/>
      <c r="D5" s="45" t="s">
        <v>201</v>
      </c>
      <c r="E5" s="47"/>
      <c r="F5" s="34">
        <v>0.04</v>
      </c>
      <c r="W5" s="11"/>
    </row>
    <row r="6" spans="2:23">
      <c r="B6" s="12"/>
      <c r="D6" s="48" t="s">
        <v>202</v>
      </c>
      <c r="E6" s="32"/>
      <c r="F6" s="32"/>
      <c r="W6" s="11"/>
    </row>
    <row r="7" spans="2:23">
      <c r="B7" s="12"/>
      <c r="D7" s="48" t="s">
        <v>203</v>
      </c>
      <c r="E7" s="48"/>
      <c r="F7" s="48"/>
      <c r="G7" s="41">
        <v>0</v>
      </c>
      <c r="H7" s="41">
        <v>1</v>
      </c>
      <c r="I7" s="41">
        <v>2</v>
      </c>
      <c r="J7" s="41">
        <v>3</v>
      </c>
      <c r="K7" s="41">
        <v>4</v>
      </c>
      <c r="L7" s="41">
        <v>5</v>
      </c>
      <c r="M7" s="41">
        <v>6</v>
      </c>
      <c r="N7" s="41">
        <v>7</v>
      </c>
      <c r="O7" s="41">
        <v>8</v>
      </c>
      <c r="P7" s="41">
        <v>9</v>
      </c>
      <c r="Q7" s="41">
        <v>10</v>
      </c>
      <c r="R7" s="41">
        <v>11</v>
      </c>
      <c r="S7" s="41">
        <v>12</v>
      </c>
      <c r="T7" s="41">
        <v>13</v>
      </c>
      <c r="U7" s="41">
        <v>14</v>
      </c>
      <c r="V7" s="41">
        <v>15</v>
      </c>
      <c r="W7" s="11"/>
    </row>
    <row r="8" spans="2:23">
      <c r="B8" s="12"/>
      <c r="D8" s="49" t="s">
        <v>204</v>
      </c>
      <c r="E8" s="46"/>
      <c r="F8" s="47"/>
      <c r="G8" s="50">
        <v>0</v>
      </c>
      <c r="H8" s="50">
        <v>6997.896466986017</v>
      </c>
      <c r="I8" s="50">
        <v>6997.896466986017</v>
      </c>
      <c r="J8" s="50">
        <v>6997.896466986017</v>
      </c>
      <c r="K8" s="50">
        <v>6997.896466986017</v>
      </c>
      <c r="L8" s="50">
        <v>6997.896466986017</v>
      </c>
      <c r="M8" s="50">
        <v>6997.896466986017</v>
      </c>
      <c r="N8" s="50">
        <v>6997.896466986017</v>
      </c>
      <c r="O8" s="50">
        <v>6997.896466986017</v>
      </c>
      <c r="P8" s="50">
        <v>6997.896466986017</v>
      </c>
      <c r="Q8" s="50">
        <v>6997.896466986017</v>
      </c>
      <c r="R8" s="50">
        <v>6997.896466986017</v>
      </c>
      <c r="S8" s="50">
        <v>6997.896466986017</v>
      </c>
      <c r="T8" s="50">
        <v>6997.896466986017</v>
      </c>
      <c r="U8" s="50">
        <v>6997.896466986017</v>
      </c>
      <c r="V8" s="50">
        <v>6997.896466986017</v>
      </c>
      <c r="W8" s="11"/>
    </row>
    <row r="9" spans="2:23">
      <c r="B9" s="12"/>
      <c r="D9" s="49" t="s">
        <v>205</v>
      </c>
      <c r="E9" s="46"/>
      <c r="F9" s="47"/>
      <c r="G9" s="50">
        <v>0</v>
      </c>
      <c r="H9" s="50">
        <v>1358.3370930271733</v>
      </c>
      <c r="I9" s="50">
        <v>1358.3370930271733</v>
      </c>
      <c r="J9" s="50">
        <v>1358.3370930271733</v>
      </c>
      <c r="K9" s="50">
        <v>1358.3370930271733</v>
      </c>
      <c r="L9" s="50">
        <v>1358.3370930271733</v>
      </c>
      <c r="M9" s="50">
        <v>1358.3370930271733</v>
      </c>
      <c r="N9" s="50">
        <v>1358.3370930271733</v>
      </c>
      <c r="O9" s="50">
        <v>1358.3370930271733</v>
      </c>
      <c r="P9" s="50">
        <v>1358.3370930271733</v>
      </c>
      <c r="Q9" s="50">
        <v>1358.3370930271733</v>
      </c>
      <c r="R9" s="50">
        <v>1358.3370930271733</v>
      </c>
      <c r="S9" s="50">
        <v>1358.3370930271733</v>
      </c>
      <c r="T9" s="50">
        <v>1358.3370930271733</v>
      </c>
      <c r="U9" s="50">
        <v>1358.3370930271733</v>
      </c>
      <c r="V9" s="50">
        <v>1358.3370930271733</v>
      </c>
      <c r="W9" s="11"/>
    </row>
    <row r="10" spans="2:23">
      <c r="B10" s="12"/>
      <c r="D10" s="49" t="s">
        <v>206</v>
      </c>
      <c r="E10" s="46"/>
      <c r="F10" s="47"/>
      <c r="G10" s="50">
        <v>0</v>
      </c>
      <c r="H10" s="50">
        <v>3641.805534205449</v>
      </c>
      <c r="I10" s="50">
        <v>3641.805534205449</v>
      </c>
      <c r="J10" s="50">
        <v>3641.805534205449</v>
      </c>
      <c r="K10" s="50">
        <v>3641.805534205449</v>
      </c>
      <c r="L10" s="50">
        <v>3641.805534205449</v>
      </c>
      <c r="M10" s="50">
        <v>3641.805534205449</v>
      </c>
      <c r="N10" s="50">
        <v>3641.805534205449</v>
      </c>
      <c r="O10" s="50">
        <v>3641.805534205449</v>
      </c>
      <c r="P10" s="50">
        <v>3641.805534205449</v>
      </c>
      <c r="Q10" s="50">
        <v>3641.805534205449</v>
      </c>
      <c r="R10" s="50">
        <v>3641.805534205449</v>
      </c>
      <c r="S10" s="50">
        <v>3641.805534205449</v>
      </c>
      <c r="T10" s="50">
        <v>3641.805534205449</v>
      </c>
      <c r="U10" s="50">
        <v>3641.805534205449</v>
      </c>
      <c r="V10" s="50">
        <v>3641.805534205449</v>
      </c>
      <c r="W10" s="11"/>
    </row>
    <row r="11" spans="2:23">
      <c r="B11" s="12"/>
      <c r="D11" s="49" t="s">
        <v>207</v>
      </c>
      <c r="E11" s="46"/>
      <c r="F11" s="47"/>
      <c r="G11" s="50">
        <v>0</v>
      </c>
      <c r="H11" s="50">
        <v>156.34251571994253</v>
      </c>
      <c r="I11" s="50">
        <v>156.34251571994253</v>
      </c>
      <c r="J11" s="50">
        <v>156.34251571994253</v>
      </c>
      <c r="K11" s="50">
        <v>156.34251571994253</v>
      </c>
      <c r="L11" s="50">
        <v>156.34251571994253</v>
      </c>
      <c r="M11" s="50">
        <v>156.34251571994253</v>
      </c>
      <c r="N11" s="50">
        <v>156.34251571994253</v>
      </c>
      <c r="O11" s="50">
        <v>156.34251571994253</v>
      </c>
      <c r="P11" s="50">
        <v>156.34251571994253</v>
      </c>
      <c r="Q11" s="50">
        <v>156.34251571994253</v>
      </c>
      <c r="R11" s="50">
        <v>156.34251571994253</v>
      </c>
      <c r="S11" s="50">
        <v>156.34251571994253</v>
      </c>
      <c r="T11" s="50">
        <v>156.34251571994253</v>
      </c>
      <c r="U11" s="50">
        <v>156.34251571994253</v>
      </c>
      <c r="V11" s="50">
        <v>156.34251571994253</v>
      </c>
      <c r="W11" s="11"/>
    </row>
    <row r="12" spans="2:23">
      <c r="B12" s="12"/>
      <c r="D12" s="49" t="s">
        <v>208</v>
      </c>
      <c r="E12" s="46"/>
      <c r="F12" s="47"/>
      <c r="G12" s="50">
        <v>0</v>
      </c>
      <c r="H12" s="50">
        <v>5064.1239686098661</v>
      </c>
      <c r="I12" s="50">
        <v>0</v>
      </c>
      <c r="J12" s="50">
        <v>0</v>
      </c>
      <c r="K12" s="50">
        <v>0</v>
      </c>
      <c r="L12" s="50">
        <v>0</v>
      </c>
      <c r="M12" s="50">
        <v>0</v>
      </c>
      <c r="N12" s="50">
        <v>0</v>
      </c>
      <c r="O12" s="50">
        <v>5064.1239686098661</v>
      </c>
      <c r="P12" s="50">
        <v>0</v>
      </c>
      <c r="Q12" s="50">
        <v>0</v>
      </c>
      <c r="R12" s="50">
        <v>0</v>
      </c>
      <c r="S12" s="50">
        <v>0</v>
      </c>
      <c r="T12" s="50">
        <v>0</v>
      </c>
      <c r="U12" s="50">
        <v>0</v>
      </c>
      <c r="V12" s="50">
        <v>0</v>
      </c>
      <c r="W12" s="11"/>
    </row>
    <row r="13" spans="2:23">
      <c r="B13" s="12"/>
      <c r="D13" s="49" t="s">
        <v>209</v>
      </c>
      <c r="E13" s="46"/>
      <c r="F13" s="47"/>
      <c r="G13" s="50">
        <v>0</v>
      </c>
      <c r="H13" s="50">
        <v>4099.3529059768916</v>
      </c>
      <c r="I13" s="50">
        <v>4099.3529059768916</v>
      </c>
      <c r="J13" s="50">
        <v>4099.3529059768916</v>
      </c>
      <c r="K13" s="50">
        <v>4099.3529059768916</v>
      </c>
      <c r="L13" s="50">
        <v>4099.3529059768916</v>
      </c>
      <c r="M13" s="50">
        <v>4099.3529059768916</v>
      </c>
      <c r="N13" s="50">
        <v>4099.3529059768916</v>
      </c>
      <c r="O13" s="50">
        <v>4099.3529059768916</v>
      </c>
      <c r="P13" s="50">
        <v>4099.3529059768916</v>
      </c>
      <c r="Q13" s="50">
        <v>4099.3529059768916</v>
      </c>
      <c r="R13" s="50">
        <v>4099.3529059768916</v>
      </c>
      <c r="S13" s="50">
        <v>4099.3529059768916</v>
      </c>
      <c r="T13" s="50">
        <v>4099.3529059768916</v>
      </c>
      <c r="U13" s="50">
        <v>4099.3529059768916</v>
      </c>
      <c r="V13" s="50">
        <v>4099.3529059768916</v>
      </c>
      <c r="W13" s="11"/>
    </row>
    <row r="14" spans="2:23">
      <c r="B14" s="12"/>
      <c r="D14" s="49" t="s">
        <v>210</v>
      </c>
      <c r="E14" s="46"/>
      <c r="F14" s="47"/>
      <c r="G14" s="50">
        <v>0</v>
      </c>
      <c r="H14" s="50">
        <v>2181.8537464881833</v>
      </c>
      <c r="I14" s="50">
        <v>2181.8537464881833</v>
      </c>
      <c r="J14" s="50">
        <v>2181.8537464881833</v>
      </c>
      <c r="K14" s="50">
        <v>2181.8537464881833</v>
      </c>
      <c r="L14" s="50">
        <v>2181.8537464881833</v>
      </c>
      <c r="M14" s="50">
        <v>2181.8537464881833</v>
      </c>
      <c r="N14" s="50">
        <v>2181.8537464881833</v>
      </c>
      <c r="O14" s="50">
        <v>2181.8537464881833</v>
      </c>
      <c r="P14" s="50">
        <v>2181.8537464881833</v>
      </c>
      <c r="Q14" s="50">
        <v>2181.8537464881833</v>
      </c>
      <c r="R14" s="50">
        <v>2181.8537464881833</v>
      </c>
      <c r="S14" s="50">
        <v>2181.8537464881833</v>
      </c>
      <c r="T14" s="50">
        <v>2181.8537464881833</v>
      </c>
      <c r="U14" s="50">
        <v>2181.8537464881833</v>
      </c>
      <c r="V14" s="50">
        <v>2181.8537464881833</v>
      </c>
      <c r="W14" s="11"/>
    </row>
    <row r="15" spans="2:23">
      <c r="B15" s="12"/>
      <c r="D15" s="49" t="s">
        <v>211</v>
      </c>
      <c r="E15" s="46"/>
      <c r="F15" s="47"/>
      <c r="G15" s="50">
        <v>0</v>
      </c>
      <c r="H15" s="50">
        <v>0</v>
      </c>
      <c r="I15" s="50">
        <v>0</v>
      </c>
      <c r="J15" s="50">
        <v>0</v>
      </c>
      <c r="K15" s="50">
        <v>0</v>
      </c>
      <c r="L15" s="50">
        <v>0</v>
      </c>
      <c r="M15" s="50">
        <v>0</v>
      </c>
      <c r="N15" s="50">
        <v>0</v>
      </c>
      <c r="O15" s="50">
        <v>0</v>
      </c>
      <c r="P15" s="50">
        <v>0</v>
      </c>
      <c r="Q15" s="50">
        <v>0</v>
      </c>
      <c r="R15" s="50">
        <v>0</v>
      </c>
      <c r="S15" s="50">
        <v>0</v>
      </c>
      <c r="T15" s="50">
        <v>0</v>
      </c>
      <c r="U15" s="50">
        <v>0</v>
      </c>
      <c r="V15" s="50">
        <v>0</v>
      </c>
      <c r="W15" s="11"/>
    </row>
    <row r="16" spans="2:23" s="20" customFormat="1">
      <c r="B16" s="19"/>
      <c r="D16" s="45" t="s">
        <v>11</v>
      </c>
      <c r="E16" s="52"/>
      <c r="F16" s="53"/>
      <c r="G16" s="56">
        <v>0</v>
      </c>
      <c r="H16" s="56">
        <v>23499.712231013524</v>
      </c>
      <c r="I16" s="56">
        <v>18435.588262403657</v>
      </c>
      <c r="J16" s="56">
        <v>18435.588262403657</v>
      </c>
      <c r="K16" s="56">
        <v>18435.588262403657</v>
      </c>
      <c r="L16" s="56">
        <v>18435.588262403657</v>
      </c>
      <c r="M16" s="56">
        <v>18435.588262403657</v>
      </c>
      <c r="N16" s="56">
        <v>18435.588262403657</v>
      </c>
      <c r="O16" s="56">
        <v>23499.712231013524</v>
      </c>
      <c r="P16" s="56">
        <v>18435.588262403657</v>
      </c>
      <c r="Q16" s="56">
        <v>18435.588262403657</v>
      </c>
      <c r="R16" s="56">
        <v>18435.588262403657</v>
      </c>
      <c r="S16" s="56">
        <v>18435.588262403657</v>
      </c>
      <c r="T16" s="56">
        <v>18435.588262403657</v>
      </c>
      <c r="U16" s="56">
        <v>18435.588262403657</v>
      </c>
      <c r="V16" s="56">
        <v>18435.588262403657</v>
      </c>
      <c r="W16" s="69"/>
    </row>
    <row r="17" spans="2:23">
      <c r="B17" s="12"/>
      <c r="W17" s="11"/>
    </row>
    <row r="18" spans="2:23">
      <c r="B18" s="12"/>
      <c r="D18" s="48" t="s">
        <v>212</v>
      </c>
      <c r="E18" s="32"/>
      <c r="F18" s="32"/>
      <c r="W18" s="11"/>
    </row>
    <row r="19" spans="2:23">
      <c r="B19" s="12"/>
      <c r="D19" s="48" t="s">
        <v>203</v>
      </c>
      <c r="E19" s="48"/>
      <c r="F19" s="48"/>
      <c r="G19" s="51">
        <v>0</v>
      </c>
      <c r="H19" s="51">
        <v>1</v>
      </c>
      <c r="I19" s="51">
        <v>2</v>
      </c>
      <c r="J19" s="51">
        <v>3</v>
      </c>
      <c r="K19" s="51">
        <v>4</v>
      </c>
      <c r="L19" s="51">
        <v>5</v>
      </c>
      <c r="M19" s="51">
        <v>6</v>
      </c>
      <c r="N19" s="51">
        <v>7</v>
      </c>
      <c r="O19" s="51">
        <v>8</v>
      </c>
      <c r="P19" s="51">
        <v>9</v>
      </c>
      <c r="Q19" s="51">
        <v>10</v>
      </c>
      <c r="R19" s="51">
        <v>11</v>
      </c>
      <c r="S19" s="51">
        <v>12</v>
      </c>
      <c r="T19" s="51">
        <v>13</v>
      </c>
      <c r="U19" s="51">
        <v>14</v>
      </c>
      <c r="V19" s="51">
        <v>15</v>
      </c>
      <c r="W19" s="11"/>
    </row>
    <row r="20" spans="2:23">
      <c r="B20" s="12"/>
      <c r="D20" s="49" t="s">
        <v>213</v>
      </c>
      <c r="E20" s="46"/>
      <c r="F20" s="47"/>
      <c r="G20" s="50">
        <v>0</v>
      </c>
      <c r="H20" s="50">
        <v>38274.6</v>
      </c>
      <c r="I20" s="50">
        <v>38274.6</v>
      </c>
      <c r="J20" s="50">
        <v>38274.6</v>
      </c>
      <c r="K20" s="50">
        <v>38274.6</v>
      </c>
      <c r="L20" s="50">
        <v>38274.6</v>
      </c>
      <c r="M20" s="50">
        <v>38274.6</v>
      </c>
      <c r="N20" s="50">
        <v>38274.6</v>
      </c>
      <c r="O20" s="50">
        <v>38274.6</v>
      </c>
      <c r="P20" s="50">
        <v>38274.6</v>
      </c>
      <c r="Q20" s="50">
        <v>38274.6</v>
      </c>
      <c r="R20" s="50">
        <v>38274.6</v>
      </c>
      <c r="S20" s="50">
        <v>38274.6</v>
      </c>
      <c r="T20" s="50">
        <v>38274.6</v>
      </c>
      <c r="U20" s="50">
        <v>38274.6</v>
      </c>
      <c r="V20" s="50">
        <v>38274.6</v>
      </c>
      <c r="W20" s="11"/>
    </row>
    <row r="21" spans="2:23">
      <c r="B21" s="12"/>
      <c r="D21" s="49" t="s">
        <v>214</v>
      </c>
      <c r="E21" s="46"/>
      <c r="F21" s="47"/>
      <c r="G21" s="50">
        <v>0</v>
      </c>
      <c r="H21" s="50">
        <v>12080.384226491406</v>
      </c>
      <c r="I21" s="50">
        <v>12080.384226491406</v>
      </c>
      <c r="J21" s="50">
        <v>12080.384226491406</v>
      </c>
      <c r="K21" s="50">
        <v>12080.384226491406</v>
      </c>
      <c r="L21" s="50">
        <v>12080.384226491406</v>
      </c>
      <c r="M21" s="50">
        <v>12080.384226491406</v>
      </c>
      <c r="N21" s="50">
        <v>12080.384226491406</v>
      </c>
      <c r="O21" s="50">
        <v>12080.384226491406</v>
      </c>
      <c r="P21" s="50">
        <v>12080.384226491406</v>
      </c>
      <c r="Q21" s="50">
        <v>12080.384226491406</v>
      </c>
      <c r="R21" s="50">
        <v>12080.384226491406</v>
      </c>
      <c r="S21" s="50">
        <v>12080.384226491406</v>
      </c>
      <c r="T21" s="50">
        <v>12080.384226491406</v>
      </c>
      <c r="U21" s="50">
        <v>12080.384226491406</v>
      </c>
      <c r="V21" s="50">
        <v>12080.384226491406</v>
      </c>
      <c r="W21" s="11"/>
    </row>
    <row r="22" spans="2:23">
      <c r="B22" s="12"/>
      <c r="D22" s="49" t="s">
        <v>215</v>
      </c>
      <c r="E22" s="46"/>
      <c r="F22" s="47"/>
      <c r="G22" s="50">
        <v>0</v>
      </c>
      <c r="H22" s="50">
        <v>3681.1335471123475</v>
      </c>
      <c r="I22" s="50">
        <v>3681.1335471123475</v>
      </c>
      <c r="J22" s="50">
        <v>3681.1335471123475</v>
      </c>
      <c r="K22" s="50">
        <v>3681.1335471123475</v>
      </c>
      <c r="L22" s="50">
        <v>3681.1335471123475</v>
      </c>
      <c r="M22" s="50">
        <v>3681.1335471123475</v>
      </c>
      <c r="N22" s="50">
        <v>3681.1335471123475</v>
      </c>
      <c r="O22" s="50">
        <v>3681.1335471123475</v>
      </c>
      <c r="P22" s="50">
        <v>3681.1335471123475</v>
      </c>
      <c r="Q22" s="50">
        <v>3681.1335471123475</v>
      </c>
      <c r="R22" s="50">
        <v>3681.1335471123475</v>
      </c>
      <c r="S22" s="50">
        <v>3681.1335471123475</v>
      </c>
      <c r="T22" s="50">
        <v>3681.1335471123475</v>
      </c>
      <c r="U22" s="50">
        <v>3681.1335471123475</v>
      </c>
      <c r="V22" s="50">
        <v>3681.1335471123475</v>
      </c>
      <c r="W22" s="11"/>
    </row>
    <row r="23" spans="2:23">
      <c r="B23" s="12"/>
      <c r="D23" s="49" t="s">
        <v>216</v>
      </c>
      <c r="E23" s="46"/>
      <c r="F23" s="47"/>
      <c r="G23" s="50">
        <v>0</v>
      </c>
      <c r="H23" s="50">
        <v>0</v>
      </c>
      <c r="I23" s="50">
        <v>0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0">
        <v>0</v>
      </c>
      <c r="R23" s="50">
        <v>0</v>
      </c>
      <c r="S23" s="50">
        <v>0</v>
      </c>
      <c r="T23" s="50">
        <v>0</v>
      </c>
      <c r="U23" s="50">
        <v>0</v>
      </c>
      <c r="V23" s="50">
        <v>60401.921132457028</v>
      </c>
      <c r="W23" s="11"/>
    </row>
    <row r="24" spans="2:23">
      <c r="B24" s="12"/>
      <c r="D24" s="45" t="s">
        <v>11</v>
      </c>
      <c r="E24" s="46"/>
      <c r="F24" s="47"/>
      <c r="G24" s="50">
        <v>0</v>
      </c>
      <c r="H24" s="50">
        <v>54036.11777360375</v>
      </c>
      <c r="I24" s="50">
        <v>54036.11777360375</v>
      </c>
      <c r="J24" s="50">
        <v>54036.11777360375</v>
      </c>
      <c r="K24" s="50">
        <v>54036.11777360375</v>
      </c>
      <c r="L24" s="50">
        <v>54036.11777360375</v>
      </c>
      <c r="M24" s="50">
        <v>54036.11777360375</v>
      </c>
      <c r="N24" s="50">
        <v>54036.11777360375</v>
      </c>
      <c r="O24" s="50">
        <v>54036.11777360375</v>
      </c>
      <c r="P24" s="50">
        <v>54036.11777360375</v>
      </c>
      <c r="Q24" s="50">
        <v>54036.11777360375</v>
      </c>
      <c r="R24" s="50">
        <v>54036.11777360375</v>
      </c>
      <c r="S24" s="50">
        <v>54036.11777360375</v>
      </c>
      <c r="T24" s="50">
        <v>54036.11777360375</v>
      </c>
      <c r="U24" s="50">
        <v>54036.11777360375</v>
      </c>
      <c r="V24" s="50">
        <v>114438.03890606077</v>
      </c>
      <c r="W24" s="11"/>
    </row>
    <row r="25" spans="2:23">
      <c r="B25" s="12"/>
      <c r="W25" s="11"/>
    </row>
    <row r="26" spans="2:23">
      <c r="B26" s="12"/>
      <c r="D26" s="45" t="s">
        <v>217</v>
      </c>
      <c r="E26" s="52"/>
      <c r="F26" s="53"/>
      <c r="G26" s="54">
        <v>0</v>
      </c>
      <c r="H26" s="55">
        <v>77535.830004617281</v>
      </c>
      <c r="I26" s="55">
        <v>72471.70603600741</v>
      </c>
      <c r="J26" s="55">
        <v>72471.70603600741</v>
      </c>
      <c r="K26" s="55">
        <v>72471.70603600741</v>
      </c>
      <c r="L26" s="55">
        <v>72471.70603600741</v>
      </c>
      <c r="M26" s="55">
        <v>72471.70603600741</v>
      </c>
      <c r="N26" s="55">
        <v>72471.70603600741</v>
      </c>
      <c r="O26" s="55">
        <v>77535.830004617281</v>
      </c>
      <c r="P26" s="55">
        <v>72471.70603600741</v>
      </c>
      <c r="Q26" s="55">
        <v>72471.70603600741</v>
      </c>
      <c r="R26" s="55">
        <v>72471.70603600741</v>
      </c>
      <c r="S26" s="55">
        <v>72471.70603600741</v>
      </c>
      <c r="T26" s="55">
        <v>72471.70603600741</v>
      </c>
      <c r="U26" s="55">
        <v>72471.70603600741</v>
      </c>
      <c r="V26" s="55">
        <v>132873.62716846442</v>
      </c>
      <c r="W26" s="11"/>
    </row>
    <row r="27" spans="2:23">
      <c r="B27" s="12"/>
      <c r="W27" s="11"/>
    </row>
    <row r="28" spans="2:23">
      <c r="B28" s="12"/>
      <c r="D28" s="48" t="s">
        <v>218</v>
      </c>
      <c r="E28" s="32"/>
      <c r="F28" s="32"/>
      <c r="W28" s="11"/>
    </row>
    <row r="29" spans="2:23">
      <c r="B29" s="12"/>
      <c r="D29" s="48" t="s">
        <v>203</v>
      </c>
      <c r="E29" s="48"/>
      <c r="F29" s="48"/>
      <c r="G29" s="51">
        <v>0</v>
      </c>
      <c r="H29" s="51">
        <v>1</v>
      </c>
      <c r="I29" s="51">
        <v>2</v>
      </c>
      <c r="J29" s="51">
        <v>3</v>
      </c>
      <c r="K29" s="51">
        <v>4</v>
      </c>
      <c r="L29" s="51">
        <v>5</v>
      </c>
      <c r="M29" s="51">
        <v>6</v>
      </c>
      <c r="N29" s="51">
        <v>7</v>
      </c>
      <c r="O29" s="51">
        <v>8</v>
      </c>
      <c r="P29" s="51">
        <v>9</v>
      </c>
      <c r="Q29" s="51">
        <v>10</v>
      </c>
      <c r="R29" s="51">
        <v>11</v>
      </c>
      <c r="S29" s="51">
        <v>12</v>
      </c>
      <c r="T29" s="51">
        <v>13</v>
      </c>
      <c r="U29" s="51">
        <v>14</v>
      </c>
      <c r="V29" s="51">
        <v>15</v>
      </c>
      <c r="W29" s="11"/>
    </row>
    <row r="30" spans="2:23">
      <c r="B30" s="12"/>
      <c r="D30" s="49" t="s">
        <v>219</v>
      </c>
      <c r="E30" s="46"/>
      <c r="F30" s="47"/>
      <c r="G30" s="50">
        <v>0</v>
      </c>
      <c r="H30" s="50">
        <v>0</v>
      </c>
      <c r="I30" s="50">
        <v>0</v>
      </c>
      <c r="J30" s="50">
        <v>0</v>
      </c>
      <c r="K30" s="50">
        <v>0</v>
      </c>
      <c r="L30" s="50">
        <v>0</v>
      </c>
      <c r="M30" s="50">
        <v>0</v>
      </c>
      <c r="N30" s="50">
        <v>0</v>
      </c>
      <c r="O30" s="50">
        <v>0</v>
      </c>
      <c r="P30" s="50">
        <v>0</v>
      </c>
      <c r="Q30" s="50">
        <v>0</v>
      </c>
      <c r="R30" s="50">
        <v>0</v>
      </c>
      <c r="S30" s="50">
        <v>0</v>
      </c>
      <c r="T30" s="50">
        <v>0</v>
      </c>
      <c r="U30" s="50">
        <v>0</v>
      </c>
      <c r="V30" s="50">
        <v>0</v>
      </c>
      <c r="W30" s="11"/>
    </row>
    <row r="31" spans="2:23">
      <c r="B31" s="12"/>
      <c r="D31" s="49" t="s">
        <v>220</v>
      </c>
      <c r="E31" s="46"/>
      <c r="F31" s="47"/>
      <c r="G31" s="50">
        <v>0</v>
      </c>
      <c r="H31" s="50">
        <v>80535.894843276037</v>
      </c>
      <c r="I31" s="50">
        <v>80535.894843276037</v>
      </c>
      <c r="J31" s="50">
        <v>80535.894843276037</v>
      </c>
      <c r="K31" s="50">
        <v>80535.894843276037</v>
      </c>
      <c r="L31" s="50">
        <v>80535.894843276037</v>
      </c>
      <c r="M31" s="50">
        <v>80535.894843276037</v>
      </c>
      <c r="N31" s="50">
        <v>80535.894843276037</v>
      </c>
      <c r="O31" s="50">
        <v>80535.894843276037</v>
      </c>
      <c r="P31" s="50">
        <v>80535.894843276037</v>
      </c>
      <c r="Q31" s="50">
        <v>80535.894843276037</v>
      </c>
      <c r="R31" s="50">
        <v>80535.894843276037</v>
      </c>
      <c r="S31" s="50">
        <v>80535.894843276037</v>
      </c>
      <c r="T31" s="50">
        <v>80535.894843276037</v>
      </c>
      <c r="U31" s="50">
        <v>80535.894843276037</v>
      </c>
      <c r="V31" s="50">
        <v>80535.894843276037</v>
      </c>
      <c r="W31" s="11"/>
    </row>
    <row r="32" spans="2:23">
      <c r="B32" s="12"/>
      <c r="D32" s="45" t="s">
        <v>221</v>
      </c>
      <c r="E32" s="46"/>
      <c r="F32" s="47"/>
      <c r="G32" s="56">
        <v>0</v>
      </c>
      <c r="H32" s="56">
        <v>80535.894843276037</v>
      </c>
      <c r="I32" s="56">
        <v>80535.894843276037</v>
      </c>
      <c r="J32" s="56">
        <v>80535.894843276037</v>
      </c>
      <c r="K32" s="56">
        <v>80535.894843276037</v>
      </c>
      <c r="L32" s="56">
        <v>80535.894843276037</v>
      </c>
      <c r="M32" s="56">
        <v>80535.894843276037</v>
      </c>
      <c r="N32" s="56">
        <v>80535.894843276037</v>
      </c>
      <c r="O32" s="56">
        <v>80535.894843276037</v>
      </c>
      <c r="P32" s="56">
        <v>80535.894843276037</v>
      </c>
      <c r="Q32" s="56">
        <v>80535.894843276037</v>
      </c>
      <c r="R32" s="56">
        <v>80535.894843276037</v>
      </c>
      <c r="S32" s="56">
        <v>80535.894843276037</v>
      </c>
      <c r="T32" s="56">
        <v>80535.894843276037</v>
      </c>
      <c r="U32" s="56">
        <v>80535.894843276037</v>
      </c>
      <c r="V32" s="56">
        <v>80535.894843276037</v>
      </c>
      <c r="W32" s="11"/>
    </row>
    <row r="33" spans="2:23">
      <c r="B33" s="12"/>
      <c r="W33" s="11"/>
    </row>
    <row r="34" spans="2:23">
      <c r="B34" s="12"/>
      <c r="D34" s="45" t="s">
        <v>222</v>
      </c>
      <c r="E34" s="46"/>
      <c r="F34" s="47"/>
      <c r="G34" s="56">
        <v>0</v>
      </c>
      <c r="H34" s="56">
        <v>28116.41018020238</v>
      </c>
      <c r="I34" s="56">
        <v>28116.41018020238</v>
      </c>
      <c r="J34" s="56">
        <v>28116.41018020238</v>
      </c>
      <c r="K34" s="56">
        <v>28116.41018020238</v>
      </c>
      <c r="L34" s="56">
        <v>28116.41018020238</v>
      </c>
      <c r="M34" s="56">
        <v>28116.41018020238</v>
      </c>
      <c r="N34" s="56">
        <v>28116.41018020238</v>
      </c>
      <c r="O34" s="56">
        <v>28116.41018020238</v>
      </c>
      <c r="P34" s="56">
        <v>28116.41018020238</v>
      </c>
      <c r="Q34" s="56">
        <v>28116.41018020238</v>
      </c>
      <c r="R34" s="56">
        <v>28116.41018020238</v>
      </c>
      <c r="S34" s="56">
        <v>28116.41018020238</v>
      </c>
      <c r="T34" s="56">
        <v>28116.41018020238</v>
      </c>
      <c r="U34" s="56">
        <v>28116.41018020238</v>
      </c>
      <c r="V34" s="56">
        <v>28116.41018020238</v>
      </c>
      <c r="W34" s="11"/>
    </row>
    <row r="35" spans="2:23">
      <c r="B35" s="12"/>
      <c r="W35" s="11"/>
    </row>
    <row r="36" spans="2:23">
      <c r="B36" s="12"/>
      <c r="D36" s="48" t="s">
        <v>223</v>
      </c>
      <c r="E36" s="32"/>
      <c r="F36" s="32"/>
      <c r="W36" s="11"/>
    </row>
    <row r="37" spans="2:23">
      <c r="B37" s="12"/>
      <c r="D37" s="48" t="s">
        <v>203</v>
      </c>
      <c r="E37" s="48"/>
      <c r="F37" s="48"/>
      <c r="G37" s="51">
        <v>0</v>
      </c>
      <c r="H37" s="51">
        <v>1</v>
      </c>
      <c r="I37" s="51">
        <v>2</v>
      </c>
      <c r="J37" s="51">
        <v>3</v>
      </c>
      <c r="K37" s="51">
        <v>4</v>
      </c>
      <c r="L37" s="51">
        <v>5</v>
      </c>
      <c r="M37" s="51">
        <v>6</v>
      </c>
      <c r="N37" s="51">
        <v>7</v>
      </c>
      <c r="O37" s="51">
        <v>8</v>
      </c>
      <c r="P37" s="51">
        <v>9</v>
      </c>
      <c r="Q37" s="51">
        <v>10</v>
      </c>
      <c r="R37" s="51">
        <v>11</v>
      </c>
      <c r="S37" s="51">
        <v>12</v>
      </c>
      <c r="T37" s="51">
        <v>13</v>
      </c>
      <c r="U37" s="51">
        <v>14</v>
      </c>
      <c r="V37" s="51">
        <v>15</v>
      </c>
      <c r="W37" s="11"/>
    </row>
    <row r="38" spans="2:23">
      <c r="B38" s="12"/>
      <c r="D38" s="49" t="s">
        <v>224</v>
      </c>
      <c r="E38" s="46"/>
      <c r="F38" s="47"/>
      <c r="G38" s="50">
        <v>0</v>
      </c>
      <c r="H38" s="50">
        <v>-126239.73340314973</v>
      </c>
      <c r="I38" s="50">
        <v>-126239.73340314973</v>
      </c>
      <c r="J38" s="50">
        <v>-126239.73340314973</v>
      </c>
      <c r="K38" s="50">
        <v>-126239.73340314973</v>
      </c>
      <c r="L38" s="50">
        <v>-126239.73340314973</v>
      </c>
      <c r="M38" s="50">
        <v>-126239.73340314973</v>
      </c>
      <c r="N38" s="50">
        <v>-126239.73340314973</v>
      </c>
      <c r="O38" s="50">
        <v>-126239.73340314973</v>
      </c>
      <c r="P38" s="50">
        <v>-126239.73340314973</v>
      </c>
      <c r="Q38" s="50">
        <v>-126239.73340314973</v>
      </c>
      <c r="R38" s="50">
        <v>-126239.73340314973</v>
      </c>
      <c r="S38" s="50">
        <v>-126239.73340314973</v>
      </c>
      <c r="T38" s="50">
        <v>-126239.73340314973</v>
      </c>
      <c r="U38" s="50">
        <v>-126239.73340314973</v>
      </c>
      <c r="V38" s="50">
        <v>-126239.73340314973</v>
      </c>
      <c r="W38" s="11"/>
    </row>
    <row r="39" spans="2:23">
      <c r="B39" s="12"/>
      <c r="D39" s="49" t="s">
        <v>225</v>
      </c>
      <c r="E39" s="46"/>
      <c r="F39" s="47"/>
      <c r="G39" s="50">
        <v>0</v>
      </c>
      <c r="H39" s="50">
        <v>-72147.77429999999</v>
      </c>
      <c r="I39" s="50">
        <v>-72147.77429999999</v>
      </c>
      <c r="J39" s="50">
        <v>-72147.77429999999</v>
      </c>
      <c r="K39" s="50">
        <v>-72147.77429999999</v>
      </c>
      <c r="L39" s="50">
        <v>-72147.77429999999</v>
      </c>
      <c r="M39" s="50">
        <v>-72147.77429999999</v>
      </c>
      <c r="N39" s="50">
        <v>-72147.77429999999</v>
      </c>
      <c r="O39" s="50">
        <v>-72147.77429999999</v>
      </c>
      <c r="P39" s="50">
        <v>-72147.77429999999</v>
      </c>
      <c r="Q39" s="50">
        <v>-72147.77429999999</v>
      </c>
      <c r="R39" s="50">
        <v>-72147.77429999999</v>
      </c>
      <c r="S39" s="50">
        <v>-72147.77429999999</v>
      </c>
      <c r="T39" s="50">
        <v>-72147.77429999999</v>
      </c>
      <c r="U39" s="50">
        <v>-72147.77429999999</v>
      </c>
      <c r="V39" s="50">
        <v>-72147.77429999999</v>
      </c>
      <c r="W39" s="11"/>
    </row>
    <row r="40" spans="2:23">
      <c r="B40" s="12"/>
      <c r="D40" s="45" t="s">
        <v>226</v>
      </c>
      <c r="E40" s="46"/>
      <c r="F40" s="47"/>
      <c r="G40" s="56">
        <v>0</v>
      </c>
      <c r="H40" s="56">
        <v>-198387.50770314972</v>
      </c>
      <c r="I40" s="56">
        <v>-198387.50770314972</v>
      </c>
      <c r="J40" s="56">
        <v>-198387.50770314972</v>
      </c>
      <c r="K40" s="56">
        <v>-198387.50770314972</v>
      </c>
      <c r="L40" s="56">
        <v>-198387.50770314972</v>
      </c>
      <c r="M40" s="56">
        <v>-198387.50770314972</v>
      </c>
      <c r="N40" s="56">
        <v>-198387.50770314972</v>
      </c>
      <c r="O40" s="56">
        <v>-198387.50770314972</v>
      </c>
      <c r="P40" s="56">
        <v>-198387.50770314972</v>
      </c>
      <c r="Q40" s="56">
        <v>-198387.50770314972</v>
      </c>
      <c r="R40" s="56">
        <v>-198387.50770314972</v>
      </c>
      <c r="S40" s="56">
        <v>-198387.50770314972</v>
      </c>
      <c r="T40" s="56">
        <v>-198387.50770314972</v>
      </c>
      <c r="U40" s="56">
        <v>-198387.50770314972</v>
      </c>
      <c r="V40" s="56">
        <v>-198387.50770314972</v>
      </c>
      <c r="W40" s="11"/>
    </row>
    <row r="41" spans="2:23">
      <c r="B41" s="12"/>
      <c r="W41" s="11"/>
    </row>
    <row r="42" spans="2:23">
      <c r="B42" s="12"/>
      <c r="D42" s="48" t="s">
        <v>227</v>
      </c>
      <c r="E42" s="32"/>
      <c r="F42" s="32"/>
      <c r="W42" s="11"/>
    </row>
    <row r="43" spans="2:23">
      <c r="B43" s="12"/>
      <c r="D43" s="48" t="s">
        <v>203</v>
      </c>
      <c r="E43" s="48"/>
      <c r="F43" s="48"/>
      <c r="G43" s="51">
        <v>0</v>
      </c>
      <c r="H43" s="51">
        <v>1</v>
      </c>
      <c r="I43" s="51">
        <v>2</v>
      </c>
      <c r="J43" s="51">
        <v>3</v>
      </c>
      <c r="K43" s="51">
        <v>4</v>
      </c>
      <c r="L43" s="51">
        <v>5</v>
      </c>
      <c r="M43" s="51">
        <v>6</v>
      </c>
      <c r="N43" s="51">
        <v>7</v>
      </c>
      <c r="O43" s="51">
        <v>8</v>
      </c>
      <c r="P43" s="51">
        <v>9</v>
      </c>
      <c r="Q43" s="51">
        <v>10</v>
      </c>
      <c r="R43" s="51">
        <v>11</v>
      </c>
      <c r="S43" s="51">
        <v>12</v>
      </c>
      <c r="T43" s="51">
        <v>13</v>
      </c>
      <c r="U43" s="51">
        <v>14</v>
      </c>
      <c r="V43" s="51">
        <v>15</v>
      </c>
      <c r="W43" s="11"/>
    </row>
    <row r="44" spans="2:23">
      <c r="B44" s="12"/>
      <c r="D44" s="49" t="s">
        <v>228</v>
      </c>
      <c r="E44" s="46"/>
      <c r="F44" s="47"/>
      <c r="G44" s="50">
        <v>0</v>
      </c>
      <c r="H44" s="50">
        <v>0</v>
      </c>
      <c r="I44" s="50">
        <v>0</v>
      </c>
      <c r="J44" s="50">
        <v>0</v>
      </c>
      <c r="K44" s="50">
        <v>0</v>
      </c>
      <c r="L44" s="50">
        <v>0</v>
      </c>
      <c r="M44" s="50">
        <v>0</v>
      </c>
      <c r="N44" s="50">
        <v>0</v>
      </c>
      <c r="O44" s="50">
        <v>0</v>
      </c>
      <c r="P44" s="50">
        <v>0</v>
      </c>
      <c r="Q44" s="50">
        <v>0</v>
      </c>
      <c r="R44" s="50">
        <v>0</v>
      </c>
      <c r="S44" s="50">
        <v>0</v>
      </c>
      <c r="T44" s="50">
        <v>0</v>
      </c>
      <c r="U44" s="50">
        <v>0</v>
      </c>
      <c r="V44" s="50">
        <v>0</v>
      </c>
      <c r="W44" s="11"/>
    </row>
    <row r="45" spans="2:23">
      <c r="B45" s="12"/>
      <c r="D45" s="49" t="s">
        <v>229</v>
      </c>
      <c r="E45" s="46"/>
      <c r="F45" s="47"/>
      <c r="G45" s="50">
        <v>0</v>
      </c>
      <c r="H45" s="50">
        <v>80535.894843276037</v>
      </c>
      <c r="I45" s="50">
        <v>80535.894843276037</v>
      </c>
      <c r="J45" s="50">
        <v>80535.894843276037</v>
      </c>
      <c r="K45" s="50">
        <v>80535.894843276037</v>
      </c>
      <c r="L45" s="50">
        <v>80535.894843276037</v>
      </c>
      <c r="M45" s="50">
        <v>80535.894843276037</v>
      </c>
      <c r="N45" s="50">
        <v>80535.894843276037</v>
      </c>
      <c r="O45" s="50">
        <v>80535.894843276037</v>
      </c>
      <c r="P45" s="50">
        <v>80535.894843276037</v>
      </c>
      <c r="Q45" s="50">
        <v>80535.894843276037</v>
      </c>
      <c r="R45" s="50">
        <v>80535.894843276037</v>
      </c>
      <c r="S45" s="50">
        <v>80535.894843276037</v>
      </c>
      <c r="T45" s="50">
        <v>80535.894843276037</v>
      </c>
      <c r="U45" s="50">
        <v>80535.894843276037</v>
      </c>
      <c r="V45" s="50">
        <v>80535.894843276037</v>
      </c>
      <c r="W45" s="11"/>
    </row>
    <row r="46" spans="2:23">
      <c r="B46" s="12"/>
      <c r="D46" s="49" t="s">
        <v>230</v>
      </c>
      <c r="E46" s="46"/>
      <c r="F46" s="47"/>
      <c r="G46" s="50">
        <v>0</v>
      </c>
      <c r="H46" s="50">
        <v>28116.41018020238</v>
      </c>
      <c r="I46" s="50">
        <v>28116.41018020238</v>
      </c>
      <c r="J46" s="50">
        <v>28116.41018020238</v>
      </c>
      <c r="K46" s="50">
        <v>28116.41018020238</v>
      </c>
      <c r="L46" s="50">
        <v>28116.41018020238</v>
      </c>
      <c r="M46" s="50">
        <v>28116.41018020238</v>
      </c>
      <c r="N46" s="50">
        <v>28116.41018020238</v>
      </c>
      <c r="O46" s="50">
        <v>28116.41018020238</v>
      </c>
      <c r="P46" s="50">
        <v>28116.41018020238</v>
      </c>
      <c r="Q46" s="50">
        <v>28116.41018020238</v>
      </c>
      <c r="R46" s="50">
        <v>28116.41018020238</v>
      </c>
      <c r="S46" s="50">
        <v>28116.41018020238</v>
      </c>
      <c r="T46" s="50">
        <v>28116.41018020238</v>
      </c>
      <c r="U46" s="50">
        <v>28116.41018020238</v>
      </c>
      <c r="V46" s="50">
        <v>28116.41018020238</v>
      </c>
      <c r="W46" s="11"/>
    </row>
    <row r="47" spans="2:23">
      <c r="B47" s="12"/>
      <c r="D47" s="49" t="s">
        <v>231</v>
      </c>
      <c r="E47" s="46"/>
      <c r="F47" s="47"/>
      <c r="G47" s="50">
        <v>0</v>
      </c>
      <c r="H47" s="50">
        <v>23499.712231013524</v>
      </c>
      <c r="I47" s="50">
        <v>18435.588262403657</v>
      </c>
      <c r="J47" s="50">
        <v>18435.588262403657</v>
      </c>
      <c r="K47" s="50">
        <v>18435.588262403657</v>
      </c>
      <c r="L47" s="50">
        <v>18435.588262403657</v>
      </c>
      <c r="M47" s="50">
        <v>18435.588262403657</v>
      </c>
      <c r="N47" s="50">
        <v>18435.588262403657</v>
      </c>
      <c r="O47" s="50">
        <v>23499.712231013524</v>
      </c>
      <c r="P47" s="50">
        <v>18435.588262403657</v>
      </c>
      <c r="Q47" s="50">
        <v>18435.588262403657</v>
      </c>
      <c r="R47" s="50">
        <v>18435.588262403657</v>
      </c>
      <c r="S47" s="50">
        <v>18435.588262403657</v>
      </c>
      <c r="T47" s="50">
        <v>18435.588262403657</v>
      </c>
      <c r="U47" s="50">
        <v>18435.588262403657</v>
      </c>
      <c r="V47" s="50">
        <v>18435.588262403657</v>
      </c>
      <c r="W47" s="11"/>
    </row>
    <row r="48" spans="2:23">
      <c r="B48" s="12"/>
      <c r="D48" s="49" t="s">
        <v>232</v>
      </c>
      <c r="E48" s="46"/>
      <c r="F48" s="47"/>
      <c r="G48" s="50">
        <v>0</v>
      </c>
      <c r="H48" s="50">
        <v>54036.11777360375</v>
      </c>
      <c r="I48" s="50">
        <v>54036.11777360375</v>
      </c>
      <c r="J48" s="50">
        <v>54036.11777360375</v>
      </c>
      <c r="K48" s="50">
        <v>54036.11777360375</v>
      </c>
      <c r="L48" s="50">
        <v>54036.11777360375</v>
      </c>
      <c r="M48" s="50">
        <v>54036.11777360375</v>
      </c>
      <c r="N48" s="50">
        <v>54036.11777360375</v>
      </c>
      <c r="O48" s="50">
        <v>54036.11777360375</v>
      </c>
      <c r="P48" s="50">
        <v>54036.11777360375</v>
      </c>
      <c r="Q48" s="50">
        <v>54036.11777360375</v>
      </c>
      <c r="R48" s="50">
        <v>54036.11777360375</v>
      </c>
      <c r="S48" s="50">
        <v>54036.11777360375</v>
      </c>
      <c r="T48" s="50">
        <v>54036.11777360375</v>
      </c>
      <c r="U48" s="50">
        <v>54036.11777360375</v>
      </c>
      <c r="V48" s="50">
        <v>54036.117773603743</v>
      </c>
      <c r="W48" s="11"/>
    </row>
    <row r="49" spans="2:23">
      <c r="B49" s="12"/>
      <c r="D49" s="49" t="s">
        <v>233</v>
      </c>
      <c r="E49" s="46"/>
      <c r="F49" s="47"/>
      <c r="G49" s="50">
        <v>0</v>
      </c>
      <c r="H49" s="50">
        <v>0</v>
      </c>
      <c r="I49" s="50">
        <v>0</v>
      </c>
      <c r="J49" s="50">
        <v>0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  <c r="P49" s="50">
        <v>0</v>
      </c>
      <c r="Q49" s="50">
        <v>0</v>
      </c>
      <c r="R49" s="50">
        <v>0</v>
      </c>
      <c r="S49" s="50">
        <v>0</v>
      </c>
      <c r="T49" s="50">
        <v>0</v>
      </c>
      <c r="U49" s="50">
        <v>0</v>
      </c>
      <c r="V49" s="50">
        <v>60401.921132457028</v>
      </c>
      <c r="W49" s="11"/>
    </row>
    <row r="50" spans="2:23">
      <c r="B50" s="12"/>
      <c r="D50" s="49" t="s">
        <v>234</v>
      </c>
      <c r="E50" s="46"/>
      <c r="F50" s="47"/>
      <c r="G50" s="50">
        <v>0</v>
      </c>
      <c r="H50" s="50">
        <v>-126239.73340314973</v>
      </c>
      <c r="I50" s="50">
        <v>-126239.73340314973</v>
      </c>
      <c r="J50" s="50">
        <v>-126239.73340314973</v>
      </c>
      <c r="K50" s="50">
        <v>-126239.73340314973</v>
      </c>
      <c r="L50" s="50">
        <v>-126239.73340314973</v>
      </c>
      <c r="M50" s="50">
        <v>-126239.73340314973</v>
      </c>
      <c r="N50" s="50">
        <v>-126239.73340314973</v>
      </c>
      <c r="O50" s="50">
        <v>-126239.73340314973</v>
      </c>
      <c r="P50" s="50">
        <v>-126239.73340314973</v>
      </c>
      <c r="Q50" s="50">
        <v>-126239.73340314973</v>
      </c>
      <c r="R50" s="50">
        <v>-126239.73340314973</v>
      </c>
      <c r="S50" s="50">
        <v>-126239.73340314973</v>
      </c>
      <c r="T50" s="50">
        <v>-126239.73340314973</v>
      </c>
      <c r="U50" s="50">
        <v>-126239.73340314973</v>
      </c>
      <c r="V50" s="50">
        <v>-126239.73340314973</v>
      </c>
      <c r="W50" s="11"/>
    </row>
    <row r="51" spans="2:23">
      <c r="B51" s="12"/>
      <c r="D51" s="49" t="s">
        <v>235</v>
      </c>
      <c r="E51" s="46"/>
      <c r="F51" s="47"/>
      <c r="G51" s="50">
        <v>0</v>
      </c>
      <c r="H51" s="50">
        <v>-72147.77429999999</v>
      </c>
      <c r="I51" s="50">
        <v>-72147.77429999999</v>
      </c>
      <c r="J51" s="50">
        <v>-72147.77429999999</v>
      </c>
      <c r="K51" s="50">
        <v>-72147.77429999999</v>
      </c>
      <c r="L51" s="50">
        <v>-72147.77429999999</v>
      </c>
      <c r="M51" s="50">
        <v>-72147.77429999999</v>
      </c>
      <c r="N51" s="50">
        <v>-72147.77429999999</v>
      </c>
      <c r="O51" s="50">
        <v>-72147.77429999999</v>
      </c>
      <c r="P51" s="50">
        <v>-72147.77429999999</v>
      </c>
      <c r="Q51" s="50">
        <v>-72147.77429999999</v>
      </c>
      <c r="R51" s="50">
        <v>-72147.77429999999</v>
      </c>
      <c r="S51" s="50">
        <v>-72147.77429999999</v>
      </c>
      <c r="T51" s="50">
        <v>-72147.77429999999</v>
      </c>
      <c r="U51" s="50">
        <v>-72147.77429999999</v>
      </c>
      <c r="V51" s="50">
        <v>-72147.77429999999</v>
      </c>
      <c r="W51" s="11"/>
    </row>
    <row r="52" spans="2:23">
      <c r="B52" s="12"/>
      <c r="D52" s="49" t="s">
        <v>236</v>
      </c>
      <c r="E52" s="46"/>
      <c r="F52" s="47"/>
      <c r="G52" s="57">
        <v>1</v>
      </c>
      <c r="H52" s="57">
        <v>0.96153846153846145</v>
      </c>
      <c r="I52" s="57">
        <v>0.92455621301775137</v>
      </c>
      <c r="J52" s="57">
        <v>0.88899635867091487</v>
      </c>
      <c r="K52" s="57">
        <v>0.85480419102972571</v>
      </c>
      <c r="L52" s="57">
        <v>0.82192710675935154</v>
      </c>
      <c r="M52" s="57">
        <v>0.79031452573014571</v>
      </c>
      <c r="N52" s="57">
        <v>0.75991781320206331</v>
      </c>
      <c r="O52" s="57">
        <v>0.73069020500198378</v>
      </c>
      <c r="P52" s="57">
        <v>0.70258673557883045</v>
      </c>
      <c r="Q52" s="57">
        <v>0.67556416882579851</v>
      </c>
      <c r="R52" s="57">
        <v>0.6495809315632679</v>
      </c>
      <c r="S52" s="57">
        <v>0.62459704958006512</v>
      </c>
      <c r="T52" s="57">
        <v>0.600574086134678</v>
      </c>
      <c r="U52" s="57">
        <v>0.57747508282180582</v>
      </c>
      <c r="V52" s="57">
        <v>0.55526450271327477</v>
      </c>
      <c r="W52" s="11"/>
    </row>
    <row r="53" spans="2:23">
      <c r="B53" s="12"/>
      <c r="C53" s="105" t="s">
        <v>237</v>
      </c>
      <c r="D53" s="46" t="s">
        <v>228</v>
      </c>
      <c r="E53" s="46"/>
      <c r="F53" s="47"/>
      <c r="G53" s="50">
        <v>0</v>
      </c>
      <c r="H53" s="50">
        <v>104473.37021488308</v>
      </c>
      <c r="I53" s="50">
        <v>100455.16366815681</v>
      </c>
      <c r="J53" s="50">
        <v>96591.503527073859</v>
      </c>
      <c r="K53" s="50">
        <v>92876.445699109478</v>
      </c>
      <c r="L53" s="50">
        <v>89304.274710682177</v>
      </c>
      <c r="M53" s="50">
        <v>85869.494914117473</v>
      </c>
      <c r="N53" s="50">
        <v>82566.82203280527</v>
      </c>
      <c r="O53" s="50">
        <v>79391.17503154352</v>
      </c>
      <c r="P53" s="50">
        <v>76337.668299561061</v>
      </c>
      <c r="Q53" s="50">
        <v>73401.604134193331</v>
      </c>
      <c r="R53" s="50">
        <v>70578.465513647447</v>
      </c>
      <c r="S53" s="50">
        <v>67863.909147737912</v>
      </c>
      <c r="T53" s="50">
        <v>65253.758795901835</v>
      </c>
      <c r="U53" s="50">
        <v>62743.99884221331</v>
      </c>
      <c r="V53" s="50">
        <v>60330.768117512787</v>
      </c>
      <c r="W53" s="11"/>
    </row>
    <row r="54" spans="2:23">
      <c r="B54" s="12"/>
      <c r="C54" s="105"/>
      <c r="D54" s="46" t="s">
        <v>231</v>
      </c>
      <c r="E54" s="46"/>
      <c r="F54" s="47"/>
      <c r="G54" s="50">
        <v>0</v>
      </c>
      <c r="H54" s="50">
        <v>22595.877145205308</v>
      </c>
      <c r="I54" s="50">
        <v>17044.737668642432</v>
      </c>
      <c r="J54" s="50">
        <v>16389.170835233108</v>
      </c>
      <c r="K54" s="50">
        <v>15758.818110801065</v>
      </c>
      <c r="L54" s="50">
        <v>15152.709721924099</v>
      </c>
      <c r="M54" s="50">
        <v>14569.913194157787</v>
      </c>
      <c r="N54" s="50">
        <v>14009.531917459413</v>
      </c>
      <c r="O54" s="50">
        <v>17171.009547566897</v>
      </c>
      <c r="P54" s="50">
        <v>12952.599775757588</v>
      </c>
      <c r="Q54" s="50">
        <v>12454.422861305373</v>
      </c>
      <c r="R54" s="50">
        <v>11975.406597409015</v>
      </c>
      <c r="S54" s="50">
        <v>11514.814035970203</v>
      </c>
      <c r="T54" s="50">
        <v>11071.936573048273</v>
      </c>
      <c r="U54" s="50">
        <v>10646.092858700264</v>
      </c>
      <c r="V54" s="50">
        <v>10236.627748750252</v>
      </c>
      <c r="W54" s="11"/>
    </row>
    <row r="55" spans="2:23">
      <c r="B55" s="12"/>
      <c r="C55" s="105"/>
      <c r="D55" s="46" t="s">
        <v>232</v>
      </c>
      <c r="E55" s="46"/>
      <c r="F55" s="47"/>
      <c r="G55" s="50">
        <v>0</v>
      </c>
      <c r="H55" s="50">
        <v>51957.805551542064</v>
      </c>
      <c r="I55" s="50">
        <v>49959.42841494429</v>
      </c>
      <c r="J55" s="50">
        <v>48037.911937446435</v>
      </c>
      <c r="K55" s="50">
        <v>46190.299939852339</v>
      </c>
      <c r="L55" s="50">
        <v>44413.749942165705</v>
      </c>
      <c r="M55" s="50">
        <v>42705.528790543947</v>
      </c>
      <c r="N55" s="50">
        <v>41063.008452446105</v>
      </c>
      <c r="O55" s="50">
        <v>39483.661973505863</v>
      </c>
      <c r="P55" s="50">
        <v>37965.059589909477</v>
      </c>
      <c r="Q55" s="50">
        <v>36504.864990297574</v>
      </c>
      <c r="R55" s="50">
        <v>35100.831721439979</v>
      </c>
      <c r="S55" s="50">
        <v>33750.799732153821</v>
      </c>
      <c r="T55" s="50">
        <v>32452.692050147904</v>
      </c>
      <c r="U55" s="50">
        <v>31204.511586680677</v>
      </c>
      <c r="V55" s="50">
        <v>30004.338064116029</v>
      </c>
      <c r="W55" s="11"/>
    </row>
    <row r="56" spans="2:23">
      <c r="B56" s="12"/>
      <c r="C56" s="105"/>
      <c r="D56" s="46" t="s">
        <v>233</v>
      </c>
      <c r="E56" s="46"/>
      <c r="F56" s="47"/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0">
        <v>0</v>
      </c>
      <c r="U56" s="50">
        <v>0</v>
      </c>
      <c r="V56" s="50">
        <v>33539.042700540194</v>
      </c>
      <c r="W56" s="11"/>
    </row>
    <row r="57" spans="2:23">
      <c r="B57" s="12"/>
      <c r="C57" s="105"/>
      <c r="D57" s="46" t="s">
        <v>234</v>
      </c>
      <c r="E57" s="46"/>
      <c r="F57" s="47"/>
      <c r="G57" s="50">
        <v>0</v>
      </c>
      <c r="H57" s="50">
        <v>-121384.35904149011</v>
      </c>
      <c r="I57" s="50">
        <v>-116715.72984758664</v>
      </c>
      <c r="J57" s="50">
        <v>-112226.66331498716</v>
      </c>
      <c r="K57" s="50">
        <v>-107910.25318748764</v>
      </c>
      <c r="L57" s="50">
        <v>-103759.85883412273</v>
      </c>
      <c r="M57" s="50">
        <v>-99769.095032810306</v>
      </c>
      <c r="N57" s="50">
        <v>-95931.822146933002</v>
      </c>
      <c r="O57" s="50">
        <v>-92242.136679743257</v>
      </c>
      <c r="P57" s="50">
        <v>-88694.362192060813</v>
      </c>
      <c r="Q57" s="50">
        <v>-85283.040569289238</v>
      </c>
      <c r="R57" s="50">
        <v>-82002.923624316594</v>
      </c>
      <c r="S57" s="50">
        <v>-78848.965023381315</v>
      </c>
      <c r="T57" s="50">
        <v>-75816.31252248204</v>
      </c>
      <c r="U57" s="50">
        <v>-72900.30050238657</v>
      </c>
      <c r="V57" s="50">
        <v>-70096.442790756322</v>
      </c>
      <c r="W57" s="11"/>
    </row>
    <row r="58" spans="2:23">
      <c r="B58" s="12"/>
      <c r="C58" s="105"/>
      <c r="D58" s="8" t="s">
        <v>235</v>
      </c>
      <c r="E58" s="8"/>
      <c r="F58" s="9"/>
      <c r="G58" s="50">
        <v>0</v>
      </c>
      <c r="H58" s="50">
        <v>-69372.85990384614</v>
      </c>
      <c r="I58" s="50">
        <v>-66704.672984467441</v>
      </c>
      <c r="J58" s="50">
        <v>-64139.108638911006</v>
      </c>
      <c r="K58" s="50">
        <v>-61672.219845106723</v>
      </c>
      <c r="L58" s="50">
        <v>-59300.211389525692</v>
      </c>
      <c r="M58" s="50">
        <v>-57019.434028390089</v>
      </c>
      <c r="N58" s="50">
        <v>-54826.378873452013</v>
      </c>
      <c r="O58" s="50">
        <v>-52717.671993703851</v>
      </c>
      <c r="P58" s="50">
        <v>-50690.069224715233</v>
      </c>
      <c r="Q58" s="50">
        <v>-48740.451177610797</v>
      </c>
      <c r="R58" s="50">
        <v>-46865.818440010393</v>
      </c>
      <c r="S58" s="50">
        <v>-45063.286961548445</v>
      </c>
      <c r="T58" s="50">
        <v>-43330.083616873504</v>
      </c>
      <c r="U58" s="50">
        <v>-41663.541939301445</v>
      </c>
      <c r="V58" s="50">
        <v>-40061.098018559082</v>
      </c>
      <c r="W58" s="11"/>
    </row>
    <row r="59" spans="2:23">
      <c r="B59" s="12"/>
      <c r="C59" s="106"/>
      <c r="D59" s="45" t="s">
        <v>238</v>
      </c>
      <c r="E59" s="52"/>
      <c r="F59" s="53"/>
      <c r="G59" s="58">
        <v>0</v>
      </c>
      <c r="H59" s="56">
        <v>-11730.166033705798</v>
      </c>
      <c r="I59" s="56">
        <v>-27691.239114016353</v>
      </c>
      <c r="J59" s="56">
        <v>-43038.424768161123</v>
      </c>
      <c r="K59" s="56">
        <v>-57795.334050992598</v>
      </c>
      <c r="L59" s="56">
        <v>-71984.669899869041</v>
      </c>
      <c r="M59" s="56">
        <v>-85628.2620622502</v>
      </c>
      <c r="N59" s="56">
        <v>-98747.100679924421</v>
      </c>
      <c r="O59" s="56">
        <v>-107661.06280075526</v>
      </c>
      <c r="P59" s="56">
        <v>-119790.16655230318</v>
      </c>
      <c r="Q59" s="56">
        <v>-131452.76631340693</v>
      </c>
      <c r="R59" s="56">
        <v>-142666.80454523745</v>
      </c>
      <c r="S59" s="56">
        <v>-153449.53361430526</v>
      </c>
      <c r="T59" s="56">
        <v>-163817.54233456278</v>
      </c>
      <c r="U59" s="56">
        <v>-173786.78148865653</v>
      </c>
      <c r="V59" s="56">
        <v>-149833.54566705265</v>
      </c>
      <c r="W59" s="11"/>
    </row>
    <row r="60" spans="2:23">
      <c r="B60" s="15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7"/>
    </row>
    <row r="61" spans="2:23"/>
    <row r="62" spans="2:23"/>
    <row r="63" spans="2:23">
      <c r="B63" s="45" t="s">
        <v>142</v>
      </c>
      <c r="C63" s="52"/>
      <c r="D63" s="52"/>
      <c r="E63" s="47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9"/>
    </row>
    <row r="64" spans="2:23">
      <c r="B64" s="12"/>
      <c r="W64" s="11"/>
    </row>
    <row r="65" spans="2:23">
      <c r="B65" s="12"/>
      <c r="D65" s="48" t="s">
        <v>202</v>
      </c>
      <c r="E65" s="32"/>
      <c r="F65" s="32"/>
      <c r="W65" s="11"/>
    </row>
    <row r="66" spans="2:23">
      <c r="B66" s="12"/>
      <c r="D66" s="48" t="s">
        <v>203</v>
      </c>
      <c r="E66" s="48"/>
      <c r="F66" s="48"/>
      <c r="G66" s="51">
        <v>0</v>
      </c>
      <c r="H66" s="51">
        <v>1</v>
      </c>
      <c r="I66" s="51">
        <v>2</v>
      </c>
      <c r="J66" s="51">
        <v>3</v>
      </c>
      <c r="K66" s="51">
        <v>4</v>
      </c>
      <c r="L66" s="51">
        <v>5</v>
      </c>
      <c r="M66" s="51">
        <v>6</v>
      </c>
      <c r="N66" s="51">
        <v>7</v>
      </c>
      <c r="O66" s="51">
        <v>8</v>
      </c>
      <c r="P66" s="51">
        <v>9</v>
      </c>
      <c r="Q66" s="51">
        <v>10</v>
      </c>
      <c r="R66" s="51">
        <v>11</v>
      </c>
      <c r="S66" s="51">
        <v>12</v>
      </c>
      <c r="T66" s="51">
        <v>13</v>
      </c>
      <c r="U66" s="51">
        <v>14</v>
      </c>
      <c r="V66" s="51">
        <v>15</v>
      </c>
      <c r="W66" s="11"/>
    </row>
    <row r="67" spans="2:23">
      <c r="B67" s="12"/>
      <c r="D67" s="49" t="s">
        <v>239</v>
      </c>
      <c r="E67" s="46"/>
      <c r="F67" s="47"/>
      <c r="G67" s="50">
        <v>0</v>
      </c>
      <c r="H67" s="50">
        <v>14970.17922604659</v>
      </c>
      <c r="I67" s="50">
        <v>14970.17922604659</v>
      </c>
      <c r="J67" s="50">
        <v>14970.17922604659</v>
      </c>
      <c r="K67" s="50">
        <v>14970.17922604659</v>
      </c>
      <c r="L67" s="50">
        <v>14970.17922604659</v>
      </c>
      <c r="M67" s="50">
        <v>14970.17922604659</v>
      </c>
      <c r="N67" s="50">
        <v>14970.17922604659</v>
      </c>
      <c r="O67" s="50">
        <v>14970.17922604659</v>
      </c>
      <c r="P67" s="50">
        <v>14970.17922604659</v>
      </c>
      <c r="Q67" s="50">
        <v>14970.17922604659</v>
      </c>
      <c r="R67" s="50">
        <v>14970.17922604659</v>
      </c>
      <c r="S67" s="50">
        <v>14970.17922604659</v>
      </c>
      <c r="T67" s="50">
        <v>14970.17922604659</v>
      </c>
      <c r="U67" s="50">
        <v>14970.17922604659</v>
      </c>
      <c r="V67" s="50">
        <v>14970.17922604659</v>
      </c>
      <c r="W67" s="11"/>
    </row>
    <row r="68" spans="2:23">
      <c r="B68" s="12"/>
      <c r="D68" s="49" t="s">
        <v>205</v>
      </c>
      <c r="E68" s="46"/>
      <c r="F68" s="47"/>
      <c r="G68" s="50">
        <v>0</v>
      </c>
      <c r="H68" s="50">
        <v>287.20741654958329</v>
      </c>
      <c r="I68" s="50">
        <v>287.20741654958329</v>
      </c>
      <c r="J68" s="50">
        <v>287.20741654958329</v>
      </c>
      <c r="K68" s="50">
        <v>287.20741654958329</v>
      </c>
      <c r="L68" s="50">
        <v>287.20741654958329</v>
      </c>
      <c r="M68" s="50">
        <v>287.20741654958329</v>
      </c>
      <c r="N68" s="50">
        <v>287.20741654958329</v>
      </c>
      <c r="O68" s="50">
        <v>287.20741654958329</v>
      </c>
      <c r="P68" s="50">
        <v>287.20741654958329</v>
      </c>
      <c r="Q68" s="50">
        <v>287.20741654958329</v>
      </c>
      <c r="R68" s="50">
        <v>287.20741654958329</v>
      </c>
      <c r="S68" s="50">
        <v>287.20741654958329</v>
      </c>
      <c r="T68" s="50">
        <v>287.20741654958329</v>
      </c>
      <c r="U68" s="50">
        <v>287.20741654958329</v>
      </c>
      <c r="V68" s="50">
        <v>287.20741654958329</v>
      </c>
      <c r="W68" s="11"/>
    </row>
    <row r="69" spans="2:23">
      <c r="B69" s="12"/>
      <c r="D69" s="49" t="s">
        <v>240</v>
      </c>
      <c r="E69" s="46"/>
      <c r="F69" s="47"/>
      <c r="G69" s="50">
        <v>0</v>
      </c>
      <c r="H69" s="50">
        <v>126239.73340314973</v>
      </c>
      <c r="I69" s="50">
        <v>126239.73340314973</v>
      </c>
      <c r="J69" s="50">
        <v>126239.73340314973</v>
      </c>
      <c r="K69" s="50">
        <v>126239.73340314973</v>
      </c>
      <c r="L69" s="50">
        <v>126239.73340314973</v>
      </c>
      <c r="M69" s="50">
        <v>126239.73340314973</v>
      </c>
      <c r="N69" s="50">
        <v>126239.73340314973</v>
      </c>
      <c r="O69" s="50">
        <v>126239.73340314973</v>
      </c>
      <c r="P69" s="50">
        <v>126239.73340314973</v>
      </c>
      <c r="Q69" s="50">
        <v>126239.73340314973</v>
      </c>
      <c r="R69" s="50">
        <v>126239.73340314973</v>
      </c>
      <c r="S69" s="50">
        <v>126239.73340314973</v>
      </c>
      <c r="T69" s="50">
        <v>126239.73340314973</v>
      </c>
      <c r="U69" s="50">
        <v>126239.73340314973</v>
      </c>
      <c r="V69" s="50">
        <v>126239.73340314973</v>
      </c>
      <c r="W69" s="11"/>
    </row>
    <row r="70" spans="2:23">
      <c r="B70" s="12"/>
      <c r="D70" s="49" t="s">
        <v>241</v>
      </c>
      <c r="E70" s="46"/>
      <c r="F70" s="47"/>
      <c r="G70" s="50">
        <v>0</v>
      </c>
      <c r="H70" s="50">
        <v>2550.9352189192027</v>
      </c>
      <c r="I70" s="50">
        <v>2550.9352189192027</v>
      </c>
      <c r="J70" s="50">
        <v>2550.9352189192027</v>
      </c>
      <c r="K70" s="50">
        <v>2550.9352189192027</v>
      </c>
      <c r="L70" s="50">
        <v>2550.9352189192027</v>
      </c>
      <c r="M70" s="50">
        <v>2550.9352189192027</v>
      </c>
      <c r="N70" s="50">
        <v>2550.9352189192027</v>
      </c>
      <c r="O70" s="50">
        <v>2550.9352189192027</v>
      </c>
      <c r="P70" s="50">
        <v>2550.9352189192027</v>
      </c>
      <c r="Q70" s="50">
        <v>2550.9352189192027</v>
      </c>
      <c r="R70" s="50">
        <v>2550.9352189192027</v>
      </c>
      <c r="S70" s="50">
        <v>2550.9352189192027</v>
      </c>
      <c r="T70" s="50">
        <v>2550.9352189192027</v>
      </c>
      <c r="U70" s="50">
        <v>2550.9352189192027</v>
      </c>
      <c r="V70" s="50">
        <v>2550.9352189192027</v>
      </c>
      <c r="W70" s="11"/>
    </row>
    <row r="71" spans="2:23">
      <c r="B71" s="12"/>
      <c r="D71" s="49" t="s">
        <v>242</v>
      </c>
      <c r="E71" s="46"/>
      <c r="F71" s="47"/>
      <c r="G71" s="50">
        <v>0</v>
      </c>
      <c r="H71" s="50">
        <v>1696.8022833087805</v>
      </c>
      <c r="I71" s="50">
        <v>1696.8022833087805</v>
      </c>
      <c r="J71" s="50">
        <v>1696.8022833087805</v>
      </c>
      <c r="K71" s="50">
        <v>1696.8022833087805</v>
      </c>
      <c r="L71" s="50">
        <v>1696.8022833087805</v>
      </c>
      <c r="M71" s="50">
        <v>1696.8022833087805</v>
      </c>
      <c r="N71" s="50">
        <v>1696.8022833087805</v>
      </c>
      <c r="O71" s="50">
        <v>1696.8022833087805</v>
      </c>
      <c r="P71" s="50">
        <v>1696.8022833087805</v>
      </c>
      <c r="Q71" s="50">
        <v>1696.8022833087805</v>
      </c>
      <c r="R71" s="50">
        <v>1696.8022833087805</v>
      </c>
      <c r="S71" s="50">
        <v>1696.8022833087805</v>
      </c>
      <c r="T71" s="50">
        <v>1696.8022833087805</v>
      </c>
      <c r="U71" s="50">
        <v>1696.8022833087805</v>
      </c>
      <c r="V71" s="50">
        <v>1696.8022833087805</v>
      </c>
      <c r="W71" s="11"/>
    </row>
    <row r="72" spans="2:23">
      <c r="B72" s="12"/>
      <c r="D72" s="49" t="s">
        <v>206</v>
      </c>
      <c r="E72" s="46"/>
      <c r="F72" s="47"/>
      <c r="G72" s="50">
        <v>0</v>
      </c>
      <c r="H72" s="50">
        <v>770.53300011445219</v>
      </c>
      <c r="I72" s="50">
        <v>770.53300011445219</v>
      </c>
      <c r="J72" s="50">
        <v>770.53300011445219</v>
      </c>
      <c r="K72" s="50">
        <v>770.53300011445219</v>
      </c>
      <c r="L72" s="50">
        <v>770.53300011445219</v>
      </c>
      <c r="M72" s="50">
        <v>770.53300011445219</v>
      </c>
      <c r="N72" s="50">
        <v>770.53300011445219</v>
      </c>
      <c r="O72" s="50">
        <v>770.53300011445219</v>
      </c>
      <c r="P72" s="50">
        <v>770.53300011445219</v>
      </c>
      <c r="Q72" s="50">
        <v>770.53300011445219</v>
      </c>
      <c r="R72" s="50">
        <v>770.53300011445219</v>
      </c>
      <c r="S72" s="50">
        <v>770.53300011445219</v>
      </c>
      <c r="T72" s="50">
        <v>770.53300011445219</v>
      </c>
      <c r="U72" s="50">
        <v>770.53300011445219</v>
      </c>
      <c r="V72" s="50">
        <v>770.53300011445219</v>
      </c>
      <c r="W72" s="11"/>
    </row>
    <row r="73" spans="2:23">
      <c r="B73" s="12"/>
      <c r="D73" s="49" t="s">
        <v>243</v>
      </c>
      <c r="E73" s="46"/>
      <c r="F73" s="47"/>
      <c r="G73" s="50">
        <v>0</v>
      </c>
      <c r="H73" s="50">
        <v>7997.4714854649601</v>
      </c>
      <c r="I73" s="50">
        <v>7997.4714854649601</v>
      </c>
      <c r="J73" s="50">
        <v>7997.4714854649601</v>
      </c>
      <c r="K73" s="50">
        <v>7997.4714854649601</v>
      </c>
      <c r="L73" s="50">
        <v>7997.4714854649601</v>
      </c>
      <c r="M73" s="50">
        <v>7997.4714854649601</v>
      </c>
      <c r="N73" s="50">
        <v>7997.4714854649601</v>
      </c>
      <c r="O73" s="50">
        <v>7997.4714854649601</v>
      </c>
      <c r="P73" s="50">
        <v>7997.4714854649601</v>
      </c>
      <c r="Q73" s="50">
        <v>7997.4714854649601</v>
      </c>
      <c r="R73" s="50">
        <v>7997.4714854649601</v>
      </c>
      <c r="S73" s="50">
        <v>7997.4714854649601</v>
      </c>
      <c r="T73" s="50">
        <v>7997.4714854649601</v>
      </c>
      <c r="U73" s="50">
        <v>7997.4714854649601</v>
      </c>
      <c r="V73" s="50">
        <v>7997.4714854649601</v>
      </c>
      <c r="W73" s="11"/>
    </row>
    <row r="74" spans="2:23">
      <c r="B74" s="12"/>
      <c r="D74" s="49" t="s">
        <v>244</v>
      </c>
      <c r="E74" s="46"/>
      <c r="F74" s="47"/>
      <c r="G74" s="50">
        <v>0</v>
      </c>
      <c r="H74" s="50">
        <v>758.9609179640953</v>
      </c>
      <c r="I74" s="50">
        <v>758.9609179640953</v>
      </c>
      <c r="J74" s="50">
        <v>758.9609179640953</v>
      </c>
      <c r="K74" s="50">
        <v>758.9609179640953</v>
      </c>
      <c r="L74" s="50">
        <v>758.9609179640953</v>
      </c>
      <c r="M74" s="50">
        <v>758.9609179640953</v>
      </c>
      <c r="N74" s="50">
        <v>758.9609179640953</v>
      </c>
      <c r="O74" s="50">
        <v>758.9609179640953</v>
      </c>
      <c r="P74" s="50">
        <v>758.9609179640953</v>
      </c>
      <c r="Q74" s="50">
        <v>758.9609179640953</v>
      </c>
      <c r="R74" s="50">
        <v>758.9609179640953</v>
      </c>
      <c r="S74" s="50">
        <v>758.9609179640953</v>
      </c>
      <c r="T74" s="50">
        <v>758.9609179640953</v>
      </c>
      <c r="U74" s="50">
        <v>758.9609179640953</v>
      </c>
      <c r="V74" s="50">
        <v>758.9609179640953</v>
      </c>
      <c r="W74" s="11"/>
    </row>
    <row r="75" spans="2:23">
      <c r="B75" s="12"/>
      <c r="D75" s="49" t="s">
        <v>245</v>
      </c>
      <c r="E75" s="46"/>
      <c r="F75" s="47"/>
      <c r="G75" s="50">
        <v>0</v>
      </c>
      <c r="H75" s="50">
        <v>92810.737730089459</v>
      </c>
      <c r="I75" s="50">
        <v>92810.737730089459</v>
      </c>
      <c r="J75" s="50">
        <v>92810.737730089459</v>
      </c>
      <c r="K75" s="50">
        <v>92810.737730089459</v>
      </c>
      <c r="L75" s="50">
        <v>92810.737730089459</v>
      </c>
      <c r="M75" s="50">
        <v>92810.737730089459</v>
      </c>
      <c r="N75" s="50">
        <v>92810.737730089459</v>
      </c>
      <c r="O75" s="50">
        <v>92810.737730089459</v>
      </c>
      <c r="P75" s="50">
        <v>92810.737730089459</v>
      </c>
      <c r="Q75" s="50">
        <v>92810.737730089459</v>
      </c>
      <c r="R75" s="50">
        <v>92810.737730089459</v>
      </c>
      <c r="S75" s="50">
        <v>92810.737730089459</v>
      </c>
      <c r="T75" s="50">
        <v>92810.737730089459</v>
      </c>
      <c r="U75" s="50">
        <v>92810.737730089459</v>
      </c>
      <c r="V75" s="50">
        <v>92810.737730089459</v>
      </c>
      <c r="W75" s="11"/>
    </row>
    <row r="76" spans="2:23">
      <c r="B76" s="12"/>
      <c r="D76" s="49" t="s">
        <v>246</v>
      </c>
      <c r="E76" s="46"/>
      <c r="F76" s="47"/>
      <c r="G76" s="50">
        <v>0</v>
      </c>
      <c r="H76" s="50">
        <v>111832.82876314747</v>
      </c>
      <c r="I76" s="50">
        <v>111832.82876314747</v>
      </c>
      <c r="J76" s="50">
        <v>111832.82876314747</v>
      </c>
      <c r="K76" s="50">
        <v>111832.82876314747</v>
      </c>
      <c r="L76" s="50">
        <v>111832.82876314747</v>
      </c>
      <c r="M76" s="50">
        <v>111832.82876314747</v>
      </c>
      <c r="N76" s="50">
        <v>111832.82876314747</v>
      </c>
      <c r="O76" s="50">
        <v>111832.82876314747</v>
      </c>
      <c r="P76" s="50">
        <v>111832.82876314747</v>
      </c>
      <c r="Q76" s="50">
        <v>111832.82876314747</v>
      </c>
      <c r="R76" s="50">
        <v>111832.82876314747</v>
      </c>
      <c r="S76" s="50">
        <v>111832.82876314747</v>
      </c>
      <c r="T76" s="50">
        <v>111832.82876314747</v>
      </c>
      <c r="U76" s="50">
        <v>111832.82876314747</v>
      </c>
      <c r="V76" s="50">
        <v>111832.82876314747</v>
      </c>
      <c r="W76" s="11"/>
    </row>
    <row r="77" spans="2:23">
      <c r="B77" s="12"/>
      <c r="D77" s="49" t="s">
        <v>247</v>
      </c>
      <c r="E77" s="46"/>
      <c r="F77" s="47"/>
      <c r="G77" s="50">
        <v>0</v>
      </c>
      <c r="H77" s="50">
        <v>1295.1868751751729</v>
      </c>
      <c r="I77" s="50">
        <v>1295.1868751751729</v>
      </c>
      <c r="J77" s="50">
        <v>1295.1868751751729</v>
      </c>
      <c r="K77" s="50">
        <v>1295.1868751751729</v>
      </c>
      <c r="L77" s="50">
        <v>1295.1868751751729</v>
      </c>
      <c r="M77" s="50">
        <v>1295.1868751751729</v>
      </c>
      <c r="N77" s="50">
        <v>1295.1868751751729</v>
      </c>
      <c r="O77" s="50">
        <v>1295.1868751751729</v>
      </c>
      <c r="P77" s="50">
        <v>1295.1868751751729</v>
      </c>
      <c r="Q77" s="50">
        <v>1295.1868751751729</v>
      </c>
      <c r="R77" s="50">
        <v>1295.1868751751729</v>
      </c>
      <c r="S77" s="50">
        <v>1295.1868751751729</v>
      </c>
      <c r="T77" s="50">
        <v>1295.1868751751729</v>
      </c>
      <c r="U77" s="50">
        <v>1295.1868751751729</v>
      </c>
      <c r="V77" s="50">
        <v>1295.1868751751729</v>
      </c>
      <c r="W77" s="11"/>
    </row>
    <row r="78" spans="2:23">
      <c r="B78" s="12"/>
      <c r="D78" s="45" t="s">
        <v>11</v>
      </c>
      <c r="E78" s="52"/>
      <c r="F78" s="53"/>
      <c r="G78" s="56">
        <v>0</v>
      </c>
      <c r="H78" s="56">
        <v>361210.5763199295</v>
      </c>
      <c r="I78" s="56">
        <v>361210.5763199295</v>
      </c>
      <c r="J78" s="56">
        <v>361210.5763199295</v>
      </c>
      <c r="K78" s="56">
        <v>361210.5763199295</v>
      </c>
      <c r="L78" s="56">
        <v>361210.5763199295</v>
      </c>
      <c r="M78" s="56">
        <v>361210.5763199295</v>
      </c>
      <c r="N78" s="56">
        <v>361210.5763199295</v>
      </c>
      <c r="O78" s="56">
        <v>361210.5763199295</v>
      </c>
      <c r="P78" s="56">
        <v>361210.5763199295</v>
      </c>
      <c r="Q78" s="56">
        <v>361210.5763199295</v>
      </c>
      <c r="R78" s="56">
        <v>361210.5763199295</v>
      </c>
      <c r="S78" s="56">
        <v>361210.5763199295</v>
      </c>
      <c r="T78" s="56">
        <v>361210.5763199295</v>
      </c>
      <c r="U78" s="56">
        <v>361210.5763199295</v>
      </c>
      <c r="V78" s="56">
        <v>361210.5763199295</v>
      </c>
      <c r="W78" s="11"/>
    </row>
    <row r="79" spans="2:23">
      <c r="B79" s="12"/>
      <c r="W79" s="11"/>
    </row>
    <row r="80" spans="2:23">
      <c r="B80" s="12"/>
      <c r="D80" s="48" t="s">
        <v>212</v>
      </c>
      <c r="E80" s="32"/>
      <c r="F80" s="32"/>
      <c r="W80" s="11"/>
    </row>
    <row r="81" spans="2:23">
      <c r="B81" s="12"/>
      <c r="D81" s="48" t="s">
        <v>203</v>
      </c>
      <c r="E81" s="48"/>
      <c r="F81" s="48"/>
      <c r="G81" s="51">
        <v>0</v>
      </c>
      <c r="H81" s="51">
        <v>1</v>
      </c>
      <c r="I81" s="51">
        <v>2</v>
      </c>
      <c r="J81" s="51">
        <v>3</v>
      </c>
      <c r="K81" s="51">
        <v>4</v>
      </c>
      <c r="L81" s="51">
        <v>5</v>
      </c>
      <c r="M81" s="51">
        <v>6</v>
      </c>
      <c r="N81" s="51">
        <v>7</v>
      </c>
      <c r="O81" s="51">
        <v>8</v>
      </c>
      <c r="P81" s="51">
        <v>9</v>
      </c>
      <c r="Q81" s="51">
        <v>10</v>
      </c>
      <c r="R81" s="51">
        <v>11</v>
      </c>
      <c r="S81" s="51">
        <v>12</v>
      </c>
      <c r="T81" s="51">
        <v>13</v>
      </c>
      <c r="U81" s="51">
        <v>14</v>
      </c>
      <c r="V81" s="51">
        <v>15</v>
      </c>
      <c r="W81" s="11"/>
    </row>
    <row r="82" spans="2:23">
      <c r="B82" s="12"/>
      <c r="D82" s="49" t="s">
        <v>213</v>
      </c>
      <c r="E82" s="46"/>
      <c r="F82" s="47"/>
      <c r="G82" s="50">
        <v>0</v>
      </c>
      <c r="H82" s="50">
        <v>336851.49791389878</v>
      </c>
      <c r="I82" s="50">
        <v>336851.49791389878</v>
      </c>
      <c r="J82" s="50">
        <v>336851.49791389878</v>
      </c>
      <c r="K82" s="50">
        <v>336851.49791389878</v>
      </c>
      <c r="L82" s="50">
        <v>336851.49791389878</v>
      </c>
      <c r="M82" s="50">
        <v>336851.49791389878</v>
      </c>
      <c r="N82" s="50">
        <v>336851.49791389878</v>
      </c>
      <c r="O82" s="50">
        <v>336851.49791389878</v>
      </c>
      <c r="P82" s="50">
        <v>336851.49791389878</v>
      </c>
      <c r="Q82" s="50">
        <v>336851.49791389878</v>
      </c>
      <c r="R82" s="50">
        <v>336851.49791389878</v>
      </c>
      <c r="S82" s="50">
        <v>336851.49791389878</v>
      </c>
      <c r="T82" s="50">
        <v>336851.49791389878</v>
      </c>
      <c r="U82" s="50">
        <v>336851.49791389878</v>
      </c>
      <c r="V82" s="50">
        <v>336851.49791389878</v>
      </c>
      <c r="W82" s="11"/>
    </row>
    <row r="83" spans="2:23">
      <c r="B83" s="12"/>
      <c r="D83" s="49" t="s">
        <v>214</v>
      </c>
      <c r="E83" s="46"/>
      <c r="F83" s="47"/>
      <c r="G83" s="50">
        <v>0</v>
      </c>
      <c r="H83" s="50">
        <v>7151.8759305060494</v>
      </c>
      <c r="I83" s="50">
        <v>7151.8759305060494</v>
      </c>
      <c r="J83" s="50">
        <v>7151.8759305060494</v>
      </c>
      <c r="K83" s="50">
        <v>7151.8759305060494</v>
      </c>
      <c r="L83" s="50">
        <v>7151.8759305060494</v>
      </c>
      <c r="M83" s="50">
        <v>7151.8759305060494</v>
      </c>
      <c r="N83" s="50">
        <v>7151.8759305060494</v>
      </c>
      <c r="O83" s="50">
        <v>7151.8759305060494</v>
      </c>
      <c r="P83" s="50">
        <v>7151.8759305060494</v>
      </c>
      <c r="Q83" s="50">
        <v>7151.8759305060494</v>
      </c>
      <c r="R83" s="50">
        <v>7151.8759305060494</v>
      </c>
      <c r="S83" s="50">
        <v>7151.8759305060494</v>
      </c>
      <c r="T83" s="50">
        <v>7151.8759305060494</v>
      </c>
      <c r="U83" s="50">
        <v>7151.8759305060494</v>
      </c>
      <c r="V83" s="50">
        <v>7151.8759305060494</v>
      </c>
      <c r="W83" s="11"/>
    </row>
    <row r="84" spans="2:23">
      <c r="B84" s="12"/>
      <c r="D84" s="49" t="s">
        <v>215</v>
      </c>
      <c r="E84" s="46"/>
      <c r="F84" s="47"/>
      <c r="G84" s="50">
        <v>0</v>
      </c>
      <c r="H84" s="50">
        <v>29412.523479863608</v>
      </c>
      <c r="I84" s="50">
        <v>29412.523479863608</v>
      </c>
      <c r="J84" s="50">
        <v>29412.523479863608</v>
      </c>
      <c r="K84" s="50">
        <v>29412.523479863608</v>
      </c>
      <c r="L84" s="50">
        <v>29412.523479863608</v>
      </c>
      <c r="M84" s="50">
        <v>29412.523479863608</v>
      </c>
      <c r="N84" s="50">
        <v>29412.523479863608</v>
      </c>
      <c r="O84" s="50">
        <v>29412.523479863608</v>
      </c>
      <c r="P84" s="50">
        <v>29412.523479863608</v>
      </c>
      <c r="Q84" s="50">
        <v>29412.523479863608</v>
      </c>
      <c r="R84" s="50">
        <v>29412.523479863608</v>
      </c>
      <c r="S84" s="50">
        <v>29412.523479863608</v>
      </c>
      <c r="T84" s="50">
        <v>29412.523479863608</v>
      </c>
      <c r="U84" s="50">
        <v>29412.523479863608</v>
      </c>
      <c r="V84" s="50">
        <v>29412.523479863608</v>
      </c>
      <c r="W84" s="11"/>
    </row>
    <row r="85" spans="2:23">
      <c r="B85" s="12"/>
      <c r="D85" s="49" t="s">
        <v>248</v>
      </c>
      <c r="E85" s="46"/>
      <c r="F85" s="47"/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35759.379652530246</v>
      </c>
      <c r="W85" s="11"/>
    </row>
    <row r="86" spans="2:23">
      <c r="B86" s="12"/>
      <c r="D86" s="45" t="s">
        <v>11</v>
      </c>
      <c r="E86" s="52"/>
      <c r="F86" s="53"/>
      <c r="G86" s="56">
        <v>0</v>
      </c>
      <c r="H86" s="56">
        <v>373415.89732426842</v>
      </c>
      <c r="I86" s="56">
        <v>373415.89732426842</v>
      </c>
      <c r="J86" s="56">
        <v>373415.89732426842</v>
      </c>
      <c r="K86" s="56">
        <v>373415.89732426842</v>
      </c>
      <c r="L86" s="56">
        <v>373415.89732426842</v>
      </c>
      <c r="M86" s="56">
        <v>373415.89732426842</v>
      </c>
      <c r="N86" s="56">
        <v>373415.89732426842</v>
      </c>
      <c r="O86" s="56">
        <v>373415.89732426842</v>
      </c>
      <c r="P86" s="56">
        <v>373415.89732426842</v>
      </c>
      <c r="Q86" s="56">
        <v>373415.89732426842</v>
      </c>
      <c r="R86" s="56">
        <v>373415.89732426842</v>
      </c>
      <c r="S86" s="56">
        <v>373415.89732426842</v>
      </c>
      <c r="T86" s="56">
        <v>373415.89732426842</v>
      </c>
      <c r="U86" s="56">
        <v>373415.89732426842</v>
      </c>
      <c r="V86" s="56">
        <v>409175.27697679866</v>
      </c>
      <c r="W86" s="11"/>
    </row>
    <row r="87" spans="2:23">
      <c r="B87" s="12"/>
      <c r="W87" s="11"/>
    </row>
    <row r="88" spans="2:23">
      <c r="B88" s="12"/>
      <c r="D88" s="45" t="s">
        <v>217</v>
      </c>
      <c r="E88" s="52"/>
      <c r="F88" s="53"/>
      <c r="G88" s="56">
        <v>0</v>
      </c>
      <c r="H88" s="56">
        <v>734626.47364419792</v>
      </c>
      <c r="I88" s="56">
        <v>734626.47364419792</v>
      </c>
      <c r="J88" s="56">
        <v>734626.47364419792</v>
      </c>
      <c r="K88" s="56">
        <v>734626.47364419792</v>
      </c>
      <c r="L88" s="56">
        <v>734626.47364419792</v>
      </c>
      <c r="M88" s="56">
        <v>734626.47364419792</v>
      </c>
      <c r="N88" s="56">
        <v>734626.47364419792</v>
      </c>
      <c r="O88" s="56">
        <v>734626.47364419792</v>
      </c>
      <c r="P88" s="56">
        <v>734626.47364419792</v>
      </c>
      <c r="Q88" s="56">
        <v>734626.47364419792</v>
      </c>
      <c r="R88" s="56">
        <v>734626.47364419792</v>
      </c>
      <c r="S88" s="56">
        <v>734626.47364419792</v>
      </c>
      <c r="T88" s="56">
        <v>734626.47364419792</v>
      </c>
      <c r="U88" s="56">
        <v>734626.47364419792</v>
      </c>
      <c r="V88" s="56">
        <v>770385.85329672811</v>
      </c>
      <c r="W88" s="11"/>
    </row>
    <row r="89" spans="2:23">
      <c r="B89" s="12"/>
      <c r="W89" s="11"/>
    </row>
    <row r="90" spans="2:23">
      <c r="B90" s="12"/>
      <c r="D90" s="48" t="s">
        <v>218</v>
      </c>
      <c r="E90" s="32"/>
      <c r="F90" s="32"/>
      <c r="W90" s="11"/>
    </row>
    <row r="91" spans="2:23">
      <c r="B91" s="12"/>
      <c r="D91" s="48" t="s">
        <v>203</v>
      </c>
      <c r="E91" s="48"/>
      <c r="F91" s="48"/>
      <c r="G91" s="51">
        <v>0</v>
      </c>
      <c r="H91" s="51">
        <v>1</v>
      </c>
      <c r="I91" s="51">
        <v>2</v>
      </c>
      <c r="J91" s="51">
        <v>3</v>
      </c>
      <c r="K91" s="51">
        <v>4</v>
      </c>
      <c r="L91" s="51">
        <v>5</v>
      </c>
      <c r="M91" s="51">
        <v>6</v>
      </c>
      <c r="N91" s="51">
        <v>7</v>
      </c>
      <c r="O91" s="51">
        <v>8</v>
      </c>
      <c r="P91" s="51">
        <v>9</v>
      </c>
      <c r="Q91" s="51">
        <v>10</v>
      </c>
      <c r="R91" s="51">
        <v>11</v>
      </c>
      <c r="S91" s="51">
        <v>12</v>
      </c>
      <c r="T91" s="51">
        <v>13</v>
      </c>
      <c r="U91" s="51">
        <v>14</v>
      </c>
      <c r="V91" s="51">
        <v>15</v>
      </c>
      <c r="W91" s="11"/>
    </row>
    <row r="92" spans="2:23">
      <c r="B92" s="12"/>
      <c r="D92" s="49" t="s">
        <v>219</v>
      </c>
      <c r="E92" s="46"/>
      <c r="F92" s="47"/>
      <c r="G92" s="50">
        <v>0</v>
      </c>
      <c r="H92" s="50">
        <v>0</v>
      </c>
      <c r="I92" s="50">
        <v>0</v>
      </c>
      <c r="J92" s="50">
        <v>0</v>
      </c>
      <c r="K92" s="50">
        <v>0</v>
      </c>
      <c r="L92" s="50">
        <v>0</v>
      </c>
      <c r="M92" s="50">
        <v>0</v>
      </c>
      <c r="N92" s="50">
        <v>0</v>
      </c>
      <c r="O92" s="50">
        <v>0</v>
      </c>
      <c r="P92" s="50">
        <v>0</v>
      </c>
      <c r="Q92" s="50">
        <v>0</v>
      </c>
      <c r="R92" s="50">
        <v>0</v>
      </c>
      <c r="S92" s="50">
        <v>0</v>
      </c>
      <c r="T92" s="50">
        <v>0</v>
      </c>
      <c r="U92" s="50">
        <v>0</v>
      </c>
      <c r="V92" s="50">
        <v>0</v>
      </c>
      <c r="W92" s="11"/>
    </row>
    <row r="93" spans="2:23">
      <c r="B93" s="12"/>
      <c r="D93" s="49" t="s">
        <v>220</v>
      </c>
      <c r="E93" s="46"/>
      <c r="F93" s="47"/>
      <c r="G93" s="50">
        <v>0</v>
      </c>
      <c r="H93" s="50">
        <v>48274.567161487255</v>
      </c>
      <c r="I93" s="50">
        <v>48274.567161487255</v>
      </c>
      <c r="J93" s="50">
        <v>48274.567161487255</v>
      </c>
      <c r="K93" s="50">
        <v>48274.567161487255</v>
      </c>
      <c r="L93" s="50">
        <v>48274.567161487255</v>
      </c>
      <c r="M93" s="50">
        <v>48274.567161487255</v>
      </c>
      <c r="N93" s="50">
        <v>48274.567161487255</v>
      </c>
      <c r="O93" s="50">
        <v>48274.567161487255</v>
      </c>
      <c r="P93" s="50">
        <v>48274.567161487255</v>
      </c>
      <c r="Q93" s="50">
        <v>48274.567161487255</v>
      </c>
      <c r="R93" s="50">
        <v>48274.567161487255</v>
      </c>
      <c r="S93" s="50">
        <v>48274.567161487255</v>
      </c>
      <c r="T93" s="50">
        <v>48274.567161487255</v>
      </c>
      <c r="U93" s="50">
        <v>48274.567161487255</v>
      </c>
      <c r="V93" s="50">
        <v>48274.567161487255</v>
      </c>
      <c r="W93" s="11"/>
    </row>
    <row r="94" spans="2:23">
      <c r="B94" s="12"/>
      <c r="D94" s="45" t="s">
        <v>221</v>
      </c>
      <c r="E94" s="46"/>
      <c r="F94" s="47"/>
      <c r="G94" s="56">
        <v>0</v>
      </c>
      <c r="H94" s="56">
        <v>48274.567161487255</v>
      </c>
      <c r="I94" s="56">
        <v>48274.567161487255</v>
      </c>
      <c r="J94" s="56">
        <v>48274.567161487255</v>
      </c>
      <c r="K94" s="56">
        <v>48274.567161487255</v>
      </c>
      <c r="L94" s="56">
        <v>48274.567161487255</v>
      </c>
      <c r="M94" s="56">
        <v>48274.567161487255</v>
      </c>
      <c r="N94" s="56">
        <v>48274.567161487255</v>
      </c>
      <c r="O94" s="56">
        <v>48274.567161487255</v>
      </c>
      <c r="P94" s="56">
        <v>48274.567161487255</v>
      </c>
      <c r="Q94" s="56">
        <v>48274.567161487255</v>
      </c>
      <c r="R94" s="56">
        <v>48274.567161487255</v>
      </c>
      <c r="S94" s="56">
        <v>48274.567161487255</v>
      </c>
      <c r="T94" s="56">
        <v>48274.567161487255</v>
      </c>
      <c r="U94" s="56">
        <v>48274.567161487255</v>
      </c>
      <c r="V94" s="56">
        <v>48274.567161487255</v>
      </c>
      <c r="W94" s="11"/>
    </row>
    <row r="95" spans="2:23">
      <c r="B95" s="12"/>
      <c r="W95" s="11"/>
    </row>
    <row r="96" spans="2:23">
      <c r="B96" s="12"/>
      <c r="D96" s="45" t="s">
        <v>222</v>
      </c>
      <c r="E96" s="46"/>
      <c r="F96" s="47"/>
      <c r="G96" s="56">
        <v>0</v>
      </c>
      <c r="H96" s="56">
        <v>16853.974222605248</v>
      </c>
      <c r="I96" s="56">
        <v>16853.974222605248</v>
      </c>
      <c r="J96" s="56">
        <v>16853.974222605248</v>
      </c>
      <c r="K96" s="56">
        <v>16853.974222605248</v>
      </c>
      <c r="L96" s="56">
        <v>16853.974222605248</v>
      </c>
      <c r="M96" s="56">
        <v>16853.974222605248</v>
      </c>
      <c r="N96" s="56">
        <v>16853.974222605248</v>
      </c>
      <c r="O96" s="56">
        <v>16853.974222605248</v>
      </c>
      <c r="P96" s="56">
        <v>16853.974222605248</v>
      </c>
      <c r="Q96" s="56">
        <v>16853.974222605248</v>
      </c>
      <c r="R96" s="56">
        <v>16853.974222605248</v>
      </c>
      <c r="S96" s="56">
        <v>16853.974222605248</v>
      </c>
      <c r="T96" s="56">
        <v>16853.974222605248</v>
      </c>
      <c r="U96" s="56">
        <v>16853.974222605248</v>
      </c>
      <c r="V96" s="56">
        <v>16853.974222605248</v>
      </c>
      <c r="W96" s="11"/>
    </row>
    <row r="97" spans="2:23">
      <c r="B97" s="12"/>
      <c r="W97" s="11"/>
    </row>
    <row r="98" spans="2:23">
      <c r="B98" s="12"/>
      <c r="D98" s="48" t="s">
        <v>223</v>
      </c>
      <c r="E98" s="32"/>
      <c r="F98" s="32"/>
      <c r="W98" s="11"/>
    </row>
    <row r="99" spans="2:23">
      <c r="B99" s="12"/>
      <c r="D99" s="48" t="s">
        <v>203</v>
      </c>
      <c r="E99" s="48"/>
      <c r="F99" s="48"/>
      <c r="G99" s="51">
        <v>0</v>
      </c>
      <c r="H99" s="51">
        <v>1</v>
      </c>
      <c r="I99" s="51">
        <v>2</v>
      </c>
      <c r="J99" s="51">
        <v>3</v>
      </c>
      <c r="K99" s="51">
        <v>4</v>
      </c>
      <c r="L99" s="51">
        <v>5</v>
      </c>
      <c r="M99" s="51">
        <v>6</v>
      </c>
      <c r="N99" s="51">
        <v>7</v>
      </c>
      <c r="O99" s="51">
        <v>8</v>
      </c>
      <c r="P99" s="51">
        <v>9</v>
      </c>
      <c r="Q99" s="51">
        <v>10</v>
      </c>
      <c r="R99" s="51">
        <v>11</v>
      </c>
      <c r="S99" s="51">
        <v>12</v>
      </c>
      <c r="T99" s="51">
        <v>13</v>
      </c>
      <c r="U99" s="51">
        <v>14</v>
      </c>
      <c r="V99" s="51">
        <v>15</v>
      </c>
      <c r="W99" s="11"/>
    </row>
    <row r="100" spans="2:23">
      <c r="B100" s="12"/>
      <c r="D100" s="49" t="s">
        <v>249</v>
      </c>
      <c r="E100" s="46"/>
      <c r="F100" s="47"/>
      <c r="G100" s="50">
        <v>0</v>
      </c>
      <c r="H100" s="50">
        <v>-856294.6149074299</v>
      </c>
      <c r="I100" s="50">
        <v>-856294.6149074299</v>
      </c>
      <c r="J100" s="50">
        <v>-856294.6149074299</v>
      </c>
      <c r="K100" s="50">
        <v>-856294.6149074299</v>
      </c>
      <c r="L100" s="50">
        <v>-856294.6149074299</v>
      </c>
      <c r="M100" s="50">
        <v>-856294.6149074299</v>
      </c>
      <c r="N100" s="50">
        <v>-856294.6149074299</v>
      </c>
      <c r="O100" s="50">
        <v>-856294.6149074299</v>
      </c>
      <c r="P100" s="50">
        <v>-856294.6149074299</v>
      </c>
      <c r="Q100" s="50">
        <v>-856294.6149074299</v>
      </c>
      <c r="R100" s="50">
        <v>-856294.6149074299</v>
      </c>
      <c r="S100" s="50">
        <v>-856294.6149074299</v>
      </c>
      <c r="T100" s="50">
        <v>-856294.6149074299</v>
      </c>
      <c r="U100" s="50">
        <v>-856294.6149074299</v>
      </c>
      <c r="V100" s="50">
        <v>-856294.6149074299</v>
      </c>
      <c r="W100" s="11"/>
    </row>
    <row r="101" spans="2:23">
      <c r="B101" s="12"/>
      <c r="D101" s="45" t="s">
        <v>226</v>
      </c>
      <c r="E101" s="46"/>
      <c r="F101" s="47"/>
      <c r="G101" s="56">
        <v>0</v>
      </c>
      <c r="H101" s="56">
        <v>-856294.6149074299</v>
      </c>
      <c r="I101" s="56">
        <v>-856294.6149074299</v>
      </c>
      <c r="J101" s="56">
        <v>-856294.6149074299</v>
      </c>
      <c r="K101" s="56">
        <v>-856294.6149074299</v>
      </c>
      <c r="L101" s="56">
        <v>-856294.6149074299</v>
      </c>
      <c r="M101" s="56">
        <v>-856294.6149074299</v>
      </c>
      <c r="N101" s="56">
        <v>-856294.6149074299</v>
      </c>
      <c r="O101" s="56">
        <v>-856294.6149074299</v>
      </c>
      <c r="P101" s="56">
        <v>-856294.6149074299</v>
      </c>
      <c r="Q101" s="56">
        <v>-856294.6149074299</v>
      </c>
      <c r="R101" s="56">
        <v>-856294.6149074299</v>
      </c>
      <c r="S101" s="56">
        <v>-856294.6149074299</v>
      </c>
      <c r="T101" s="56">
        <v>-856294.6149074299</v>
      </c>
      <c r="U101" s="56">
        <v>-856294.6149074299</v>
      </c>
      <c r="V101" s="56">
        <v>-856294.6149074299</v>
      </c>
      <c r="W101" s="11"/>
    </row>
    <row r="102" spans="2:23">
      <c r="B102" s="12"/>
      <c r="W102" s="11"/>
    </row>
    <row r="103" spans="2:23">
      <c r="B103" s="12"/>
      <c r="W103" s="11"/>
    </row>
    <row r="104" spans="2:23">
      <c r="B104" s="12"/>
      <c r="D104" s="48" t="s">
        <v>227</v>
      </c>
      <c r="E104" s="32"/>
      <c r="F104" s="32"/>
      <c r="W104" s="11"/>
    </row>
    <row r="105" spans="2:23">
      <c r="B105" s="12"/>
      <c r="D105" s="48" t="s">
        <v>203</v>
      </c>
      <c r="E105" s="48"/>
      <c r="F105" s="48"/>
      <c r="G105" s="51">
        <v>0</v>
      </c>
      <c r="H105" s="51">
        <v>1</v>
      </c>
      <c r="I105" s="51">
        <v>2</v>
      </c>
      <c r="J105" s="51">
        <v>3</v>
      </c>
      <c r="K105" s="51">
        <v>4</v>
      </c>
      <c r="L105" s="51">
        <v>5</v>
      </c>
      <c r="M105" s="51">
        <v>6</v>
      </c>
      <c r="N105" s="51">
        <v>7</v>
      </c>
      <c r="O105" s="51">
        <v>8</v>
      </c>
      <c r="P105" s="51">
        <v>9</v>
      </c>
      <c r="Q105" s="51">
        <v>10</v>
      </c>
      <c r="R105" s="51">
        <v>11</v>
      </c>
      <c r="S105" s="51">
        <v>12</v>
      </c>
      <c r="T105" s="51">
        <v>13</v>
      </c>
      <c r="U105" s="51">
        <v>14</v>
      </c>
      <c r="V105" s="51">
        <v>15</v>
      </c>
      <c r="W105" s="11"/>
    </row>
    <row r="106" spans="2:23">
      <c r="B106" s="12"/>
      <c r="D106" s="49" t="s">
        <v>228</v>
      </c>
      <c r="E106" s="46"/>
      <c r="F106" s="47"/>
      <c r="G106" s="50">
        <v>0</v>
      </c>
      <c r="H106" s="50">
        <v>0</v>
      </c>
      <c r="I106" s="50">
        <v>0</v>
      </c>
      <c r="J106" s="50">
        <v>0</v>
      </c>
      <c r="K106" s="50">
        <v>0</v>
      </c>
      <c r="L106" s="50">
        <v>0</v>
      </c>
      <c r="M106" s="50">
        <v>0</v>
      </c>
      <c r="N106" s="50">
        <v>0</v>
      </c>
      <c r="O106" s="50">
        <v>0</v>
      </c>
      <c r="P106" s="50">
        <v>0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11"/>
    </row>
    <row r="107" spans="2:23">
      <c r="B107" s="12"/>
      <c r="D107" s="49" t="s">
        <v>229</v>
      </c>
      <c r="E107" s="46"/>
      <c r="F107" s="47"/>
      <c r="G107" s="50">
        <v>0</v>
      </c>
      <c r="H107" s="50">
        <v>48274.567161487255</v>
      </c>
      <c r="I107" s="50">
        <v>48274.567161487255</v>
      </c>
      <c r="J107" s="50">
        <v>48274.567161487255</v>
      </c>
      <c r="K107" s="50">
        <v>48274.567161487255</v>
      </c>
      <c r="L107" s="50">
        <v>48274.567161487255</v>
      </c>
      <c r="M107" s="50">
        <v>48274.567161487255</v>
      </c>
      <c r="N107" s="50">
        <v>48274.567161487255</v>
      </c>
      <c r="O107" s="50">
        <v>48274.567161487255</v>
      </c>
      <c r="P107" s="50">
        <v>48274.567161487255</v>
      </c>
      <c r="Q107" s="50">
        <v>48274.567161487255</v>
      </c>
      <c r="R107" s="50">
        <v>48274.567161487255</v>
      </c>
      <c r="S107" s="50">
        <v>48274.567161487255</v>
      </c>
      <c r="T107" s="50">
        <v>48274.567161487255</v>
      </c>
      <c r="U107" s="50">
        <v>48274.567161487255</v>
      </c>
      <c r="V107" s="50">
        <v>48274.567161487255</v>
      </c>
      <c r="W107" s="11"/>
    </row>
    <row r="108" spans="2:23">
      <c r="B108" s="12"/>
      <c r="D108" s="49" t="s">
        <v>230</v>
      </c>
      <c r="E108" s="46"/>
      <c r="F108" s="47"/>
      <c r="G108" s="50">
        <v>0</v>
      </c>
      <c r="H108" s="50">
        <v>16853.974222605248</v>
      </c>
      <c r="I108" s="50">
        <v>16853.974222605248</v>
      </c>
      <c r="J108" s="50">
        <v>16853.974222605248</v>
      </c>
      <c r="K108" s="50">
        <v>16853.974222605248</v>
      </c>
      <c r="L108" s="50">
        <v>16853.974222605248</v>
      </c>
      <c r="M108" s="50">
        <v>16853.974222605248</v>
      </c>
      <c r="N108" s="50">
        <v>16853.974222605248</v>
      </c>
      <c r="O108" s="50">
        <v>16853.974222605248</v>
      </c>
      <c r="P108" s="50">
        <v>16853.974222605248</v>
      </c>
      <c r="Q108" s="50">
        <v>16853.974222605248</v>
      </c>
      <c r="R108" s="50">
        <v>16853.974222605248</v>
      </c>
      <c r="S108" s="50">
        <v>16853.974222605248</v>
      </c>
      <c r="T108" s="50">
        <v>16853.974222605248</v>
      </c>
      <c r="U108" s="50">
        <v>16853.974222605248</v>
      </c>
      <c r="V108" s="50">
        <v>16853.974222605248</v>
      </c>
      <c r="W108" s="11"/>
    </row>
    <row r="109" spans="2:23">
      <c r="B109" s="12"/>
      <c r="D109" s="49" t="s">
        <v>231</v>
      </c>
      <c r="E109" s="46"/>
      <c r="F109" s="47"/>
      <c r="G109" s="50">
        <v>0</v>
      </c>
      <c r="H109" s="50">
        <v>361210.5763199295</v>
      </c>
      <c r="I109" s="50">
        <v>361210.5763199295</v>
      </c>
      <c r="J109" s="50">
        <v>361210.5763199295</v>
      </c>
      <c r="K109" s="50">
        <v>361210.5763199295</v>
      </c>
      <c r="L109" s="50">
        <v>361210.5763199295</v>
      </c>
      <c r="M109" s="50">
        <v>361210.5763199295</v>
      </c>
      <c r="N109" s="50">
        <v>361210.5763199295</v>
      </c>
      <c r="O109" s="50">
        <v>361210.5763199295</v>
      </c>
      <c r="P109" s="50">
        <v>361210.5763199295</v>
      </c>
      <c r="Q109" s="50">
        <v>361210.5763199295</v>
      </c>
      <c r="R109" s="50">
        <v>361210.5763199295</v>
      </c>
      <c r="S109" s="50">
        <v>361210.5763199295</v>
      </c>
      <c r="T109" s="50">
        <v>361210.5763199295</v>
      </c>
      <c r="U109" s="50">
        <v>361210.5763199295</v>
      </c>
      <c r="V109" s="50">
        <v>361210.5763199295</v>
      </c>
      <c r="W109" s="11"/>
    </row>
    <row r="110" spans="2:23">
      <c r="B110" s="12"/>
      <c r="D110" s="49" t="s">
        <v>232</v>
      </c>
      <c r="E110" s="46"/>
      <c r="F110" s="47"/>
      <c r="G110" s="50">
        <v>0</v>
      </c>
      <c r="H110" s="50">
        <v>373415.89732426842</v>
      </c>
      <c r="I110" s="50">
        <v>373415.89732426842</v>
      </c>
      <c r="J110" s="50">
        <v>373415.89732426842</v>
      </c>
      <c r="K110" s="50">
        <v>373415.89732426842</v>
      </c>
      <c r="L110" s="50">
        <v>373415.89732426842</v>
      </c>
      <c r="M110" s="50">
        <v>373415.89732426842</v>
      </c>
      <c r="N110" s="50">
        <v>373415.89732426842</v>
      </c>
      <c r="O110" s="50">
        <v>373415.89732426842</v>
      </c>
      <c r="P110" s="50">
        <v>373415.89732426842</v>
      </c>
      <c r="Q110" s="50">
        <v>373415.89732426842</v>
      </c>
      <c r="R110" s="50">
        <v>373415.89732426842</v>
      </c>
      <c r="S110" s="50">
        <v>373415.89732426842</v>
      </c>
      <c r="T110" s="50">
        <v>373415.89732426842</v>
      </c>
      <c r="U110" s="50">
        <v>373415.89732426842</v>
      </c>
      <c r="V110" s="50">
        <v>373415.89732426842</v>
      </c>
      <c r="W110" s="11"/>
    </row>
    <row r="111" spans="2:23">
      <c r="B111" s="12"/>
      <c r="D111" s="49" t="s">
        <v>233</v>
      </c>
      <c r="E111" s="46"/>
      <c r="F111" s="47"/>
      <c r="G111" s="50">
        <v>0</v>
      </c>
      <c r="H111" s="50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v>0</v>
      </c>
      <c r="N111" s="50">
        <v>0</v>
      </c>
      <c r="O111" s="50">
        <v>0</v>
      </c>
      <c r="P111" s="50">
        <v>0</v>
      </c>
      <c r="Q111" s="50">
        <v>0</v>
      </c>
      <c r="R111" s="50">
        <v>0</v>
      </c>
      <c r="S111" s="50">
        <v>0</v>
      </c>
      <c r="T111" s="50">
        <v>0</v>
      </c>
      <c r="U111" s="50">
        <v>0</v>
      </c>
      <c r="V111" s="50">
        <v>35759.379652530246</v>
      </c>
      <c r="W111" s="11"/>
    </row>
    <row r="112" spans="2:23">
      <c r="B112" s="12"/>
      <c r="D112" s="49" t="s">
        <v>234</v>
      </c>
      <c r="E112" s="46"/>
      <c r="F112" s="47"/>
      <c r="G112" s="50">
        <v>0</v>
      </c>
      <c r="H112" s="50">
        <v>-856294.6149074299</v>
      </c>
      <c r="I112" s="50">
        <v>-856294.6149074299</v>
      </c>
      <c r="J112" s="50">
        <v>-856294.6149074299</v>
      </c>
      <c r="K112" s="50">
        <v>-856294.6149074299</v>
      </c>
      <c r="L112" s="50">
        <v>-856294.6149074299</v>
      </c>
      <c r="M112" s="50">
        <v>-856294.6149074299</v>
      </c>
      <c r="N112" s="50">
        <v>-856294.6149074299</v>
      </c>
      <c r="O112" s="50">
        <v>-856294.6149074299</v>
      </c>
      <c r="P112" s="50">
        <v>-856294.6149074299</v>
      </c>
      <c r="Q112" s="50">
        <v>-856294.6149074299</v>
      </c>
      <c r="R112" s="50">
        <v>-856294.6149074299</v>
      </c>
      <c r="S112" s="50">
        <v>-856294.6149074299</v>
      </c>
      <c r="T112" s="50">
        <v>-856294.6149074299</v>
      </c>
      <c r="U112" s="50">
        <v>-856294.6149074299</v>
      </c>
      <c r="V112" s="50">
        <v>-856294.6149074299</v>
      </c>
      <c r="W112" s="11"/>
    </row>
    <row r="113" spans="2:23">
      <c r="B113" s="12"/>
      <c r="D113" s="49" t="s">
        <v>236</v>
      </c>
      <c r="E113" s="46"/>
      <c r="F113" s="47"/>
      <c r="G113" s="57">
        <v>1</v>
      </c>
      <c r="H113" s="57">
        <v>0.96153846153846145</v>
      </c>
      <c r="I113" s="57">
        <v>0.92455621301775137</v>
      </c>
      <c r="J113" s="57">
        <v>0.88899635867091487</v>
      </c>
      <c r="K113" s="57">
        <v>0.85480419102972571</v>
      </c>
      <c r="L113" s="57">
        <v>0.82192710675935154</v>
      </c>
      <c r="M113" s="57">
        <v>0.79031452573014571</v>
      </c>
      <c r="N113" s="57">
        <v>0.75991781320206331</v>
      </c>
      <c r="O113" s="57">
        <v>0.73069020500198378</v>
      </c>
      <c r="P113" s="57">
        <v>0.70258673557883045</v>
      </c>
      <c r="Q113" s="57">
        <v>0.67556416882579851</v>
      </c>
      <c r="R113" s="57">
        <v>0.6495809315632679</v>
      </c>
      <c r="S113" s="57">
        <v>0.62459704958006512</v>
      </c>
      <c r="T113" s="57">
        <v>0.600574086134678</v>
      </c>
      <c r="U113" s="57">
        <v>0.57747508282180582</v>
      </c>
      <c r="V113" s="57">
        <v>0.55526450271327477</v>
      </c>
      <c r="W113" s="11"/>
    </row>
    <row r="114" spans="2:23" ht="15" customHeight="1">
      <c r="B114" s="12"/>
      <c r="C114" s="105" t="s">
        <v>237</v>
      </c>
      <c r="D114" s="49" t="s">
        <v>228</v>
      </c>
      <c r="E114" s="46"/>
      <c r="F114" s="47"/>
      <c r="G114" s="50">
        <v>0</v>
      </c>
      <c r="H114" s="50">
        <v>62623.597484704325</v>
      </c>
      <c r="I114" s="50">
        <v>60214.997581446463</v>
      </c>
      <c r="J114" s="50">
        <v>57899.036136006223</v>
      </c>
      <c r="K114" s="50">
        <v>55672.150130775204</v>
      </c>
      <c r="L114" s="50">
        <v>53530.913587283845</v>
      </c>
      <c r="M114" s="50">
        <v>51472.032295465237</v>
      </c>
      <c r="N114" s="50">
        <v>49492.338745639659</v>
      </c>
      <c r="O114" s="50">
        <v>47588.787255422736</v>
      </c>
      <c r="P114" s="50">
        <v>45758.449284060312</v>
      </c>
      <c r="Q114" s="50">
        <v>43998.508926981071</v>
      </c>
      <c r="R114" s="50">
        <v>42306.258583635652</v>
      </c>
      <c r="S114" s="50">
        <v>40679.094791957352</v>
      </c>
      <c r="T114" s="50">
        <v>39114.514223035912</v>
      </c>
      <c r="U114" s="50">
        <v>37610.109829842229</v>
      </c>
      <c r="V114" s="50">
        <v>36163.567144079061</v>
      </c>
      <c r="W114" s="11"/>
    </row>
    <row r="115" spans="2:23">
      <c r="B115" s="12"/>
      <c r="C115" s="105"/>
      <c r="D115" s="46" t="s">
        <v>231</v>
      </c>
      <c r="E115" s="46"/>
      <c r="F115" s="47"/>
      <c r="G115" s="50">
        <v>0</v>
      </c>
      <c r="H115" s="50">
        <v>347317.86184608605</v>
      </c>
      <c r="I115" s="50">
        <v>333959.48254431348</v>
      </c>
      <c r="J115" s="50">
        <v>321114.88706183992</v>
      </c>
      <c r="K115" s="50">
        <v>308764.31448253832</v>
      </c>
      <c r="L115" s="50">
        <v>296888.76392551762</v>
      </c>
      <c r="M115" s="50">
        <v>285469.96531299769</v>
      </c>
      <c r="N115" s="50">
        <v>274490.35126249783</v>
      </c>
      <c r="O115" s="50">
        <v>263933.03006009402</v>
      </c>
      <c r="P115" s="50">
        <v>253781.75967316725</v>
      </c>
      <c r="Q115" s="50">
        <v>244020.92276266083</v>
      </c>
      <c r="R115" s="50">
        <v>234635.50265640469</v>
      </c>
      <c r="S115" s="50">
        <v>225611.06024654291</v>
      </c>
      <c r="T115" s="50">
        <v>216933.71177552201</v>
      </c>
      <c r="U115" s="50">
        <v>208590.10747646351</v>
      </c>
      <c r="V115" s="50">
        <v>200567.41103506103</v>
      </c>
      <c r="W115" s="11"/>
    </row>
    <row r="116" spans="2:23">
      <c r="B116" s="12"/>
      <c r="C116" s="105"/>
      <c r="D116" s="46" t="s">
        <v>232</v>
      </c>
      <c r="E116" s="46"/>
      <c r="F116" s="47"/>
      <c r="G116" s="50">
        <v>0</v>
      </c>
      <c r="H116" s="50">
        <v>359053.74742718111</v>
      </c>
      <c r="I116" s="50">
        <v>345243.98791075108</v>
      </c>
      <c r="J116" s="50">
        <v>331965.37299110682</v>
      </c>
      <c r="K116" s="50">
        <v>319197.4740299104</v>
      </c>
      <c r="L116" s="50">
        <v>306920.64810568304</v>
      </c>
      <c r="M116" s="50">
        <v>295116.00779392599</v>
      </c>
      <c r="N116" s="50">
        <v>283765.39210954425</v>
      </c>
      <c r="O116" s="50">
        <v>272851.33856686944</v>
      </c>
      <c r="P116" s="50">
        <v>262357.05631429749</v>
      </c>
      <c r="Q116" s="50">
        <v>252266.40030220911</v>
      </c>
      <c r="R116" s="50">
        <v>242563.84644443187</v>
      </c>
      <c r="S116" s="50">
        <v>233234.46773503057</v>
      </c>
      <c r="T116" s="50">
        <v>224263.91128368326</v>
      </c>
      <c r="U116" s="50">
        <v>215638.37623431085</v>
      </c>
      <c r="V116" s="50">
        <v>207344.59253299117</v>
      </c>
      <c r="W116" s="11"/>
    </row>
    <row r="117" spans="2:23">
      <c r="B117" s="12"/>
      <c r="C117" s="105"/>
      <c r="D117" s="46" t="s">
        <v>233</v>
      </c>
      <c r="E117" s="46"/>
      <c r="F117" s="47"/>
      <c r="G117" s="50">
        <v>0</v>
      </c>
      <c r="H117" s="50">
        <v>0</v>
      </c>
      <c r="I117" s="50">
        <v>0</v>
      </c>
      <c r="J117" s="50">
        <v>0</v>
      </c>
      <c r="K117" s="50">
        <v>0</v>
      </c>
      <c r="L117" s="50">
        <v>0</v>
      </c>
      <c r="M117" s="50">
        <v>0</v>
      </c>
      <c r="N117" s="50">
        <v>0</v>
      </c>
      <c r="O117" s="50">
        <v>0</v>
      </c>
      <c r="P117" s="50">
        <v>0</v>
      </c>
      <c r="Q117" s="50">
        <v>0</v>
      </c>
      <c r="R117" s="50">
        <v>0</v>
      </c>
      <c r="S117" s="50">
        <v>0</v>
      </c>
      <c r="T117" s="50">
        <v>0</v>
      </c>
      <c r="U117" s="50">
        <v>0</v>
      </c>
      <c r="V117" s="50">
        <v>19855.914160097404</v>
      </c>
      <c r="W117" s="11"/>
    </row>
    <row r="118" spans="2:23">
      <c r="B118" s="12"/>
      <c r="C118" s="105"/>
      <c r="D118" s="46" t="s">
        <v>234</v>
      </c>
      <c r="E118" s="46"/>
      <c r="F118" s="47"/>
      <c r="G118" s="50">
        <v>0</v>
      </c>
      <c r="H118" s="50">
        <v>-823360.20664175949</v>
      </c>
      <c r="I118" s="50">
        <v>-791692.50638630718</v>
      </c>
      <c r="J118" s="50">
        <v>-761242.79460221843</v>
      </c>
      <c r="K118" s="50">
        <v>-731964.22557905607</v>
      </c>
      <c r="L118" s="50">
        <v>-703811.75536447694</v>
      </c>
      <c r="M118" s="50">
        <v>-676742.07246584317</v>
      </c>
      <c r="N118" s="50">
        <v>-650713.53121715703</v>
      </c>
      <c r="O118" s="50">
        <v>-625686.08770880476</v>
      </c>
      <c r="P118" s="50">
        <v>-601621.23818154295</v>
      </c>
      <c r="Q118" s="50">
        <v>-578481.95978994505</v>
      </c>
      <c r="R118" s="50">
        <v>-556232.65364417806</v>
      </c>
      <c r="S118" s="50">
        <v>-534839.09004247875</v>
      </c>
      <c r="T118" s="50">
        <v>-514268.35581007571</v>
      </c>
      <c r="U118" s="50">
        <v>-494488.8036635344</v>
      </c>
      <c r="V118" s="50">
        <v>-475470.00352262921</v>
      </c>
      <c r="W118" s="11"/>
    </row>
    <row r="119" spans="2:23">
      <c r="B119" s="12"/>
      <c r="C119" s="105"/>
      <c r="D119" s="45" t="s">
        <v>238</v>
      </c>
      <c r="E119" s="52"/>
      <c r="F119" s="53"/>
      <c r="G119" s="56">
        <v>0</v>
      </c>
      <c r="H119" s="56">
        <v>-54364.999883787939</v>
      </c>
      <c r="I119" s="56">
        <v>-106639.03823358414</v>
      </c>
      <c r="J119" s="56">
        <v>-156902.53664684959</v>
      </c>
      <c r="K119" s="56">
        <v>-205232.82358268171</v>
      </c>
      <c r="L119" s="56">
        <v>-251704.25332867412</v>
      </c>
      <c r="M119" s="56">
        <v>-296388.32039212831</v>
      </c>
      <c r="N119" s="56">
        <v>-339353.7694916036</v>
      </c>
      <c r="O119" s="56">
        <v>-380666.7013180221</v>
      </c>
      <c r="P119" s="56">
        <v>-420390.67422803992</v>
      </c>
      <c r="Q119" s="56">
        <v>-458586.80202613398</v>
      </c>
      <c r="R119" s="56">
        <v>-495313.84798583982</v>
      </c>
      <c r="S119" s="56">
        <v>-530628.31525478768</v>
      </c>
      <c r="T119" s="56">
        <v>-564584.53378262219</v>
      </c>
      <c r="U119" s="56">
        <v>-597234.74390554009</v>
      </c>
      <c r="V119" s="56">
        <v>-608773.26255594066</v>
      </c>
      <c r="W119" s="11"/>
    </row>
    <row r="120" spans="2:23">
      <c r="B120" s="15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7"/>
    </row>
    <row r="121" spans="2:23"/>
    <row r="122" spans="2:23">
      <c r="B122" s="45" t="s">
        <v>143</v>
      </c>
      <c r="C122" s="37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9"/>
    </row>
    <row r="123" spans="2:23">
      <c r="B123" s="12"/>
      <c r="W123" s="11"/>
    </row>
    <row r="124" spans="2:23">
      <c r="B124" s="12"/>
      <c r="D124" s="48" t="s">
        <v>202</v>
      </c>
      <c r="E124" s="32"/>
      <c r="F124" s="32"/>
      <c r="W124" s="11"/>
    </row>
    <row r="125" spans="2:23">
      <c r="B125" s="12"/>
      <c r="D125" s="48" t="s">
        <v>203</v>
      </c>
      <c r="E125" s="48"/>
      <c r="F125" s="48"/>
      <c r="G125" s="51">
        <v>0</v>
      </c>
      <c r="H125" s="51">
        <v>1</v>
      </c>
      <c r="I125" s="51">
        <v>2</v>
      </c>
      <c r="J125" s="51">
        <v>3</v>
      </c>
      <c r="K125" s="51">
        <v>4</v>
      </c>
      <c r="L125" s="51">
        <v>5</v>
      </c>
      <c r="M125" s="51">
        <v>6</v>
      </c>
      <c r="N125" s="51">
        <v>7</v>
      </c>
      <c r="O125" s="51">
        <v>8</v>
      </c>
      <c r="P125" s="51">
        <v>9</v>
      </c>
      <c r="Q125" s="51">
        <v>10</v>
      </c>
      <c r="R125" s="51">
        <v>11</v>
      </c>
      <c r="S125" s="51">
        <v>12</v>
      </c>
      <c r="T125" s="51">
        <v>13</v>
      </c>
      <c r="U125" s="51">
        <v>14</v>
      </c>
      <c r="V125" s="51">
        <v>15</v>
      </c>
      <c r="W125" s="11"/>
    </row>
    <row r="126" spans="2:23">
      <c r="B126" s="12"/>
      <c r="D126" s="49" t="s">
        <v>239</v>
      </c>
      <c r="E126" s="46"/>
      <c r="F126" s="47"/>
      <c r="G126" s="50">
        <v>0</v>
      </c>
      <c r="H126" s="50">
        <v>2216.3064211863916</v>
      </c>
      <c r="I126" s="50">
        <v>2216.3064211863916</v>
      </c>
      <c r="J126" s="50">
        <v>2216.3064211863916</v>
      </c>
      <c r="K126" s="50">
        <v>2216.3064211863916</v>
      </c>
      <c r="L126" s="50">
        <v>2216.3064211863916</v>
      </c>
      <c r="M126" s="50">
        <v>2216.3064211863916</v>
      </c>
      <c r="N126" s="50">
        <v>2216.3064211863916</v>
      </c>
      <c r="O126" s="50">
        <v>2216.3064211863916</v>
      </c>
      <c r="P126" s="50">
        <v>2216.3064211863916</v>
      </c>
      <c r="Q126" s="50">
        <v>2216.3064211863916</v>
      </c>
      <c r="R126" s="50">
        <v>2216.3064211863916</v>
      </c>
      <c r="S126" s="50">
        <v>2216.3064211863916</v>
      </c>
      <c r="T126" s="50">
        <v>2216.3064211863916</v>
      </c>
      <c r="U126" s="50">
        <v>2216.3064211863916</v>
      </c>
      <c r="V126" s="50">
        <v>2216.3064211863916</v>
      </c>
      <c r="W126" s="11"/>
    </row>
    <row r="127" spans="2:23">
      <c r="B127" s="12"/>
      <c r="D127" s="49" t="s">
        <v>250</v>
      </c>
      <c r="E127" s="46"/>
      <c r="F127" s="47"/>
      <c r="G127" s="50">
        <v>0</v>
      </c>
      <c r="H127" s="50">
        <v>1727.9810248073848</v>
      </c>
      <c r="I127" s="50">
        <v>1727.9810248073848</v>
      </c>
      <c r="J127" s="50">
        <v>1727.9810248073848</v>
      </c>
      <c r="K127" s="50">
        <v>1727.9810248073848</v>
      </c>
      <c r="L127" s="50">
        <v>1727.9810248073848</v>
      </c>
      <c r="M127" s="50">
        <v>1727.9810248073848</v>
      </c>
      <c r="N127" s="50">
        <v>1727.9810248073848</v>
      </c>
      <c r="O127" s="50">
        <v>1727.9810248073848</v>
      </c>
      <c r="P127" s="50">
        <v>1727.9810248073848</v>
      </c>
      <c r="Q127" s="50">
        <v>1727.9810248073848</v>
      </c>
      <c r="R127" s="50">
        <v>1727.9810248073848</v>
      </c>
      <c r="S127" s="50">
        <v>1727.9810248073848</v>
      </c>
      <c r="T127" s="50">
        <v>1727.9810248073848</v>
      </c>
      <c r="U127" s="50">
        <v>1727.9810248073848</v>
      </c>
      <c r="V127" s="50">
        <v>1727.9810248073848</v>
      </c>
      <c r="W127" s="11"/>
    </row>
    <row r="128" spans="2:23">
      <c r="B128" s="12"/>
      <c r="D128" s="49" t="s">
        <v>206</v>
      </c>
      <c r="E128" s="46"/>
      <c r="F128" s="47"/>
      <c r="G128" s="50">
        <v>0</v>
      </c>
      <c r="H128" s="50">
        <v>5148.8353318057807</v>
      </c>
      <c r="I128" s="50">
        <v>5148.8353318057807</v>
      </c>
      <c r="J128" s="50">
        <v>5148.8353318057807</v>
      </c>
      <c r="K128" s="50">
        <v>5148.8353318057807</v>
      </c>
      <c r="L128" s="50">
        <v>5148.8353318057807</v>
      </c>
      <c r="M128" s="50">
        <v>5148.8353318057807</v>
      </c>
      <c r="N128" s="50">
        <v>5148.8353318057807</v>
      </c>
      <c r="O128" s="50">
        <v>5148.8353318057807</v>
      </c>
      <c r="P128" s="50">
        <v>5148.8353318057807</v>
      </c>
      <c r="Q128" s="50">
        <v>5148.8353318057807</v>
      </c>
      <c r="R128" s="50">
        <v>5148.8353318057807</v>
      </c>
      <c r="S128" s="50">
        <v>5148.8353318057807</v>
      </c>
      <c r="T128" s="50">
        <v>5148.8353318057807</v>
      </c>
      <c r="U128" s="50">
        <v>5148.8353318057807</v>
      </c>
      <c r="V128" s="50">
        <v>5148.8353318057807</v>
      </c>
      <c r="W128" s="11"/>
    </row>
    <row r="129" spans="2:23">
      <c r="B129" s="12"/>
      <c r="D129" s="45" t="s">
        <v>11</v>
      </c>
      <c r="E129" s="46"/>
      <c r="F129" s="47"/>
      <c r="G129" s="56">
        <v>0</v>
      </c>
      <c r="H129" s="56">
        <v>9093.1227777995573</v>
      </c>
      <c r="I129" s="56">
        <v>9093.1227777995573</v>
      </c>
      <c r="J129" s="56">
        <v>9093.1227777995573</v>
      </c>
      <c r="K129" s="56">
        <v>9093.1227777995573</v>
      </c>
      <c r="L129" s="56">
        <v>9093.1227777995573</v>
      </c>
      <c r="M129" s="56">
        <v>9093.1227777995573</v>
      </c>
      <c r="N129" s="56">
        <v>9093.1227777995573</v>
      </c>
      <c r="O129" s="56">
        <v>9093.1227777995573</v>
      </c>
      <c r="P129" s="56">
        <v>9093.1227777995573</v>
      </c>
      <c r="Q129" s="56">
        <v>9093.1227777995573</v>
      </c>
      <c r="R129" s="56">
        <v>9093.1227777995573</v>
      </c>
      <c r="S129" s="56">
        <v>9093.1227777995573</v>
      </c>
      <c r="T129" s="56">
        <v>9093.1227777995573</v>
      </c>
      <c r="U129" s="56">
        <v>9093.1227777995573</v>
      </c>
      <c r="V129" s="56">
        <v>9093.1227777995573</v>
      </c>
      <c r="W129" s="11"/>
    </row>
    <row r="130" spans="2:23">
      <c r="B130" s="12"/>
      <c r="W130" s="11"/>
    </row>
    <row r="131" spans="2:23">
      <c r="B131" s="12"/>
      <c r="D131" s="48" t="s">
        <v>212</v>
      </c>
      <c r="E131" s="32"/>
      <c r="F131" s="32"/>
      <c r="W131" s="11"/>
    </row>
    <row r="132" spans="2:23">
      <c r="B132" s="12"/>
      <c r="D132" s="48" t="s">
        <v>203</v>
      </c>
      <c r="E132" s="48"/>
      <c r="F132" s="48"/>
      <c r="G132" s="51">
        <v>0</v>
      </c>
      <c r="H132" s="51">
        <v>1</v>
      </c>
      <c r="I132" s="51">
        <v>2</v>
      </c>
      <c r="J132" s="51">
        <v>3</v>
      </c>
      <c r="K132" s="51">
        <v>4</v>
      </c>
      <c r="L132" s="51">
        <v>5</v>
      </c>
      <c r="M132" s="51">
        <v>6</v>
      </c>
      <c r="N132" s="51">
        <v>7</v>
      </c>
      <c r="O132" s="51">
        <v>8</v>
      </c>
      <c r="P132" s="51">
        <v>9</v>
      </c>
      <c r="Q132" s="51">
        <v>10</v>
      </c>
      <c r="R132" s="51">
        <v>11</v>
      </c>
      <c r="S132" s="51">
        <v>12</v>
      </c>
      <c r="T132" s="51">
        <v>13</v>
      </c>
      <c r="U132" s="51">
        <v>14</v>
      </c>
      <c r="V132" s="51">
        <v>15</v>
      </c>
      <c r="W132" s="11"/>
    </row>
    <row r="133" spans="2:23">
      <c r="B133" s="12"/>
      <c r="D133" s="49" t="s">
        <v>213</v>
      </c>
      <c r="E133" s="46"/>
      <c r="F133" s="47"/>
      <c r="G133" s="50">
        <v>0</v>
      </c>
      <c r="H133" s="50">
        <v>28705.95</v>
      </c>
      <c r="I133" s="50">
        <v>28705.95</v>
      </c>
      <c r="J133" s="50">
        <v>28705.95</v>
      </c>
      <c r="K133" s="50">
        <v>28705.95</v>
      </c>
      <c r="L133" s="50">
        <v>28705.95</v>
      </c>
      <c r="M133" s="50">
        <v>28705.95</v>
      </c>
      <c r="N133" s="50">
        <v>28705.95</v>
      </c>
      <c r="O133" s="50">
        <v>28705.95</v>
      </c>
      <c r="P133" s="50">
        <v>28705.95</v>
      </c>
      <c r="Q133" s="50">
        <v>28705.95</v>
      </c>
      <c r="R133" s="50">
        <v>28705.95</v>
      </c>
      <c r="S133" s="50">
        <v>28705.95</v>
      </c>
      <c r="T133" s="50">
        <v>28705.95</v>
      </c>
      <c r="U133" s="50">
        <v>28705.95</v>
      </c>
      <c r="V133" s="50">
        <v>28705.95</v>
      </c>
      <c r="W133" s="11"/>
    </row>
    <row r="134" spans="2:23">
      <c r="B134" s="12"/>
      <c r="D134" s="49" t="s">
        <v>214</v>
      </c>
      <c r="E134" s="46"/>
      <c r="F134" s="47"/>
      <c r="G134" s="50">
        <v>0</v>
      </c>
      <c r="H134" s="50">
        <v>10407.152578361982</v>
      </c>
      <c r="I134" s="50">
        <v>10407.152578361982</v>
      </c>
      <c r="J134" s="50">
        <v>10407.152578361982</v>
      </c>
      <c r="K134" s="50">
        <v>10407.152578361982</v>
      </c>
      <c r="L134" s="50">
        <v>10407.152578361982</v>
      </c>
      <c r="M134" s="50">
        <v>10407.152578361982</v>
      </c>
      <c r="N134" s="50">
        <v>10407.152578361982</v>
      </c>
      <c r="O134" s="50">
        <v>10407.152578361982</v>
      </c>
      <c r="P134" s="50">
        <v>10407.152578361982</v>
      </c>
      <c r="Q134" s="50">
        <v>10407.152578361982</v>
      </c>
      <c r="R134" s="50">
        <v>10407.152578361982</v>
      </c>
      <c r="S134" s="50">
        <v>10407.152578361982</v>
      </c>
      <c r="T134" s="50">
        <v>10407.152578361982</v>
      </c>
      <c r="U134" s="50">
        <v>10407.152578361982</v>
      </c>
      <c r="V134" s="50">
        <v>10407.152578361982</v>
      </c>
      <c r="W134" s="11"/>
    </row>
    <row r="135" spans="2:23">
      <c r="B135" s="12"/>
      <c r="D135" s="49" t="s">
        <v>215</v>
      </c>
      <c r="E135" s="46"/>
      <c r="F135" s="47"/>
      <c r="G135" s="50">
        <v>0</v>
      </c>
      <c r="H135" s="50">
        <v>2410.311267808077</v>
      </c>
      <c r="I135" s="50">
        <v>2410.311267808077</v>
      </c>
      <c r="J135" s="50">
        <v>2410.311267808077</v>
      </c>
      <c r="K135" s="50">
        <v>2410.311267808077</v>
      </c>
      <c r="L135" s="50">
        <v>2410.311267808077</v>
      </c>
      <c r="M135" s="50">
        <v>2410.311267808077</v>
      </c>
      <c r="N135" s="50">
        <v>2410.311267808077</v>
      </c>
      <c r="O135" s="50">
        <v>2410.311267808077</v>
      </c>
      <c r="P135" s="50">
        <v>2410.311267808077</v>
      </c>
      <c r="Q135" s="50">
        <v>2410.311267808077</v>
      </c>
      <c r="R135" s="50">
        <v>2410.311267808077</v>
      </c>
      <c r="S135" s="50">
        <v>2410.311267808077</v>
      </c>
      <c r="T135" s="50">
        <v>2410.311267808077</v>
      </c>
      <c r="U135" s="50">
        <v>2410.311267808077</v>
      </c>
      <c r="V135" s="50">
        <v>2410.311267808077</v>
      </c>
      <c r="W135" s="11"/>
    </row>
    <row r="136" spans="2:23">
      <c r="B136" s="12"/>
      <c r="D136" s="49" t="s">
        <v>248</v>
      </c>
      <c r="E136" s="46"/>
      <c r="F136" s="47"/>
      <c r="G136" s="50">
        <v>0</v>
      </c>
      <c r="H136" s="50">
        <v>0</v>
      </c>
      <c r="I136" s="50">
        <v>0</v>
      </c>
      <c r="J136" s="50">
        <v>0</v>
      </c>
      <c r="K136" s="50">
        <v>0</v>
      </c>
      <c r="L136" s="50">
        <v>0</v>
      </c>
      <c r="M136" s="50">
        <v>0</v>
      </c>
      <c r="N136" s="50">
        <v>0</v>
      </c>
      <c r="O136" s="50">
        <v>0</v>
      </c>
      <c r="P136" s="50">
        <v>0</v>
      </c>
      <c r="Q136" s="50">
        <v>0</v>
      </c>
      <c r="R136" s="50">
        <v>0</v>
      </c>
      <c r="S136" s="50">
        <v>0</v>
      </c>
      <c r="T136" s="50">
        <v>0</v>
      </c>
      <c r="U136" s="50">
        <v>0</v>
      </c>
      <c r="V136" s="50">
        <v>52035.762891809907</v>
      </c>
      <c r="W136" s="11"/>
    </row>
    <row r="137" spans="2:23">
      <c r="B137" s="12"/>
      <c r="D137" s="45" t="s">
        <v>11</v>
      </c>
      <c r="E137" s="46"/>
      <c r="F137" s="47"/>
      <c r="G137" s="56">
        <v>0</v>
      </c>
      <c r="H137" s="56">
        <v>41523.413846170064</v>
      </c>
      <c r="I137" s="56">
        <v>41523.413846170064</v>
      </c>
      <c r="J137" s="56">
        <v>41523.413846170064</v>
      </c>
      <c r="K137" s="56">
        <v>41523.413846170064</v>
      </c>
      <c r="L137" s="56">
        <v>41523.413846170064</v>
      </c>
      <c r="M137" s="56">
        <v>41523.413846170064</v>
      </c>
      <c r="N137" s="56">
        <v>41523.413846170064</v>
      </c>
      <c r="O137" s="56">
        <v>41523.413846170064</v>
      </c>
      <c r="P137" s="56">
        <v>41523.413846170064</v>
      </c>
      <c r="Q137" s="56">
        <v>41523.413846170064</v>
      </c>
      <c r="R137" s="56">
        <v>41523.413846170064</v>
      </c>
      <c r="S137" s="56">
        <v>41523.413846170064</v>
      </c>
      <c r="T137" s="56">
        <v>41523.413846170064</v>
      </c>
      <c r="U137" s="56">
        <v>41523.413846170064</v>
      </c>
      <c r="V137" s="56">
        <v>93559.176737979971</v>
      </c>
      <c r="W137" s="11"/>
    </row>
    <row r="138" spans="2:23">
      <c r="B138" s="12"/>
      <c r="W138" s="11"/>
    </row>
    <row r="139" spans="2:23">
      <c r="B139" s="12"/>
      <c r="D139" s="45" t="s">
        <v>217</v>
      </c>
      <c r="E139" s="46"/>
      <c r="F139" s="47"/>
      <c r="G139" s="56">
        <v>0</v>
      </c>
      <c r="H139" s="56">
        <v>50616.536623969623</v>
      </c>
      <c r="I139" s="56">
        <v>50616.536623969623</v>
      </c>
      <c r="J139" s="56">
        <v>50616.536623969623</v>
      </c>
      <c r="K139" s="56">
        <v>50616.536623969623</v>
      </c>
      <c r="L139" s="56">
        <v>50616.536623969623</v>
      </c>
      <c r="M139" s="56">
        <v>50616.536623969623</v>
      </c>
      <c r="N139" s="56">
        <v>50616.536623969623</v>
      </c>
      <c r="O139" s="56">
        <v>50616.536623969623</v>
      </c>
      <c r="P139" s="56">
        <v>50616.536623969623</v>
      </c>
      <c r="Q139" s="56">
        <v>50616.536623969623</v>
      </c>
      <c r="R139" s="56">
        <v>50616.536623969623</v>
      </c>
      <c r="S139" s="56">
        <v>50616.536623969623</v>
      </c>
      <c r="T139" s="56">
        <v>50616.536623969623</v>
      </c>
      <c r="U139" s="56">
        <v>50616.536623969623</v>
      </c>
      <c r="V139" s="56">
        <v>102652.29951577952</v>
      </c>
      <c r="W139" s="11"/>
    </row>
    <row r="140" spans="2:23">
      <c r="B140" s="12"/>
      <c r="W140" s="11"/>
    </row>
    <row r="141" spans="2:23">
      <c r="B141" s="12"/>
      <c r="D141" s="48" t="s">
        <v>218</v>
      </c>
      <c r="E141" s="32"/>
      <c r="F141" s="32"/>
      <c r="W141" s="11"/>
    </row>
    <row r="142" spans="2:23">
      <c r="B142" s="12"/>
      <c r="D142" s="48" t="s">
        <v>203</v>
      </c>
      <c r="E142" s="48"/>
      <c r="F142" s="48"/>
      <c r="G142" s="51">
        <v>0</v>
      </c>
      <c r="H142" s="51">
        <v>1</v>
      </c>
      <c r="I142" s="51">
        <v>2</v>
      </c>
      <c r="J142" s="51">
        <v>3</v>
      </c>
      <c r="K142" s="51">
        <v>4</v>
      </c>
      <c r="L142" s="51">
        <v>5</v>
      </c>
      <c r="M142" s="51">
        <v>6</v>
      </c>
      <c r="N142" s="51">
        <v>7</v>
      </c>
      <c r="O142" s="51">
        <v>8</v>
      </c>
      <c r="P142" s="51">
        <v>9</v>
      </c>
      <c r="Q142" s="51">
        <v>10</v>
      </c>
      <c r="R142" s="51">
        <v>11</v>
      </c>
      <c r="S142" s="51">
        <v>12</v>
      </c>
      <c r="T142" s="51">
        <v>13</v>
      </c>
      <c r="U142" s="51">
        <v>14</v>
      </c>
      <c r="V142" s="51">
        <v>15</v>
      </c>
      <c r="W142" s="11"/>
    </row>
    <row r="143" spans="2:23">
      <c r="B143" s="12"/>
      <c r="D143" s="49" t="s">
        <v>219</v>
      </c>
      <c r="E143" s="46"/>
      <c r="F143" s="47"/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11"/>
    </row>
    <row r="144" spans="2:23">
      <c r="B144" s="12"/>
      <c r="D144" s="49" t="s">
        <v>220</v>
      </c>
      <c r="E144" s="46"/>
      <c r="F144" s="47"/>
      <c r="G144" s="50">
        <v>0</v>
      </c>
      <c r="H144" s="50">
        <v>69381.017189079867</v>
      </c>
      <c r="I144" s="50">
        <v>69381.017189079867</v>
      </c>
      <c r="J144" s="50">
        <v>69381.017189079867</v>
      </c>
      <c r="K144" s="50">
        <v>69381.017189079867</v>
      </c>
      <c r="L144" s="50">
        <v>69381.017189079867</v>
      </c>
      <c r="M144" s="50">
        <v>69381.017189079867</v>
      </c>
      <c r="N144" s="50">
        <v>69381.017189079867</v>
      </c>
      <c r="O144" s="50">
        <v>69381.017189079867</v>
      </c>
      <c r="P144" s="50">
        <v>69381.017189079867</v>
      </c>
      <c r="Q144" s="50">
        <v>69381.017189079867</v>
      </c>
      <c r="R144" s="50">
        <v>69381.017189079867</v>
      </c>
      <c r="S144" s="50">
        <v>69381.017189079867</v>
      </c>
      <c r="T144" s="50">
        <v>69381.017189079867</v>
      </c>
      <c r="U144" s="50">
        <v>69381.017189079867</v>
      </c>
      <c r="V144" s="50">
        <v>69381.017189079867</v>
      </c>
      <c r="W144" s="11"/>
    </row>
    <row r="145" spans="2:23">
      <c r="B145" s="12"/>
      <c r="D145" s="45" t="s">
        <v>221</v>
      </c>
      <c r="E145" s="46"/>
      <c r="F145" s="47"/>
      <c r="G145" s="56">
        <v>0</v>
      </c>
      <c r="H145" s="56">
        <v>69381.017189079867</v>
      </c>
      <c r="I145" s="56">
        <v>69381.017189079867</v>
      </c>
      <c r="J145" s="56">
        <v>69381.017189079867</v>
      </c>
      <c r="K145" s="56">
        <v>69381.017189079867</v>
      </c>
      <c r="L145" s="56">
        <v>69381.017189079867</v>
      </c>
      <c r="M145" s="56">
        <v>69381.017189079867</v>
      </c>
      <c r="N145" s="56">
        <v>69381.017189079867</v>
      </c>
      <c r="O145" s="56">
        <v>69381.017189079867</v>
      </c>
      <c r="P145" s="56">
        <v>69381.017189079867</v>
      </c>
      <c r="Q145" s="56">
        <v>69381.017189079867</v>
      </c>
      <c r="R145" s="56">
        <v>69381.017189079867</v>
      </c>
      <c r="S145" s="56">
        <v>69381.017189079867</v>
      </c>
      <c r="T145" s="56">
        <v>69381.017189079867</v>
      </c>
      <c r="U145" s="56">
        <v>69381.017189079867</v>
      </c>
      <c r="V145" s="56">
        <v>69381.017189079867</v>
      </c>
      <c r="W145" s="11"/>
    </row>
    <row r="146" spans="2:23">
      <c r="B146" s="12"/>
      <c r="W146" s="11"/>
    </row>
    <row r="147" spans="2:23">
      <c r="B147" s="12"/>
      <c r="D147" s="45" t="s">
        <v>222</v>
      </c>
      <c r="E147" s="46"/>
      <c r="F147" s="47"/>
      <c r="G147" s="56">
        <v>0</v>
      </c>
      <c r="H147" s="56">
        <v>24222.058273568808</v>
      </c>
      <c r="I147" s="56">
        <v>24222.058273568808</v>
      </c>
      <c r="J147" s="56">
        <v>24222.058273568808</v>
      </c>
      <c r="K147" s="56">
        <v>24222.058273568808</v>
      </c>
      <c r="L147" s="56">
        <v>24222.058273568808</v>
      </c>
      <c r="M147" s="56">
        <v>24222.058273568808</v>
      </c>
      <c r="N147" s="56">
        <v>24222.058273568808</v>
      </c>
      <c r="O147" s="56">
        <v>24222.058273568808</v>
      </c>
      <c r="P147" s="56">
        <v>24222.058273568808</v>
      </c>
      <c r="Q147" s="56">
        <v>24222.058273568808</v>
      </c>
      <c r="R147" s="56">
        <v>24222.058273568808</v>
      </c>
      <c r="S147" s="56">
        <v>24222.058273568808</v>
      </c>
      <c r="T147" s="56">
        <v>24222.058273568808</v>
      </c>
      <c r="U147" s="56">
        <v>24222.058273568808</v>
      </c>
      <c r="V147" s="56">
        <v>24222.058273568808</v>
      </c>
      <c r="W147" s="11"/>
    </row>
    <row r="148" spans="2:23">
      <c r="B148" s="12"/>
      <c r="W148" s="11"/>
    </row>
    <row r="149" spans="2:23">
      <c r="B149" s="12"/>
      <c r="D149" s="48" t="s">
        <v>223</v>
      </c>
      <c r="E149" s="32"/>
      <c r="F149" s="32"/>
      <c r="W149" s="11"/>
    </row>
    <row r="150" spans="2:23">
      <c r="B150" s="12"/>
      <c r="D150" s="48" t="s">
        <v>203</v>
      </c>
      <c r="E150" s="48"/>
      <c r="F150" s="48"/>
      <c r="G150" s="51">
        <v>0</v>
      </c>
      <c r="H150" s="51">
        <v>1</v>
      </c>
      <c r="I150" s="51">
        <v>2</v>
      </c>
      <c r="J150" s="51">
        <v>3</v>
      </c>
      <c r="K150" s="51">
        <v>4</v>
      </c>
      <c r="L150" s="51">
        <v>5</v>
      </c>
      <c r="M150" s="51">
        <v>6</v>
      </c>
      <c r="N150" s="51">
        <v>7</v>
      </c>
      <c r="O150" s="51">
        <v>8</v>
      </c>
      <c r="P150" s="51">
        <v>9</v>
      </c>
      <c r="Q150" s="51">
        <v>10</v>
      </c>
      <c r="R150" s="51">
        <v>11</v>
      </c>
      <c r="S150" s="51">
        <v>12</v>
      </c>
      <c r="T150" s="51">
        <v>13</v>
      </c>
      <c r="U150" s="51">
        <v>14</v>
      </c>
      <c r="V150" s="51">
        <v>15</v>
      </c>
      <c r="W150" s="11"/>
    </row>
    <row r="151" spans="2:23">
      <c r="B151" s="12"/>
      <c r="D151" s="49" t="s">
        <v>251</v>
      </c>
      <c r="E151" s="46"/>
      <c r="F151" s="47"/>
      <c r="G151" s="50">
        <v>0</v>
      </c>
      <c r="H151" s="50">
        <v>-1653.9106306505619</v>
      </c>
      <c r="I151" s="50">
        <v>-1653.9106306505619</v>
      </c>
      <c r="J151" s="50">
        <v>-1653.9106306505619</v>
      </c>
      <c r="K151" s="50">
        <v>-1653.9106306505619</v>
      </c>
      <c r="L151" s="50">
        <v>-1653.9106306505619</v>
      </c>
      <c r="M151" s="50">
        <v>-1653.9106306505619</v>
      </c>
      <c r="N151" s="50">
        <v>-1653.9106306505619</v>
      </c>
      <c r="O151" s="50">
        <v>-1653.9106306505619</v>
      </c>
      <c r="P151" s="50">
        <v>-1653.9106306505619</v>
      </c>
      <c r="Q151" s="50">
        <v>-1653.9106306505619</v>
      </c>
      <c r="R151" s="50">
        <v>-1653.9106306505619</v>
      </c>
      <c r="S151" s="50">
        <v>-1653.9106306505619</v>
      </c>
      <c r="T151" s="50">
        <v>-1653.9106306505619</v>
      </c>
      <c r="U151" s="50">
        <v>-1653.9106306505619</v>
      </c>
      <c r="V151" s="50">
        <v>-1653.9106306505619</v>
      </c>
      <c r="W151" s="11"/>
    </row>
    <row r="152" spans="2:23">
      <c r="B152" s="12"/>
      <c r="D152" s="45" t="s">
        <v>226</v>
      </c>
      <c r="E152" s="46"/>
      <c r="F152" s="47"/>
      <c r="G152" s="56">
        <v>0</v>
      </c>
      <c r="H152" s="56">
        <v>-1653.9106306505619</v>
      </c>
      <c r="I152" s="56">
        <v>-1653.9106306505619</v>
      </c>
      <c r="J152" s="56">
        <v>-1653.9106306505619</v>
      </c>
      <c r="K152" s="56">
        <v>-1653.9106306505619</v>
      </c>
      <c r="L152" s="56">
        <v>-1653.9106306505619</v>
      </c>
      <c r="M152" s="56">
        <v>-1653.9106306505619</v>
      </c>
      <c r="N152" s="56">
        <v>-1653.9106306505619</v>
      </c>
      <c r="O152" s="56">
        <v>-1653.9106306505619</v>
      </c>
      <c r="P152" s="56">
        <v>-1653.9106306505619</v>
      </c>
      <c r="Q152" s="56">
        <v>-1653.9106306505619</v>
      </c>
      <c r="R152" s="56">
        <v>-1653.9106306505619</v>
      </c>
      <c r="S152" s="56">
        <v>-1653.9106306505619</v>
      </c>
      <c r="T152" s="56">
        <v>-1653.9106306505619</v>
      </c>
      <c r="U152" s="56">
        <v>-1653.9106306505619</v>
      </c>
      <c r="V152" s="56">
        <v>-1653.9106306505619</v>
      </c>
      <c r="W152" s="11"/>
    </row>
    <row r="153" spans="2:23">
      <c r="B153" s="12"/>
      <c r="W153" s="11"/>
    </row>
    <row r="154" spans="2:23">
      <c r="B154" s="12"/>
      <c r="D154" s="48" t="s">
        <v>227</v>
      </c>
      <c r="E154" s="32"/>
      <c r="F154" s="32"/>
      <c r="W154" s="11"/>
    </row>
    <row r="155" spans="2:23">
      <c r="B155" s="12"/>
      <c r="D155" s="48" t="s">
        <v>203</v>
      </c>
      <c r="E155" s="48"/>
      <c r="F155" s="48"/>
      <c r="G155" s="51">
        <v>0</v>
      </c>
      <c r="H155" s="51">
        <v>1</v>
      </c>
      <c r="I155" s="51">
        <v>2</v>
      </c>
      <c r="J155" s="51">
        <v>3</v>
      </c>
      <c r="K155" s="51">
        <v>4</v>
      </c>
      <c r="L155" s="51">
        <v>5</v>
      </c>
      <c r="M155" s="51">
        <v>6</v>
      </c>
      <c r="N155" s="51">
        <v>7</v>
      </c>
      <c r="O155" s="51">
        <v>8</v>
      </c>
      <c r="P155" s="51">
        <v>9</v>
      </c>
      <c r="Q155" s="51">
        <v>10</v>
      </c>
      <c r="R155" s="51">
        <v>11</v>
      </c>
      <c r="S155" s="51">
        <v>12</v>
      </c>
      <c r="T155" s="51">
        <v>13</v>
      </c>
      <c r="U155" s="51">
        <v>14</v>
      </c>
      <c r="V155" s="51">
        <v>15</v>
      </c>
      <c r="W155" s="11"/>
    </row>
    <row r="156" spans="2:23">
      <c r="B156" s="12"/>
      <c r="D156" s="49" t="s">
        <v>228</v>
      </c>
      <c r="E156" s="46"/>
      <c r="F156" s="47"/>
      <c r="G156" s="50">
        <v>0</v>
      </c>
      <c r="H156" s="50">
        <v>0</v>
      </c>
      <c r="I156" s="50">
        <v>0</v>
      </c>
      <c r="J156" s="50">
        <v>0</v>
      </c>
      <c r="K156" s="50">
        <v>0</v>
      </c>
      <c r="L156" s="50">
        <v>0</v>
      </c>
      <c r="M156" s="50">
        <v>0</v>
      </c>
      <c r="N156" s="50">
        <v>0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11"/>
    </row>
    <row r="157" spans="2:23">
      <c r="B157" s="12"/>
      <c r="D157" s="49" t="s">
        <v>229</v>
      </c>
      <c r="E157" s="46"/>
      <c r="F157" s="47"/>
      <c r="G157" s="50">
        <v>0</v>
      </c>
      <c r="H157" s="50">
        <v>69381.017189079867</v>
      </c>
      <c r="I157" s="50">
        <v>69381.017189079867</v>
      </c>
      <c r="J157" s="50">
        <v>69381.017189079867</v>
      </c>
      <c r="K157" s="50">
        <v>69381.017189079867</v>
      </c>
      <c r="L157" s="50">
        <v>69381.017189079867</v>
      </c>
      <c r="M157" s="50">
        <v>69381.017189079867</v>
      </c>
      <c r="N157" s="50">
        <v>69381.017189079867</v>
      </c>
      <c r="O157" s="50">
        <v>69381.017189079867</v>
      </c>
      <c r="P157" s="50">
        <v>69381.017189079867</v>
      </c>
      <c r="Q157" s="50">
        <v>69381.017189079867</v>
      </c>
      <c r="R157" s="50">
        <v>69381.017189079867</v>
      </c>
      <c r="S157" s="50">
        <v>69381.017189079867</v>
      </c>
      <c r="T157" s="50">
        <v>69381.017189079867</v>
      </c>
      <c r="U157" s="50">
        <v>69381.017189079867</v>
      </c>
      <c r="V157" s="50">
        <v>69381.017189079867</v>
      </c>
      <c r="W157" s="11"/>
    </row>
    <row r="158" spans="2:23">
      <c r="B158" s="12"/>
      <c r="D158" s="49" t="s">
        <v>230</v>
      </c>
      <c r="E158" s="46"/>
      <c r="F158" s="47"/>
      <c r="G158" s="50">
        <v>0</v>
      </c>
      <c r="H158" s="50">
        <v>24222.058273568808</v>
      </c>
      <c r="I158" s="50">
        <v>24222.058273568808</v>
      </c>
      <c r="J158" s="50">
        <v>24222.058273568808</v>
      </c>
      <c r="K158" s="50">
        <v>24222.058273568808</v>
      </c>
      <c r="L158" s="50">
        <v>24222.058273568808</v>
      </c>
      <c r="M158" s="50">
        <v>24222.058273568808</v>
      </c>
      <c r="N158" s="50">
        <v>24222.058273568808</v>
      </c>
      <c r="O158" s="50">
        <v>24222.058273568808</v>
      </c>
      <c r="P158" s="50">
        <v>24222.058273568808</v>
      </c>
      <c r="Q158" s="50">
        <v>24222.058273568808</v>
      </c>
      <c r="R158" s="50">
        <v>24222.058273568808</v>
      </c>
      <c r="S158" s="50">
        <v>24222.058273568808</v>
      </c>
      <c r="T158" s="50">
        <v>24222.058273568808</v>
      </c>
      <c r="U158" s="50">
        <v>24222.058273568808</v>
      </c>
      <c r="V158" s="50">
        <v>24222.058273568808</v>
      </c>
      <c r="W158" s="11"/>
    </row>
    <row r="159" spans="2:23">
      <c r="B159" s="12"/>
      <c r="D159" s="49" t="s">
        <v>231</v>
      </c>
      <c r="E159" s="46"/>
      <c r="F159" s="47"/>
      <c r="G159" s="50">
        <v>0</v>
      </c>
      <c r="H159" s="50">
        <v>9093.1227777995573</v>
      </c>
      <c r="I159" s="50">
        <v>9093.1227777995573</v>
      </c>
      <c r="J159" s="50">
        <v>9093.1227777995573</v>
      </c>
      <c r="K159" s="50">
        <v>9093.1227777995573</v>
      </c>
      <c r="L159" s="50">
        <v>9093.1227777995573</v>
      </c>
      <c r="M159" s="50">
        <v>9093.1227777995573</v>
      </c>
      <c r="N159" s="50">
        <v>9093.1227777995573</v>
      </c>
      <c r="O159" s="50">
        <v>9093.1227777995573</v>
      </c>
      <c r="P159" s="50">
        <v>9093.1227777995573</v>
      </c>
      <c r="Q159" s="50">
        <v>9093.1227777995573</v>
      </c>
      <c r="R159" s="50">
        <v>9093.1227777995573</v>
      </c>
      <c r="S159" s="50">
        <v>9093.1227777995573</v>
      </c>
      <c r="T159" s="50">
        <v>9093.1227777995573</v>
      </c>
      <c r="U159" s="50">
        <v>9093.1227777995573</v>
      </c>
      <c r="V159" s="50">
        <v>9093.1227777995573</v>
      </c>
      <c r="W159" s="11"/>
    </row>
    <row r="160" spans="2:23">
      <c r="B160" s="12"/>
      <c r="D160" s="49" t="s">
        <v>232</v>
      </c>
      <c r="E160" s="46"/>
      <c r="F160" s="47"/>
      <c r="G160" s="50">
        <v>0</v>
      </c>
      <c r="H160" s="50">
        <v>41523.413846170064</v>
      </c>
      <c r="I160" s="50">
        <v>41523.413846170064</v>
      </c>
      <c r="J160" s="50">
        <v>41523.413846170064</v>
      </c>
      <c r="K160" s="50">
        <v>41523.413846170064</v>
      </c>
      <c r="L160" s="50">
        <v>41523.413846170064</v>
      </c>
      <c r="M160" s="50">
        <v>41523.413846170064</v>
      </c>
      <c r="N160" s="50">
        <v>41523.413846170064</v>
      </c>
      <c r="O160" s="50">
        <v>41523.413846170064</v>
      </c>
      <c r="P160" s="50">
        <v>41523.413846170064</v>
      </c>
      <c r="Q160" s="50">
        <v>41523.413846170064</v>
      </c>
      <c r="R160" s="50">
        <v>41523.413846170064</v>
      </c>
      <c r="S160" s="50">
        <v>41523.413846170064</v>
      </c>
      <c r="T160" s="50">
        <v>41523.413846170064</v>
      </c>
      <c r="U160" s="50">
        <v>41523.413846170064</v>
      </c>
      <c r="V160" s="50">
        <v>41523.413846170064</v>
      </c>
      <c r="W160" s="11"/>
    </row>
    <row r="161" spans="2:23">
      <c r="B161" s="12"/>
      <c r="D161" s="49" t="s">
        <v>233</v>
      </c>
      <c r="E161" s="46"/>
      <c r="F161" s="47"/>
      <c r="G161" s="50">
        <v>0</v>
      </c>
      <c r="H161" s="50">
        <v>0</v>
      </c>
      <c r="I161" s="50">
        <v>0</v>
      </c>
      <c r="J161" s="50">
        <v>0</v>
      </c>
      <c r="K161" s="50">
        <v>0</v>
      </c>
      <c r="L161" s="50">
        <v>0</v>
      </c>
      <c r="M161" s="50">
        <v>0</v>
      </c>
      <c r="N161" s="50">
        <v>0</v>
      </c>
      <c r="O161" s="50">
        <v>0</v>
      </c>
      <c r="P161" s="50">
        <v>0</v>
      </c>
      <c r="Q161" s="50">
        <v>0</v>
      </c>
      <c r="R161" s="50">
        <v>0</v>
      </c>
      <c r="S161" s="50">
        <v>0</v>
      </c>
      <c r="T161" s="50">
        <v>0</v>
      </c>
      <c r="U161" s="50">
        <v>0</v>
      </c>
      <c r="V161" s="50">
        <v>52035.762891809907</v>
      </c>
      <c r="W161" s="11"/>
    </row>
    <row r="162" spans="2:23">
      <c r="B162" s="12"/>
      <c r="D162" s="49" t="s">
        <v>234</v>
      </c>
      <c r="E162" s="46"/>
      <c r="F162" s="47"/>
      <c r="G162" s="50">
        <v>0</v>
      </c>
      <c r="H162" s="50">
        <v>-1653.9106306505619</v>
      </c>
      <c r="I162" s="50">
        <v>-1653.9106306505619</v>
      </c>
      <c r="J162" s="50">
        <v>-1653.9106306505619</v>
      </c>
      <c r="K162" s="50">
        <v>-1653.9106306505619</v>
      </c>
      <c r="L162" s="50">
        <v>-1653.9106306505619</v>
      </c>
      <c r="M162" s="50">
        <v>-1653.9106306505619</v>
      </c>
      <c r="N162" s="50">
        <v>-1653.9106306505619</v>
      </c>
      <c r="O162" s="50">
        <v>-1653.9106306505619</v>
      </c>
      <c r="P162" s="50">
        <v>-1653.9106306505619</v>
      </c>
      <c r="Q162" s="50">
        <v>-1653.9106306505619</v>
      </c>
      <c r="R162" s="50">
        <v>-1653.9106306505619</v>
      </c>
      <c r="S162" s="50">
        <v>-1653.9106306505619</v>
      </c>
      <c r="T162" s="50">
        <v>-1653.9106306505619</v>
      </c>
      <c r="U162" s="50">
        <v>-1653.9106306505619</v>
      </c>
      <c r="V162" s="50">
        <v>-1653.9106306505619</v>
      </c>
      <c r="W162" s="11"/>
    </row>
    <row r="163" spans="2:23">
      <c r="B163" s="12"/>
      <c r="D163" s="49" t="s">
        <v>236</v>
      </c>
      <c r="E163" s="46"/>
      <c r="F163" s="47"/>
      <c r="G163" s="57">
        <v>1</v>
      </c>
      <c r="H163" s="57">
        <v>0.96153846153846145</v>
      </c>
      <c r="I163" s="57">
        <v>0.92455621301775137</v>
      </c>
      <c r="J163" s="57">
        <v>0.88899635867091487</v>
      </c>
      <c r="K163" s="57">
        <v>0.85480419102972571</v>
      </c>
      <c r="L163" s="57">
        <v>0.82192710675935154</v>
      </c>
      <c r="M163" s="57">
        <v>0.79031452573014571</v>
      </c>
      <c r="N163" s="57">
        <v>0.75991781320206331</v>
      </c>
      <c r="O163" s="57">
        <v>0.73069020500198378</v>
      </c>
      <c r="P163" s="57">
        <v>0.70258673557883045</v>
      </c>
      <c r="Q163" s="57">
        <v>0.67556416882579851</v>
      </c>
      <c r="R163" s="57">
        <v>0.6495809315632679</v>
      </c>
      <c r="S163" s="57">
        <v>0.62459704958006512</v>
      </c>
      <c r="T163" s="57">
        <v>0.600574086134678</v>
      </c>
      <c r="U163" s="57">
        <v>0.57747508282180582</v>
      </c>
      <c r="V163" s="57">
        <v>0.55526450271327477</v>
      </c>
      <c r="W163" s="11"/>
    </row>
    <row r="164" spans="2:23" ht="15" customHeight="1">
      <c r="B164" s="12"/>
      <c r="C164" s="105" t="s">
        <v>237</v>
      </c>
      <c r="D164" s="49" t="s">
        <v>228</v>
      </c>
      <c r="E164" s="46"/>
      <c r="F164" s="47"/>
      <c r="G164" s="50">
        <v>0</v>
      </c>
      <c r="H164" s="50">
        <v>90002.957175623713</v>
      </c>
      <c r="I164" s="50">
        <v>86541.304976561267</v>
      </c>
      <c r="J164" s="50">
        <v>83212.793246693531</v>
      </c>
      <c r="K164" s="50">
        <v>80012.301198743764</v>
      </c>
      <c r="L164" s="50">
        <v>76934.904998792073</v>
      </c>
      <c r="M164" s="50">
        <v>73975.870191146227</v>
      </c>
      <c r="N164" s="50">
        <v>71130.644414563692</v>
      </c>
      <c r="O164" s="50">
        <v>68394.850398618917</v>
      </c>
      <c r="P164" s="50">
        <v>65764.27922944125</v>
      </c>
      <c r="Q164" s="50">
        <v>63234.883874462743</v>
      </c>
      <c r="R164" s="50">
        <v>60802.77295621419</v>
      </c>
      <c r="S164" s="50">
        <v>58464.204765590548</v>
      </c>
      <c r="T164" s="50">
        <v>56215.581505375529</v>
      </c>
      <c r="U164" s="50">
        <v>54053.443755168781</v>
      </c>
      <c r="V164" s="50">
        <v>51974.465149200747</v>
      </c>
      <c r="W164" s="11"/>
    </row>
    <row r="165" spans="2:23">
      <c r="B165" s="12"/>
      <c r="C165" s="105"/>
      <c r="D165" s="46" t="s">
        <v>231</v>
      </c>
      <c r="E165" s="46"/>
      <c r="F165" s="47"/>
      <c r="G165" s="50">
        <v>0</v>
      </c>
      <c r="H165" s="50">
        <v>8743.3872863457273</v>
      </c>
      <c r="I165" s="50">
        <v>8407.1031599478138</v>
      </c>
      <c r="J165" s="50">
        <v>8083.7530384113606</v>
      </c>
      <c r="K165" s="50">
        <v>7772.8394600109232</v>
      </c>
      <c r="L165" s="50">
        <v>7473.8840961643482</v>
      </c>
      <c r="M165" s="50">
        <v>7186.427015542642</v>
      </c>
      <c r="N165" s="50">
        <v>6910.0259764833108</v>
      </c>
      <c r="O165" s="50">
        <v>6644.2557466185672</v>
      </c>
      <c r="P165" s="50">
        <v>6388.7074486716974</v>
      </c>
      <c r="Q165" s="50">
        <v>6142.987931415094</v>
      </c>
      <c r="R165" s="50">
        <v>5906.7191648222069</v>
      </c>
      <c r="S165" s="50">
        <v>5679.5376584828891</v>
      </c>
      <c r="T165" s="50">
        <v>5461.0939023873934</v>
      </c>
      <c r="U165" s="50">
        <v>5251.051829218648</v>
      </c>
      <c r="V165" s="50">
        <v>5049.088297325623</v>
      </c>
      <c r="W165" s="11"/>
    </row>
    <row r="166" spans="2:23">
      <c r="B166" s="12"/>
      <c r="C166" s="105"/>
      <c r="D166" s="46" t="s">
        <v>232</v>
      </c>
      <c r="E166" s="46"/>
      <c r="F166" s="47"/>
      <c r="G166" s="50">
        <v>0</v>
      </c>
      <c r="H166" s="50">
        <v>39926.359467471215</v>
      </c>
      <c r="I166" s="50">
        <v>38390.730257183859</v>
      </c>
      <c r="J166" s="50">
        <v>36914.163708830638</v>
      </c>
      <c r="K166" s="50">
        <v>35494.388181567912</v>
      </c>
      <c r="L166" s="50">
        <v>34129.219405353761</v>
      </c>
      <c r="M166" s="50">
        <v>32816.55712053246</v>
      </c>
      <c r="N166" s="50">
        <v>31554.38184666583</v>
      </c>
      <c r="O166" s="50">
        <v>30340.751775640216</v>
      </c>
      <c r="P166" s="50">
        <v>29173.799784269435</v>
      </c>
      <c r="Q166" s="50">
        <v>28051.730561797533</v>
      </c>
      <c r="R166" s="50">
        <v>26972.817847882248</v>
      </c>
      <c r="S166" s="50">
        <v>25935.401776809846</v>
      </c>
      <c r="T166" s="50">
        <v>24937.886323855622</v>
      </c>
      <c r="U166" s="50">
        <v>23978.736849861176</v>
      </c>
      <c r="V166" s="50">
        <v>23056.477740251128</v>
      </c>
      <c r="W166" s="11"/>
    </row>
    <row r="167" spans="2:23">
      <c r="B167" s="12"/>
      <c r="C167" s="105"/>
      <c r="D167" s="46" t="s">
        <v>233</v>
      </c>
      <c r="E167" s="46"/>
      <c r="F167" s="47"/>
      <c r="G167" s="50">
        <v>0</v>
      </c>
      <c r="H167" s="50">
        <v>0</v>
      </c>
      <c r="I167" s="50">
        <v>0</v>
      </c>
      <c r="J167" s="50">
        <v>0</v>
      </c>
      <c r="K167" s="50">
        <v>0</v>
      </c>
      <c r="L167" s="50">
        <v>0</v>
      </c>
      <c r="M167" s="50">
        <v>0</v>
      </c>
      <c r="N167" s="50">
        <v>0</v>
      </c>
      <c r="O167" s="50">
        <v>0</v>
      </c>
      <c r="P167" s="50">
        <v>0</v>
      </c>
      <c r="Q167" s="50">
        <v>0</v>
      </c>
      <c r="R167" s="50">
        <v>0</v>
      </c>
      <c r="S167" s="50">
        <v>0</v>
      </c>
      <c r="T167" s="50">
        <v>0</v>
      </c>
      <c r="U167" s="50">
        <v>0</v>
      </c>
      <c r="V167" s="50">
        <v>28893.612005426705</v>
      </c>
      <c r="W167" s="11"/>
    </row>
    <row r="168" spans="2:23">
      <c r="B168" s="12"/>
      <c r="C168" s="105"/>
      <c r="D168" s="46" t="s">
        <v>234</v>
      </c>
      <c r="E168" s="46"/>
      <c r="F168" s="47"/>
      <c r="G168" s="50">
        <v>0</v>
      </c>
      <c r="H168" s="50">
        <v>-1590.2986833178479</v>
      </c>
      <c r="I168" s="50">
        <v>-1529.1333493440843</v>
      </c>
      <c r="J168" s="50">
        <v>-1470.3205282154659</v>
      </c>
      <c r="K168" s="50">
        <v>-1413.7697386687171</v>
      </c>
      <c r="L168" s="50">
        <v>-1359.3939794891508</v>
      </c>
      <c r="M168" s="50">
        <v>-1307.109595662645</v>
      </c>
      <c r="N168" s="50">
        <v>-1256.8361496756204</v>
      </c>
      <c r="O168" s="50">
        <v>-1208.4962977650193</v>
      </c>
      <c r="P168" s="50">
        <v>-1162.0156709279031</v>
      </c>
      <c r="Q168" s="50">
        <v>-1117.322760507599</v>
      </c>
      <c r="R168" s="50">
        <v>-1074.3488081803839</v>
      </c>
      <c r="S168" s="50">
        <v>-1033.0277001734457</v>
      </c>
      <c r="T168" s="50">
        <v>-993.29586555139019</v>
      </c>
      <c r="U168" s="50">
        <v>-955.09217841479835</v>
      </c>
      <c r="V168" s="50">
        <v>-918.35786386038285</v>
      </c>
      <c r="W168" s="11"/>
    </row>
    <row r="169" spans="2:23">
      <c r="B169" s="12"/>
      <c r="C169" s="105"/>
      <c r="D169" s="45" t="s">
        <v>238</v>
      </c>
      <c r="E169" s="52"/>
      <c r="F169" s="53"/>
      <c r="G169" s="56">
        <v>0</v>
      </c>
      <c r="H169" s="56">
        <v>137082.4052461228</v>
      </c>
      <c r="I169" s="56">
        <v>268892.41029047163</v>
      </c>
      <c r="J169" s="56">
        <v>395632.79975619167</v>
      </c>
      <c r="K169" s="56">
        <v>517498.55885784555</v>
      </c>
      <c r="L169" s="56">
        <v>634677.17337866663</v>
      </c>
      <c r="M169" s="56">
        <v>747348.91811022535</v>
      </c>
      <c r="N169" s="56">
        <v>855687.13419826259</v>
      </c>
      <c r="O169" s="56">
        <v>959858.49582137528</v>
      </c>
      <c r="P169" s="56">
        <v>1060023.2666128299</v>
      </c>
      <c r="Q169" s="56">
        <v>1156335.5462199976</v>
      </c>
      <c r="R169" s="56">
        <v>1248943.5073807358</v>
      </c>
      <c r="S169" s="56">
        <v>1337989.6238814457</v>
      </c>
      <c r="T169" s="56">
        <v>1423610.889747513</v>
      </c>
      <c r="U169" s="56">
        <v>1505939.0300033467</v>
      </c>
      <c r="V169" s="56">
        <v>1613994.3153316905</v>
      </c>
      <c r="W169" s="11"/>
    </row>
    <row r="170" spans="2:23">
      <c r="B170" s="15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7"/>
    </row>
    <row r="171" spans="2:23"/>
    <row r="172" spans="2:23"/>
    <row r="173" spans="2:23">
      <c r="B173" s="45" t="s">
        <v>144</v>
      </c>
      <c r="C173" s="37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9"/>
    </row>
    <row r="174" spans="2:23">
      <c r="B174" s="12"/>
      <c r="W174" s="11"/>
    </row>
    <row r="175" spans="2:23">
      <c r="B175" s="12"/>
      <c r="D175" s="48" t="s">
        <v>202</v>
      </c>
      <c r="E175" s="32"/>
      <c r="F175" s="32"/>
      <c r="W175" s="11"/>
    </row>
    <row r="176" spans="2:23">
      <c r="B176" s="12"/>
      <c r="D176" s="48" t="s">
        <v>203</v>
      </c>
      <c r="E176" s="48"/>
      <c r="F176" s="48"/>
      <c r="G176" s="51">
        <v>0</v>
      </c>
      <c r="H176" s="51">
        <v>1</v>
      </c>
      <c r="I176" s="51">
        <v>2</v>
      </c>
      <c r="J176" s="51">
        <v>3</v>
      </c>
      <c r="K176" s="51">
        <v>4</v>
      </c>
      <c r="L176" s="51">
        <v>5</v>
      </c>
      <c r="M176" s="51">
        <v>6</v>
      </c>
      <c r="N176" s="51">
        <v>7</v>
      </c>
      <c r="O176" s="51">
        <v>8</v>
      </c>
      <c r="P176" s="51">
        <v>9</v>
      </c>
      <c r="Q176" s="51">
        <v>10</v>
      </c>
      <c r="R176" s="51">
        <v>11</v>
      </c>
      <c r="S176" s="51">
        <v>12</v>
      </c>
      <c r="T176" s="51">
        <v>13</v>
      </c>
      <c r="U176" s="51">
        <v>14</v>
      </c>
      <c r="V176" s="51">
        <v>15</v>
      </c>
      <c r="W176" s="11"/>
    </row>
    <row r="177" spans="2:23">
      <c r="B177" s="12"/>
      <c r="D177" s="49" t="s">
        <v>252</v>
      </c>
      <c r="E177" s="46"/>
      <c r="F177" s="47"/>
      <c r="G177" s="50">
        <v>0</v>
      </c>
      <c r="H177" s="50">
        <v>1653.9106306505619</v>
      </c>
      <c r="I177" s="50">
        <v>1653.9106306505619</v>
      </c>
      <c r="J177" s="50">
        <v>1653.9106306505619</v>
      </c>
      <c r="K177" s="50">
        <v>1653.9106306505619</v>
      </c>
      <c r="L177" s="50">
        <v>1653.9106306505619</v>
      </c>
      <c r="M177" s="50">
        <v>1653.9106306505619</v>
      </c>
      <c r="N177" s="50">
        <v>1653.9106306505619</v>
      </c>
      <c r="O177" s="50">
        <v>1653.9106306505619</v>
      </c>
      <c r="P177" s="50">
        <v>1653.9106306505619</v>
      </c>
      <c r="Q177" s="50">
        <v>1653.9106306505619</v>
      </c>
      <c r="R177" s="50">
        <v>1653.9106306505619</v>
      </c>
      <c r="S177" s="50">
        <v>1653.9106306505619</v>
      </c>
      <c r="T177" s="50">
        <v>1653.9106306505619</v>
      </c>
      <c r="U177" s="50">
        <v>1653.9106306505619</v>
      </c>
      <c r="V177" s="50">
        <v>1653.9106306505619</v>
      </c>
      <c r="W177" s="11"/>
    </row>
    <row r="178" spans="2:23">
      <c r="B178" s="12"/>
      <c r="D178" s="49" t="s">
        <v>253</v>
      </c>
      <c r="E178" s="46"/>
      <c r="F178" s="47"/>
      <c r="G178" s="50">
        <v>0</v>
      </c>
      <c r="H178" s="50">
        <v>919.06894906012496</v>
      </c>
      <c r="I178" s="50">
        <v>919.06894906012496</v>
      </c>
      <c r="J178" s="50">
        <v>919.06894906012496</v>
      </c>
      <c r="K178" s="50">
        <v>919.06894906012496</v>
      </c>
      <c r="L178" s="50">
        <v>919.06894906012496</v>
      </c>
      <c r="M178" s="50">
        <v>919.06894906012496</v>
      </c>
      <c r="N178" s="50">
        <v>919.06894906012496</v>
      </c>
      <c r="O178" s="50">
        <v>919.06894906012496</v>
      </c>
      <c r="P178" s="50">
        <v>919.06894906012496</v>
      </c>
      <c r="Q178" s="50">
        <v>919.06894906012496</v>
      </c>
      <c r="R178" s="50">
        <v>919.06894906012496</v>
      </c>
      <c r="S178" s="50">
        <v>919.06894906012496</v>
      </c>
      <c r="T178" s="50">
        <v>919.06894906012496</v>
      </c>
      <c r="U178" s="50">
        <v>919.06894906012496</v>
      </c>
      <c r="V178" s="50">
        <v>919.06894906012496</v>
      </c>
      <c r="W178" s="11"/>
    </row>
    <row r="179" spans="2:23">
      <c r="B179" s="12"/>
      <c r="D179" s="49" t="s">
        <v>254</v>
      </c>
      <c r="E179" s="46"/>
      <c r="F179" s="47"/>
      <c r="G179" s="50">
        <v>0</v>
      </c>
      <c r="H179" s="50">
        <v>611.33590524660644</v>
      </c>
      <c r="I179" s="50">
        <v>611.33590524660644</v>
      </c>
      <c r="J179" s="50">
        <v>611.33590524660644</v>
      </c>
      <c r="K179" s="50">
        <v>611.33590524660644</v>
      </c>
      <c r="L179" s="50">
        <v>611.33590524660644</v>
      </c>
      <c r="M179" s="50">
        <v>611.33590524660644</v>
      </c>
      <c r="N179" s="50">
        <v>611.33590524660644</v>
      </c>
      <c r="O179" s="50">
        <v>611.33590524660644</v>
      </c>
      <c r="P179" s="50">
        <v>611.33590524660644</v>
      </c>
      <c r="Q179" s="50">
        <v>611.33590524660644</v>
      </c>
      <c r="R179" s="50">
        <v>611.33590524660644</v>
      </c>
      <c r="S179" s="50">
        <v>611.33590524660644</v>
      </c>
      <c r="T179" s="50">
        <v>611.33590524660644</v>
      </c>
      <c r="U179" s="50">
        <v>611.33590524660644</v>
      </c>
      <c r="V179" s="50">
        <v>611.33590524660644</v>
      </c>
      <c r="W179" s="11"/>
    </row>
    <row r="180" spans="2:23">
      <c r="B180" s="12"/>
      <c r="D180" s="49" t="s">
        <v>255</v>
      </c>
      <c r="E180" s="46"/>
      <c r="F180" s="47"/>
      <c r="G180" s="50">
        <v>0</v>
      </c>
      <c r="H180" s="50">
        <v>342.38165695185387</v>
      </c>
      <c r="I180" s="50">
        <v>342.38165695185387</v>
      </c>
      <c r="J180" s="50">
        <v>342.38165695185387</v>
      </c>
      <c r="K180" s="50">
        <v>342.38165695185387</v>
      </c>
      <c r="L180" s="50">
        <v>342.38165695185387</v>
      </c>
      <c r="M180" s="50">
        <v>342.38165695185387</v>
      </c>
      <c r="N180" s="50">
        <v>342.38165695185387</v>
      </c>
      <c r="O180" s="50">
        <v>342.38165695185387</v>
      </c>
      <c r="P180" s="50">
        <v>342.38165695185387</v>
      </c>
      <c r="Q180" s="50">
        <v>342.38165695185387</v>
      </c>
      <c r="R180" s="50">
        <v>342.38165695185387</v>
      </c>
      <c r="S180" s="50">
        <v>342.38165695185387</v>
      </c>
      <c r="T180" s="50">
        <v>342.38165695185387</v>
      </c>
      <c r="U180" s="50">
        <v>342.38165695185387</v>
      </c>
      <c r="V180" s="50">
        <v>342.38165695185387</v>
      </c>
      <c r="W180" s="11"/>
    </row>
    <row r="181" spans="2:23">
      <c r="B181" s="12"/>
      <c r="D181" s="49" t="s">
        <v>256</v>
      </c>
      <c r="E181" s="46"/>
      <c r="F181" s="47"/>
      <c r="G181" s="50">
        <v>0</v>
      </c>
      <c r="H181" s="50">
        <v>197.66061493559533</v>
      </c>
      <c r="I181" s="50">
        <v>197.66061493559533</v>
      </c>
      <c r="J181" s="50">
        <v>197.66061493559533</v>
      </c>
      <c r="K181" s="50">
        <v>197.66061493559533</v>
      </c>
      <c r="L181" s="50">
        <v>197.66061493559533</v>
      </c>
      <c r="M181" s="50">
        <v>197.66061493559533</v>
      </c>
      <c r="N181" s="50">
        <v>197.66061493559533</v>
      </c>
      <c r="O181" s="50">
        <v>197.66061493559533</v>
      </c>
      <c r="P181" s="50">
        <v>197.66061493559533</v>
      </c>
      <c r="Q181" s="50">
        <v>197.66061493559533</v>
      </c>
      <c r="R181" s="50">
        <v>197.66061493559533</v>
      </c>
      <c r="S181" s="50">
        <v>197.66061493559533</v>
      </c>
      <c r="T181" s="50">
        <v>197.66061493559533</v>
      </c>
      <c r="U181" s="50">
        <v>197.66061493559533</v>
      </c>
      <c r="V181" s="50">
        <v>197.66061493559533</v>
      </c>
      <c r="W181" s="11"/>
    </row>
    <row r="182" spans="2:23">
      <c r="B182" s="12"/>
      <c r="D182" s="49" t="s">
        <v>247</v>
      </c>
      <c r="E182" s="46"/>
      <c r="F182" s="47"/>
      <c r="G182" s="50">
        <v>0</v>
      </c>
      <c r="H182" s="50">
        <v>466.63907079069435</v>
      </c>
      <c r="I182" s="50">
        <v>466.63907079069435</v>
      </c>
      <c r="J182" s="50">
        <v>466.63907079069435</v>
      </c>
      <c r="K182" s="50">
        <v>466.63907079069435</v>
      </c>
      <c r="L182" s="50">
        <v>466.63907079069435</v>
      </c>
      <c r="M182" s="50">
        <v>466.63907079069435</v>
      </c>
      <c r="N182" s="50">
        <v>466.63907079069435</v>
      </c>
      <c r="O182" s="50">
        <v>466.63907079069435</v>
      </c>
      <c r="P182" s="50">
        <v>466.63907079069435</v>
      </c>
      <c r="Q182" s="50">
        <v>466.63907079069435</v>
      </c>
      <c r="R182" s="50">
        <v>466.63907079069435</v>
      </c>
      <c r="S182" s="50">
        <v>466.63907079069435</v>
      </c>
      <c r="T182" s="50">
        <v>466.63907079069435</v>
      </c>
      <c r="U182" s="50">
        <v>466.63907079069435</v>
      </c>
      <c r="V182" s="50">
        <v>466.63907079069435</v>
      </c>
      <c r="W182" s="11"/>
    </row>
    <row r="183" spans="2:23">
      <c r="B183" s="12"/>
      <c r="D183" s="49" t="s">
        <v>257</v>
      </c>
      <c r="E183" s="46"/>
      <c r="F183" s="47"/>
      <c r="G183" s="50">
        <v>0</v>
      </c>
      <c r="H183" s="50">
        <v>83.758445194992703</v>
      </c>
      <c r="I183" s="50">
        <v>83.758445194992703</v>
      </c>
      <c r="J183" s="50">
        <v>83.758445194992703</v>
      </c>
      <c r="K183" s="50">
        <v>83.758445194992703</v>
      </c>
      <c r="L183" s="50">
        <v>83.758445194992703</v>
      </c>
      <c r="M183" s="50">
        <v>83.758445194992703</v>
      </c>
      <c r="N183" s="50">
        <v>83.758445194992703</v>
      </c>
      <c r="O183" s="50">
        <v>83.758445194992703</v>
      </c>
      <c r="P183" s="50">
        <v>83.758445194992703</v>
      </c>
      <c r="Q183" s="50">
        <v>83.758445194992703</v>
      </c>
      <c r="R183" s="50">
        <v>83.758445194992703</v>
      </c>
      <c r="S183" s="50">
        <v>83.758445194992703</v>
      </c>
      <c r="T183" s="50">
        <v>83.758445194992703</v>
      </c>
      <c r="U183" s="50">
        <v>83.758445194992703</v>
      </c>
      <c r="V183" s="50">
        <v>83.758445194992703</v>
      </c>
      <c r="W183" s="11"/>
    </row>
    <row r="184" spans="2:23" s="20" customFormat="1">
      <c r="B184" s="19"/>
      <c r="D184" s="45" t="s">
        <v>258</v>
      </c>
      <c r="E184" s="52"/>
      <c r="F184" s="53"/>
      <c r="G184" s="56">
        <v>0</v>
      </c>
      <c r="H184" s="56">
        <v>4274.755272830429</v>
      </c>
      <c r="I184" s="56">
        <v>4274.755272830429</v>
      </c>
      <c r="J184" s="56">
        <v>4274.755272830429</v>
      </c>
      <c r="K184" s="56">
        <v>4274.755272830429</v>
      </c>
      <c r="L184" s="56">
        <v>4274.755272830429</v>
      </c>
      <c r="M184" s="56">
        <v>4274.755272830429</v>
      </c>
      <c r="N184" s="56">
        <v>4274.755272830429</v>
      </c>
      <c r="O184" s="56">
        <v>4274.755272830429</v>
      </c>
      <c r="P184" s="56">
        <v>4274.755272830429</v>
      </c>
      <c r="Q184" s="56">
        <v>4274.755272830429</v>
      </c>
      <c r="R184" s="56">
        <v>4274.755272830429</v>
      </c>
      <c r="S184" s="56">
        <v>4274.755272830429</v>
      </c>
      <c r="T184" s="56">
        <v>4274.755272830429</v>
      </c>
      <c r="U184" s="56">
        <v>4274.755272830429</v>
      </c>
      <c r="V184" s="56">
        <v>4274.755272830429</v>
      </c>
      <c r="W184" s="69"/>
    </row>
    <row r="185" spans="2:23">
      <c r="B185" s="12"/>
      <c r="W185" s="11"/>
    </row>
    <row r="186" spans="2:23">
      <c r="B186" s="12"/>
      <c r="W186" s="11"/>
    </row>
    <row r="187" spans="2:23">
      <c r="B187" s="12"/>
      <c r="D187" s="48" t="s">
        <v>218</v>
      </c>
      <c r="E187" s="32"/>
      <c r="F187" s="32"/>
      <c r="W187" s="11"/>
    </row>
    <row r="188" spans="2:23">
      <c r="B188" s="12"/>
      <c r="D188" s="48" t="s">
        <v>203</v>
      </c>
      <c r="E188" s="48"/>
      <c r="F188" s="48"/>
      <c r="G188" s="51">
        <v>0</v>
      </c>
      <c r="H188" s="51">
        <v>1</v>
      </c>
      <c r="I188" s="51">
        <v>2</v>
      </c>
      <c r="J188" s="51">
        <v>3</v>
      </c>
      <c r="K188" s="51">
        <v>4</v>
      </c>
      <c r="L188" s="51">
        <v>5</v>
      </c>
      <c r="M188" s="51">
        <v>6</v>
      </c>
      <c r="N188" s="51">
        <v>7</v>
      </c>
      <c r="O188" s="51">
        <v>8</v>
      </c>
      <c r="P188" s="51">
        <v>9</v>
      </c>
      <c r="Q188" s="51">
        <v>10</v>
      </c>
      <c r="R188" s="51">
        <v>11</v>
      </c>
      <c r="S188" s="51">
        <v>12</v>
      </c>
      <c r="T188" s="51">
        <v>13</v>
      </c>
      <c r="U188" s="51">
        <v>14</v>
      </c>
      <c r="V188" s="51">
        <v>15</v>
      </c>
      <c r="W188" s="11"/>
    </row>
    <row r="189" spans="2:23">
      <c r="B189" s="12"/>
      <c r="D189" s="49" t="s">
        <v>219</v>
      </c>
      <c r="E189" s="46"/>
      <c r="F189" s="47"/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11"/>
    </row>
    <row r="190" spans="2:23">
      <c r="B190" s="12"/>
      <c r="D190" s="49" t="s">
        <v>220</v>
      </c>
      <c r="E190" s="46"/>
      <c r="F190" s="47"/>
      <c r="G190" s="50">
        <v>0</v>
      </c>
      <c r="H190" s="50">
        <v>1623.5897893473436</v>
      </c>
      <c r="I190" s="50">
        <v>1623.5897893473436</v>
      </c>
      <c r="J190" s="50">
        <v>1623.5897893473436</v>
      </c>
      <c r="K190" s="50">
        <v>1623.5897893473436</v>
      </c>
      <c r="L190" s="50">
        <v>1623.5897893473436</v>
      </c>
      <c r="M190" s="50">
        <v>1623.5897893473436</v>
      </c>
      <c r="N190" s="50">
        <v>1623.5897893473436</v>
      </c>
      <c r="O190" s="50">
        <v>1623.5897893473436</v>
      </c>
      <c r="P190" s="50">
        <v>1623.5897893473436</v>
      </c>
      <c r="Q190" s="50">
        <v>1623.5897893473436</v>
      </c>
      <c r="R190" s="50">
        <v>1623.5897893473436</v>
      </c>
      <c r="S190" s="50">
        <v>1623.5897893473436</v>
      </c>
      <c r="T190" s="50">
        <v>1623.5897893473436</v>
      </c>
      <c r="U190" s="50">
        <v>1623.5897893473436</v>
      </c>
      <c r="V190" s="50">
        <v>1623.5897893473436</v>
      </c>
      <c r="W190" s="11"/>
    </row>
    <row r="191" spans="2:23" s="20" customFormat="1">
      <c r="B191" s="19"/>
      <c r="D191" s="45" t="s">
        <v>221</v>
      </c>
      <c r="E191" s="52"/>
      <c r="F191" s="53"/>
      <c r="G191" s="56">
        <v>0</v>
      </c>
      <c r="H191" s="56">
        <v>1623.5897893473436</v>
      </c>
      <c r="I191" s="56">
        <v>1623.5897893473436</v>
      </c>
      <c r="J191" s="56">
        <v>1623.5897893473436</v>
      </c>
      <c r="K191" s="56">
        <v>1623.5897893473436</v>
      </c>
      <c r="L191" s="56">
        <v>1623.5897893473436</v>
      </c>
      <c r="M191" s="56">
        <v>1623.5897893473436</v>
      </c>
      <c r="N191" s="56">
        <v>1623.5897893473436</v>
      </c>
      <c r="O191" s="56">
        <v>1623.5897893473436</v>
      </c>
      <c r="P191" s="56">
        <v>1623.5897893473436</v>
      </c>
      <c r="Q191" s="56">
        <v>1623.5897893473436</v>
      </c>
      <c r="R191" s="56">
        <v>1623.5897893473436</v>
      </c>
      <c r="S191" s="56">
        <v>1623.5897893473436</v>
      </c>
      <c r="T191" s="56">
        <v>1623.5897893473436</v>
      </c>
      <c r="U191" s="56">
        <v>1623.5897893473436</v>
      </c>
      <c r="V191" s="56">
        <v>1623.5897893473436</v>
      </c>
      <c r="W191" s="69"/>
    </row>
    <row r="192" spans="2:23">
      <c r="B192" s="12"/>
      <c r="W192" s="11"/>
    </row>
    <row r="193" spans="2:23" s="20" customFormat="1">
      <c r="B193" s="19"/>
      <c r="D193" s="45" t="s">
        <v>222</v>
      </c>
      <c r="E193" s="52"/>
      <c r="F193" s="53"/>
      <c r="G193" s="56">
        <v>0</v>
      </c>
      <c r="H193" s="56">
        <v>567.34802127066871</v>
      </c>
      <c r="I193" s="56">
        <v>567.34802127066871</v>
      </c>
      <c r="J193" s="56">
        <v>567.34802127066871</v>
      </c>
      <c r="K193" s="56">
        <v>567.34802127066871</v>
      </c>
      <c r="L193" s="56">
        <v>567.34802127066871</v>
      </c>
      <c r="M193" s="56">
        <v>567.34802127066871</v>
      </c>
      <c r="N193" s="56">
        <v>567.34802127066871</v>
      </c>
      <c r="O193" s="56">
        <v>567.34802127066871</v>
      </c>
      <c r="P193" s="56">
        <v>567.34802127066871</v>
      </c>
      <c r="Q193" s="56">
        <v>567.34802127066871</v>
      </c>
      <c r="R193" s="56">
        <v>567.34802127066871</v>
      </c>
      <c r="S193" s="56">
        <v>567.34802127066871</v>
      </c>
      <c r="T193" s="56">
        <v>567.34802127066871</v>
      </c>
      <c r="U193" s="56">
        <v>567.34802127066871</v>
      </c>
      <c r="V193" s="56">
        <v>567.34802127066871</v>
      </c>
      <c r="W193" s="69"/>
    </row>
    <row r="194" spans="2:23">
      <c r="B194" s="12"/>
      <c r="W194" s="11"/>
    </row>
    <row r="195" spans="2:23">
      <c r="B195" s="12"/>
      <c r="D195" s="48" t="s">
        <v>227</v>
      </c>
      <c r="E195" s="32"/>
      <c r="F195" s="32"/>
      <c r="W195" s="11"/>
    </row>
    <row r="196" spans="2:23">
      <c r="B196" s="12"/>
      <c r="D196" s="48" t="s">
        <v>203</v>
      </c>
      <c r="E196" s="48"/>
      <c r="F196" s="48"/>
      <c r="G196" s="51">
        <v>0</v>
      </c>
      <c r="H196" s="51">
        <v>1</v>
      </c>
      <c r="I196" s="51">
        <v>2</v>
      </c>
      <c r="J196" s="51">
        <v>3</v>
      </c>
      <c r="K196" s="51">
        <v>4</v>
      </c>
      <c r="L196" s="51">
        <v>5</v>
      </c>
      <c r="M196" s="51">
        <v>6</v>
      </c>
      <c r="N196" s="51">
        <v>7</v>
      </c>
      <c r="O196" s="51">
        <v>8</v>
      </c>
      <c r="P196" s="51">
        <v>9</v>
      </c>
      <c r="Q196" s="51">
        <v>10</v>
      </c>
      <c r="R196" s="51">
        <v>11</v>
      </c>
      <c r="S196" s="51">
        <v>12</v>
      </c>
      <c r="T196" s="51">
        <v>13</v>
      </c>
      <c r="U196" s="51">
        <v>14</v>
      </c>
      <c r="V196" s="51">
        <v>15</v>
      </c>
      <c r="W196" s="11"/>
    </row>
    <row r="197" spans="2:23">
      <c r="B197" s="12"/>
      <c r="D197" s="49" t="s">
        <v>228</v>
      </c>
      <c r="E197" s="46"/>
      <c r="F197" s="47"/>
      <c r="G197" s="50">
        <v>0</v>
      </c>
      <c r="H197" s="50">
        <v>0</v>
      </c>
      <c r="I197" s="50">
        <v>0</v>
      </c>
      <c r="J197" s="50">
        <v>0</v>
      </c>
      <c r="K197" s="50">
        <v>0</v>
      </c>
      <c r="L197" s="50">
        <v>0</v>
      </c>
      <c r="M197" s="50">
        <v>0</v>
      </c>
      <c r="N197" s="50">
        <v>0</v>
      </c>
      <c r="O197" s="50">
        <v>0</v>
      </c>
      <c r="P197" s="50">
        <v>0</v>
      </c>
      <c r="Q197" s="50">
        <v>0</v>
      </c>
      <c r="R197" s="50">
        <v>0</v>
      </c>
      <c r="S197" s="50">
        <v>0</v>
      </c>
      <c r="T197" s="50">
        <v>0</v>
      </c>
      <c r="U197" s="50">
        <v>0</v>
      </c>
      <c r="V197" s="50">
        <v>0</v>
      </c>
      <c r="W197" s="11"/>
    </row>
    <row r="198" spans="2:23">
      <c r="B198" s="12"/>
      <c r="D198" s="49" t="s">
        <v>229</v>
      </c>
      <c r="E198" s="46"/>
      <c r="F198" s="47"/>
      <c r="G198" s="50">
        <v>0</v>
      </c>
      <c r="H198" s="50">
        <v>1623.5897893473436</v>
      </c>
      <c r="I198" s="50">
        <v>1623.5897893473436</v>
      </c>
      <c r="J198" s="50">
        <v>1623.5897893473436</v>
      </c>
      <c r="K198" s="50">
        <v>1623.5897893473436</v>
      </c>
      <c r="L198" s="50">
        <v>1623.5897893473436</v>
      </c>
      <c r="M198" s="50">
        <v>1623.5897893473436</v>
      </c>
      <c r="N198" s="50">
        <v>1623.5897893473436</v>
      </c>
      <c r="O198" s="50">
        <v>1623.5897893473436</v>
      </c>
      <c r="P198" s="50">
        <v>1623.5897893473436</v>
      </c>
      <c r="Q198" s="50">
        <v>1623.5897893473436</v>
      </c>
      <c r="R198" s="50">
        <v>1623.5897893473436</v>
      </c>
      <c r="S198" s="50">
        <v>1623.5897893473436</v>
      </c>
      <c r="T198" s="50">
        <v>1623.5897893473436</v>
      </c>
      <c r="U198" s="50">
        <v>1623.5897893473436</v>
      </c>
      <c r="V198" s="50">
        <v>1623.5897893473436</v>
      </c>
      <c r="W198" s="11"/>
    </row>
    <row r="199" spans="2:23">
      <c r="B199" s="12"/>
      <c r="D199" s="49" t="s">
        <v>230</v>
      </c>
      <c r="E199" s="46"/>
      <c r="F199" s="47"/>
      <c r="G199" s="50">
        <v>0</v>
      </c>
      <c r="H199" s="50">
        <v>567.34802127066871</v>
      </c>
      <c r="I199" s="50">
        <v>567.34802127066871</v>
      </c>
      <c r="J199" s="50">
        <v>567.34802127066871</v>
      </c>
      <c r="K199" s="50">
        <v>567.34802127066871</v>
      </c>
      <c r="L199" s="50">
        <v>567.34802127066871</v>
      </c>
      <c r="M199" s="50">
        <v>567.34802127066871</v>
      </c>
      <c r="N199" s="50">
        <v>567.34802127066871</v>
      </c>
      <c r="O199" s="50">
        <v>567.34802127066871</v>
      </c>
      <c r="P199" s="50">
        <v>567.34802127066871</v>
      </c>
      <c r="Q199" s="50">
        <v>567.34802127066871</v>
      </c>
      <c r="R199" s="50">
        <v>567.34802127066871</v>
      </c>
      <c r="S199" s="50">
        <v>567.34802127066871</v>
      </c>
      <c r="T199" s="50">
        <v>567.34802127066871</v>
      </c>
      <c r="U199" s="50">
        <v>567.34802127066871</v>
      </c>
      <c r="V199" s="50">
        <v>567.34802127066871</v>
      </c>
      <c r="W199" s="11"/>
    </row>
    <row r="200" spans="2:23">
      <c r="B200" s="12"/>
      <c r="D200" s="49" t="s">
        <v>231</v>
      </c>
      <c r="E200" s="46"/>
      <c r="F200" s="47"/>
      <c r="G200" s="50">
        <v>0</v>
      </c>
      <c r="H200" s="50">
        <v>4274.755272830429</v>
      </c>
      <c r="I200" s="50">
        <v>4274.755272830429</v>
      </c>
      <c r="J200" s="50">
        <v>4274.755272830429</v>
      </c>
      <c r="K200" s="50">
        <v>4274.755272830429</v>
      </c>
      <c r="L200" s="50">
        <v>4274.755272830429</v>
      </c>
      <c r="M200" s="50">
        <v>4274.755272830429</v>
      </c>
      <c r="N200" s="50">
        <v>4274.755272830429</v>
      </c>
      <c r="O200" s="50">
        <v>4274.755272830429</v>
      </c>
      <c r="P200" s="50">
        <v>4274.755272830429</v>
      </c>
      <c r="Q200" s="50">
        <v>4274.755272830429</v>
      </c>
      <c r="R200" s="50">
        <v>4274.755272830429</v>
      </c>
      <c r="S200" s="50">
        <v>4274.755272830429</v>
      </c>
      <c r="T200" s="50">
        <v>4274.755272830429</v>
      </c>
      <c r="U200" s="50">
        <v>4274.755272830429</v>
      </c>
      <c r="V200" s="50">
        <v>4274.755272830429</v>
      </c>
      <c r="W200" s="11"/>
    </row>
    <row r="201" spans="2:23">
      <c r="B201" s="12"/>
      <c r="D201" s="49" t="s">
        <v>236</v>
      </c>
      <c r="E201" s="46"/>
      <c r="F201" s="47"/>
      <c r="G201" s="57">
        <v>1</v>
      </c>
      <c r="H201" s="57">
        <v>0.96153846153846145</v>
      </c>
      <c r="I201" s="57">
        <v>0.92455621301775137</v>
      </c>
      <c r="J201" s="57">
        <v>0.88899635867091487</v>
      </c>
      <c r="K201" s="57">
        <v>0.85480419102972571</v>
      </c>
      <c r="L201" s="57">
        <v>0.82192710675935154</v>
      </c>
      <c r="M201" s="57">
        <v>0.79031452573014571</v>
      </c>
      <c r="N201" s="57">
        <v>0.75991781320206331</v>
      </c>
      <c r="O201" s="57">
        <v>0.73069020500198378</v>
      </c>
      <c r="P201" s="57">
        <v>0.70258673557883045</v>
      </c>
      <c r="Q201" s="57">
        <v>0.67556416882579851</v>
      </c>
      <c r="R201" s="57">
        <v>0.6495809315632679</v>
      </c>
      <c r="S201" s="57">
        <v>0.62459704958006512</v>
      </c>
      <c r="T201" s="57">
        <v>0.600574086134678</v>
      </c>
      <c r="U201" s="57">
        <v>0.57747508282180582</v>
      </c>
      <c r="V201" s="57">
        <v>0.55526450271327477</v>
      </c>
      <c r="W201" s="11"/>
    </row>
    <row r="202" spans="2:23" ht="15" customHeight="1">
      <c r="B202" s="12"/>
      <c r="C202" s="107" t="s">
        <v>237</v>
      </c>
      <c r="D202" s="49" t="s">
        <v>228</v>
      </c>
      <c r="E202" s="46"/>
      <c r="F202" s="47"/>
      <c r="G202" s="50">
        <v>0</v>
      </c>
      <c r="H202" s="50">
        <v>2106.6709717480885</v>
      </c>
      <c r="I202" s="50">
        <v>2025.6451651423929</v>
      </c>
      <c r="J202" s="50">
        <v>1947.7357357138396</v>
      </c>
      <c r="K202" s="50">
        <v>1872.8228228017686</v>
      </c>
      <c r="L202" s="50">
        <v>1800.791175770931</v>
      </c>
      <c r="M202" s="50">
        <v>1731.5299767028184</v>
      </c>
      <c r="N202" s="50">
        <v>1664.9326699065564</v>
      </c>
      <c r="O202" s="50">
        <v>1600.8967979870731</v>
      </c>
      <c r="P202" s="50">
        <v>1539.3238442183392</v>
      </c>
      <c r="Q202" s="50">
        <v>1480.1190809791724</v>
      </c>
      <c r="R202" s="50">
        <v>1423.1914240184351</v>
      </c>
      <c r="S202" s="50">
        <v>1368.453292325418</v>
      </c>
      <c r="T202" s="50">
        <v>1315.8204733898251</v>
      </c>
      <c r="U202" s="50">
        <v>1265.2119936440627</v>
      </c>
      <c r="V202" s="50">
        <v>1216.5499938885216</v>
      </c>
      <c r="W202" s="11"/>
    </row>
    <row r="203" spans="2:23">
      <c r="B203" s="12"/>
      <c r="C203" s="108"/>
      <c r="D203" s="49" t="s">
        <v>231</v>
      </c>
      <c r="E203" s="46"/>
      <c r="F203" s="47"/>
      <c r="G203" s="50">
        <v>0</v>
      </c>
      <c r="H203" s="50">
        <v>4110.3416084907967</v>
      </c>
      <c r="I203" s="50">
        <v>3952.251546625766</v>
      </c>
      <c r="J203" s="50">
        <v>3800.2418717555447</v>
      </c>
      <c r="K203" s="50">
        <v>3654.0787228418694</v>
      </c>
      <c r="L203" s="50">
        <v>3513.5372335017969</v>
      </c>
      <c r="M203" s="50">
        <v>3378.4011860594201</v>
      </c>
      <c r="N203" s="50">
        <v>3248.4626789032891</v>
      </c>
      <c r="O203" s="50">
        <v>3123.5218066377774</v>
      </c>
      <c r="P203" s="50">
        <v>3003.386352536324</v>
      </c>
      <c r="Q203" s="50">
        <v>2887.8714928233885</v>
      </c>
      <c r="R203" s="50">
        <v>2776.7995123301816</v>
      </c>
      <c r="S203" s="50">
        <v>2669.9995310867121</v>
      </c>
      <c r="T203" s="50">
        <v>2567.3072414295311</v>
      </c>
      <c r="U203" s="50">
        <v>2468.5646552207031</v>
      </c>
      <c r="V203" s="50">
        <v>2373.6198607891374</v>
      </c>
      <c r="W203" s="11"/>
    </row>
    <row r="204" spans="2:23" s="20" customFormat="1">
      <c r="B204" s="19"/>
      <c r="C204" s="109"/>
      <c r="D204" s="45" t="s">
        <v>238</v>
      </c>
      <c r="E204" s="52"/>
      <c r="F204" s="53"/>
      <c r="G204" s="56">
        <v>0</v>
      </c>
      <c r="H204" s="56">
        <v>6217.0125802388848</v>
      </c>
      <c r="I204" s="56">
        <v>12194.909292007043</v>
      </c>
      <c r="J204" s="56">
        <v>17942.886899476427</v>
      </c>
      <c r="K204" s="56">
        <v>23469.788445120066</v>
      </c>
      <c r="L204" s="56">
        <v>28784.116854392792</v>
      </c>
      <c r="M204" s="56">
        <v>33894.04801715503</v>
      </c>
      <c r="N204" s="56">
        <v>38807.443365964878</v>
      </c>
      <c r="O204" s="56">
        <v>43531.861970589729</v>
      </c>
      <c r="P204" s="56">
        <v>48074.572167344391</v>
      </c>
      <c r="Q204" s="56">
        <v>52442.562741146954</v>
      </c>
      <c r="R204" s="56">
        <v>56642.553677495569</v>
      </c>
      <c r="S204" s="56">
        <v>60681.006500907701</v>
      </c>
      <c r="T204" s="56">
        <v>64564.134215727056</v>
      </c>
      <c r="U204" s="56">
        <v>68297.910864591817</v>
      </c>
      <c r="V204" s="56">
        <v>71888.080719269477</v>
      </c>
      <c r="W204" s="69"/>
    </row>
    <row r="205" spans="2:23">
      <c r="B205" s="15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7"/>
    </row>
    <row r="206" spans="2:23" ht="15" thickBot="1"/>
    <row r="207" spans="2:23">
      <c r="B207" s="61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3"/>
    </row>
    <row r="208" spans="2:23">
      <c r="B208" s="64"/>
      <c r="M208" s="65"/>
    </row>
    <row r="209" spans="2:13" ht="28.9">
      <c r="B209" s="64"/>
      <c r="E209" s="1" t="s">
        <v>259</v>
      </c>
      <c r="H209" s="59" t="s">
        <v>260</v>
      </c>
      <c r="I209" s="59" t="s">
        <v>102</v>
      </c>
      <c r="J209" s="59" t="s">
        <v>118</v>
      </c>
      <c r="K209" s="59" t="s">
        <v>177</v>
      </c>
      <c r="L209" s="59" t="s">
        <v>11</v>
      </c>
      <c r="M209" s="65"/>
    </row>
    <row r="210" spans="2:13">
      <c r="B210" s="64"/>
      <c r="E210" s="49" t="s">
        <v>225</v>
      </c>
      <c r="F210" s="46"/>
      <c r="G210" s="47"/>
      <c r="H210" s="60">
        <v>-97.00244888328595</v>
      </c>
      <c r="I210" s="60"/>
      <c r="J210" s="60"/>
      <c r="K210" s="60"/>
      <c r="L210" s="55">
        <v>0</v>
      </c>
      <c r="M210" s="65"/>
    </row>
    <row r="211" spans="2:13">
      <c r="B211" s="64"/>
      <c r="E211" s="49" t="s">
        <v>261</v>
      </c>
      <c r="F211" s="46"/>
      <c r="G211" s="47"/>
      <c r="H211" s="60">
        <v>146.08267221475688</v>
      </c>
      <c r="I211" s="60">
        <v>87.565112960849959</v>
      </c>
      <c r="J211" s="60">
        <v>125.84903180975796</v>
      </c>
      <c r="K211" s="60">
        <v>2.9457087906443182</v>
      </c>
      <c r="L211" s="55">
        <v>362.44252577600912</v>
      </c>
      <c r="M211" s="65"/>
    </row>
    <row r="212" spans="2:13">
      <c r="B212" s="64"/>
      <c r="E212" s="49" t="s">
        <v>231</v>
      </c>
      <c r="F212" s="46"/>
      <c r="G212" s="47"/>
      <c r="H212" s="60">
        <v>25.822878774040426</v>
      </c>
      <c r="I212" s="60">
        <v>485.64645001912731</v>
      </c>
      <c r="J212" s="60">
        <v>12.225674125098339</v>
      </c>
      <c r="K212" s="60">
        <v>5.7473946197851156</v>
      </c>
      <c r="L212" s="55">
        <v>529.44239753805118</v>
      </c>
      <c r="M212" s="65"/>
    </row>
    <row r="213" spans="2:13">
      <c r="B213" s="64"/>
      <c r="E213" s="49" t="s">
        <v>232</v>
      </c>
      <c r="F213" s="46"/>
      <c r="G213" s="47"/>
      <c r="H213" s="60">
        <v>72.651385341283046</v>
      </c>
      <c r="I213" s="60">
        <v>502.05646458041468</v>
      </c>
      <c r="J213" s="60">
        <v>55.828095435407491</v>
      </c>
      <c r="K213" s="60"/>
      <c r="L213" s="55">
        <v>630.53594535710522</v>
      </c>
      <c r="M213" s="65"/>
    </row>
    <row r="214" spans="2:13">
      <c r="B214" s="64"/>
      <c r="E214" s="49" t="s">
        <v>216</v>
      </c>
      <c r="F214" s="46"/>
      <c r="G214" s="47"/>
      <c r="H214" s="60">
        <v>4.0557261171176693</v>
      </c>
      <c r="I214" s="60">
        <v>2.4010867083292315</v>
      </c>
      <c r="J214" s="60">
        <v>3.4939750032396213</v>
      </c>
      <c r="K214" s="60"/>
      <c r="L214" s="55">
        <v>9.9507878286865221</v>
      </c>
      <c r="M214" s="65"/>
    </row>
    <row r="215" spans="2:13">
      <c r="B215" s="64"/>
      <c r="E215" s="49" t="s">
        <v>234</v>
      </c>
      <c r="F215" s="46"/>
      <c r="G215" s="47"/>
      <c r="H215" s="60">
        <v>-169.72891271129183</v>
      </c>
      <c r="I215" s="60">
        <v>-1151.2853364846076</v>
      </c>
      <c r="J215" s="60">
        <v>-2.2236774864336235</v>
      </c>
      <c r="K215" s="60"/>
      <c r="L215" s="55">
        <v>-1323.237926682333</v>
      </c>
      <c r="M215" s="65"/>
    </row>
    <row r="216" spans="2:13">
      <c r="B216" s="64"/>
      <c r="E216" s="45" t="s">
        <v>11</v>
      </c>
      <c r="F216" s="52"/>
      <c r="G216" s="53"/>
      <c r="H216" s="55">
        <v>-18.118699147379772</v>
      </c>
      <c r="I216" s="55">
        <v>-73.616222215886182</v>
      </c>
      <c r="J216" s="55">
        <v>195.17309888706978</v>
      </c>
      <c r="K216" s="55">
        <v>8.6931034104294334</v>
      </c>
      <c r="L216" s="55">
        <v>209.133729817519</v>
      </c>
      <c r="M216" s="65"/>
    </row>
    <row r="217" spans="2:13">
      <c r="B217" s="64"/>
      <c r="M217" s="65"/>
    </row>
    <row r="218" spans="2:13" ht="15" thickBot="1">
      <c r="B218" s="66"/>
      <c r="C218" s="67"/>
      <c r="D218" s="67"/>
      <c r="E218" s="67"/>
      <c r="F218" s="67"/>
      <c r="G218" s="67"/>
      <c r="H218" s="67"/>
      <c r="I218" s="67"/>
      <c r="J218" s="67"/>
      <c r="K218" s="67"/>
      <c r="L218" s="67"/>
      <c r="M218" s="68"/>
    </row>
    <row r="219" spans="2:13"/>
    <row r="220" spans="2:13"/>
    <row r="221" spans="2:13"/>
    <row r="222" spans="2:13"/>
  </sheetData>
  <mergeCells count="4">
    <mergeCell ref="C53:C59"/>
    <mergeCell ref="C114:C119"/>
    <mergeCell ref="C164:C169"/>
    <mergeCell ref="C202:C20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9DD12-69F2-4531-91D6-B23820B1A629}">
  <dimension ref="A1:H97"/>
  <sheetViews>
    <sheetView workbookViewId="0">
      <selection activeCell="B2" sqref="B2"/>
    </sheetView>
  </sheetViews>
  <sheetFormatPr defaultColWidth="0" defaultRowHeight="14.45" zeroHeight="1"/>
  <cols>
    <col min="1" max="1" width="9.140625" style="1" customWidth="1"/>
    <col min="2" max="2" width="36.7109375" style="1" customWidth="1"/>
    <col min="3" max="3" width="9.140625" style="1" customWidth="1"/>
    <col min="4" max="4" width="5.42578125" style="1" bestFit="1" customWidth="1"/>
    <col min="5" max="5" width="29.28515625" style="1" bestFit="1" customWidth="1"/>
    <col min="6" max="6" width="12" style="1" bestFit="1" customWidth="1"/>
    <col min="7" max="7" width="10.42578125" style="1" bestFit="1" customWidth="1"/>
    <col min="8" max="8" width="9.140625" style="1" customWidth="1"/>
    <col min="9" max="16384" width="9.140625" style="1" hidden="1"/>
  </cols>
  <sheetData>
    <row r="1" spans="2:7"/>
    <row r="2" spans="2:7">
      <c r="B2" s="20" t="s">
        <v>262</v>
      </c>
    </row>
    <row r="3" spans="2:7">
      <c r="B3" s="1" t="s">
        <v>59</v>
      </c>
      <c r="E3" s="20" t="s">
        <v>53</v>
      </c>
    </row>
    <row r="4" spans="2:7">
      <c r="B4" s="2" t="s">
        <v>60</v>
      </c>
      <c r="C4" s="3"/>
      <c r="D4" s="3"/>
      <c r="E4" s="3"/>
      <c r="F4" s="3"/>
      <c r="G4" s="4"/>
    </row>
    <row r="5" spans="2:7">
      <c r="B5" s="2" t="s">
        <v>61</v>
      </c>
      <c r="C5" s="5"/>
      <c r="D5" s="6"/>
      <c r="E5" s="2"/>
      <c r="F5" s="5"/>
      <c r="G5" s="6"/>
    </row>
    <row r="6" spans="2:7">
      <c r="B6" s="23" t="s">
        <v>62</v>
      </c>
      <c r="C6" s="24"/>
      <c r="D6" s="25"/>
      <c r="E6" s="2" t="s">
        <v>63</v>
      </c>
      <c r="F6" s="5"/>
      <c r="G6" s="6"/>
    </row>
    <row r="7" spans="2:7">
      <c r="B7" s="7" t="s">
        <v>64</v>
      </c>
      <c r="C7" s="8"/>
      <c r="D7" s="9"/>
      <c r="E7" s="22" t="s">
        <v>65</v>
      </c>
      <c r="F7" s="8"/>
      <c r="G7" s="9"/>
    </row>
    <row r="8" spans="2:7">
      <c r="B8" s="12" t="s">
        <v>66</v>
      </c>
      <c r="C8" s="13">
        <v>1681.1149618849524</v>
      </c>
      <c r="D8" s="11" t="s">
        <v>67</v>
      </c>
      <c r="E8" s="1" t="s">
        <v>68</v>
      </c>
      <c r="F8" s="13">
        <v>2775.5645770949914</v>
      </c>
      <c r="G8" s="11" t="s">
        <v>67</v>
      </c>
    </row>
    <row r="9" spans="2:7">
      <c r="B9" s="12" t="s">
        <v>69</v>
      </c>
      <c r="C9" s="13">
        <v>5.18</v>
      </c>
      <c r="D9" s="11" t="s">
        <v>67</v>
      </c>
      <c r="E9" s="1" t="s">
        <v>70</v>
      </c>
      <c r="F9" s="13">
        <v>17.879761019715637</v>
      </c>
      <c r="G9" s="11" t="s">
        <v>67</v>
      </c>
    </row>
    <row r="10" spans="2:7">
      <c r="B10" s="12" t="s">
        <v>71</v>
      </c>
      <c r="C10" s="13">
        <v>3.525307246051828E-2</v>
      </c>
      <c r="D10" s="11" t="s">
        <v>67</v>
      </c>
      <c r="G10" s="11"/>
    </row>
    <row r="11" spans="2:7">
      <c r="B11" s="12" t="s">
        <v>72</v>
      </c>
      <c r="C11" s="13">
        <v>70.51868802440886</v>
      </c>
      <c r="D11" s="11" t="s">
        <v>73</v>
      </c>
      <c r="E11" s="10" t="s">
        <v>74</v>
      </c>
      <c r="G11" s="11"/>
    </row>
    <row r="12" spans="2:7">
      <c r="B12" s="12" t="s">
        <v>75</v>
      </c>
      <c r="C12" s="13">
        <v>376.21429155060031</v>
      </c>
      <c r="D12" s="11" t="s">
        <v>67</v>
      </c>
      <c r="E12" s="1" t="s">
        <v>76</v>
      </c>
      <c r="F12" s="13">
        <v>11.32</v>
      </c>
      <c r="G12" s="11" t="s">
        <v>67</v>
      </c>
    </row>
    <row r="13" spans="2:7">
      <c r="B13" s="12" t="s">
        <v>77</v>
      </c>
      <c r="C13" s="13">
        <v>69.654755252144994</v>
      </c>
      <c r="D13" s="11" t="s">
        <v>67</v>
      </c>
      <c r="E13" s="1" t="s">
        <v>78</v>
      </c>
      <c r="F13" s="13">
        <v>432.44</v>
      </c>
      <c r="G13" s="11" t="s">
        <v>79</v>
      </c>
    </row>
    <row r="14" spans="2:7">
      <c r="B14" s="12" t="s">
        <v>80</v>
      </c>
      <c r="C14" s="13">
        <v>0</v>
      </c>
      <c r="D14" s="11" t="s">
        <v>67</v>
      </c>
      <c r="E14" s="1" t="s">
        <v>81</v>
      </c>
      <c r="F14" s="14">
        <v>4.8999999999999998E-4</v>
      </c>
      <c r="G14" s="11" t="s">
        <v>67</v>
      </c>
    </row>
    <row r="15" spans="2:7">
      <c r="B15" s="12" t="s">
        <v>263</v>
      </c>
      <c r="C15" s="13">
        <v>2.29</v>
      </c>
      <c r="D15" s="11" t="s">
        <v>73</v>
      </c>
      <c r="E15" s="1" t="s">
        <v>83</v>
      </c>
      <c r="F15" s="13">
        <v>5.6159999999999995E-2</v>
      </c>
      <c r="G15" s="11" t="s">
        <v>67</v>
      </c>
    </row>
    <row r="16" spans="2:7">
      <c r="B16" s="12" t="s">
        <v>264</v>
      </c>
      <c r="C16" s="1">
        <v>3.16</v>
      </c>
      <c r="D16" s="11" t="s">
        <v>73</v>
      </c>
      <c r="E16" s="1" t="s">
        <v>85</v>
      </c>
      <c r="F16" s="13">
        <v>16.392674175882728</v>
      </c>
      <c r="G16" s="11" t="s">
        <v>79</v>
      </c>
    </row>
    <row r="17" spans="2:7">
      <c r="B17" s="12" t="s">
        <v>86</v>
      </c>
      <c r="C17" s="13">
        <v>-559.32582593780307</v>
      </c>
      <c r="D17" s="11" t="s">
        <v>67</v>
      </c>
      <c r="E17" s="1" t="s">
        <v>87</v>
      </c>
      <c r="F17" s="13">
        <v>0.48803620420708621</v>
      </c>
      <c r="G17" s="11" t="s">
        <v>67</v>
      </c>
    </row>
    <row r="18" spans="2:7">
      <c r="B18" s="12" t="s">
        <v>88</v>
      </c>
      <c r="C18" s="13">
        <v>4191.5703926282349</v>
      </c>
      <c r="D18" s="11" t="s">
        <v>67</v>
      </c>
      <c r="E18" s="1" t="s">
        <v>89</v>
      </c>
      <c r="F18" s="13">
        <v>5.320417577927819E-2</v>
      </c>
      <c r="G18" s="11" t="s">
        <v>67</v>
      </c>
    </row>
    <row r="19" spans="2:7">
      <c r="B19" s="12" t="s">
        <v>90</v>
      </c>
      <c r="C19" s="13">
        <v>101.57508270235684</v>
      </c>
      <c r="D19" s="11" t="s">
        <v>91</v>
      </c>
      <c r="E19" s="1" t="s">
        <v>92</v>
      </c>
      <c r="F19" s="13">
        <v>2.6978052429410693</v>
      </c>
      <c r="G19" s="11" t="s">
        <v>67</v>
      </c>
    </row>
    <row r="20" spans="2:7">
      <c r="B20" s="12" t="s">
        <v>93</v>
      </c>
      <c r="C20" s="13">
        <v>90.288962402094967</v>
      </c>
      <c r="D20" s="11" t="s">
        <v>91</v>
      </c>
      <c r="E20" s="1" t="s">
        <v>94</v>
      </c>
      <c r="F20" s="13">
        <v>0.17037734285304001</v>
      </c>
      <c r="G20" s="11" t="s">
        <v>67</v>
      </c>
    </row>
    <row r="21" spans="2:7">
      <c r="B21" s="12" t="s">
        <v>95</v>
      </c>
      <c r="C21" s="13">
        <v>159.66217077542154</v>
      </c>
      <c r="D21" s="11" t="s">
        <v>91</v>
      </c>
      <c r="E21" s="1" t="s">
        <v>96</v>
      </c>
      <c r="F21" s="13">
        <v>1.0970000000000001E-2</v>
      </c>
      <c r="G21" s="11" t="s">
        <v>67</v>
      </c>
    </row>
    <row r="22" spans="2:7">
      <c r="B22" s="12" t="s">
        <v>97</v>
      </c>
      <c r="C22" s="13">
        <v>464.34327234863775</v>
      </c>
      <c r="D22" s="11" t="s">
        <v>67</v>
      </c>
      <c r="E22" s="1" t="s">
        <v>98</v>
      </c>
      <c r="F22" s="13">
        <v>1.0970000000000001E-2</v>
      </c>
      <c r="G22" s="11" t="s">
        <v>67</v>
      </c>
    </row>
    <row r="23" spans="2:7" ht="16.149999999999999">
      <c r="B23" s="12" t="s">
        <v>99</v>
      </c>
      <c r="C23" s="13">
        <v>0.1022</v>
      </c>
      <c r="D23" s="11" t="s">
        <v>100</v>
      </c>
      <c r="E23" s="16" t="s">
        <v>101</v>
      </c>
      <c r="F23" s="21">
        <v>1E-4</v>
      </c>
      <c r="G23" s="17" t="s">
        <v>67</v>
      </c>
    </row>
    <row r="24" spans="2:7">
      <c r="B24" s="2" t="s">
        <v>102</v>
      </c>
      <c r="C24" s="5"/>
      <c r="D24" s="6"/>
      <c r="E24" s="2"/>
      <c r="F24" s="5"/>
      <c r="G24" s="6"/>
    </row>
    <row r="25" spans="2:7">
      <c r="B25" s="2" t="s">
        <v>62</v>
      </c>
      <c r="C25" s="5"/>
      <c r="D25" s="6"/>
      <c r="E25" s="2" t="s">
        <v>63</v>
      </c>
      <c r="F25" s="5"/>
      <c r="G25" s="6"/>
    </row>
    <row r="26" spans="2:7">
      <c r="B26" s="7" t="s">
        <v>64</v>
      </c>
      <c r="C26" s="8"/>
      <c r="D26" s="9"/>
      <c r="E26" s="10" t="s">
        <v>65</v>
      </c>
      <c r="G26" s="11"/>
    </row>
    <row r="27" spans="2:7">
      <c r="B27" s="12" t="s">
        <v>120</v>
      </c>
      <c r="C27" s="13">
        <v>0.66583730484401848</v>
      </c>
      <c r="D27" s="11" t="s">
        <v>67</v>
      </c>
      <c r="E27" s="1" t="s">
        <v>103</v>
      </c>
      <c r="F27" s="13">
        <v>559.32582593780307</v>
      </c>
      <c r="G27" s="11" t="s">
        <v>67</v>
      </c>
    </row>
    <row r="28" spans="2:7">
      <c r="B28" s="12" t="s">
        <v>72</v>
      </c>
      <c r="C28" s="13">
        <v>150.85638998682481</v>
      </c>
      <c r="D28" s="11" t="s">
        <v>73</v>
      </c>
      <c r="E28" s="1" t="s">
        <v>106</v>
      </c>
      <c r="F28" s="13">
        <v>658.76152832674586</v>
      </c>
      <c r="G28" s="11" t="s">
        <v>67</v>
      </c>
    </row>
    <row r="29" spans="2:7">
      <c r="B29" s="12" t="s">
        <v>104</v>
      </c>
      <c r="C29" s="13">
        <v>55.072463768115952</v>
      </c>
      <c r="D29" s="11" t="s">
        <v>105</v>
      </c>
      <c r="E29" s="1" t="s">
        <v>108</v>
      </c>
      <c r="F29" s="13">
        <v>2173.9130434782614</v>
      </c>
      <c r="G29" s="11" t="s">
        <v>79</v>
      </c>
    </row>
    <row r="30" spans="2:7">
      <c r="B30" s="12" t="s">
        <v>107</v>
      </c>
      <c r="C30" s="13">
        <v>0.11264822134387355</v>
      </c>
      <c r="D30" s="11" t="s">
        <v>105</v>
      </c>
      <c r="F30" s="13"/>
      <c r="G30" s="11"/>
    </row>
    <row r="31" spans="2:7">
      <c r="B31" s="12" t="s">
        <v>68</v>
      </c>
      <c r="C31" s="13">
        <v>2775.5645770949914</v>
      </c>
      <c r="D31" s="11" t="s">
        <v>67</v>
      </c>
      <c r="E31" s="10" t="s">
        <v>74</v>
      </c>
      <c r="F31" s="13"/>
      <c r="G31" s="11"/>
    </row>
    <row r="32" spans="2:7">
      <c r="B32" s="12" t="s">
        <v>109</v>
      </c>
      <c r="C32" s="13">
        <v>21.063976921902615</v>
      </c>
      <c r="D32" s="11" t="s">
        <v>67</v>
      </c>
      <c r="E32" s="1" t="s">
        <v>110</v>
      </c>
      <c r="F32" s="14">
        <v>1.4999999999999999E-4</v>
      </c>
      <c r="G32" s="11" t="s">
        <v>67</v>
      </c>
    </row>
    <row r="33" spans="2:7">
      <c r="B33" s="12" t="s">
        <v>82</v>
      </c>
      <c r="C33" s="13">
        <v>0.04</v>
      </c>
      <c r="D33" s="11" t="s">
        <v>73</v>
      </c>
      <c r="E33" s="1" t="s">
        <v>83</v>
      </c>
      <c r="F33" s="14">
        <v>8.1999999999999998E-4</v>
      </c>
      <c r="G33" s="11" t="s">
        <v>67</v>
      </c>
    </row>
    <row r="34" spans="2:7">
      <c r="B34" s="12" t="s">
        <v>84</v>
      </c>
      <c r="C34" s="1">
        <v>0.06</v>
      </c>
      <c r="D34" s="11" t="s">
        <v>73</v>
      </c>
      <c r="E34" s="1" t="s">
        <v>85</v>
      </c>
      <c r="F34" s="13">
        <v>0.04</v>
      </c>
      <c r="G34" s="11" t="s">
        <v>79</v>
      </c>
    </row>
    <row r="35" spans="2:7">
      <c r="B35" s="12" t="s">
        <v>111</v>
      </c>
      <c r="C35" s="13">
        <v>233.67390061401551</v>
      </c>
      <c r="D35" s="11" t="s">
        <v>67</v>
      </c>
      <c r="E35" s="1" t="s">
        <v>112</v>
      </c>
      <c r="F35" s="14">
        <v>2.9999999999999997E-5</v>
      </c>
      <c r="G35" s="11" t="s">
        <v>67</v>
      </c>
    </row>
    <row r="36" spans="2:7">
      <c r="B36" s="12" t="s">
        <v>88</v>
      </c>
      <c r="C36" s="13">
        <v>789.63646014748679</v>
      </c>
      <c r="D36" s="11" t="s">
        <v>67</v>
      </c>
      <c r="E36" s="1" t="s">
        <v>113</v>
      </c>
      <c r="F36" s="13">
        <v>0</v>
      </c>
      <c r="G36" s="11" t="s">
        <v>67</v>
      </c>
    </row>
    <row r="37" spans="2:7">
      <c r="B37" s="12" t="s">
        <v>90</v>
      </c>
      <c r="C37" s="13">
        <v>63.09022892889903</v>
      </c>
      <c r="D37" s="11" t="s">
        <v>91</v>
      </c>
      <c r="E37" s="1" t="s">
        <v>114</v>
      </c>
      <c r="F37" s="14">
        <v>4.0000000000000003E-5</v>
      </c>
      <c r="G37" s="11" t="s">
        <v>67</v>
      </c>
    </row>
    <row r="38" spans="2:7">
      <c r="B38" s="12" t="s">
        <v>93</v>
      </c>
      <c r="C38" s="13">
        <v>56.080203492354691</v>
      </c>
      <c r="D38" s="11" t="s">
        <v>91</v>
      </c>
      <c r="E38" s="1" t="s">
        <v>115</v>
      </c>
      <c r="F38" s="14">
        <v>3.29E-3</v>
      </c>
      <c r="G38" s="11" t="s">
        <v>67</v>
      </c>
    </row>
    <row r="39" spans="2:7">
      <c r="B39" s="12" t="s">
        <v>95</v>
      </c>
      <c r="C39" s="13">
        <v>169.15500574644167</v>
      </c>
      <c r="D39" s="11" t="s">
        <v>91</v>
      </c>
      <c r="E39" s="1" t="s">
        <v>96</v>
      </c>
      <c r="F39" s="14">
        <v>1.6000000000000001E-4</v>
      </c>
      <c r="G39" s="11" t="s">
        <v>67</v>
      </c>
    </row>
    <row r="40" spans="2:7">
      <c r="B40" s="12"/>
      <c r="D40" s="11"/>
      <c r="E40" s="1" t="s">
        <v>116</v>
      </c>
      <c r="F40" s="14">
        <v>4.0000000000000003E-5</v>
      </c>
      <c r="G40" s="11" t="s">
        <v>67</v>
      </c>
    </row>
    <row r="41" spans="2:7">
      <c r="B41" s="12"/>
      <c r="D41" s="11"/>
      <c r="E41" s="1" t="s">
        <v>117</v>
      </c>
      <c r="F41" s="13">
        <v>0</v>
      </c>
      <c r="G41" s="11" t="s">
        <v>67</v>
      </c>
    </row>
    <row r="42" spans="2:7">
      <c r="B42" s="2" t="s">
        <v>118</v>
      </c>
      <c r="C42" s="5"/>
      <c r="D42" s="6"/>
      <c r="E42" s="2"/>
      <c r="F42" s="5"/>
      <c r="G42" s="6"/>
    </row>
    <row r="43" spans="2:7">
      <c r="B43" s="2" t="s">
        <v>62</v>
      </c>
      <c r="C43" s="5"/>
      <c r="D43" s="6"/>
      <c r="E43" s="2" t="s">
        <v>63</v>
      </c>
      <c r="F43" s="5"/>
      <c r="G43" s="6"/>
    </row>
    <row r="44" spans="2:7">
      <c r="B44" s="18" t="s">
        <v>119</v>
      </c>
      <c r="D44" s="11"/>
      <c r="E44" s="7" t="s">
        <v>65</v>
      </c>
      <c r="F44" s="8"/>
      <c r="G44" s="9"/>
    </row>
    <row r="45" spans="2:7">
      <c r="B45" s="12" t="s">
        <v>120</v>
      </c>
      <c r="C45" s="13">
        <v>1.8673692535714288</v>
      </c>
      <c r="D45" s="11" t="s">
        <v>67</v>
      </c>
      <c r="E45" s="12" t="s">
        <v>121</v>
      </c>
      <c r="F45" s="13">
        <v>1000</v>
      </c>
      <c r="G45" s="11" t="s">
        <v>67</v>
      </c>
    </row>
    <row r="46" spans="2:7">
      <c r="B46" s="12" t="s">
        <v>72</v>
      </c>
      <c r="C46" s="13">
        <v>22.334000198412699</v>
      </c>
      <c r="D46" s="11" t="s">
        <v>73</v>
      </c>
      <c r="E46" s="12"/>
      <c r="G46" s="11"/>
    </row>
    <row r="47" spans="2:7">
      <c r="B47" s="12" t="s">
        <v>108</v>
      </c>
      <c r="C47" s="13">
        <v>2173.9130434782614</v>
      </c>
      <c r="D47" s="11" t="s">
        <v>79</v>
      </c>
      <c r="E47" s="18" t="s">
        <v>74</v>
      </c>
      <c r="F47" s="13"/>
      <c r="G47" s="11"/>
    </row>
    <row r="48" spans="2:7">
      <c r="B48" s="12" t="s">
        <v>88</v>
      </c>
      <c r="C48" s="13">
        <v>5276.4879696074295</v>
      </c>
      <c r="D48" s="11" t="s">
        <v>67</v>
      </c>
      <c r="E48" s="12" t="s">
        <v>76</v>
      </c>
      <c r="F48" s="13">
        <v>11.108392063176773</v>
      </c>
      <c r="G48" s="11" t="s">
        <v>79</v>
      </c>
    </row>
    <row r="49" spans="2:7">
      <c r="B49" s="12" t="s">
        <v>95</v>
      </c>
      <c r="C49" s="13">
        <v>50</v>
      </c>
      <c r="D49" s="11" t="s">
        <v>91</v>
      </c>
      <c r="E49" s="12" t="s">
        <v>78</v>
      </c>
      <c r="F49" s="13">
        <v>146.41294960482398</v>
      </c>
      <c r="G49" s="11" t="s">
        <v>67</v>
      </c>
    </row>
    <row r="50" spans="2:7">
      <c r="B50" s="12"/>
      <c r="D50" s="11"/>
      <c r="E50" s="12" t="s">
        <v>110</v>
      </c>
      <c r="F50" s="14">
        <v>2.0119036337978576E-2</v>
      </c>
      <c r="G50" s="11" t="s">
        <v>67</v>
      </c>
    </row>
    <row r="51" spans="2:7">
      <c r="B51" s="12"/>
      <c r="D51" s="11"/>
      <c r="E51" s="12" t="s">
        <v>122</v>
      </c>
      <c r="F51" s="13">
        <v>5.9008868412857149E-3</v>
      </c>
      <c r="G51" s="11" t="s">
        <v>67</v>
      </c>
    </row>
    <row r="52" spans="2:7">
      <c r="B52" s="12"/>
      <c r="D52" s="11"/>
      <c r="E52" s="12" t="s">
        <v>123</v>
      </c>
      <c r="F52" s="13">
        <v>60.930391374782147</v>
      </c>
      <c r="G52" s="11" t="s">
        <v>79</v>
      </c>
    </row>
    <row r="53" spans="2:7">
      <c r="B53" s="12"/>
      <c r="D53" s="11"/>
      <c r="E53" s="12" t="s">
        <v>112</v>
      </c>
      <c r="F53" s="13">
        <v>0.47828514658250576</v>
      </c>
      <c r="G53" s="11" t="s">
        <v>79</v>
      </c>
    </row>
    <row r="54" spans="2:7">
      <c r="B54" s="12"/>
      <c r="D54" s="11"/>
      <c r="E54" s="12" t="s">
        <v>89</v>
      </c>
      <c r="F54" s="13">
        <v>0.52803097782105723</v>
      </c>
      <c r="G54" s="11" t="s">
        <v>79</v>
      </c>
    </row>
    <row r="55" spans="2:7">
      <c r="B55" s="12"/>
      <c r="D55" s="11"/>
      <c r="E55" s="12" t="s">
        <v>114</v>
      </c>
      <c r="F55" s="13">
        <v>2.6342918404954032</v>
      </c>
      <c r="G55" s="11" t="s">
        <v>79</v>
      </c>
    </row>
    <row r="56" spans="2:7">
      <c r="B56" s="12"/>
      <c r="D56" s="11"/>
      <c r="E56" s="12" t="s">
        <v>115</v>
      </c>
      <c r="F56" s="14">
        <v>2.5209484923214285E-4</v>
      </c>
      <c r="G56" s="11" t="s">
        <v>67</v>
      </c>
    </row>
    <row r="57" spans="2:7">
      <c r="B57" s="12"/>
      <c r="D57" s="11"/>
      <c r="E57" s="12" t="s">
        <v>96</v>
      </c>
      <c r="F57" s="14">
        <v>3.9289449095142861E-3</v>
      </c>
      <c r="G57" s="11" t="s">
        <v>67</v>
      </c>
    </row>
    <row r="58" spans="2:7">
      <c r="B58" s="12"/>
      <c r="D58" s="11"/>
      <c r="E58" s="12" t="s">
        <v>98</v>
      </c>
      <c r="F58" s="14">
        <v>2.2221694117499998E-5</v>
      </c>
      <c r="G58" s="11" t="s">
        <v>67</v>
      </c>
    </row>
    <row r="59" spans="2:7">
      <c r="B59" s="12"/>
      <c r="D59" s="11"/>
      <c r="E59" s="15" t="s">
        <v>117</v>
      </c>
      <c r="F59" s="21">
        <v>1.4938954028571429E-5</v>
      </c>
      <c r="G59" s="17" t="s">
        <v>67</v>
      </c>
    </row>
    <row r="60" spans="2:7">
      <c r="B60" s="2" t="s">
        <v>124</v>
      </c>
      <c r="C60" s="5"/>
      <c r="D60" s="6"/>
      <c r="E60" s="2"/>
      <c r="F60" s="5"/>
      <c r="G60" s="6"/>
    </row>
    <row r="61" spans="2:7">
      <c r="B61" s="2" t="s">
        <v>62</v>
      </c>
      <c r="C61" s="5"/>
      <c r="D61" s="6"/>
      <c r="E61" s="2" t="s">
        <v>63</v>
      </c>
      <c r="F61" s="5"/>
      <c r="G61" s="6"/>
    </row>
    <row r="62" spans="2:7">
      <c r="B62" s="7" t="s">
        <v>119</v>
      </c>
      <c r="C62" s="8"/>
      <c r="D62" s="9"/>
      <c r="E62" s="7" t="s">
        <v>74</v>
      </c>
      <c r="F62" s="8"/>
      <c r="G62" s="9"/>
    </row>
    <row r="63" spans="2:7">
      <c r="B63" s="12" t="s">
        <v>69</v>
      </c>
      <c r="C63" s="1">
        <v>0.37</v>
      </c>
      <c r="D63" s="11" t="s">
        <v>79</v>
      </c>
      <c r="E63" s="12" t="s">
        <v>78</v>
      </c>
      <c r="F63" s="13">
        <v>22.590503076216045</v>
      </c>
      <c r="G63" s="11" t="s">
        <v>79</v>
      </c>
    </row>
    <row r="64" spans="2:7">
      <c r="B64" s="12" t="s">
        <v>121</v>
      </c>
      <c r="C64" s="13">
        <v>1000</v>
      </c>
      <c r="D64" s="11" t="s">
        <v>67</v>
      </c>
      <c r="E64" s="12" t="s">
        <v>110</v>
      </c>
      <c r="F64" s="14">
        <v>3.2190000000000002E-5</v>
      </c>
      <c r="G64" s="11" t="s">
        <v>67</v>
      </c>
    </row>
    <row r="65" spans="2:7">
      <c r="B65" s="12"/>
      <c r="E65" s="12" t="s">
        <v>83</v>
      </c>
      <c r="F65" s="14">
        <v>4.2435300000000006E-3</v>
      </c>
      <c r="G65" s="11" t="s">
        <v>67</v>
      </c>
    </row>
    <row r="66" spans="2:7">
      <c r="B66" s="12"/>
      <c r="D66" s="11"/>
      <c r="E66" s="12" t="s">
        <v>85</v>
      </c>
      <c r="F66" s="13">
        <v>1.1692</v>
      </c>
      <c r="G66" s="11" t="s">
        <v>67</v>
      </c>
    </row>
    <row r="67" spans="2:7">
      <c r="B67" s="12"/>
      <c r="D67" s="11"/>
      <c r="E67" s="12" t="s">
        <v>112</v>
      </c>
      <c r="F67" s="13">
        <v>0.15345665376706066</v>
      </c>
      <c r="G67" s="11" t="s">
        <v>79</v>
      </c>
    </row>
    <row r="68" spans="2:7">
      <c r="B68" s="12"/>
      <c r="D68" s="11"/>
      <c r="E68" s="12" t="s">
        <v>113</v>
      </c>
      <c r="F68" s="13">
        <v>2.0454207435608094</v>
      </c>
      <c r="G68" s="11" t="s">
        <v>67</v>
      </c>
    </row>
    <row r="69" spans="2:7">
      <c r="B69" s="12"/>
      <c r="D69" s="11"/>
      <c r="E69" s="12" t="s">
        <v>92</v>
      </c>
      <c r="F69" s="14">
        <v>1.31054E-3</v>
      </c>
      <c r="G69" s="11" t="s">
        <v>67</v>
      </c>
    </row>
    <row r="70" spans="2:7">
      <c r="B70" s="12"/>
      <c r="D70" s="11"/>
      <c r="E70" s="12" t="s">
        <v>125</v>
      </c>
      <c r="F70" s="13">
        <v>0.34090296392680153</v>
      </c>
      <c r="G70" s="11" t="s">
        <v>67</v>
      </c>
    </row>
    <row r="71" spans="2:7">
      <c r="B71" s="12"/>
      <c r="D71" s="11"/>
      <c r="E71" s="12" t="s">
        <v>126</v>
      </c>
      <c r="F71" s="13">
        <v>1.2749090000000001E-2</v>
      </c>
      <c r="G71" s="11" t="s">
        <v>67</v>
      </c>
    </row>
    <row r="72" spans="2:7">
      <c r="B72" s="12"/>
      <c r="D72" s="11"/>
      <c r="E72" s="12" t="s">
        <v>127</v>
      </c>
      <c r="F72" s="14">
        <v>7.0781000000000001E-4</v>
      </c>
      <c r="G72" s="11" t="s">
        <v>67</v>
      </c>
    </row>
    <row r="73" spans="2:7">
      <c r="B73" s="12"/>
      <c r="D73" s="11"/>
      <c r="E73" s="12" t="s">
        <v>116</v>
      </c>
      <c r="F73" s="14">
        <v>7.0781000000000001E-4</v>
      </c>
      <c r="G73" s="11" t="s">
        <v>67</v>
      </c>
    </row>
    <row r="74" spans="2:7">
      <c r="B74" s="12"/>
      <c r="D74" s="11"/>
      <c r="E74" s="12" t="s">
        <v>128</v>
      </c>
      <c r="F74" s="13">
        <v>-56.91</v>
      </c>
      <c r="G74" s="11" t="s">
        <v>67</v>
      </c>
    </row>
    <row r="75" spans="2:7">
      <c r="B75" s="12"/>
      <c r="D75" s="11"/>
      <c r="E75" s="12" t="s">
        <v>117</v>
      </c>
      <c r="F75" s="14">
        <v>7.4000000000000003E-6</v>
      </c>
      <c r="G75" s="11" t="s">
        <v>67</v>
      </c>
    </row>
    <row r="76" spans="2:7">
      <c r="B76" s="12"/>
      <c r="D76" s="11"/>
      <c r="E76" s="12"/>
      <c r="G76" s="11"/>
    </row>
    <row r="77" spans="2:7">
      <c r="B77" s="12"/>
      <c r="D77" s="11"/>
      <c r="E77" s="18" t="s">
        <v>129</v>
      </c>
      <c r="G77" s="11"/>
    </row>
    <row r="78" spans="2:7">
      <c r="B78" s="12"/>
      <c r="D78" s="11"/>
      <c r="E78" s="12" t="s">
        <v>130</v>
      </c>
      <c r="F78" s="13">
        <v>9.0339285440602399</v>
      </c>
      <c r="G78" s="11" t="s">
        <v>67</v>
      </c>
    </row>
    <row r="79" spans="2:7">
      <c r="B79" s="12"/>
      <c r="D79" s="11"/>
      <c r="E79" s="12" t="s">
        <v>131</v>
      </c>
      <c r="F79" s="13">
        <v>0.21375000000000013</v>
      </c>
      <c r="G79" s="11" t="s">
        <v>67</v>
      </c>
    </row>
    <row r="80" spans="2:7">
      <c r="B80" s="12"/>
      <c r="D80" s="11"/>
      <c r="E80" s="12"/>
      <c r="G80" s="11"/>
    </row>
    <row r="81" spans="2:7">
      <c r="B81" s="12"/>
      <c r="D81" s="11"/>
      <c r="E81" s="18" t="s">
        <v>132</v>
      </c>
      <c r="G81" s="11"/>
    </row>
    <row r="82" spans="2:7">
      <c r="B82" s="12"/>
      <c r="D82" s="11"/>
      <c r="E82" s="12" t="s">
        <v>133</v>
      </c>
      <c r="F82" s="14">
        <v>3.225000000000002E-4</v>
      </c>
      <c r="G82" s="11" t="s">
        <v>67</v>
      </c>
    </row>
    <row r="83" spans="2:7">
      <c r="B83" s="12"/>
      <c r="D83" s="11"/>
      <c r="E83" s="12" t="s">
        <v>134</v>
      </c>
      <c r="F83" s="14">
        <v>2.31E-3</v>
      </c>
      <c r="G83" s="11" t="s">
        <v>67</v>
      </c>
    </row>
    <row r="84" spans="2:7">
      <c r="B84" s="12"/>
      <c r="D84" s="11"/>
      <c r="E84" s="12" t="s">
        <v>135</v>
      </c>
      <c r="F84" s="13">
        <v>7.2700000000000004E-3</v>
      </c>
      <c r="G84" s="11" t="s">
        <v>67</v>
      </c>
    </row>
    <row r="85" spans="2:7">
      <c r="B85" s="12"/>
      <c r="D85" s="11"/>
      <c r="E85" s="12" t="s">
        <v>136</v>
      </c>
      <c r="F85" s="14">
        <v>6.6028260869565247E-5</v>
      </c>
      <c r="G85" s="11" t="s">
        <v>67</v>
      </c>
    </row>
    <row r="86" spans="2:7">
      <c r="B86" s="12"/>
      <c r="D86" s="11"/>
      <c r="E86" s="12" t="s">
        <v>137</v>
      </c>
      <c r="F86" s="14">
        <v>2.4209100000000005E-3</v>
      </c>
      <c r="G86" s="11" t="s">
        <v>67</v>
      </c>
    </row>
    <row r="87" spans="2:7">
      <c r="B87" s="12"/>
      <c r="D87" s="11"/>
      <c r="E87" s="12" t="s">
        <v>138</v>
      </c>
      <c r="F87" s="13">
        <v>1.1167500000000006E-2</v>
      </c>
      <c r="G87" s="11" t="s">
        <v>67</v>
      </c>
    </row>
    <row r="88" spans="2:7">
      <c r="B88" s="15"/>
      <c r="C88" s="16"/>
      <c r="D88" s="17"/>
      <c r="E88" s="15" t="s">
        <v>139</v>
      </c>
      <c r="F88" s="29">
        <v>7.7910000000000035E-2</v>
      </c>
      <c r="G88" s="17" t="s">
        <v>67</v>
      </c>
    </row>
    <row r="89" spans="2:7"/>
    <row r="94" spans="2:7"/>
    <row r="95" spans="2:7"/>
    <row r="96" spans="2:7"/>
    <row r="97"/>
  </sheetData>
  <sortState xmlns:xlrd2="http://schemas.microsoft.com/office/spreadsheetml/2017/richdata2" ref="E64:G75">
    <sortCondition ref="E64:E75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D90DC-A902-4CD3-A227-50E7FA72952B}">
  <dimension ref="A1:H127"/>
  <sheetViews>
    <sheetView topLeftCell="A79" workbookViewId="0">
      <selection activeCell="C34" sqref="C34"/>
    </sheetView>
  </sheetViews>
  <sheetFormatPr defaultColWidth="0" defaultRowHeight="14.45" zeroHeight="1"/>
  <cols>
    <col min="1" max="1" width="8.85546875" style="1" customWidth="1"/>
    <col min="2" max="2" width="62.7109375" style="1" bestFit="1" customWidth="1"/>
    <col min="3" max="3" width="15.28515625" style="1" bestFit="1" customWidth="1"/>
    <col min="4" max="4" width="29.7109375" style="1" bestFit="1" customWidth="1"/>
    <col min="5" max="5" width="24.5703125" style="1" bestFit="1" customWidth="1"/>
    <col min="6" max="6" width="15.28515625" style="1" bestFit="1" customWidth="1"/>
    <col min="7" max="7" width="10.28515625" style="1" bestFit="1" customWidth="1"/>
    <col min="8" max="8" width="8.85546875" style="1" customWidth="1"/>
    <col min="9" max="16384" width="8.85546875" style="1" hidden="1"/>
  </cols>
  <sheetData>
    <row r="1" spans="2:7"/>
    <row r="2" spans="2:7">
      <c r="B2" s="1" t="s">
        <v>265</v>
      </c>
    </row>
    <row r="3" spans="2:7">
      <c r="C3" s="41" t="s">
        <v>11</v>
      </c>
      <c r="D3" s="41" t="s">
        <v>141</v>
      </c>
      <c r="E3" s="41" t="s">
        <v>142</v>
      </c>
      <c r="F3" s="41" t="s">
        <v>143</v>
      </c>
      <c r="G3" s="41" t="s">
        <v>144</v>
      </c>
    </row>
    <row r="4" spans="2:7">
      <c r="B4" s="34" t="s">
        <v>145</v>
      </c>
      <c r="C4" s="73">
        <v>9.7215302361530007</v>
      </c>
      <c r="D4" s="74">
        <v>0.64953879430755801</v>
      </c>
      <c r="E4" s="74">
        <v>0.93736430855611796</v>
      </c>
      <c r="F4" s="74">
        <v>1.6804988218464001</v>
      </c>
      <c r="G4" s="74">
        <v>6.4541283114429202</v>
      </c>
    </row>
    <row r="5" spans="2:7">
      <c r="B5" s="34" t="s">
        <v>146</v>
      </c>
      <c r="C5" s="73">
        <v>1251.7634134364</v>
      </c>
      <c r="D5" s="74">
        <v>535.496604551779</v>
      </c>
      <c r="E5" s="74">
        <v>217.95370990735699</v>
      </c>
      <c r="F5" s="74">
        <v>511.97642751394</v>
      </c>
      <c r="G5" s="74">
        <v>-13.6633285366745</v>
      </c>
    </row>
    <row r="6" spans="2:7">
      <c r="B6" s="34" t="s">
        <v>147</v>
      </c>
      <c r="C6" s="73">
        <v>610.29708884411502</v>
      </c>
      <c r="D6" s="74">
        <v>309.606415478786</v>
      </c>
      <c r="E6" s="74">
        <v>0.63877471199083302</v>
      </c>
      <c r="F6" s="74">
        <v>300.05179483483499</v>
      </c>
      <c r="G6" s="75">
        <v>1.03818502175007E-4</v>
      </c>
    </row>
    <row r="7" spans="2:7">
      <c r="B7" s="34" t="s">
        <v>148</v>
      </c>
      <c r="C7" s="73">
        <v>641.20065171753095</v>
      </c>
      <c r="D7" s="74">
        <v>225.81076166717401</v>
      </c>
      <c r="E7" s="74">
        <v>217.146524449167</v>
      </c>
      <c r="F7" s="74">
        <v>211.90686782589199</v>
      </c>
      <c r="G7" s="74">
        <v>-13.6635022247018</v>
      </c>
    </row>
    <row r="8" spans="2:7">
      <c r="B8" s="34" t="s">
        <v>149</v>
      </c>
      <c r="C8" s="73">
        <v>0.265672874754809</v>
      </c>
      <c r="D8" s="74">
        <v>7.9427405817587601E-2</v>
      </c>
      <c r="E8" s="74">
        <v>0.168410746199294</v>
      </c>
      <c r="F8" s="74">
        <v>1.7764853212869702E-2</v>
      </c>
      <c r="G8" s="75">
        <v>6.9869525056851504E-5</v>
      </c>
    </row>
    <row r="9" spans="2:7">
      <c r="B9" s="34" t="s">
        <v>150</v>
      </c>
      <c r="C9" s="73">
        <v>2841.33483302895</v>
      </c>
      <c r="D9" s="74">
        <v>509.11587021316001</v>
      </c>
      <c r="E9" s="74">
        <v>1602.91975548457</v>
      </c>
      <c r="F9" s="74">
        <v>213.54229956818699</v>
      </c>
      <c r="G9" s="74">
        <v>515.75690776302997</v>
      </c>
    </row>
    <row r="10" spans="2:7">
      <c r="B10" s="34" t="s">
        <v>151</v>
      </c>
      <c r="C10" s="73">
        <v>2651.9517732627</v>
      </c>
      <c r="D10" s="74">
        <v>454.38210615400499</v>
      </c>
      <c r="E10" s="74">
        <v>1499.7382569026199</v>
      </c>
      <c r="F10" s="74">
        <v>182.21230466115799</v>
      </c>
      <c r="G10" s="74">
        <v>515.61910554492101</v>
      </c>
    </row>
    <row r="11" spans="2:7">
      <c r="B11" s="34" t="s">
        <v>152</v>
      </c>
      <c r="C11" s="73">
        <v>189.38305976631199</v>
      </c>
      <c r="D11" s="74">
        <v>54.733764059160798</v>
      </c>
      <c r="E11" s="74">
        <v>103.18149858200699</v>
      </c>
      <c r="F11" s="74">
        <v>31.3299949070312</v>
      </c>
      <c r="G11" s="74">
        <v>0.137802218112303</v>
      </c>
    </row>
    <row r="12" spans="2:7">
      <c r="B12" s="34" t="s">
        <v>153</v>
      </c>
      <c r="C12" s="73">
        <v>0.40361922100090503</v>
      </c>
      <c r="D12" s="74">
        <v>5.2831691483341103E-2</v>
      </c>
      <c r="E12" s="74">
        <v>0.124790301938023</v>
      </c>
      <c r="F12" s="75">
        <v>1.59819254602948E-2</v>
      </c>
      <c r="G12" s="74">
        <v>0.21001530211924599</v>
      </c>
    </row>
    <row r="13" spans="2:7">
      <c r="B13" s="34" t="s">
        <v>154</v>
      </c>
      <c r="C13" s="73">
        <v>2.8307031098131201</v>
      </c>
      <c r="D13" s="74">
        <v>0.19045880968704099</v>
      </c>
      <c r="E13" s="74">
        <v>0.20606404223410199</v>
      </c>
      <c r="F13" s="74">
        <v>6.6925468492357199E-2</v>
      </c>
      <c r="G13" s="74">
        <v>2.3672547893996199</v>
      </c>
    </row>
    <row r="14" spans="2:7">
      <c r="B14" s="34" t="s">
        <v>155</v>
      </c>
      <c r="C14" s="73">
        <v>40.904542694656598</v>
      </c>
      <c r="D14" s="74">
        <v>2.4785725125815499</v>
      </c>
      <c r="E14" s="74">
        <v>2.0019151901931398</v>
      </c>
      <c r="F14" s="74">
        <v>7.3013127024316198</v>
      </c>
      <c r="G14" s="74">
        <v>29.122742289450301</v>
      </c>
    </row>
    <row r="15" spans="2:7">
      <c r="B15" s="34" t="s">
        <v>156</v>
      </c>
      <c r="C15" s="76">
        <v>8.7940725294933795E-7</v>
      </c>
      <c r="D15" s="75">
        <v>6.5246055815255502E-8</v>
      </c>
      <c r="E15" s="75">
        <v>1.7885431239834799E-7</v>
      </c>
      <c r="F15" s="75">
        <v>7.5693520769689802E-9</v>
      </c>
      <c r="G15" s="75">
        <v>6.2773753265876603E-7</v>
      </c>
    </row>
    <row r="16" spans="2:7">
      <c r="B16" s="34" t="s">
        <v>157</v>
      </c>
      <c r="C16" s="76">
        <v>7.0972121057901597E-7</v>
      </c>
      <c r="D16" s="75">
        <v>2.0942808095550501E-8</v>
      </c>
      <c r="E16" s="75">
        <v>5.6377242320381802E-8</v>
      </c>
      <c r="F16" s="75">
        <v>4.7094101834889797E-9</v>
      </c>
      <c r="G16" s="75">
        <v>6.27691749979594E-7</v>
      </c>
    </row>
    <row r="17" spans="2:7">
      <c r="B17" s="34" t="s">
        <v>158</v>
      </c>
      <c r="C17" s="76">
        <v>1.6968604237032301E-7</v>
      </c>
      <c r="D17" s="75">
        <v>4.4303247719705002E-8</v>
      </c>
      <c r="E17" s="75">
        <v>1.22477070077966E-7</v>
      </c>
      <c r="F17" s="75">
        <v>2.85994189348E-9</v>
      </c>
      <c r="G17" s="75">
        <v>4.5782679171792002E-11</v>
      </c>
    </row>
    <row r="18" spans="2:7">
      <c r="B18" s="34" t="s">
        <v>159</v>
      </c>
      <c r="C18" s="76">
        <v>1.15890053965644E-4</v>
      </c>
      <c r="D18" s="75">
        <v>1.4879791334013799E-6</v>
      </c>
      <c r="E18" s="75">
        <v>1.84885938283778E-6</v>
      </c>
      <c r="F18" s="75">
        <v>9.0734278937976603E-7</v>
      </c>
      <c r="G18" s="75">
        <v>1.11645872660025E-4</v>
      </c>
    </row>
    <row r="19" spans="2:7">
      <c r="B19" s="34" t="s">
        <v>160</v>
      </c>
      <c r="C19" s="76">
        <v>1.14276133152495E-4</v>
      </c>
      <c r="D19" s="75">
        <v>7.2589299462721795E-7</v>
      </c>
      <c r="E19" s="75">
        <v>1.7089521038430299E-6</v>
      </c>
      <c r="F19" s="75">
        <v>1.95854000200788E-7</v>
      </c>
      <c r="G19" s="75">
        <v>1.11645434053824E-4</v>
      </c>
    </row>
    <row r="20" spans="2:7">
      <c r="B20" s="34" t="s">
        <v>161</v>
      </c>
      <c r="C20" s="76">
        <v>1.6139208131488501E-6</v>
      </c>
      <c r="D20" s="75">
        <v>7.6208613877415898E-7</v>
      </c>
      <c r="E20" s="75">
        <v>1.3990727899475E-7</v>
      </c>
      <c r="F20" s="75">
        <v>7.1148878917897804E-7</v>
      </c>
      <c r="G20" s="75">
        <v>4.3860620096691001E-10</v>
      </c>
    </row>
    <row r="21" spans="2:7">
      <c r="B21" s="34" t="s">
        <v>162</v>
      </c>
      <c r="C21" s="73">
        <v>46.307306291768597</v>
      </c>
      <c r="D21" s="74">
        <v>13.1966282900589</v>
      </c>
      <c r="E21" s="74">
        <v>28.938507496100499</v>
      </c>
      <c r="F21" s="74">
        <v>4.1654917596204202</v>
      </c>
      <c r="G21" s="74">
        <v>6.6787459887561098E-3</v>
      </c>
    </row>
    <row r="22" spans="2:7">
      <c r="B22" s="34" t="s">
        <v>163</v>
      </c>
      <c r="C22" s="73">
        <v>1962.3767854252301</v>
      </c>
      <c r="D22" s="74">
        <v>1122.5773483893799</v>
      </c>
      <c r="E22" s="74">
        <v>722.49147988419202</v>
      </c>
      <c r="F22" s="74">
        <v>116.408836347484</v>
      </c>
      <c r="G22" s="74">
        <v>0.89912080417693796</v>
      </c>
    </row>
    <row r="23" spans="2:7">
      <c r="B23" s="34" t="s">
        <v>164</v>
      </c>
      <c r="C23" s="76">
        <v>8.8485064630812401E-6</v>
      </c>
      <c r="D23" s="75">
        <v>1.5928621267388999E-6</v>
      </c>
      <c r="E23" s="75">
        <v>6.7908459396795501E-6</v>
      </c>
      <c r="F23" s="75">
        <v>4.3366218372663898E-7</v>
      </c>
      <c r="G23" s="75">
        <v>3.1136212936154998E-8</v>
      </c>
    </row>
    <row r="24" spans="2:7">
      <c r="B24" s="34" t="s">
        <v>165</v>
      </c>
      <c r="C24" s="76">
        <v>7.0748455888109104E-5</v>
      </c>
      <c r="D24" s="75">
        <v>7.0068659322458804E-6</v>
      </c>
      <c r="E24" s="75">
        <v>7.2609952756681798E-6</v>
      </c>
      <c r="F24" s="75">
        <v>1.26849034114954E-5</v>
      </c>
      <c r="G24" s="75">
        <v>4.3795691268699702E-5</v>
      </c>
    </row>
    <row r="25" spans="2:7">
      <c r="B25" s="34" t="s">
        <v>166</v>
      </c>
      <c r="C25" s="73">
        <v>7.3099867752463599</v>
      </c>
      <c r="D25" s="74">
        <v>3.3616894705054099</v>
      </c>
      <c r="E25" s="74">
        <v>0.77998670404416304</v>
      </c>
      <c r="F25" s="74">
        <v>2.8102433864823602</v>
      </c>
      <c r="G25" s="74">
        <v>0.358067214214431</v>
      </c>
    </row>
    <row r="26" spans="2:7">
      <c r="B26" s="34" t="s">
        <v>167</v>
      </c>
      <c r="C26" s="73">
        <v>10041.4366681342</v>
      </c>
      <c r="D26" s="74">
        <v>1476.9602977622701</v>
      </c>
      <c r="E26" s="74">
        <v>8130.9940401242102</v>
      </c>
      <c r="F26" s="74">
        <v>414.62985372552902</v>
      </c>
      <c r="G26" s="74">
        <v>18.852476522171699</v>
      </c>
    </row>
    <row r="27" spans="2:7">
      <c r="B27" s="34" t="s">
        <v>168</v>
      </c>
      <c r="C27" s="76">
        <v>1.54288562424911E-3</v>
      </c>
      <c r="D27" s="75">
        <v>1.5431622966077899E-4</v>
      </c>
      <c r="E27" s="75">
        <v>1.3502242240411499E-3</v>
      </c>
      <c r="F27" s="75">
        <v>3.8172224654063201E-5</v>
      </c>
      <c r="G27" s="75">
        <v>1.7294589311554599E-7</v>
      </c>
    </row>
    <row r="28" spans="2:7">
      <c r="B28" s="34" t="s">
        <v>169</v>
      </c>
      <c r="C28" s="73">
        <v>601.24685776849901</v>
      </c>
      <c r="D28" s="74">
        <v>205.81640940560101</v>
      </c>
      <c r="E28" s="74">
        <v>166.63957811798201</v>
      </c>
      <c r="F28" s="74">
        <v>228.75129772028001</v>
      </c>
      <c r="G28" s="74">
        <v>3.9572524638204598E-2</v>
      </c>
    </row>
    <row r="29" spans="2:7"/>
    <row r="30" spans="2:7">
      <c r="B30" s="80" t="s">
        <v>266</v>
      </c>
      <c r="D30" s="13"/>
      <c r="E30" s="14"/>
    </row>
    <row r="31" spans="2:7">
      <c r="B31" s="80"/>
      <c r="D31" s="48" t="s">
        <v>173</v>
      </c>
      <c r="E31" s="48"/>
      <c r="F31" s="48"/>
      <c r="G31" s="37" t="s">
        <v>144</v>
      </c>
    </row>
    <row r="32" spans="2:7">
      <c r="C32" s="41" t="s">
        <v>11</v>
      </c>
      <c r="D32" s="41" t="s">
        <v>141</v>
      </c>
      <c r="E32" s="41" t="s">
        <v>142</v>
      </c>
      <c r="F32" s="41" t="s">
        <v>143</v>
      </c>
      <c r="G32" s="41" t="s">
        <v>144</v>
      </c>
    </row>
    <row r="33" spans="2:7">
      <c r="B33" s="34" t="s">
        <v>145</v>
      </c>
      <c r="C33" s="73">
        <v>8.1376422491847613</v>
      </c>
      <c r="D33" s="75">
        <v>1.2341237091843603E-3</v>
      </c>
      <c r="E33" s="75">
        <v>1.7809921862566242E-3</v>
      </c>
      <c r="F33" s="74">
        <v>1.6804988218464001</v>
      </c>
      <c r="G33" s="74">
        <v>6.4541283114429202</v>
      </c>
    </row>
    <row r="34" spans="2:7">
      <c r="B34" s="34" t="s">
        <v>146</v>
      </c>
      <c r="C34" s="73">
        <v>499.74465457473787</v>
      </c>
      <c r="D34" s="74">
        <v>1.0174435486483802</v>
      </c>
      <c r="E34" s="74">
        <v>0.41411204882397828</v>
      </c>
      <c r="F34" s="74">
        <v>511.97642751394</v>
      </c>
      <c r="G34" s="74">
        <v>-13.6633285366745</v>
      </c>
    </row>
    <row r="35" spans="2:7">
      <c r="B35" s="34" t="s">
        <v>147</v>
      </c>
      <c r="C35" s="73">
        <v>300.64136451469966</v>
      </c>
      <c r="D35" s="74">
        <v>0.58825218940969337</v>
      </c>
      <c r="E35" s="75">
        <v>1.2136719527825828E-3</v>
      </c>
      <c r="F35" s="74">
        <v>300.05179483483499</v>
      </c>
      <c r="G35" s="75">
        <v>1.03818502175007E-4</v>
      </c>
    </row>
    <row r="36" spans="2:7">
      <c r="B36" s="34" t="s">
        <v>148</v>
      </c>
      <c r="C36" s="73">
        <v>199.08498444481123</v>
      </c>
      <c r="D36" s="74">
        <v>0.42904044716763062</v>
      </c>
      <c r="E36" s="74">
        <v>0.41257839645341732</v>
      </c>
      <c r="F36" s="74">
        <v>211.90686782589199</v>
      </c>
      <c r="G36" s="74">
        <v>-13.6635022247018</v>
      </c>
    </row>
    <row r="37" spans="2:7">
      <c r="B37" s="34" t="s">
        <v>149</v>
      </c>
      <c r="C37" s="73">
        <v>1.830561522675863E-2</v>
      </c>
      <c r="D37" s="75">
        <v>1.5091207105341644E-4</v>
      </c>
      <c r="E37" s="75">
        <v>3.199804177786586E-4</v>
      </c>
      <c r="F37" s="74">
        <v>1.7764853212869702E-2</v>
      </c>
      <c r="G37" s="75">
        <v>6.9869525056851504E-5</v>
      </c>
    </row>
    <row r="38" spans="2:7">
      <c r="B38" s="34" t="s">
        <v>150</v>
      </c>
      <c r="C38" s="73">
        <v>733.31207502004258</v>
      </c>
      <c r="D38" s="74">
        <v>0.96732015340500399</v>
      </c>
      <c r="E38" s="74">
        <v>3.0455475354206829</v>
      </c>
      <c r="F38" s="74">
        <v>213.54229956818699</v>
      </c>
      <c r="G38" s="74">
        <v>515.75690776302997</v>
      </c>
    </row>
    <row r="39" spans="2:7">
      <c r="B39" s="34" t="s">
        <v>151</v>
      </c>
      <c r="C39" s="73">
        <v>701.54423889588656</v>
      </c>
      <c r="D39" s="74">
        <v>0.86332600169260942</v>
      </c>
      <c r="E39" s="74">
        <v>2.8495026881149776</v>
      </c>
      <c r="F39" s="74">
        <v>182.21230466115799</v>
      </c>
      <c r="G39" s="74">
        <v>515.61910554492101</v>
      </c>
    </row>
    <row r="40" spans="2:7">
      <c r="B40" s="34" t="s">
        <v>152</v>
      </c>
      <c r="C40" s="73">
        <v>31.767836124161722</v>
      </c>
      <c r="D40" s="74">
        <v>0.10399415171240552</v>
      </c>
      <c r="E40" s="74">
        <v>0.19604484730581329</v>
      </c>
      <c r="F40" s="74">
        <v>31.3299949070312</v>
      </c>
      <c r="G40" s="74">
        <v>0.137802218112303</v>
      </c>
    </row>
    <row r="41" spans="2:7">
      <c r="B41" s="34" t="s">
        <v>153</v>
      </c>
      <c r="C41" s="73">
        <v>0.22633470936704139</v>
      </c>
      <c r="D41" s="75">
        <v>1.003802138183481E-4</v>
      </c>
      <c r="E41" s="75">
        <v>2.371015736822437E-4</v>
      </c>
      <c r="F41" s="74">
        <v>1.59819254602948E-2</v>
      </c>
      <c r="G41" s="74">
        <v>0.21001530211924599</v>
      </c>
    </row>
    <row r="42" spans="2:7">
      <c r="B42" s="34" t="s">
        <v>154</v>
      </c>
      <c r="C42" s="73">
        <v>2.4349336513106272</v>
      </c>
      <c r="D42" s="75">
        <v>3.6187173840537785E-4</v>
      </c>
      <c r="E42" s="75">
        <v>3.915216802447938E-4</v>
      </c>
      <c r="F42" s="74">
        <v>6.6925468492357199E-2</v>
      </c>
      <c r="G42" s="74">
        <v>2.3672547893996199</v>
      </c>
    </row>
    <row r="43" spans="2:7">
      <c r="B43" s="34" t="s">
        <v>155</v>
      </c>
      <c r="C43" s="73">
        <v>36.432567918517194</v>
      </c>
      <c r="D43" s="75">
        <v>4.7092877739049448E-3</v>
      </c>
      <c r="E43" s="75">
        <v>3.8036388613669654E-3</v>
      </c>
      <c r="F43" s="74">
        <v>7.3013127024316198</v>
      </c>
      <c r="G43" s="74">
        <v>29.122742289450301</v>
      </c>
    </row>
    <row r="44" spans="2:7">
      <c r="B44" s="34" t="s">
        <v>156</v>
      </c>
      <c r="C44" s="76">
        <v>6.3577067543534089E-7</v>
      </c>
      <c r="D44" s="75">
        <v>1.2396750604898546E-10</v>
      </c>
      <c r="E44" s="75">
        <v>3.3982319355686119E-10</v>
      </c>
      <c r="F44" s="75">
        <v>7.5693520769689802E-9</v>
      </c>
      <c r="G44" s="75">
        <v>6.2773753265876603E-7</v>
      </c>
    </row>
    <row r="45" spans="2:7">
      <c r="B45" s="34" t="s">
        <v>157</v>
      </c>
      <c r="C45" s="76">
        <v>6.3254806825887324E-7</v>
      </c>
      <c r="D45" s="75">
        <v>3.979133538154595E-11</v>
      </c>
      <c r="E45" s="75">
        <v>1.0711676040872543E-10</v>
      </c>
      <c r="F45" s="75">
        <v>4.7094101834889797E-9</v>
      </c>
      <c r="G45" s="75">
        <v>6.27691749979594E-7</v>
      </c>
    </row>
    <row r="46" spans="2:7">
      <c r="B46" s="34" t="s">
        <v>158</v>
      </c>
      <c r="C46" s="76">
        <v>3.2226071764673669E-9</v>
      </c>
      <c r="D46" s="75">
        <v>8.4176170667439499E-11</v>
      </c>
      <c r="E46" s="75">
        <v>2.327064331481354E-10</v>
      </c>
      <c r="F46" s="75">
        <v>2.85994189348E-9</v>
      </c>
      <c r="G46" s="75">
        <v>4.5782679171792002E-11</v>
      </c>
    </row>
    <row r="47" spans="2:7">
      <c r="B47" s="34" t="s">
        <v>159</v>
      </c>
      <c r="C47" s="76">
        <v>1.1255955544258562E-4</v>
      </c>
      <c r="D47" s="75">
        <v>2.827160353462622E-9</v>
      </c>
      <c r="E47" s="75">
        <v>3.5128328273917818E-9</v>
      </c>
      <c r="F47" s="75">
        <v>9.0734278937976603E-7</v>
      </c>
      <c r="G47" s="75">
        <v>1.11645872660025E-4</v>
      </c>
    </row>
    <row r="48" spans="2:7">
      <c r="B48" s="34" t="s">
        <v>160</v>
      </c>
      <c r="C48" s="76">
        <v>1.1184591425971188E-4</v>
      </c>
      <c r="D48" s="75">
        <v>1.3791966897917142E-9</v>
      </c>
      <c r="E48" s="75">
        <v>3.2470089973017567E-9</v>
      </c>
      <c r="F48" s="75">
        <v>1.95854000200788E-7</v>
      </c>
      <c r="G48" s="75">
        <v>1.11645434053824E-4</v>
      </c>
    </row>
    <row r="49" spans="2:7">
      <c r="B49" s="34" t="s">
        <v>161</v>
      </c>
      <c r="C49" s="76">
        <v>7.1364118287370594E-7</v>
      </c>
      <c r="D49" s="75">
        <v>1.447963663670902E-9</v>
      </c>
      <c r="E49" s="75">
        <v>2.6582383009002498E-10</v>
      </c>
      <c r="F49" s="75">
        <v>7.1148878917897804E-7</v>
      </c>
      <c r="G49" s="75">
        <v>4.3860620096691001E-10</v>
      </c>
    </row>
    <row r="50" spans="2:7">
      <c r="B50" s="34" t="s">
        <v>162</v>
      </c>
      <c r="C50" s="73">
        <v>4.2522272636028795</v>
      </c>
      <c r="D50" s="74">
        <v>2.507359375111191E-2</v>
      </c>
      <c r="E50" s="74">
        <v>5.4983164242590948E-2</v>
      </c>
      <c r="F50" s="74">
        <v>4.1654917596204202</v>
      </c>
      <c r="G50" s="74">
        <v>6.6787459887561098E-3</v>
      </c>
    </row>
    <row r="51" spans="2:7">
      <c r="B51" s="34" t="s">
        <v>163</v>
      </c>
      <c r="C51" s="73">
        <v>120.81358792538072</v>
      </c>
      <c r="D51" s="74">
        <v>2.1328969619398217</v>
      </c>
      <c r="E51" s="74">
        <v>1.3727338117799648</v>
      </c>
      <c r="F51" s="74">
        <v>116.408836347484</v>
      </c>
      <c r="G51" s="74">
        <v>0.89912080417693796</v>
      </c>
    </row>
    <row r="52" spans="2:7">
      <c r="B52" s="34" t="s">
        <v>164</v>
      </c>
      <c r="C52" s="76">
        <v>4.8072744198898902E-7</v>
      </c>
      <c r="D52" s="75">
        <v>3.0264380408039101E-9</v>
      </c>
      <c r="E52" s="75">
        <v>1.2902607285391145E-8</v>
      </c>
      <c r="F52" s="75">
        <v>4.3366218372663898E-7</v>
      </c>
      <c r="G52" s="75">
        <v>3.1136212936154998E-8</v>
      </c>
    </row>
    <row r="53" spans="2:7">
      <c r="B53" s="34" t="s">
        <v>165</v>
      </c>
      <c r="C53" s="76">
        <v>5.6507703616490138E-5</v>
      </c>
      <c r="D53" s="75">
        <v>1.3313045271267173E-8</v>
      </c>
      <c r="E53" s="75">
        <v>1.3795891023769541E-8</v>
      </c>
      <c r="F53" s="75">
        <v>1.26849034114954E-5</v>
      </c>
      <c r="G53" s="75">
        <v>4.3795691268699702E-5</v>
      </c>
    </row>
    <row r="54" spans="2:7">
      <c r="B54" s="34" t="s">
        <v>166</v>
      </c>
      <c r="C54" s="73">
        <v>3.1761797854284355</v>
      </c>
      <c r="D54" s="74">
        <v>6.3872099939602791E-3</v>
      </c>
      <c r="E54" s="75">
        <v>1.4819747376839097E-3</v>
      </c>
      <c r="F54" s="74">
        <v>2.8102433864823602</v>
      </c>
      <c r="G54" s="74">
        <v>0.358067214214431</v>
      </c>
    </row>
    <row r="55" spans="2:7">
      <c r="B55" s="34" t="s">
        <v>167</v>
      </c>
      <c r="C55" s="73">
        <v>451.73744348968501</v>
      </c>
      <c r="D55" s="74">
        <v>2.8062245657483134</v>
      </c>
      <c r="E55" s="74">
        <v>15.448888676235999</v>
      </c>
      <c r="F55" s="74">
        <v>414.62985372552902</v>
      </c>
      <c r="G55" s="74">
        <v>18.852476522171699</v>
      </c>
    </row>
    <row r="56" spans="2:7">
      <c r="B56" s="34" t="s">
        <v>168</v>
      </c>
      <c r="C56" s="76">
        <v>4.1203797409212417E-5</v>
      </c>
      <c r="D56" s="75">
        <v>2.9320083635548011E-7</v>
      </c>
      <c r="E56" s="75">
        <v>2.5654260256781849E-6</v>
      </c>
      <c r="F56" s="75">
        <v>3.8172224654063201E-5</v>
      </c>
      <c r="G56" s="75">
        <v>1.7294589311554599E-7</v>
      </c>
    </row>
    <row r="57" spans="2:7">
      <c r="B57" s="34" t="s">
        <v>169</v>
      </c>
      <c r="C57" s="73">
        <v>229.49853662121302</v>
      </c>
      <c r="D57" s="74">
        <v>0.39105117787064192</v>
      </c>
      <c r="E57" s="74">
        <v>0.3166151984241658</v>
      </c>
      <c r="F57" s="74">
        <v>228.75129772028001</v>
      </c>
      <c r="G57" s="74">
        <v>3.9572524638204598E-2</v>
      </c>
    </row>
    <row r="58" spans="2:7"/>
    <row r="59" spans="2:7">
      <c r="B59" s="83" t="s">
        <v>267</v>
      </c>
    </row>
    <row r="60" spans="2:7">
      <c r="B60" s="84" t="s">
        <v>175</v>
      </c>
      <c r="C60" s="85" t="s">
        <v>176</v>
      </c>
      <c r="D60" s="41" t="s">
        <v>177</v>
      </c>
      <c r="E60" s="85" t="s">
        <v>41</v>
      </c>
      <c r="F60" s="41" t="s">
        <v>178</v>
      </c>
    </row>
    <row r="61" spans="2:7">
      <c r="B61" s="86" t="s">
        <v>179</v>
      </c>
      <c r="C61" s="87">
        <v>5.8034092461836746</v>
      </c>
      <c r="D61" s="87">
        <v>22.248671115206037</v>
      </c>
      <c r="E61" s="87">
        <v>28.052080361389713</v>
      </c>
      <c r="F61" s="88">
        <v>2.40997247420802E-6</v>
      </c>
    </row>
    <row r="62" spans="2:7">
      <c r="B62" s="86" t="s">
        <v>180</v>
      </c>
      <c r="C62" s="87">
        <v>338305.4716418641</v>
      </c>
      <c r="D62" s="87">
        <v>-21725.267347701571</v>
      </c>
      <c r="E62" s="87">
        <v>316580.20429416251</v>
      </c>
      <c r="F62" s="88">
        <v>2.7197611314353387E-2</v>
      </c>
    </row>
    <row r="63" spans="2:7">
      <c r="B63" s="86" t="s">
        <v>181</v>
      </c>
      <c r="C63" s="87">
        <v>236839.25728267425</v>
      </c>
      <c r="D63" s="87">
        <v>561473.60006714484</v>
      </c>
      <c r="E63" s="87">
        <v>798312.85734981904</v>
      </c>
      <c r="F63" s="88">
        <v>6.8583576948091488E-2</v>
      </c>
    </row>
    <row r="64" spans="2:7">
      <c r="B64" s="86" t="s">
        <v>182</v>
      </c>
      <c r="C64" s="87">
        <v>7.356788787306164E-4</v>
      </c>
      <c r="D64" s="87">
        <v>9.4674898195356103E-3</v>
      </c>
      <c r="E64" s="87">
        <v>1.0203168698266226E-2</v>
      </c>
      <c r="F64" s="88">
        <v>8.7656086093232315E-10</v>
      </c>
    </row>
    <row r="65" spans="2:6">
      <c r="B65" s="86" t="s">
        <v>183</v>
      </c>
      <c r="C65" s="87">
        <v>3.9064239095033454E-2</v>
      </c>
      <c r="D65" s="87">
        <v>1.3663794644414606</v>
      </c>
      <c r="E65" s="87">
        <v>1.4054437035364942</v>
      </c>
      <c r="F65" s="88">
        <v>1.2074258293633844E-7</v>
      </c>
    </row>
    <row r="66" spans="2:6">
      <c r="B66" s="86" t="s">
        <v>184</v>
      </c>
      <c r="C66" s="87">
        <v>48.001431958393567</v>
      </c>
      <c r="D66" s="87">
        <v>191.2403117921333</v>
      </c>
      <c r="E66" s="87">
        <v>239.24174375052687</v>
      </c>
      <c r="F66" s="88">
        <v>2.055341385353621E-5</v>
      </c>
    </row>
    <row r="67" spans="2:6">
      <c r="B67" s="86" t="s">
        <v>185</v>
      </c>
      <c r="C67" s="87">
        <v>2.9601327817400581E-15</v>
      </c>
      <c r="D67" s="87">
        <v>2.3131500340942872E-13</v>
      </c>
      <c r="E67" s="87">
        <v>2.342751361911688E-13</v>
      </c>
      <c r="F67" s="88">
        <v>2.012672936689397E-20</v>
      </c>
    </row>
    <row r="68" spans="2:6">
      <c r="B68" s="86" t="s">
        <v>186</v>
      </c>
      <c r="C68" s="87">
        <v>2.1687174526858888E-12</v>
      </c>
      <c r="D68" s="87">
        <v>2.6500264334583534E-10</v>
      </c>
      <c r="E68" s="87">
        <v>2.6717136079852121E-10</v>
      </c>
      <c r="F68" s="88">
        <v>2.2952865424817209E-17</v>
      </c>
    </row>
    <row r="69" spans="2:6">
      <c r="B69" s="86" t="s">
        <v>187</v>
      </c>
      <c r="C69" s="87">
        <v>897.60235869101325</v>
      </c>
      <c r="D69" s="87">
        <v>1.4120338344347942</v>
      </c>
      <c r="E69" s="87">
        <v>899.0143925254481</v>
      </c>
      <c r="F69" s="88">
        <v>7.7234911350291022E-5</v>
      </c>
    </row>
    <row r="70" spans="2:6">
      <c r="B70" s="86" t="s">
        <v>188</v>
      </c>
      <c r="C70" s="87">
        <v>7797869.9166379115</v>
      </c>
      <c r="D70" s="87">
        <v>58468.56712650042</v>
      </c>
      <c r="E70" s="87">
        <v>7856338.4837644119</v>
      </c>
      <c r="F70" s="88">
        <v>0.674943150383711</v>
      </c>
    </row>
    <row r="71" spans="2:6">
      <c r="B71" s="86" t="s">
        <v>189</v>
      </c>
      <c r="C71" s="87">
        <v>1.4837095027341294E-9</v>
      </c>
      <c r="D71" s="87">
        <v>1.0275355039699319E-10</v>
      </c>
      <c r="E71" s="87">
        <v>1.5864630531311225E-9</v>
      </c>
      <c r="F71" s="88">
        <v>1.3629407302912101E-16</v>
      </c>
    </row>
    <row r="72" spans="2:6">
      <c r="B72" s="86" t="s">
        <v>190</v>
      </c>
      <c r="C72" s="87">
        <v>6.7770280228540388E-10</v>
      </c>
      <c r="D72" s="87">
        <v>2.3348358929169187E-9</v>
      </c>
      <c r="E72" s="87">
        <v>3.0125386952023227E-9</v>
      </c>
      <c r="F72" s="88">
        <v>2.5880915922787809E-16</v>
      </c>
    </row>
    <row r="73" spans="2:6">
      <c r="B73" s="86" t="s">
        <v>191</v>
      </c>
      <c r="C73" s="87">
        <v>5.5094664389748029</v>
      </c>
      <c r="D73" s="87">
        <v>0.70002856513349687</v>
      </c>
      <c r="E73" s="87">
        <v>6.2094950041082999</v>
      </c>
      <c r="F73" s="88">
        <v>5.3346175562901675E-7</v>
      </c>
    </row>
    <row r="74" spans="2:6">
      <c r="B74" s="86" t="s">
        <v>192</v>
      </c>
      <c r="C74" s="87">
        <v>2341041.901360312</v>
      </c>
      <c r="D74" s="87">
        <v>101954.19303190454</v>
      </c>
      <c r="E74" s="87">
        <v>2442996.0943922168</v>
      </c>
      <c r="F74" s="88">
        <v>0.20987938385441257</v>
      </c>
    </row>
    <row r="75" spans="2:6">
      <c r="B75" s="86" t="s">
        <v>193</v>
      </c>
      <c r="C75" s="87">
        <v>1.9702194280999397E-7</v>
      </c>
      <c r="D75" s="87">
        <v>8.3045158956222873E-10</v>
      </c>
      <c r="E75" s="87">
        <v>1.978523943995562E-7</v>
      </c>
      <c r="F75" s="88">
        <v>1.6997627923359394E-14</v>
      </c>
    </row>
    <row r="76" spans="2:6">
      <c r="B76" s="86" t="s">
        <v>194</v>
      </c>
      <c r="C76" s="87">
        <v>224560.01521311293</v>
      </c>
      <c r="D76" s="87">
        <v>38.727651237178925</v>
      </c>
      <c r="E76" s="87">
        <v>224598.74286435012</v>
      </c>
      <c r="F76" s="88">
        <v>1.9295424120836707E-2</v>
      </c>
    </row>
    <row r="77" spans="2:6">
      <c r="B77" s="89" t="s">
        <v>195</v>
      </c>
      <c r="C77" s="90">
        <v>10939573.518602328</v>
      </c>
      <c r="D77" s="90">
        <v>700426.79742134991</v>
      </c>
      <c r="E77" s="90">
        <v>11640000.316023676</v>
      </c>
      <c r="F77" s="91">
        <v>1</v>
      </c>
    </row>
    <row r="78" spans="2:6"/>
    <row r="79" spans="2:6">
      <c r="B79" s="83" t="s">
        <v>268</v>
      </c>
      <c r="D79" s="13"/>
      <c r="E79" s="14"/>
    </row>
    <row r="80" spans="2:6">
      <c r="B80" s="92"/>
      <c r="C80" s="85" t="s">
        <v>176</v>
      </c>
      <c r="D80" s="41" t="s">
        <v>177</v>
      </c>
      <c r="E80" s="93" t="s">
        <v>41</v>
      </c>
    </row>
    <row r="81" spans="2:5">
      <c r="B81" s="34" t="s">
        <v>145</v>
      </c>
      <c r="C81" s="94">
        <v>1.0128259204541601</v>
      </c>
      <c r="D81" s="94">
        <v>3.5340754461462298</v>
      </c>
      <c r="E81" s="94">
        <v>4.5469013666003901</v>
      </c>
    </row>
    <row r="82" spans="2:5">
      <c r="B82" s="34" t="s">
        <v>146</v>
      </c>
      <c r="C82" s="94">
        <v>140.49828513468699</v>
      </c>
      <c r="D82" s="94">
        <v>188.02732971339699</v>
      </c>
      <c r="E82" s="94">
        <v>328.52561484808399</v>
      </c>
    </row>
    <row r="83" spans="2:5">
      <c r="B83" s="34" t="s">
        <v>147</v>
      </c>
      <c r="C83" s="94">
        <v>0.122714500711242</v>
      </c>
      <c r="D83" s="95">
        <v>5.8475069873706903E-5</v>
      </c>
      <c r="E83" s="94">
        <v>0.12277297578111571</v>
      </c>
    </row>
    <row r="84" spans="2:5">
      <c r="B84" s="34" t="s">
        <v>148</v>
      </c>
      <c r="C84" s="94">
        <v>140.05256945737099</v>
      </c>
      <c r="D84" s="94">
        <v>82.607231884789599</v>
      </c>
      <c r="E84" s="94">
        <v>222.65980134216059</v>
      </c>
    </row>
    <row r="85" spans="2:5">
      <c r="B85" s="34" t="s">
        <v>149</v>
      </c>
      <c r="C85" s="94">
        <v>0.3230011766052</v>
      </c>
      <c r="D85" s="94">
        <v>105.420039353538</v>
      </c>
      <c r="E85" s="94">
        <v>105.7430405301432</v>
      </c>
    </row>
    <row r="86" spans="2:5">
      <c r="B86" s="34" t="s">
        <v>150</v>
      </c>
      <c r="C86" s="94">
        <v>11282.204847634001</v>
      </c>
      <c r="D86" s="94">
        <v>477.611817667379</v>
      </c>
      <c r="E86" s="94">
        <v>11759.81666530138</v>
      </c>
    </row>
    <row r="87" spans="2:5">
      <c r="B87" s="34" t="s">
        <v>151</v>
      </c>
      <c r="C87" s="94">
        <v>11260.9154999371</v>
      </c>
      <c r="D87" s="94">
        <v>477.53419981194799</v>
      </c>
      <c r="E87" s="94">
        <v>11738.449699749048</v>
      </c>
    </row>
    <row r="88" spans="2:5">
      <c r="B88" s="34" t="s">
        <v>152</v>
      </c>
      <c r="C88" s="94">
        <v>21.289347696998998</v>
      </c>
      <c r="D88" s="94">
        <v>7.7617855473794295E-2</v>
      </c>
      <c r="E88" s="94">
        <v>21.366965552472792</v>
      </c>
    </row>
    <row r="89" spans="2:5">
      <c r="B89" s="34" t="s">
        <v>153</v>
      </c>
      <c r="C89" s="94">
        <v>3.11603556614868E-2</v>
      </c>
      <c r="D89" s="94">
        <v>0.20000861881527199</v>
      </c>
      <c r="E89" s="94">
        <v>0.2311689744767588</v>
      </c>
    </row>
    <row r="90" spans="2:5">
      <c r="B90" s="34" t="s">
        <v>154</v>
      </c>
      <c r="C90" s="94">
        <v>0.169108085639749</v>
      </c>
      <c r="D90" s="94">
        <v>2.3983828648942702</v>
      </c>
      <c r="E90" s="94">
        <v>2.5674909505340193</v>
      </c>
    </row>
    <row r="91" spans="2:5">
      <c r="B91" s="34" t="s">
        <v>155</v>
      </c>
      <c r="C91" s="94">
        <v>2.6658772404043098</v>
      </c>
      <c r="D91" s="94">
        <v>16.113063839097101</v>
      </c>
      <c r="E91" s="94">
        <v>18.778941079501411</v>
      </c>
    </row>
    <row r="92" spans="2:5">
      <c r="B92" s="34" t="s">
        <v>156</v>
      </c>
      <c r="C92" s="95">
        <v>9.9298595633660604E-8</v>
      </c>
      <c r="D92" s="95">
        <v>3.95379787423407E-8</v>
      </c>
      <c r="E92" s="95">
        <v>1.3883657437600132E-7</v>
      </c>
    </row>
    <row r="93" spans="2:5">
      <c r="B93" s="34" t="s">
        <v>157</v>
      </c>
      <c r="C93" s="95">
        <v>7.1540412343517404E-8</v>
      </c>
      <c r="D93" s="95">
        <v>3.9512191957639603E-8</v>
      </c>
      <c r="E93" s="95">
        <v>1.1105260430115701E-7</v>
      </c>
    </row>
    <row r="94" spans="2:5">
      <c r="B94" s="34" t="s">
        <v>158</v>
      </c>
      <c r="C94" s="95">
        <v>2.77581832901432E-8</v>
      </c>
      <c r="D94" s="95">
        <v>2.5786784701085E-11</v>
      </c>
      <c r="E94" s="95">
        <v>2.7783970074844284E-8</v>
      </c>
    </row>
    <row r="95" spans="2:5">
      <c r="B95" s="34" t="s">
        <v>159</v>
      </c>
      <c r="C95" s="95">
        <v>1.8568558552888899E-6</v>
      </c>
      <c r="D95" s="95">
        <v>5.8045112517143896E-6</v>
      </c>
      <c r="E95" s="95">
        <v>7.6613671070032791E-6</v>
      </c>
    </row>
    <row r="96" spans="2:5">
      <c r="B96" s="34" t="s">
        <v>160</v>
      </c>
      <c r="C96" s="95">
        <v>1.73040993284483E-6</v>
      </c>
      <c r="D96" s="95">
        <v>5.8042641419345E-6</v>
      </c>
      <c r="E96" s="95">
        <v>7.5346740747793303E-6</v>
      </c>
    </row>
    <row r="97" spans="2:6">
      <c r="B97" s="34" t="s">
        <v>161</v>
      </c>
      <c r="C97" s="95">
        <v>1.2644592244405599E-7</v>
      </c>
      <c r="D97" s="95">
        <v>2.4710977988514601E-10</v>
      </c>
      <c r="E97" s="95">
        <v>1.2669303222394113E-7</v>
      </c>
    </row>
    <row r="98" spans="2:6">
      <c r="B98" s="34" t="s">
        <v>162</v>
      </c>
      <c r="C98" s="94">
        <v>11.843254851956999</v>
      </c>
      <c r="D98" s="95">
        <v>3.7617585515047902E-3</v>
      </c>
      <c r="E98" s="94">
        <v>11.847016610508504</v>
      </c>
    </row>
    <row r="99" spans="2:6">
      <c r="B99" s="34" t="s">
        <v>163</v>
      </c>
      <c r="C99" s="94">
        <v>1014.96698103959</v>
      </c>
      <c r="D99" s="94">
        <v>0.50642371781209194</v>
      </c>
      <c r="E99" s="94">
        <v>1015.4734047574021</v>
      </c>
    </row>
    <row r="100" spans="2:6">
      <c r="B100" s="34" t="s">
        <v>164</v>
      </c>
      <c r="C100" s="95">
        <v>3.7130858578057798E-6</v>
      </c>
      <c r="D100" s="95">
        <v>1.7537261556472199E-8</v>
      </c>
      <c r="E100" s="95">
        <v>3.7306231193622519E-6</v>
      </c>
    </row>
    <row r="101" spans="2:6">
      <c r="B101" s="34" t="s">
        <v>165</v>
      </c>
      <c r="C101" s="95">
        <v>6.3358760415334499E-6</v>
      </c>
      <c r="D101" s="95">
        <v>2.3368482617078399E-5</v>
      </c>
      <c r="E101" s="95">
        <v>2.9704358658611849E-5</v>
      </c>
    </row>
    <row r="102" spans="2:6">
      <c r="B102" s="34" t="s">
        <v>166</v>
      </c>
      <c r="C102" s="94">
        <v>0.47363609447673</v>
      </c>
      <c r="D102" s="94">
        <v>0.36961188969513897</v>
      </c>
      <c r="E102" s="94">
        <v>0.84324798417186897</v>
      </c>
    </row>
    <row r="103" spans="2:6">
      <c r="B103" s="34" t="s">
        <v>167</v>
      </c>
      <c r="C103" s="94">
        <v>8024.45050279116</v>
      </c>
      <c r="D103" s="94">
        <v>10.6185300195151</v>
      </c>
      <c r="E103" s="94">
        <v>8035.0690328106748</v>
      </c>
    </row>
    <row r="104" spans="2:6">
      <c r="B104" s="34" t="s">
        <v>168</v>
      </c>
      <c r="C104" s="95">
        <v>1.7680245654545E-3</v>
      </c>
      <c r="D104" s="95">
        <v>9.7410605743999602E-8</v>
      </c>
      <c r="E104" s="95">
        <v>1.768121976060244E-3</v>
      </c>
    </row>
    <row r="105" spans="2:6">
      <c r="B105" s="34" t="s">
        <v>169</v>
      </c>
      <c r="C105" s="94">
        <v>119.22503802077701</v>
      </c>
      <c r="D105" s="94">
        <v>2.2288957120545998E-2</v>
      </c>
      <c r="E105" s="94">
        <v>119.24732697789756</v>
      </c>
    </row>
    <row r="106" spans="2:6"/>
    <row r="107" spans="2:6"/>
    <row r="108" spans="2:6">
      <c r="B108" s="83" t="s">
        <v>269</v>
      </c>
    </row>
    <row r="109" spans="2:6">
      <c r="C109" s="96" t="s">
        <v>176</v>
      </c>
      <c r="D109" s="97" t="s">
        <v>177</v>
      </c>
      <c r="E109" s="96" t="s">
        <v>41</v>
      </c>
      <c r="F109" s="97" t="s">
        <v>178</v>
      </c>
    </row>
    <row r="110" spans="2:6">
      <c r="B110" s="34" t="s">
        <v>179</v>
      </c>
      <c r="C110" s="98">
        <v>3.4914135129895807</v>
      </c>
      <c r="D110" s="98">
        <v>12.182664877955283</v>
      </c>
      <c r="E110" s="98">
        <v>15.674078390944864</v>
      </c>
      <c r="F110" s="99">
        <v>1.2750161831636778E-7</v>
      </c>
    </row>
    <row r="111" spans="2:6">
      <c r="B111" s="34" t="s">
        <v>198</v>
      </c>
      <c r="C111" s="98">
        <v>223396.48831270635</v>
      </c>
      <c r="D111" s="98">
        <v>298969.09506419266</v>
      </c>
      <c r="E111" s="98">
        <v>522365.58337689901</v>
      </c>
      <c r="F111" s="99">
        <v>4.2492104206780885E-3</v>
      </c>
    </row>
    <row r="112" spans="2:6">
      <c r="B112" s="34" t="s">
        <v>181</v>
      </c>
      <c r="C112" s="98">
        <v>12282259.485328278</v>
      </c>
      <c r="D112" s="98">
        <v>519947.32918541547</v>
      </c>
      <c r="E112" s="98">
        <v>12802206.814513693</v>
      </c>
      <c r="F112" s="99">
        <v>0.10414022733319563</v>
      </c>
    </row>
    <row r="113" spans="2:6">
      <c r="B113" s="34" t="s">
        <v>182</v>
      </c>
      <c r="C113" s="98">
        <v>1.4047088332198251E-3</v>
      </c>
      <c r="D113" s="98">
        <v>9.0163885361924621E-3</v>
      </c>
      <c r="E113" s="98">
        <v>1.0421097369412288E-2</v>
      </c>
      <c r="F113" s="99">
        <v>8.4770966821253253E-11</v>
      </c>
    </row>
    <row r="114" spans="2:6">
      <c r="B114" s="34" t="s">
        <v>183</v>
      </c>
      <c r="C114" s="98">
        <v>9.7609187031263117E-2</v>
      </c>
      <c r="D114" s="98">
        <v>1.3843465896169727</v>
      </c>
      <c r="E114" s="98">
        <v>1.4819557766482359</v>
      </c>
      <c r="F114" s="99">
        <v>1.2055047517505069E-8</v>
      </c>
    </row>
    <row r="115" spans="2:6">
      <c r="B115" s="34" t="s">
        <v>184</v>
      </c>
      <c r="C115" s="98">
        <v>17.506016074562982</v>
      </c>
      <c r="D115" s="98">
        <v>105.80965631219894</v>
      </c>
      <c r="E115" s="98">
        <v>123.31567238676192</v>
      </c>
      <c r="F115" s="99">
        <v>1.003117848521578E-6</v>
      </c>
    </row>
    <row r="116" spans="2:6">
      <c r="B116" s="34" t="s">
        <v>185</v>
      </c>
      <c r="C116" s="98">
        <v>3.6590539505047598E-14</v>
      </c>
      <c r="D116" s="98">
        <v>1.4569349786765124E-14</v>
      </c>
      <c r="E116" s="98">
        <v>5.115988929181272E-14</v>
      </c>
      <c r="F116" s="99">
        <v>4.161628208622937E-22</v>
      </c>
    </row>
    <row r="117" spans="2:6">
      <c r="B117" s="34" t="s">
        <v>186</v>
      </c>
      <c r="C117" s="98">
        <v>4.4074330581137093E-12</v>
      </c>
      <c r="D117" s="98">
        <v>1.3777587907069275E-11</v>
      </c>
      <c r="E117" s="98">
        <v>1.8185020965182985E-11</v>
      </c>
      <c r="F117" s="99">
        <v>1.4792701327290835E-19</v>
      </c>
    </row>
    <row r="118" spans="2:6">
      <c r="B118" s="34" t="s">
        <v>187</v>
      </c>
      <c r="C118" s="98">
        <v>2503.9246273104523</v>
      </c>
      <c r="D118" s="98">
        <v>0.79531851647624574</v>
      </c>
      <c r="E118" s="98">
        <v>2504.7199458269283</v>
      </c>
      <c r="F118" s="99">
        <v>2.0374776657153556E-5</v>
      </c>
    </row>
    <row r="119" spans="2:6">
      <c r="B119" s="34" t="s">
        <v>188</v>
      </c>
      <c r="C119" s="98">
        <v>66001881.823231079</v>
      </c>
      <c r="D119" s="98">
        <v>32932.025376115402</v>
      </c>
      <c r="E119" s="98">
        <v>66034813.848607197</v>
      </c>
      <c r="F119" s="99">
        <v>0.53716368011669524</v>
      </c>
    </row>
    <row r="120" spans="2:6">
      <c r="B120" s="34" t="s">
        <v>189</v>
      </c>
      <c r="C120" s="98">
        <v>1.2253666031920588E-8</v>
      </c>
      <c r="D120" s="98">
        <v>5.7875242980360598E-11</v>
      </c>
      <c r="E120" s="98">
        <v>1.2311541274900949E-8</v>
      </c>
      <c r="F120" s="99">
        <v>1.0014888259238836E-16</v>
      </c>
    </row>
    <row r="121" spans="2:6">
      <c r="B121" s="34" t="s">
        <v>190</v>
      </c>
      <c r="C121" s="98">
        <v>3.3777822352623133E-10</v>
      </c>
      <c r="D121" s="98">
        <v>1.2458205452816837E-9</v>
      </c>
      <c r="E121" s="98">
        <v>1.5835987688079152E-9</v>
      </c>
      <c r="F121" s="99">
        <v>1.2881867804327417E-17</v>
      </c>
    </row>
    <row r="122" spans="2:6">
      <c r="B122" s="34" t="s">
        <v>191</v>
      </c>
      <c r="C122" s="98">
        <v>0.92596803742389677</v>
      </c>
      <c r="D122" s="98">
        <v>0.72259863659179058</v>
      </c>
      <c r="E122" s="98">
        <v>1.6485666740156875</v>
      </c>
      <c r="F122" s="99">
        <v>1.3410352659768796E-8</v>
      </c>
    </row>
    <row r="123" spans="2:6">
      <c r="B123" s="34" t="s">
        <v>192</v>
      </c>
      <c r="C123" s="98">
        <v>43396228.319094591</v>
      </c>
      <c r="D123" s="98">
        <v>57425.010345537659</v>
      </c>
      <c r="E123" s="98">
        <v>43453653.329440132</v>
      </c>
      <c r="F123" s="99">
        <v>0.3534760375106209</v>
      </c>
    </row>
    <row r="124" spans="2:6">
      <c r="B124" s="34" t="s">
        <v>193</v>
      </c>
      <c r="C124" s="98">
        <v>8.4897003583994193E-6</v>
      </c>
      <c r="D124" s="98">
        <v>4.6774624666153731E-10</v>
      </c>
      <c r="E124" s="98">
        <v>8.4901681046460803E-6</v>
      </c>
      <c r="F124" s="99">
        <v>6.9063720757308801E-14</v>
      </c>
    </row>
    <row r="125" spans="2:6">
      <c r="B125" s="34" t="s">
        <v>194</v>
      </c>
      <c r="C125" s="98">
        <v>116679.58345903341</v>
      </c>
      <c r="D125" s="98">
        <v>21.813087886022338</v>
      </c>
      <c r="E125" s="98">
        <v>116701.39654691944</v>
      </c>
      <c r="F125" s="99">
        <v>9.4931367244587505E-4</v>
      </c>
    </row>
    <row r="126" spans="2:6">
      <c r="B126" s="89" t="s">
        <v>195</v>
      </c>
      <c r="C126" s="100">
        <v>122022971.64647304</v>
      </c>
      <c r="D126" s="100">
        <v>909416.1766604702</v>
      </c>
      <c r="E126" s="100">
        <v>122932387.8231335</v>
      </c>
      <c r="F126" s="101">
        <v>1</v>
      </c>
    </row>
    <row r="127" spans="2:6"/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30852-5ED1-4FA8-87D6-A0CD19605E8A}">
  <dimension ref="A1:X222"/>
  <sheetViews>
    <sheetView zoomScale="80" zoomScaleNormal="80" workbookViewId="0">
      <selection activeCell="D5" sqref="D5:E5"/>
    </sheetView>
  </sheetViews>
  <sheetFormatPr defaultColWidth="0" defaultRowHeight="14.45" zeroHeight="1"/>
  <cols>
    <col min="1" max="3" width="9.140625" style="1" customWidth="1"/>
    <col min="4" max="4" width="11.85546875" style="1" customWidth="1"/>
    <col min="5" max="5" width="14.28515625" style="1" customWidth="1"/>
    <col min="6" max="6" width="13" style="1" customWidth="1"/>
    <col min="7" max="7" width="7.28515625" style="1" bestFit="1" customWidth="1"/>
    <col min="8" max="18" width="13.85546875" style="1" bestFit="1" customWidth="1"/>
    <col min="19" max="19" width="13.85546875" style="1" customWidth="1"/>
    <col min="20" max="22" width="13.85546875" style="1" bestFit="1" customWidth="1"/>
    <col min="23" max="24" width="9.140625" style="1" customWidth="1"/>
    <col min="25" max="16384" width="9.140625" style="1" hidden="1"/>
  </cols>
  <sheetData>
    <row r="1" spans="2:23"/>
    <row r="2" spans="2:23">
      <c r="B2" s="72" t="s">
        <v>270</v>
      </c>
    </row>
    <row r="3" spans="2:23">
      <c r="B3" s="45" t="s">
        <v>200</v>
      </c>
      <c r="C3" s="46"/>
      <c r="D3" s="46"/>
      <c r="E3" s="46"/>
      <c r="F3" s="46"/>
      <c r="G3" s="46"/>
      <c r="H3" s="46"/>
      <c r="I3" s="47"/>
    </row>
    <row r="4" spans="2:23">
      <c r="B4" s="12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9"/>
    </row>
    <row r="5" spans="2:23">
      <c r="B5" s="12"/>
      <c r="D5" s="45" t="s">
        <v>201</v>
      </c>
      <c r="E5" s="47"/>
      <c r="F5" s="34">
        <v>0.04</v>
      </c>
      <c r="W5" s="11"/>
    </row>
    <row r="6" spans="2:23">
      <c r="B6" s="12"/>
      <c r="D6" s="48" t="s">
        <v>202</v>
      </c>
      <c r="E6" s="32"/>
      <c r="F6" s="32"/>
      <c r="W6" s="11"/>
    </row>
    <row r="7" spans="2:23">
      <c r="B7" s="12"/>
      <c r="D7" s="48" t="s">
        <v>203</v>
      </c>
      <c r="E7" s="48"/>
      <c r="F7" s="48"/>
      <c r="G7" s="41">
        <v>0</v>
      </c>
      <c r="H7" s="41">
        <v>1</v>
      </c>
      <c r="I7" s="41">
        <v>2</v>
      </c>
      <c r="J7" s="41">
        <v>3</v>
      </c>
      <c r="K7" s="41">
        <v>4</v>
      </c>
      <c r="L7" s="41">
        <v>5</v>
      </c>
      <c r="M7" s="41">
        <v>6</v>
      </c>
      <c r="N7" s="41">
        <v>7</v>
      </c>
      <c r="O7" s="41">
        <v>8</v>
      </c>
      <c r="P7" s="41">
        <v>9</v>
      </c>
      <c r="Q7" s="41">
        <v>10</v>
      </c>
      <c r="R7" s="41">
        <v>11</v>
      </c>
      <c r="S7" s="41">
        <v>12</v>
      </c>
      <c r="T7" s="41">
        <v>13</v>
      </c>
      <c r="U7" s="41">
        <v>14</v>
      </c>
      <c r="V7" s="41">
        <v>15</v>
      </c>
      <c r="W7" s="11"/>
    </row>
    <row r="8" spans="2:23">
      <c r="B8" s="12"/>
      <c r="D8" s="49" t="s">
        <v>204</v>
      </c>
      <c r="E8" s="46"/>
      <c r="F8" s="47"/>
      <c r="G8" s="50">
        <v>0</v>
      </c>
      <c r="H8" s="50">
        <v>8918.866496996241</v>
      </c>
      <c r="I8" s="50">
        <v>8918.866496996241</v>
      </c>
      <c r="J8" s="50">
        <v>8918.866496996241</v>
      </c>
      <c r="K8" s="50">
        <v>8918.866496996241</v>
      </c>
      <c r="L8" s="50">
        <v>8918.866496996241</v>
      </c>
      <c r="M8" s="50">
        <v>8918.866496996241</v>
      </c>
      <c r="N8" s="50">
        <v>8918.866496996241</v>
      </c>
      <c r="O8" s="50">
        <v>8918.866496996241</v>
      </c>
      <c r="P8" s="50">
        <v>8918.866496996241</v>
      </c>
      <c r="Q8" s="50">
        <v>8918.866496996241</v>
      </c>
      <c r="R8" s="50">
        <v>8918.866496996241</v>
      </c>
      <c r="S8" s="50">
        <v>8918.866496996241</v>
      </c>
      <c r="T8" s="50">
        <v>8918.866496996241</v>
      </c>
      <c r="U8" s="50">
        <v>8918.866496996241</v>
      </c>
      <c r="V8" s="50">
        <v>8918.866496996241</v>
      </c>
      <c r="W8" s="11"/>
    </row>
    <row r="9" spans="2:23">
      <c r="B9" s="12"/>
      <c r="D9" s="49" t="s">
        <v>205</v>
      </c>
      <c r="E9" s="46"/>
      <c r="F9" s="47"/>
      <c r="G9" s="50">
        <v>0</v>
      </c>
      <c r="H9" s="50">
        <v>1684.4203803711443</v>
      </c>
      <c r="I9" s="50">
        <v>1684.4203803711443</v>
      </c>
      <c r="J9" s="50">
        <v>1684.4203803711443</v>
      </c>
      <c r="K9" s="50">
        <v>1684.4203803711443</v>
      </c>
      <c r="L9" s="50">
        <v>1684.4203803711443</v>
      </c>
      <c r="M9" s="50">
        <v>1684.4203803711443</v>
      </c>
      <c r="N9" s="50">
        <v>1684.4203803711443</v>
      </c>
      <c r="O9" s="50">
        <v>1684.4203803711443</v>
      </c>
      <c r="P9" s="50">
        <v>1684.4203803711443</v>
      </c>
      <c r="Q9" s="50">
        <v>1684.4203803711443</v>
      </c>
      <c r="R9" s="50">
        <v>1684.4203803711443</v>
      </c>
      <c r="S9" s="50">
        <v>1684.4203803711443</v>
      </c>
      <c r="T9" s="50">
        <v>1684.4203803711443</v>
      </c>
      <c r="U9" s="50">
        <v>1684.4203803711443</v>
      </c>
      <c r="V9" s="50">
        <v>1684.4203803711443</v>
      </c>
      <c r="W9" s="11"/>
    </row>
    <row r="10" spans="2:23">
      <c r="B10" s="12"/>
      <c r="D10" s="49" t="s">
        <v>206</v>
      </c>
      <c r="E10" s="46"/>
      <c r="F10" s="47"/>
      <c r="G10" s="50">
        <v>0</v>
      </c>
      <c r="H10" s="50">
        <v>4464.2508000057469</v>
      </c>
      <c r="I10" s="50">
        <v>4464.2508000057469</v>
      </c>
      <c r="J10" s="50">
        <v>4464.2508000057469</v>
      </c>
      <c r="K10" s="50">
        <v>4464.2508000057469</v>
      </c>
      <c r="L10" s="50">
        <v>4464.2508000057469</v>
      </c>
      <c r="M10" s="50">
        <v>4464.2508000057469</v>
      </c>
      <c r="N10" s="50">
        <v>4464.2508000057469</v>
      </c>
      <c r="O10" s="50">
        <v>4464.2508000057469</v>
      </c>
      <c r="P10" s="50">
        <v>4464.2508000057469</v>
      </c>
      <c r="Q10" s="50">
        <v>4464.2508000057469</v>
      </c>
      <c r="R10" s="50">
        <v>4464.2508000057469</v>
      </c>
      <c r="S10" s="50">
        <v>4464.2508000057469</v>
      </c>
      <c r="T10" s="50">
        <v>4464.2508000057469</v>
      </c>
      <c r="U10" s="50">
        <v>4464.2508000057469</v>
      </c>
      <c r="V10" s="50">
        <v>4464.2508000057469</v>
      </c>
      <c r="W10" s="11"/>
    </row>
    <row r="11" spans="2:23">
      <c r="B11" s="12"/>
      <c r="D11" s="49" t="s">
        <v>207</v>
      </c>
      <c r="E11" s="46"/>
      <c r="F11" s="47"/>
      <c r="G11" s="50">
        <v>0</v>
      </c>
      <c r="H11" s="50">
        <v>160.07902313997866</v>
      </c>
      <c r="I11" s="50">
        <v>160.07902313997866</v>
      </c>
      <c r="J11" s="50">
        <v>160.07902313997866</v>
      </c>
      <c r="K11" s="50">
        <v>160.07902313997866</v>
      </c>
      <c r="L11" s="50">
        <v>160.07902313997866</v>
      </c>
      <c r="M11" s="50">
        <v>160.07902313997866</v>
      </c>
      <c r="N11" s="50">
        <v>160.07902313997866</v>
      </c>
      <c r="O11" s="50">
        <v>160.07902313997866</v>
      </c>
      <c r="P11" s="50">
        <v>160.07902313997866</v>
      </c>
      <c r="Q11" s="50">
        <v>160.07902313997866</v>
      </c>
      <c r="R11" s="50">
        <v>160.07902313997866</v>
      </c>
      <c r="S11" s="50">
        <v>160.07902313997866</v>
      </c>
      <c r="T11" s="50">
        <v>160.07902313997866</v>
      </c>
      <c r="U11" s="50">
        <v>160.07902313997866</v>
      </c>
      <c r="V11" s="50">
        <v>160.07902313997866</v>
      </c>
      <c r="W11" s="11"/>
    </row>
    <row r="12" spans="2:23">
      <c r="B12" s="12"/>
      <c r="D12" s="49" t="s">
        <v>208</v>
      </c>
      <c r="E12" s="46"/>
      <c r="F12" s="47"/>
      <c r="G12" s="50">
        <v>0</v>
      </c>
      <c r="H12" s="50">
        <v>6405.5620364420865</v>
      </c>
      <c r="I12" s="50">
        <v>0</v>
      </c>
      <c r="J12" s="50">
        <v>0</v>
      </c>
      <c r="K12" s="50">
        <v>0</v>
      </c>
      <c r="L12" s="50">
        <v>0</v>
      </c>
      <c r="M12" s="50">
        <v>0</v>
      </c>
      <c r="N12" s="50">
        <v>0</v>
      </c>
      <c r="O12" s="50">
        <v>6405.5620364420865</v>
      </c>
      <c r="P12" s="50">
        <v>0</v>
      </c>
      <c r="Q12" s="50">
        <v>0</v>
      </c>
      <c r="R12" s="50">
        <v>0</v>
      </c>
      <c r="S12" s="50">
        <v>0</v>
      </c>
      <c r="T12" s="50">
        <v>0</v>
      </c>
      <c r="U12" s="50">
        <v>0</v>
      </c>
      <c r="V12" s="50">
        <v>0</v>
      </c>
      <c r="W12" s="11"/>
    </row>
    <row r="13" spans="2:23">
      <c r="B13" s="12"/>
      <c r="D13" s="49" t="s">
        <v>209</v>
      </c>
      <c r="E13" s="46"/>
      <c r="F13" s="47"/>
      <c r="G13" s="50">
        <v>0</v>
      </c>
      <c r="H13" s="50">
        <v>4949.6713339006919</v>
      </c>
      <c r="I13" s="50">
        <v>4949.6713339006919</v>
      </c>
      <c r="J13" s="50">
        <v>4949.6713339006919</v>
      </c>
      <c r="K13" s="50">
        <v>4949.6713339006919</v>
      </c>
      <c r="L13" s="50">
        <v>4949.6713339006919</v>
      </c>
      <c r="M13" s="50">
        <v>4949.6713339006919</v>
      </c>
      <c r="N13" s="50">
        <v>4949.6713339006919</v>
      </c>
      <c r="O13" s="50">
        <v>4949.6713339006919</v>
      </c>
      <c r="P13" s="50">
        <v>4949.6713339006919</v>
      </c>
      <c r="Q13" s="50">
        <v>4949.6713339006919</v>
      </c>
      <c r="R13" s="50">
        <v>4949.6713339006919</v>
      </c>
      <c r="S13" s="50">
        <v>4949.6713339006919</v>
      </c>
      <c r="T13" s="50">
        <v>4949.6713339006919</v>
      </c>
      <c r="U13" s="50">
        <v>4949.6713339006919</v>
      </c>
      <c r="V13" s="50">
        <v>4949.6713339006919</v>
      </c>
      <c r="W13" s="11"/>
    </row>
    <row r="14" spans="2:23">
      <c r="B14" s="12"/>
      <c r="D14" s="49" t="s">
        <v>210</v>
      </c>
      <c r="E14" s="46"/>
      <c r="F14" s="47"/>
      <c r="G14" s="50">
        <v>0</v>
      </c>
      <c r="H14" s="50">
        <v>18066.052411467903</v>
      </c>
      <c r="I14" s="50">
        <v>18066.052411467903</v>
      </c>
      <c r="J14" s="50">
        <v>18066.052411467903</v>
      </c>
      <c r="K14" s="50">
        <v>18066.052411467903</v>
      </c>
      <c r="L14" s="50">
        <v>18066.052411467903</v>
      </c>
      <c r="M14" s="50">
        <v>18066.052411467903</v>
      </c>
      <c r="N14" s="50">
        <v>18066.052411467903</v>
      </c>
      <c r="O14" s="50">
        <v>18066.052411467903</v>
      </c>
      <c r="P14" s="50">
        <v>18066.052411467903</v>
      </c>
      <c r="Q14" s="50">
        <v>18066.052411467903</v>
      </c>
      <c r="R14" s="50">
        <v>18066.052411467903</v>
      </c>
      <c r="S14" s="50">
        <v>18066.052411467903</v>
      </c>
      <c r="T14" s="50">
        <v>18066.052411467903</v>
      </c>
      <c r="U14" s="50">
        <v>18066.052411467903</v>
      </c>
      <c r="V14" s="50">
        <v>18066.052411467903</v>
      </c>
      <c r="W14" s="11"/>
    </row>
    <row r="15" spans="2:23">
      <c r="B15" s="12"/>
      <c r="D15" s="49" t="s">
        <v>211</v>
      </c>
      <c r="E15" s="46"/>
      <c r="F15" s="47"/>
      <c r="G15" s="50">
        <v>0</v>
      </c>
      <c r="H15" s="50">
        <v>0</v>
      </c>
      <c r="I15" s="50">
        <v>0</v>
      </c>
      <c r="J15" s="50">
        <v>0</v>
      </c>
      <c r="K15" s="50">
        <v>0</v>
      </c>
      <c r="L15" s="50">
        <v>0</v>
      </c>
      <c r="M15" s="50">
        <v>0</v>
      </c>
      <c r="N15" s="50">
        <v>0</v>
      </c>
      <c r="O15" s="50">
        <v>0</v>
      </c>
      <c r="P15" s="50">
        <v>0</v>
      </c>
      <c r="Q15" s="50">
        <v>0</v>
      </c>
      <c r="R15" s="50">
        <v>0</v>
      </c>
      <c r="S15" s="50">
        <v>0</v>
      </c>
      <c r="T15" s="50">
        <v>0</v>
      </c>
      <c r="U15" s="50">
        <v>0</v>
      </c>
      <c r="V15" s="50">
        <v>0</v>
      </c>
      <c r="W15" s="11"/>
    </row>
    <row r="16" spans="2:23" s="20" customFormat="1">
      <c r="B16" s="19"/>
      <c r="D16" s="45" t="s">
        <v>11</v>
      </c>
      <c r="E16" s="52"/>
      <c r="F16" s="53"/>
      <c r="G16" s="56">
        <v>0</v>
      </c>
      <c r="H16" s="56">
        <v>44648.902482323792</v>
      </c>
      <c r="I16" s="56">
        <v>38243.340445881709</v>
      </c>
      <c r="J16" s="56">
        <v>38243.340445881709</v>
      </c>
      <c r="K16" s="56">
        <v>38243.340445881709</v>
      </c>
      <c r="L16" s="56">
        <v>38243.340445881709</v>
      </c>
      <c r="M16" s="56">
        <v>38243.340445881709</v>
      </c>
      <c r="N16" s="56">
        <v>38243.340445881709</v>
      </c>
      <c r="O16" s="56">
        <v>44648.902482323792</v>
      </c>
      <c r="P16" s="56">
        <v>38243.340445881709</v>
      </c>
      <c r="Q16" s="56">
        <v>38243.340445881709</v>
      </c>
      <c r="R16" s="56">
        <v>38243.340445881709</v>
      </c>
      <c r="S16" s="56">
        <v>38243.340445881709</v>
      </c>
      <c r="T16" s="56">
        <v>38243.340445881709</v>
      </c>
      <c r="U16" s="56">
        <v>38243.340445881709</v>
      </c>
      <c r="V16" s="56">
        <v>38243.340445881709</v>
      </c>
      <c r="W16" s="69"/>
    </row>
    <row r="17" spans="2:23">
      <c r="B17" s="12"/>
      <c r="W17" s="11"/>
    </row>
    <row r="18" spans="2:23">
      <c r="B18" s="12"/>
      <c r="D18" s="48" t="s">
        <v>212</v>
      </c>
      <c r="E18" s="32"/>
      <c r="F18" s="32"/>
      <c r="W18" s="11"/>
    </row>
    <row r="19" spans="2:23">
      <c r="B19" s="12"/>
      <c r="D19" s="48" t="s">
        <v>203</v>
      </c>
      <c r="E19" s="48"/>
      <c r="F19" s="48"/>
      <c r="G19" s="51">
        <v>0</v>
      </c>
      <c r="H19" s="51">
        <v>1</v>
      </c>
      <c r="I19" s="51">
        <v>2</v>
      </c>
      <c r="J19" s="51">
        <v>3</v>
      </c>
      <c r="K19" s="51">
        <v>4</v>
      </c>
      <c r="L19" s="51">
        <v>5</v>
      </c>
      <c r="M19" s="51">
        <v>6</v>
      </c>
      <c r="N19" s="51">
        <v>7</v>
      </c>
      <c r="O19" s="51">
        <v>8</v>
      </c>
      <c r="P19" s="51">
        <v>9</v>
      </c>
      <c r="Q19" s="51">
        <v>10</v>
      </c>
      <c r="R19" s="51">
        <v>11</v>
      </c>
      <c r="S19" s="51">
        <v>12</v>
      </c>
      <c r="T19" s="51">
        <v>13</v>
      </c>
      <c r="U19" s="51">
        <v>14</v>
      </c>
      <c r="V19" s="51">
        <v>15</v>
      </c>
      <c r="W19" s="11"/>
    </row>
    <row r="20" spans="2:23">
      <c r="B20" s="12"/>
      <c r="D20" s="49" t="s">
        <v>213</v>
      </c>
      <c r="E20" s="46"/>
      <c r="F20" s="47"/>
      <c r="G20" s="50">
        <v>0</v>
      </c>
      <c r="H20" s="50">
        <v>35326.199999999997</v>
      </c>
      <c r="I20" s="50">
        <v>35326.199999999997</v>
      </c>
      <c r="J20" s="50">
        <v>35326.199999999997</v>
      </c>
      <c r="K20" s="50">
        <v>35326.199999999997</v>
      </c>
      <c r="L20" s="50">
        <v>35326.199999999997</v>
      </c>
      <c r="M20" s="50">
        <v>35326.199999999997</v>
      </c>
      <c r="N20" s="50">
        <v>35326.199999999997</v>
      </c>
      <c r="O20" s="50">
        <v>35326.199999999997</v>
      </c>
      <c r="P20" s="50">
        <v>35326.199999999997</v>
      </c>
      <c r="Q20" s="50">
        <v>35326.199999999997</v>
      </c>
      <c r="R20" s="50">
        <v>35326.199999999997</v>
      </c>
      <c r="S20" s="50">
        <v>35326.199999999997</v>
      </c>
      <c r="T20" s="50">
        <v>35326.199999999997</v>
      </c>
      <c r="U20" s="50">
        <v>35326.199999999997</v>
      </c>
      <c r="V20" s="50">
        <v>35326.199999999997</v>
      </c>
      <c r="W20" s="11"/>
    </row>
    <row r="21" spans="2:23">
      <c r="B21" s="12"/>
      <c r="D21" s="49" t="s">
        <v>214</v>
      </c>
      <c r="E21" s="46"/>
      <c r="F21" s="47"/>
      <c r="G21" s="50">
        <v>0</v>
      </c>
      <c r="H21" s="50">
        <v>12080.384226491406</v>
      </c>
      <c r="I21" s="50">
        <v>12080.384226491406</v>
      </c>
      <c r="J21" s="50">
        <v>12080.384226491406</v>
      </c>
      <c r="K21" s="50">
        <v>12080.384226491406</v>
      </c>
      <c r="L21" s="50">
        <v>12080.384226491406</v>
      </c>
      <c r="M21" s="50">
        <v>12080.384226491406</v>
      </c>
      <c r="N21" s="50">
        <v>12080.384226491406</v>
      </c>
      <c r="O21" s="50">
        <v>12080.384226491406</v>
      </c>
      <c r="P21" s="50">
        <v>12080.384226491406</v>
      </c>
      <c r="Q21" s="50">
        <v>12080.384226491406</v>
      </c>
      <c r="R21" s="50">
        <v>12080.384226491406</v>
      </c>
      <c r="S21" s="50">
        <v>12080.384226491406</v>
      </c>
      <c r="T21" s="50">
        <v>12080.384226491406</v>
      </c>
      <c r="U21" s="50">
        <v>12080.384226491406</v>
      </c>
      <c r="V21" s="50">
        <v>12080.384226491406</v>
      </c>
      <c r="W21" s="11"/>
    </row>
    <row r="22" spans="2:23">
      <c r="B22" s="12"/>
      <c r="D22" s="49" t="s">
        <v>215</v>
      </c>
      <c r="E22" s="46"/>
      <c r="F22" s="47"/>
      <c r="G22" s="50">
        <v>0</v>
      </c>
      <c r="H22" s="50">
        <v>3814.9691812883875</v>
      </c>
      <c r="I22" s="50">
        <v>3814.9691812883875</v>
      </c>
      <c r="J22" s="50">
        <v>3814.9691812883875</v>
      </c>
      <c r="K22" s="50">
        <v>3814.9691812883875</v>
      </c>
      <c r="L22" s="50">
        <v>3814.9691812883875</v>
      </c>
      <c r="M22" s="50">
        <v>3814.9691812883875</v>
      </c>
      <c r="N22" s="50">
        <v>3814.9691812883875</v>
      </c>
      <c r="O22" s="50">
        <v>3814.9691812883875</v>
      </c>
      <c r="P22" s="50">
        <v>3814.9691812883875</v>
      </c>
      <c r="Q22" s="50">
        <v>3814.9691812883875</v>
      </c>
      <c r="R22" s="50">
        <v>3814.9691812883875</v>
      </c>
      <c r="S22" s="50">
        <v>3814.9691812883875</v>
      </c>
      <c r="T22" s="50">
        <v>3814.9691812883875</v>
      </c>
      <c r="U22" s="50">
        <v>3814.9691812883875</v>
      </c>
      <c r="V22" s="50">
        <v>3814.9691812883875</v>
      </c>
      <c r="W22" s="11"/>
    </row>
    <row r="23" spans="2:23">
      <c r="B23" s="12"/>
      <c r="D23" s="49" t="s">
        <v>216</v>
      </c>
      <c r="E23" s="46"/>
      <c r="F23" s="47"/>
      <c r="G23" s="50">
        <v>0</v>
      </c>
      <c r="H23" s="50">
        <v>0</v>
      </c>
      <c r="I23" s="50">
        <v>0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0">
        <v>0</v>
      </c>
      <c r="R23" s="50">
        <v>0</v>
      </c>
      <c r="S23" s="50">
        <v>0</v>
      </c>
      <c r="T23" s="50">
        <v>0</v>
      </c>
      <c r="U23" s="50">
        <v>0</v>
      </c>
      <c r="V23" s="50">
        <v>60401.921132457028</v>
      </c>
      <c r="W23" s="11"/>
    </row>
    <row r="24" spans="2:23" s="20" customFormat="1">
      <c r="B24" s="19"/>
      <c r="D24" s="45" t="s">
        <v>11</v>
      </c>
      <c r="E24" s="52"/>
      <c r="F24" s="53"/>
      <c r="G24" s="56">
        <v>0</v>
      </c>
      <c r="H24" s="56">
        <v>51221.553407779793</v>
      </c>
      <c r="I24" s="56">
        <v>51221.553407779793</v>
      </c>
      <c r="J24" s="56">
        <v>51221.553407779793</v>
      </c>
      <c r="K24" s="56">
        <v>51221.553407779793</v>
      </c>
      <c r="L24" s="56">
        <v>51221.553407779793</v>
      </c>
      <c r="M24" s="56">
        <v>51221.553407779793</v>
      </c>
      <c r="N24" s="56">
        <v>51221.553407779793</v>
      </c>
      <c r="O24" s="56">
        <v>51221.553407779793</v>
      </c>
      <c r="P24" s="56">
        <v>51221.553407779793</v>
      </c>
      <c r="Q24" s="56">
        <v>51221.553407779793</v>
      </c>
      <c r="R24" s="56">
        <v>51221.553407779793</v>
      </c>
      <c r="S24" s="56">
        <v>51221.553407779793</v>
      </c>
      <c r="T24" s="56">
        <v>51221.553407779793</v>
      </c>
      <c r="U24" s="56">
        <v>51221.553407779793</v>
      </c>
      <c r="V24" s="56">
        <v>111623.47454023681</v>
      </c>
      <c r="W24" s="69"/>
    </row>
    <row r="25" spans="2:23">
      <c r="B25" s="12"/>
      <c r="W25" s="11"/>
    </row>
    <row r="26" spans="2:23">
      <c r="B26" s="12"/>
      <c r="D26" s="45" t="s">
        <v>217</v>
      </c>
      <c r="E26" s="52"/>
      <c r="F26" s="53"/>
      <c r="G26" s="54">
        <v>0</v>
      </c>
      <c r="H26" s="55">
        <v>95870.455890103593</v>
      </c>
      <c r="I26" s="55">
        <v>89464.893853661502</v>
      </c>
      <c r="J26" s="55">
        <v>89464.893853661502</v>
      </c>
      <c r="K26" s="55">
        <v>89464.893853661502</v>
      </c>
      <c r="L26" s="55">
        <v>89464.893853661502</v>
      </c>
      <c r="M26" s="55">
        <v>89464.893853661502</v>
      </c>
      <c r="N26" s="55">
        <v>89464.893853661502</v>
      </c>
      <c r="O26" s="55">
        <v>95870.455890103593</v>
      </c>
      <c r="P26" s="55">
        <v>89464.893853661502</v>
      </c>
      <c r="Q26" s="55">
        <v>89464.893853661502</v>
      </c>
      <c r="R26" s="55">
        <v>89464.893853661502</v>
      </c>
      <c r="S26" s="55">
        <v>89464.893853661502</v>
      </c>
      <c r="T26" s="55">
        <v>89464.893853661502</v>
      </c>
      <c r="U26" s="55">
        <v>89464.893853661502</v>
      </c>
      <c r="V26" s="55">
        <v>149866.81498611852</v>
      </c>
      <c r="W26" s="11"/>
    </row>
    <row r="27" spans="2:23">
      <c r="B27" s="12"/>
      <c r="W27" s="11"/>
    </row>
    <row r="28" spans="2:23">
      <c r="B28" s="12"/>
      <c r="D28" s="48" t="s">
        <v>218</v>
      </c>
      <c r="E28" s="32"/>
      <c r="F28" s="32"/>
      <c r="W28" s="11"/>
    </row>
    <row r="29" spans="2:23">
      <c r="B29" s="12"/>
      <c r="D29" s="48" t="s">
        <v>203</v>
      </c>
      <c r="E29" s="48"/>
      <c r="F29" s="48"/>
      <c r="G29" s="51">
        <v>0</v>
      </c>
      <c r="H29" s="51">
        <v>1</v>
      </c>
      <c r="I29" s="51">
        <v>2</v>
      </c>
      <c r="J29" s="51">
        <v>3</v>
      </c>
      <c r="K29" s="51">
        <v>4</v>
      </c>
      <c r="L29" s="51">
        <v>5</v>
      </c>
      <c r="M29" s="51">
        <v>6</v>
      </c>
      <c r="N29" s="51">
        <v>7</v>
      </c>
      <c r="O29" s="51">
        <v>8</v>
      </c>
      <c r="P29" s="51">
        <v>9</v>
      </c>
      <c r="Q29" s="51">
        <v>10</v>
      </c>
      <c r="R29" s="51">
        <v>11</v>
      </c>
      <c r="S29" s="51">
        <v>12</v>
      </c>
      <c r="T29" s="51">
        <v>13</v>
      </c>
      <c r="U29" s="51">
        <v>14</v>
      </c>
      <c r="V29" s="51">
        <v>15</v>
      </c>
      <c r="W29" s="11"/>
    </row>
    <row r="30" spans="2:23">
      <c r="B30" s="12"/>
      <c r="D30" s="49" t="s">
        <v>219</v>
      </c>
      <c r="E30" s="46"/>
      <c r="F30" s="47"/>
      <c r="G30" s="50">
        <v>0</v>
      </c>
      <c r="H30" s="50">
        <v>0</v>
      </c>
      <c r="I30" s="50">
        <v>0</v>
      </c>
      <c r="J30" s="50">
        <v>0</v>
      </c>
      <c r="K30" s="50">
        <v>0</v>
      </c>
      <c r="L30" s="50">
        <v>0</v>
      </c>
      <c r="M30" s="50">
        <v>0</v>
      </c>
      <c r="N30" s="50">
        <v>0</v>
      </c>
      <c r="O30" s="50">
        <v>0</v>
      </c>
      <c r="P30" s="50">
        <v>0</v>
      </c>
      <c r="Q30" s="50">
        <v>0</v>
      </c>
      <c r="R30" s="50">
        <v>0</v>
      </c>
      <c r="S30" s="50">
        <v>0</v>
      </c>
      <c r="T30" s="50">
        <v>0</v>
      </c>
      <c r="U30" s="50">
        <v>0</v>
      </c>
      <c r="V30" s="50">
        <v>0</v>
      </c>
      <c r="W30" s="11"/>
    </row>
    <row r="31" spans="2:23">
      <c r="B31" s="12"/>
      <c r="D31" s="49" t="s">
        <v>220</v>
      </c>
      <c r="E31" s="46"/>
      <c r="F31" s="47"/>
      <c r="G31" s="50">
        <v>0</v>
      </c>
      <c r="H31" s="50">
        <v>80535.894843276037</v>
      </c>
      <c r="I31" s="50">
        <v>80535.894843276037</v>
      </c>
      <c r="J31" s="50">
        <v>80535.894843276037</v>
      </c>
      <c r="K31" s="50">
        <v>80535.894843276037</v>
      </c>
      <c r="L31" s="50">
        <v>80535.894843276037</v>
      </c>
      <c r="M31" s="50">
        <v>80535.894843276037</v>
      </c>
      <c r="N31" s="50">
        <v>80535.894843276037</v>
      </c>
      <c r="O31" s="50">
        <v>80535.894843276037</v>
      </c>
      <c r="P31" s="50">
        <v>80535.894843276037</v>
      </c>
      <c r="Q31" s="50">
        <v>80535.894843276037</v>
      </c>
      <c r="R31" s="50">
        <v>80535.894843276037</v>
      </c>
      <c r="S31" s="50">
        <v>80535.894843276037</v>
      </c>
      <c r="T31" s="50">
        <v>80535.894843276037</v>
      </c>
      <c r="U31" s="50">
        <v>80535.894843276037</v>
      </c>
      <c r="V31" s="50">
        <v>80535.894843276037</v>
      </c>
      <c r="W31" s="11"/>
    </row>
    <row r="32" spans="2:23">
      <c r="B32" s="12"/>
      <c r="D32" s="45" t="s">
        <v>221</v>
      </c>
      <c r="E32" s="46"/>
      <c r="F32" s="47"/>
      <c r="G32" s="56">
        <v>0</v>
      </c>
      <c r="H32" s="56">
        <v>80535.894843276037</v>
      </c>
      <c r="I32" s="56">
        <v>80535.894843276037</v>
      </c>
      <c r="J32" s="56">
        <v>80535.894843276037</v>
      </c>
      <c r="K32" s="56">
        <v>80535.894843276037</v>
      </c>
      <c r="L32" s="56">
        <v>80535.894843276037</v>
      </c>
      <c r="M32" s="56">
        <v>80535.894843276037</v>
      </c>
      <c r="N32" s="56">
        <v>80535.894843276037</v>
      </c>
      <c r="O32" s="56">
        <v>80535.894843276037</v>
      </c>
      <c r="P32" s="56">
        <v>80535.894843276037</v>
      </c>
      <c r="Q32" s="56">
        <v>80535.894843276037</v>
      </c>
      <c r="R32" s="56">
        <v>80535.894843276037</v>
      </c>
      <c r="S32" s="56">
        <v>80535.894843276037</v>
      </c>
      <c r="T32" s="56">
        <v>80535.894843276037</v>
      </c>
      <c r="U32" s="56">
        <v>80535.894843276037</v>
      </c>
      <c r="V32" s="56">
        <v>80535.894843276037</v>
      </c>
      <c r="W32" s="11"/>
    </row>
    <row r="33" spans="2:23">
      <c r="B33" s="12"/>
      <c r="W33" s="11"/>
    </row>
    <row r="34" spans="2:23">
      <c r="B34" s="12"/>
      <c r="D34" s="45" t="s">
        <v>222</v>
      </c>
      <c r="E34" s="46"/>
      <c r="F34" s="47"/>
      <c r="G34" s="56">
        <v>0</v>
      </c>
      <c r="H34" s="56">
        <v>28116.41018020238</v>
      </c>
      <c r="I34" s="56">
        <v>28116.41018020238</v>
      </c>
      <c r="J34" s="56">
        <v>28116.41018020238</v>
      </c>
      <c r="K34" s="56">
        <v>28116.41018020238</v>
      </c>
      <c r="L34" s="56">
        <v>28116.41018020238</v>
      </c>
      <c r="M34" s="56">
        <v>28116.41018020238</v>
      </c>
      <c r="N34" s="56">
        <v>28116.41018020238</v>
      </c>
      <c r="O34" s="56">
        <v>28116.41018020238</v>
      </c>
      <c r="P34" s="56">
        <v>28116.41018020238</v>
      </c>
      <c r="Q34" s="56">
        <v>28116.41018020238</v>
      </c>
      <c r="R34" s="56">
        <v>28116.41018020238</v>
      </c>
      <c r="S34" s="56">
        <v>28116.41018020238</v>
      </c>
      <c r="T34" s="56">
        <v>28116.41018020238</v>
      </c>
      <c r="U34" s="56">
        <v>28116.41018020238</v>
      </c>
      <c r="V34" s="56">
        <v>28116.41018020238</v>
      </c>
      <c r="W34" s="11"/>
    </row>
    <row r="35" spans="2:23">
      <c r="B35" s="12"/>
      <c r="W35" s="11"/>
    </row>
    <row r="36" spans="2:23">
      <c r="B36" s="12"/>
      <c r="D36" s="48" t="s">
        <v>223</v>
      </c>
      <c r="E36" s="32"/>
      <c r="F36" s="32"/>
      <c r="W36" s="11"/>
    </row>
    <row r="37" spans="2:23">
      <c r="B37" s="12"/>
      <c r="D37" s="48" t="s">
        <v>203</v>
      </c>
      <c r="E37" s="48"/>
      <c r="F37" s="48"/>
      <c r="G37" s="51">
        <v>0</v>
      </c>
      <c r="H37" s="51">
        <v>1</v>
      </c>
      <c r="I37" s="51">
        <v>2</v>
      </c>
      <c r="J37" s="51">
        <v>3</v>
      </c>
      <c r="K37" s="51">
        <v>4</v>
      </c>
      <c r="L37" s="51">
        <v>5</v>
      </c>
      <c r="M37" s="51">
        <v>6</v>
      </c>
      <c r="N37" s="51">
        <v>7</v>
      </c>
      <c r="O37" s="51">
        <v>8</v>
      </c>
      <c r="P37" s="51">
        <v>9</v>
      </c>
      <c r="Q37" s="51">
        <v>10</v>
      </c>
      <c r="R37" s="51">
        <v>11</v>
      </c>
      <c r="S37" s="51">
        <v>12</v>
      </c>
      <c r="T37" s="51">
        <v>13</v>
      </c>
      <c r="U37" s="51">
        <v>14</v>
      </c>
      <c r="V37" s="51">
        <v>15</v>
      </c>
      <c r="W37" s="11"/>
    </row>
    <row r="38" spans="2:23">
      <c r="B38" s="12"/>
      <c r="D38" s="49" t="s">
        <v>224</v>
      </c>
      <c r="E38" s="46"/>
      <c r="F38" s="47"/>
      <c r="G38" s="50">
        <v>0</v>
      </c>
      <c r="H38" s="50">
        <v>-152425.32271710646</v>
      </c>
      <c r="I38" s="50">
        <v>-152425.32271710646</v>
      </c>
      <c r="J38" s="50">
        <v>-152425.32271710646</v>
      </c>
      <c r="K38" s="50">
        <v>-152425.32271710646</v>
      </c>
      <c r="L38" s="50">
        <v>-152425.32271710646</v>
      </c>
      <c r="M38" s="50">
        <v>-152425.32271710646</v>
      </c>
      <c r="N38" s="50">
        <v>-152425.32271710646</v>
      </c>
      <c r="O38" s="50">
        <v>-152425.32271710646</v>
      </c>
      <c r="P38" s="50">
        <v>-152425.32271710646</v>
      </c>
      <c r="Q38" s="50">
        <v>-152425.32271710646</v>
      </c>
      <c r="R38" s="50">
        <v>-152425.32271710646</v>
      </c>
      <c r="S38" s="50">
        <v>-152425.32271710646</v>
      </c>
      <c r="T38" s="50">
        <v>-152425.32271710646</v>
      </c>
      <c r="U38" s="50">
        <v>-152425.32271710646</v>
      </c>
      <c r="V38" s="50">
        <v>-152425.32271710646</v>
      </c>
      <c r="W38" s="11"/>
    </row>
    <row r="39" spans="2:23">
      <c r="B39" s="12"/>
      <c r="D39" s="49" t="s">
        <v>225</v>
      </c>
      <c r="E39" s="46"/>
      <c r="F39" s="47"/>
      <c r="G39" s="50">
        <v>0</v>
      </c>
      <c r="H39" s="50">
        <v>-72147.77429999999</v>
      </c>
      <c r="I39" s="50">
        <v>-72147.77429999999</v>
      </c>
      <c r="J39" s="50">
        <v>-72147.77429999999</v>
      </c>
      <c r="K39" s="50">
        <v>-72147.77429999999</v>
      </c>
      <c r="L39" s="50">
        <v>-72147.77429999999</v>
      </c>
      <c r="M39" s="50">
        <v>-72147.77429999999</v>
      </c>
      <c r="N39" s="50">
        <v>-72147.77429999999</v>
      </c>
      <c r="O39" s="50">
        <v>-72147.77429999999</v>
      </c>
      <c r="P39" s="50">
        <v>-72147.77429999999</v>
      </c>
      <c r="Q39" s="50">
        <v>-72147.77429999999</v>
      </c>
      <c r="R39" s="50">
        <v>-72147.77429999999</v>
      </c>
      <c r="S39" s="50">
        <v>-72147.77429999999</v>
      </c>
      <c r="T39" s="50">
        <v>-72147.77429999999</v>
      </c>
      <c r="U39" s="50">
        <v>-72147.77429999999</v>
      </c>
      <c r="V39" s="50">
        <v>-72147.77429999999</v>
      </c>
      <c r="W39" s="11"/>
    </row>
    <row r="40" spans="2:23">
      <c r="B40" s="12"/>
      <c r="D40" s="45" t="s">
        <v>226</v>
      </c>
      <c r="E40" s="46"/>
      <c r="F40" s="47"/>
      <c r="G40" s="56">
        <v>0</v>
      </c>
      <c r="H40" s="56">
        <v>-224573.09701710645</v>
      </c>
      <c r="I40" s="56">
        <v>-224573.09701710645</v>
      </c>
      <c r="J40" s="56">
        <v>-224573.09701710645</v>
      </c>
      <c r="K40" s="56">
        <v>-224573.09701710645</v>
      </c>
      <c r="L40" s="56">
        <v>-224573.09701710645</v>
      </c>
      <c r="M40" s="56">
        <v>-224573.09701710645</v>
      </c>
      <c r="N40" s="56">
        <v>-224573.09701710645</v>
      </c>
      <c r="O40" s="56">
        <v>-224573.09701710645</v>
      </c>
      <c r="P40" s="56">
        <v>-224573.09701710645</v>
      </c>
      <c r="Q40" s="56">
        <v>-224573.09701710645</v>
      </c>
      <c r="R40" s="56">
        <v>-224573.09701710645</v>
      </c>
      <c r="S40" s="56">
        <v>-224573.09701710645</v>
      </c>
      <c r="T40" s="56">
        <v>-224573.09701710645</v>
      </c>
      <c r="U40" s="56">
        <v>-224573.09701710645</v>
      </c>
      <c r="V40" s="56">
        <v>-224573.09701710645</v>
      </c>
      <c r="W40" s="11"/>
    </row>
    <row r="41" spans="2:23">
      <c r="B41" s="12"/>
      <c r="W41" s="11"/>
    </row>
    <row r="42" spans="2:23">
      <c r="B42" s="12"/>
      <c r="D42" s="48" t="s">
        <v>227</v>
      </c>
      <c r="E42" s="32"/>
      <c r="F42" s="32"/>
      <c r="W42" s="11"/>
    </row>
    <row r="43" spans="2:23">
      <c r="B43" s="12"/>
      <c r="D43" s="48" t="s">
        <v>203</v>
      </c>
      <c r="E43" s="48"/>
      <c r="F43" s="48"/>
      <c r="G43" s="51">
        <v>0</v>
      </c>
      <c r="H43" s="51">
        <v>1</v>
      </c>
      <c r="I43" s="51">
        <v>2</v>
      </c>
      <c r="J43" s="51">
        <v>3</v>
      </c>
      <c r="K43" s="51">
        <v>4</v>
      </c>
      <c r="L43" s="51">
        <v>5</v>
      </c>
      <c r="M43" s="51">
        <v>6</v>
      </c>
      <c r="N43" s="51">
        <v>7</v>
      </c>
      <c r="O43" s="51">
        <v>8</v>
      </c>
      <c r="P43" s="51">
        <v>9</v>
      </c>
      <c r="Q43" s="51">
        <v>10</v>
      </c>
      <c r="R43" s="51">
        <v>11</v>
      </c>
      <c r="S43" s="51">
        <v>12</v>
      </c>
      <c r="T43" s="51">
        <v>13</v>
      </c>
      <c r="U43" s="51">
        <v>14</v>
      </c>
      <c r="V43" s="51">
        <v>15</v>
      </c>
      <c r="W43" s="11"/>
    </row>
    <row r="44" spans="2:23">
      <c r="B44" s="12"/>
      <c r="D44" s="49" t="s">
        <v>228</v>
      </c>
      <c r="E44" s="46"/>
      <c r="F44" s="47"/>
      <c r="G44" s="50">
        <v>0</v>
      </c>
      <c r="H44" s="50">
        <v>0</v>
      </c>
      <c r="I44" s="50">
        <v>0</v>
      </c>
      <c r="J44" s="50">
        <v>0</v>
      </c>
      <c r="K44" s="50">
        <v>0</v>
      </c>
      <c r="L44" s="50">
        <v>0</v>
      </c>
      <c r="M44" s="50">
        <v>0</v>
      </c>
      <c r="N44" s="50">
        <v>0</v>
      </c>
      <c r="O44" s="50">
        <v>0</v>
      </c>
      <c r="P44" s="50">
        <v>0</v>
      </c>
      <c r="Q44" s="50">
        <v>0</v>
      </c>
      <c r="R44" s="50">
        <v>0</v>
      </c>
      <c r="S44" s="50">
        <v>0</v>
      </c>
      <c r="T44" s="50">
        <v>0</v>
      </c>
      <c r="U44" s="50">
        <v>0</v>
      </c>
      <c r="V44" s="50">
        <v>0</v>
      </c>
      <c r="W44" s="11"/>
    </row>
    <row r="45" spans="2:23">
      <c r="B45" s="12"/>
      <c r="D45" s="49" t="s">
        <v>229</v>
      </c>
      <c r="E45" s="46"/>
      <c r="F45" s="47"/>
      <c r="G45" s="50">
        <v>0</v>
      </c>
      <c r="H45" s="50">
        <v>80535.894843276037</v>
      </c>
      <c r="I45" s="50">
        <v>80535.894843276037</v>
      </c>
      <c r="J45" s="50">
        <v>80535.894843276037</v>
      </c>
      <c r="K45" s="50">
        <v>80535.894843276037</v>
      </c>
      <c r="L45" s="50">
        <v>80535.894843276037</v>
      </c>
      <c r="M45" s="50">
        <v>80535.894843276037</v>
      </c>
      <c r="N45" s="50">
        <v>80535.894843276037</v>
      </c>
      <c r="O45" s="50">
        <v>80535.894843276037</v>
      </c>
      <c r="P45" s="50">
        <v>80535.894843276037</v>
      </c>
      <c r="Q45" s="50">
        <v>80535.894843276037</v>
      </c>
      <c r="R45" s="50">
        <v>80535.894843276037</v>
      </c>
      <c r="S45" s="50">
        <v>80535.894843276037</v>
      </c>
      <c r="T45" s="50">
        <v>80535.894843276037</v>
      </c>
      <c r="U45" s="50">
        <v>80535.894843276037</v>
      </c>
      <c r="V45" s="50">
        <v>80535.894843276037</v>
      </c>
      <c r="W45" s="11"/>
    </row>
    <row r="46" spans="2:23">
      <c r="B46" s="12"/>
      <c r="D46" s="49" t="s">
        <v>230</v>
      </c>
      <c r="E46" s="46"/>
      <c r="F46" s="47"/>
      <c r="G46" s="50">
        <v>0</v>
      </c>
      <c r="H46" s="50">
        <v>28116.41018020238</v>
      </c>
      <c r="I46" s="50">
        <v>28116.41018020238</v>
      </c>
      <c r="J46" s="50">
        <v>28116.41018020238</v>
      </c>
      <c r="K46" s="50">
        <v>28116.41018020238</v>
      </c>
      <c r="L46" s="50">
        <v>28116.41018020238</v>
      </c>
      <c r="M46" s="50">
        <v>28116.41018020238</v>
      </c>
      <c r="N46" s="50">
        <v>28116.41018020238</v>
      </c>
      <c r="O46" s="50">
        <v>28116.41018020238</v>
      </c>
      <c r="P46" s="50">
        <v>28116.41018020238</v>
      </c>
      <c r="Q46" s="50">
        <v>28116.41018020238</v>
      </c>
      <c r="R46" s="50">
        <v>28116.41018020238</v>
      </c>
      <c r="S46" s="50">
        <v>28116.41018020238</v>
      </c>
      <c r="T46" s="50">
        <v>28116.41018020238</v>
      </c>
      <c r="U46" s="50">
        <v>28116.41018020238</v>
      </c>
      <c r="V46" s="50">
        <v>28116.41018020238</v>
      </c>
      <c r="W46" s="11"/>
    </row>
    <row r="47" spans="2:23">
      <c r="B47" s="12"/>
      <c r="D47" s="49" t="s">
        <v>231</v>
      </c>
      <c r="E47" s="46"/>
      <c r="F47" s="47"/>
      <c r="G47" s="50">
        <v>0</v>
      </c>
      <c r="H47" s="50">
        <v>44648.902482323792</v>
      </c>
      <c r="I47" s="50">
        <v>38243.340445881709</v>
      </c>
      <c r="J47" s="50">
        <v>38243.340445881709</v>
      </c>
      <c r="K47" s="50">
        <v>38243.340445881709</v>
      </c>
      <c r="L47" s="50">
        <v>38243.340445881709</v>
      </c>
      <c r="M47" s="50">
        <v>38243.340445881709</v>
      </c>
      <c r="N47" s="50">
        <v>38243.340445881709</v>
      </c>
      <c r="O47" s="50">
        <v>44648.902482323792</v>
      </c>
      <c r="P47" s="50">
        <v>38243.340445881709</v>
      </c>
      <c r="Q47" s="50">
        <v>38243.340445881709</v>
      </c>
      <c r="R47" s="50">
        <v>38243.340445881709</v>
      </c>
      <c r="S47" s="50">
        <v>38243.340445881709</v>
      </c>
      <c r="T47" s="50">
        <v>38243.340445881709</v>
      </c>
      <c r="U47" s="50">
        <v>38243.340445881709</v>
      </c>
      <c r="V47" s="50">
        <v>38243.340445881709</v>
      </c>
      <c r="W47" s="11"/>
    </row>
    <row r="48" spans="2:23">
      <c r="B48" s="12"/>
      <c r="D48" s="49" t="s">
        <v>232</v>
      </c>
      <c r="E48" s="46"/>
      <c r="F48" s="47"/>
      <c r="G48" s="50">
        <v>0</v>
      </c>
      <c r="H48" s="50">
        <v>51221.553407779793</v>
      </c>
      <c r="I48" s="50">
        <v>51221.553407779793</v>
      </c>
      <c r="J48" s="50">
        <v>51221.553407779793</v>
      </c>
      <c r="K48" s="50">
        <v>51221.553407779793</v>
      </c>
      <c r="L48" s="50">
        <v>51221.553407779793</v>
      </c>
      <c r="M48" s="50">
        <v>51221.553407779793</v>
      </c>
      <c r="N48" s="50">
        <v>51221.553407779793</v>
      </c>
      <c r="O48" s="50">
        <v>51221.553407779793</v>
      </c>
      <c r="P48" s="50">
        <v>51221.553407779793</v>
      </c>
      <c r="Q48" s="50">
        <v>51221.553407779793</v>
      </c>
      <c r="R48" s="50">
        <v>51221.553407779793</v>
      </c>
      <c r="S48" s="50">
        <v>51221.553407779793</v>
      </c>
      <c r="T48" s="50">
        <v>51221.553407779793</v>
      </c>
      <c r="U48" s="50">
        <v>51221.553407779793</v>
      </c>
      <c r="V48" s="50">
        <v>51221.553407779786</v>
      </c>
      <c r="W48" s="11"/>
    </row>
    <row r="49" spans="2:23">
      <c r="B49" s="12"/>
      <c r="D49" s="49" t="s">
        <v>233</v>
      </c>
      <c r="E49" s="46"/>
      <c r="F49" s="47"/>
      <c r="G49" s="50">
        <v>0</v>
      </c>
      <c r="H49" s="50">
        <v>0</v>
      </c>
      <c r="I49" s="50">
        <v>0</v>
      </c>
      <c r="J49" s="50">
        <v>0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  <c r="P49" s="50">
        <v>0</v>
      </c>
      <c r="Q49" s="50">
        <v>0</v>
      </c>
      <c r="R49" s="50">
        <v>0</v>
      </c>
      <c r="S49" s="50">
        <v>0</v>
      </c>
      <c r="T49" s="50">
        <v>0</v>
      </c>
      <c r="U49" s="50">
        <v>0</v>
      </c>
      <c r="V49" s="50">
        <v>60401.921132457028</v>
      </c>
      <c r="W49" s="11"/>
    </row>
    <row r="50" spans="2:23">
      <c r="B50" s="12"/>
      <c r="D50" s="49" t="s">
        <v>234</v>
      </c>
      <c r="E50" s="46"/>
      <c r="F50" s="47"/>
      <c r="G50" s="50">
        <v>0</v>
      </c>
      <c r="H50" s="50">
        <v>-152425.32271710646</v>
      </c>
      <c r="I50" s="50">
        <v>-152425.32271710646</v>
      </c>
      <c r="J50" s="50">
        <v>-152425.32271710646</v>
      </c>
      <c r="K50" s="50">
        <v>-152425.32271710646</v>
      </c>
      <c r="L50" s="50">
        <v>-152425.32271710646</v>
      </c>
      <c r="M50" s="50">
        <v>-152425.32271710646</v>
      </c>
      <c r="N50" s="50">
        <v>-152425.32271710646</v>
      </c>
      <c r="O50" s="50">
        <v>-152425.32271710646</v>
      </c>
      <c r="P50" s="50">
        <v>-152425.32271710646</v>
      </c>
      <c r="Q50" s="50">
        <v>-152425.32271710646</v>
      </c>
      <c r="R50" s="50">
        <v>-152425.32271710646</v>
      </c>
      <c r="S50" s="50">
        <v>-152425.32271710646</v>
      </c>
      <c r="T50" s="50">
        <v>-152425.32271710646</v>
      </c>
      <c r="U50" s="50">
        <v>-152425.32271710646</v>
      </c>
      <c r="V50" s="50">
        <v>-152425.32271710646</v>
      </c>
      <c r="W50" s="11"/>
    </row>
    <row r="51" spans="2:23">
      <c r="B51" s="12"/>
      <c r="D51" s="49" t="s">
        <v>235</v>
      </c>
      <c r="E51" s="46"/>
      <c r="F51" s="47"/>
      <c r="G51" s="50">
        <v>0</v>
      </c>
      <c r="H51" s="50">
        <v>-72147.77429999999</v>
      </c>
      <c r="I51" s="50">
        <v>-72147.77429999999</v>
      </c>
      <c r="J51" s="50">
        <v>-72147.77429999999</v>
      </c>
      <c r="K51" s="50">
        <v>-72147.77429999999</v>
      </c>
      <c r="L51" s="50">
        <v>-72147.77429999999</v>
      </c>
      <c r="M51" s="50">
        <v>-72147.77429999999</v>
      </c>
      <c r="N51" s="50">
        <v>-72147.77429999999</v>
      </c>
      <c r="O51" s="50">
        <v>-72147.77429999999</v>
      </c>
      <c r="P51" s="50">
        <v>-72147.77429999999</v>
      </c>
      <c r="Q51" s="50">
        <v>-72147.77429999999</v>
      </c>
      <c r="R51" s="50">
        <v>-72147.77429999999</v>
      </c>
      <c r="S51" s="50">
        <v>-72147.77429999999</v>
      </c>
      <c r="T51" s="50">
        <v>-72147.77429999999</v>
      </c>
      <c r="U51" s="50">
        <v>-72147.77429999999</v>
      </c>
      <c r="V51" s="50">
        <v>-72147.77429999999</v>
      </c>
      <c r="W51" s="11"/>
    </row>
    <row r="52" spans="2:23">
      <c r="B52" s="12"/>
      <c r="D52" s="49" t="s">
        <v>236</v>
      </c>
      <c r="E52" s="46"/>
      <c r="F52" s="47"/>
      <c r="G52" s="57">
        <v>1</v>
      </c>
      <c r="H52" s="57">
        <v>0.96153846153846145</v>
      </c>
      <c r="I52" s="57">
        <v>0.92455621301775137</v>
      </c>
      <c r="J52" s="57">
        <v>0.88899635867091487</v>
      </c>
      <c r="K52" s="57">
        <v>0.85480419102972571</v>
      </c>
      <c r="L52" s="57">
        <v>0.82192710675935154</v>
      </c>
      <c r="M52" s="57">
        <v>0.79031452573014571</v>
      </c>
      <c r="N52" s="57">
        <v>0.75991781320206331</v>
      </c>
      <c r="O52" s="57">
        <v>0.73069020500198378</v>
      </c>
      <c r="P52" s="57">
        <v>0.70258673557883045</v>
      </c>
      <c r="Q52" s="57">
        <v>0.67556416882579851</v>
      </c>
      <c r="R52" s="57">
        <v>0.6495809315632679</v>
      </c>
      <c r="S52" s="57">
        <v>0.62459704958006512</v>
      </c>
      <c r="T52" s="57">
        <v>0.600574086134678</v>
      </c>
      <c r="U52" s="57">
        <v>0.57747508282180582</v>
      </c>
      <c r="V52" s="57">
        <v>0.55526450271327477</v>
      </c>
      <c r="W52" s="11"/>
    </row>
    <row r="53" spans="2:23">
      <c r="B53" s="12"/>
      <c r="C53" s="105" t="s">
        <v>237</v>
      </c>
      <c r="D53" s="46" t="s">
        <v>228</v>
      </c>
      <c r="E53" s="46"/>
      <c r="F53" s="47"/>
      <c r="G53" s="50">
        <v>0</v>
      </c>
      <c r="H53" s="50">
        <v>104473.37021488308</v>
      </c>
      <c r="I53" s="50">
        <v>100455.16366815681</v>
      </c>
      <c r="J53" s="50">
        <v>96591.503527073859</v>
      </c>
      <c r="K53" s="50">
        <v>92876.445699109478</v>
      </c>
      <c r="L53" s="50">
        <v>89304.274710682177</v>
      </c>
      <c r="M53" s="50">
        <v>85869.494914117473</v>
      </c>
      <c r="N53" s="50">
        <v>82566.82203280527</v>
      </c>
      <c r="O53" s="50">
        <v>79391.17503154352</v>
      </c>
      <c r="P53" s="50">
        <v>76337.668299561061</v>
      </c>
      <c r="Q53" s="50">
        <v>73401.604134193331</v>
      </c>
      <c r="R53" s="50">
        <v>70578.465513647447</v>
      </c>
      <c r="S53" s="50">
        <v>67863.909147737912</v>
      </c>
      <c r="T53" s="50">
        <v>65253.758795901835</v>
      </c>
      <c r="U53" s="50">
        <v>62743.99884221331</v>
      </c>
      <c r="V53" s="50">
        <v>60330.768117512787</v>
      </c>
      <c r="W53" s="11"/>
    </row>
    <row r="54" spans="2:23">
      <c r="B54" s="12"/>
      <c r="C54" s="105"/>
      <c r="D54" s="46" t="s">
        <v>231</v>
      </c>
      <c r="E54" s="46"/>
      <c r="F54" s="47"/>
      <c r="G54" s="50">
        <v>0</v>
      </c>
      <c r="H54" s="50">
        <v>42931.637002234413</v>
      </c>
      <c r="I54" s="50">
        <v>35358.118015792999</v>
      </c>
      <c r="J54" s="50">
        <v>33998.190399800958</v>
      </c>
      <c r="K54" s="50">
        <v>32690.567692116303</v>
      </c>
      <c r="L54" s="50">
        <v>31433.238165496441</v>
      </c>
      <c r="M54" s="50">
        <v>30224.267466823501</v>
      </c>
      <c r="N54" s="50">
        <v>29061.79564117645</v>
      </c>
      <c r="O54" s="50">
        <v>32624.515707922754</v>
      </c>
      <c r="P54" s="50">
        <v>26869.263721501884</v>
      </c>
      <c r="Q54" s="50">
        <v>25835.830501444121</v>
      </c>
      <c r="R54" s="50">
        <v>24842.144712927042</v>
      </c>
      <c r="S54" s="50">
        <v>23886.677608583686</v>
      </c>
      <c r="T54" s="50">
        <v>22967.959239022777</v>
      </c>
      <c r="U54" s="50">
        <v>22084.576191368058</v>
      </c>
      <c r="V54" s="50">
        <v>21235.169414776974</v>
      </c>
      <c r="W54" s="11"/>
    </row>
    <row r="55" spans="2:23">
      <c r="B55" s="12"/>
      <c r="C55" s="105"/>
      <c r="D55" s="46" t="s">
        <v>232</v>
      </c>
      <c r="E55" s="46"/>
      <c r="F55" s="47"/>
      <c r="G55" s="50">
        <v>0</v>
      </c>
      <c r="H55" s="50">
        <v>49251.49366132672</v>
      </c>
      <c r="I55" s="50">
        <v>47357.205443583385</v>
      </c>
      <c r="J55" s="50">
        <v>45535.774464984024</v>
      </c>
      <c r="K55" s="50">
        <v>43784.398524023098</v>
      </c>
      <c r="L55" s="50">
        <v>42100.383196176052</v>
      </c>
      <c r="M55" s="50">
        <v>40481.137688630813</v>
      </c>
      <c r="N55" s="50">
        <v>38924.170854452714</v>
      </c>
      <c r="O55" s="50">
        <v>37427.087360050675</v>
      </c>
      <c r="P55" s="50">
        <v>35987.584000048722</v>
      </c>
      <c r="Q55" s="50">
        <v>34603.446153893005</v>
      </c>
      <c r="R55" s="50">
        <v>33272.544378743274</v>
      </c>
      <c r="S55" s="50">
        <v>31992.831133406988</v>
      </c>
      <c r="T55" s="50">
        <v>30762.337628275949</v>
      </c>
      <c r="U55" s="50">
        <v>29579.170796419185</v>
      </c>
      <c r="V55" s="50">
        <v>28441.510381172287</v>
      </c>
      <c r="W55" s="11"/>
    </row>
    <row r="56" spans="2:23">
      <c r="B56" s="12"/>
      <c r="C56" s="105"/>
      <c r="D56" s="46" t="s">
        <v>233</v>
      </c>
      <c r="E56" s="46"/>
      <c r="F56" s="47"/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0">
        <v>0</v>
      </c>
      <c r="U56" s="50">
        <v>0</v>
      </c>
      <c r="V56" s="50">
        <v>33539.042700540194</v>
      </c>
      <c r="W56" s="11"/>
    </row>
    <row r="57" spans="2:23">
      <c r="B57" s="12"/>
      <c r="C57" s="105"/>
      <c r="D57" s="46" t="s">
        <v>234</v>
      </c>
      <c r="E57" s="46"/>
      <c r="F57" s="47"/>
      <c r="G57" s="50">
        <v>0</v>
      </c>
      <c r="H57" s="50">
        <v>-146562.81030491006</v>
      </c>
      <c r="I57" s="50">
        <v>-140925.77913933658</v>
      </c>
      <c r="J57" s="50">
        <v>-135505.55686474673</v>
      </c>
      <c r="K57" s="50">
        <v>-130293.80467764106</v>
      </c>
      <c r="L57" s="50">
        <v>-125282.50449773177</v>
      </c>
      <c r="M57" s="50">
        <v>-120463.9466324344</v>
      </c>
      <c r="N57" s="50">
        <v>-115830.71791580232</v>
      </c>
      <c r="O57" s="50">
        <v>-111375.69030365605</v>
      </c>
      <c r="P57" s="50">
        <v>-107092.00990736157</v>
      </c>
      <c r="Q57" s="50">
        <v>-102973.08644938613</v>
      </c>
      <c r="R57" s="50">
        <v>-99012.583124409764</v>
      </c>
      <c r="S57" s="50">
        <v>-95204.406850393978</v>
      </c>
      <c r="T57" s="50">
        <v>-91542.698894609595</v>
      </c>
      <c r="U57" s="50">
        <v>-88021.825860201541</v>
      </c>
      <c r="V57" s="50">
        <v>-84636.37101942455</v>
      </c>
      <c r="W57" s="11"/>
    </row>
    <row r="58" spans="2:23">
      <c r="B58" s="12"/>
      <c r="C58" s="105"/>
      <c r="D58" s="8" t="s">
        <v>235</v>
      </c>
      <c r="E58" s="8"/>
      <c r="F58" s="9"/>
      <c r="G58" s="50">
        <v>0</v>
      </c>
      <c r="H58" s="50">
        <v>-69372.85990384614</v>
      </c>
      <c r="I58" s="50">
        <v>-66704.672984467441</v>
      </c>
      <c r="J58" s="50">
        <v>-64139.108638911006</v>
      </c>
      <c r="K58" s="50">
        <v>-61672.219845106723</v>
      </c>
      <c r="L58" s="50">
        <v>-59300.211389525692</v>
      </c>
      <c r="M58" s="50">
        <v>-57019.434028390089</v>
      </c>
      <c r="N58" s="50">
        <v>-54826.378873452013</v>
      </c>
      <c r="O58" s="50">
        <v>-52717.671993703851</v>
      </c>
      <c r="P58" s="50">
        <v>-50690.069224715233</v>
      </c>
      <c r="Q58" s="50">
        <v>-48740.451177610797</v>
      </c>
      <c r="R58" s="50">
        <v>-46865.818440010393</v>
      </c>
      <c r="S58" s="50">
        <v>-45063.286961548445</v>
      </c>
      <c r="T58" s="50">
        <v>-43330.083616873504</v>
      </c>
      <c r="U58" s="50">
        <v>-41663.541939301445</v>
      </c>
      <c r="V58" s="50">
        <v>-40061.098018559082</v>
      </c>
      <c r="W58" s="11"/>
    </row>
    <row r="59" spans="2:23">
      <c r="B59" s="12"/>
      <c r="C59" s="106"/>
      <c r="D59" s="45" t="s">
        <v>238</v>
      </c>
      <c r="E59" s="52"/>
      <c r="F59" s="53"/>
      <c r="G59" s="58">
        <v>0</v>
      </c>
      <c r="H59" s="56">
        <v>-19279.169330311968</v>
      </c>
      <c r="I59" s="56">
        <v>-43739.134326582804</v>
      </c>
      <c r="J59" s="56">
        <v>-67258.33143838172</v>
      </c>
      <c r="K59" s="56">
        <v>-89872.944045880635</v>
      </c>
      <c r="L59" s="56">
        <v>-111617.76386078344</v>
      </c>
      <c r="M59" s="56">
        <v>-132526.24445203613</v>
      </c>
      <c r="N59" s="56">
        <v>-152630.55271285604</v>
      </c>
      <c r="O59" s="56">
        <v>-167281.13691069902</v>
      </c>
      <c r="P59" s="56">
        <v>-185868.70002166415</v>
      </c>
      <c r="Q59" s="56">
        <v>-203741.35685913061</v>
      </c>
      <c r="R59" s="56">
        <v>-220926.60381823301</v>
      </c>
      <c r="S59" s="56">
        <v>-237450.87974044684</v>
      </c>
      <c r="T59" s="56">
        <v>-253339.60658872937</v>
      </c>
      <c r="U59" s="56">
        <v>-268617.22855823179</v>
      </c>
      <c r="V59" s="56">
        <v>-249768.20698221316</v>
      </c>
      <c r="W59" s="11"/>
    </row>
    <row r="60" spans="2:23">
      <c r="B60" s="15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7"/>
    </row>
    <row r="61" spans="2:23"/>
    <row r="62" spans="2:23"/>
    <row r="63" spans="2:23">
      <c r="B63" s="45" t="s">
        <v>142</v>
      </c>
      <c r="C63" s="52"/>
      <c r="D63" s="52"/>
      <c r="E63" s="47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9"/>
    </row>
    <row r="64" spans="2:23">
      <c r="B64" s="12"/>
      <c r="W64" s="11"/>
    </row>
    <row r="65" spans="2:23">
      <c r="B65" s="12"/>
      <c r="D65" s="48" t="s">
        <v>202</v>
      </c>
      <c r="E65" s="32"/>
      <c r="F65" s="32"/>
      <c r="W65" s="11"/>
    </row>
    <row r="66" spans="2:23">
      <c r="B66" s="12"/>
      <c r="D66" s="48" t="s">
        <v>203</v>
      </c>
      <c r="E66" s="48"/>
      <c r="F66" s="48"/>
      <c r="G66" s="51">
        <v>0</v>
      </c>
      <c r="H66" s="51">
        <v>1</v>
      </c>
      <c r="I66" s="51">
        <v>2</v>
      </c>
      <c r="J66" s="51">
        <v>3</v>
      </c>
      <c r="K66" s="51">
        <v>4</v>
      </c>
      <c r="L66" s="51">
        <v>5</v>
      </c>
      <c r="M66" s="51">
        <v>6</v>
      </c>
      <c r="N66" s="51">
        <v>7</v>
      </c>
      <c r="O66" s="51">
        <v>8</v>
      </c>
      <c r="P66" s="51">
        <v>9</v>
      </c>
      <c r="Q66" s="51">
        <v>10</v>
      </c>
      <c r="R66" s="51">
        <v>11</v>
      </c>
      <c r="S66" s="51">
        <v>12</v>
      </c>
      <c r="T66" s="51">
        <v>13</v>
      </c>
      <c r="U66" s="51">
        <v>14</v>
      </c>
      <c r="V66" s="51">
        <v>15</v>
      </c>
      <c r="W66" s="11"/>
    </row>
    <row r="67" spans="2:23">
      <c r="B67" s="12"/>
      <c r="D67" s="49" t="s">
        <v>239</v>
      </c>
      <c r="E67" s="46"/>
      <c r="F67" s="47"/>
      <c r="G67" s="50">
        <v>0</v>
      </c>
      <c r="H67" s="50">
        <v>19079.594930149295</v>
      </c>
      <c r="I67" s="50">
        <v>19079.594930149295</v>
      </c>
      <c r="J67" s="50">
        <v>19079.594930149295</v>
      </c>
      <c r="K67" s="50">
        <v>19079.594930149295</v>
      </c>
      <c r="L67" s="50">
        <v>19079.594930149295</v>
      </c>
      <c r="M67" s="50">
        <v>19079.594930149295</v>
      </c>
      <c r="N67" s="50">
        <v>19079.594930149295</v>
      </c>
      <c r="O67" s="50">
        <v>19079.594930149295</v>
      </c>
      <c r="P67" s="50">
        <v>19079.594930149295</v>
      </c>
      <c r="Q67" s="50">
        <v>19079.594930149295</v>
      </c>
      <c r="R67" s="50">
        <v>19079.594930149295</v>
      </c>
      <c r="S67" s="50">
        <v>19079.594930149295</v>
      </c>
      <c r="T67" s="50">
        <v>19079.594930149295</v>
      </c>
      <c r="U67" s="50">
        <v>19079.594930149295</v>
      </c>
      <c r="V67" s="50">
        <v>19079.594930149295</v>
      </c>
      <c r="W67" s="11"/>
    </row>
    <row r="68" spans="2:23">
      <c r="B68" s="12"/>
      <c r="D68" s="49" t="s">
        <v>205</v>
      </c>
      <c r="E68" s="46"/>
      <c r="F68" s="47"/>
      <c r="G68" s="50">
        <v>0</v>
      </c>
      <c r="H68" s="50">
        <v>356.15461604727375</v>
      </c>
      <c r="I68" s="50">
        <v>356.15461604727375</v>
      </c>
      <c r="J68" s="50">
        <v>356.15461604727375</v>
      </c>
      <c r="K68" s="50">
        <v>356.15461604727375</v>
      </c>
      <c r="L68" s="50">
        <v>356.15461604727375</v>
      </c>
      <c r="M68" s="50">
        <v>356.15461604727375</v>
      </c>
      <c r="N68" s="50">
        <v>356.15461604727375</v>
      </c>
      <c r="O68" s="50">
        <v>356.15461604727375</v>
      </c>
      <c r="P68" s="50">
        <v>356.15461604727375</v>
      </c>
      <c r="Q68" s="50">
        <v>356.15461604727375</v>
      </c>
      <c r="R68" s="50">
        <v>356.15461604727375</v>
      </c>
      <c r="S68" s="50">
        <v>356.15461604727375</v>
      </c>
      <c r="T68" s="50">
        <v>356.15461604727375</v>
      </c>
      <c r="U68" s="50">
        <v>356.15461604727375</v>
      </c>
      <c r="V68" s="50">
        <v>356.15461604727375</v>
      </c>
      <c r="W68" s="11"/>
    </row>
    <row r="69" spans="2:23">
      <c r="B69" s="12"/>
      <c r="D69" s="49" t="s">
        <v>240</v>
      </c>
      <c r="E69" s="46"/>
      <c r="F69" s="47"/>
      <c r="G69" s="50">
        <v>0</v>
      </c>
      <c r="H69" s="50">
        <v>152425.32271710646</v>
      </c>
      <c r="I69" s="50">
        <v>152425.32271710646</v>
      </c>
      <c r="J69" s="50">
        <v>152425.32271710646</v>
      </c>
      <c r="K69" s="50">
        <v>152425.32271710646</v>
      </c>
      <c r="L69" s="50">
        <v>152425.32271710646</v>
      </c>
      <c r="M69" s="50">
        <v>152425.32271710646</v>
      </c>
      <c r="N69" s="50">
        <v>152425.32271710646</v>
      </c>
      <c r="O69" s="50">
        <v>152425.32271710646</v>
      </c>
      <c r="P69" s="50">
        <v>152425.32271710646</v>
      </c>
      <c r="Q69" s="50">
        <v>152425.32271710646</v>
      </c>
      <c r="R69" s="50">
        <v>152425.32271710646</v>
      </c>
      <c r="S69" s="50">
        <v>152425.32271710646</v>
      </c>
      <c r="T69" s="50">
        <v>152425.32271710646</v>
      </c>
      <c r="U69" s="50">
        <v>152425.32271710646</v>
      </c>
      <c r="V69" s="50">
        <v>152425.32271710646</v>
      </c>
      <c r="W69" s="11"/>
    </row>
    <row r="70" spans="2:23">
      <c r="B70" s="12"/>
      <c r="D70" s="49" t="s">
        <v>241</v>
      </c>
      <c r="E70" s="46"/>
      <c r="F70" s="47"/>
      <c r="G70" s="50">
        <v>0</v>
      </c>
      <c r="H70" s="50">
        <v>3045.0037512190852</v>
      </c>
      <c r="I70" s="50">
        <v>3045.0037512190852</v>
      </c>
      <c r="J70" s="50">
        <v>3045.0037512190852</v>
      </c>
      <c r="K70" s="50">
        <v>3045.0037512190852</v>
      </c>
      <c r="L70" s="50">
        <v>3045.0037512190852</v>
      </c>
      <c r="M70" s="50">
        <v>3045.0037512190852</v>
      </c>
      <c r="N70" s="50">
        <v>3045.0037512190852</v>
      </c>
      <c r="O70" s="50">
        <v>3045.0037512190852</v>
      </c>
      <c r="P70" s="50">
        <v>3045.0037512190852</v>
      </c>
      <c r="Q70" s="50">
        <v>3045.0037512190852</v>
      </c>
      <c r="R70" s="50">
        <v>3045.0037512190852</v>
      </c>
      <c r="S70" s="50">
        <v>3045.0037512190852</v>
      </c>
      <c r="T70" s="50">
        <v>3045.0037512190852</v>
      </c>
      <c r="U70" s="50">
        <v>3045.0037512190852</v>
      </c>
      <c r="V70" s="50">
        <v>3045.0037512190852</v>
      </c>
      <c r="W70" s="11"/>
    </row>
    <row r="71" spans="2:23">
      <c r="B71" s="12"/>
      <c r="D71" s="49" t="s">
        <v>242</v>
      </c>
      <c r="E71" s="46"/>
      <c r="F71" s="47"/>
      <c r="G71" s="50">
        <v>0</v>
      </c>
      <c r="H71" s="50">
        <v>2651.7233238630843</v>
      </c>
      <c r="I71" s="50">
        <v>2651.7233238630843</v>
      </c>
      <c r="J71" s="50">
        <v>2651.7233238630843</v>
      </c>
      <c r="K71" s="50">
        <v>2651.7233238630843</v>
      </c>
      <c r="L71" s="50">
        <v>2651.7233238630843</v>
      </c>
      <c r="M71" s="50">
        <v>2651.7233238630843</v>
      </c>
      <c r="N71" s="50">
        <v>2651.7233238630843</v>
      </c>
      <c r="O71" s="50">
        <v>2651.7233238630843</v>
      </c>
      <c r="P71" s="50">
        <v>2651.7233238630843</v>
      </c>
      <c r="Q71" s="50">
        <v>2651.7233238630843</v>
      </c>
      <c r="R71" s="50">
        <v>2651.7233238630843</v>
      </c>
      <c r="S71" s="50">
        <v>2651.7233238630843</v>
      </c>
      <c r="T71" s="50">
        <v>2651.7233238630843</v>
      </c>
      <c r="U71" s="50">
        <v>2651.7233238630843</v>
      </c>
      <c r="V71" s="50">
        <v>2651.7233238630843</v>
      </c>
      <c r="W71" s="11"/>
    </row>
    <row r="72" spans="2:23">
      <c r="B72" s="12"/>
      <c r="D72" s="49" t="s">
        <v>206</v>
      </c>
      <c r="E72" s="46"/>
      <c r="F72" s="47"/>
      <c r="G72" s="50">
        <v>0</v>
      </c>
      <c r="H72" s="50">
        <v>841.00584476090887</v>
      </c>
      <c r="I72" s="50">
        <v>841.00584476090887</v>
      </c>
      <c r="J72" s="50">
        <v>841.00584476090887</v>
      </c>
      <c r="K72" s="50">
        <v>841.00584476090887</v>
      </c>
      <c r="L72" s="50">
        <v>841.00584476090887</v>
      </c>
      <c r="M72" s="50">
        <v>841.00584476090887</v>
      </c>
      <c r="N72" s="50">
        <v>841.00584476090887</v>
      </c>
      <c r="O72" s="50">
        <v>841.00584476090887</v>
      </c>
      <c r="P72" s="50">
        <v>841.00584476090887</v>
      </c>
      <c r="Q72" s="50">
        <v>841.00584476090887</v>
      </c>
      <c r="R72" s="50">
        <v>841.00584476090887</v>
      </c>
      <c r="S72" s="50">
        <v>841.00584476090887</v>
      </c>
      <c r="T72" s="50">
        <v>841.00584476090887</v>
      </c>
      <c r="U72" s="50">
        <v>841.00584476090887</v>
      </c>
      <c r="V72" s="50">
        <v>841.00584476090887</v>
      </c>
      <c r="W72" s="11"/>
    </row>
    <row r="73" spans="2:23">
      <c r="B73" s="12"/>
      <c r="D73" s="49" t="s">
        <v>243</v>
      </c>
      <c r="E73" s="46"/>
      <c r="F73" s="47"/>
      <c r="G73" s="50">
        <v>0</v>
      </c>
      <c r="H73" s="50">
        <v>9656.366812815515</v>
      </c>
      <c r="I73" s="50">
        <v>9656.366812815515</v>
      </c>
      <c r="J73" s="50">
        <v>9656.366812815515</v>
      </c>
      <c r="K73" s="50">
        <v>9656.366812815515</v>
      </c>
      <c r="L73" s="50">
        <v>9656.366812815515</v>
      </c>
      <c r="M73" s="50">
        <v>9656.366812815515</v>
      </c>
      <c r="N73" s="50">
        <v>9656.366812815515</v>
      </c>
      <c r="O73" s="50">
        <v>9656.366812815515</v>
      </c>
      <c r="P73" s="50">
        <v>9656.366812815515</v>
      </c>
      <c r="Q73" s="50">
        <v>9656.366812815515</v>
      </c>
      <c r="R73" s="50">
        <v>9656.366812815515</v>
      </c>
      <c r="S73" s="50">
        <v>9656.366812815515</v>
      </c>
      <c r="T73" s="50">
        <v>9656.366812815515</v>
      </c>
      <c r="U73" s="50">
        <v>9656.366812815515</v>
      </c>
      <c r="V73" s="50">
        <v>9656.366812815515</v>
      </c>
      <c r="W73" s="11"/>
    </row>
    <row r="74" spans="2:23">
      <c r="B74" s="12"/>
      <c r="D74" s="49" t="s">
        <v>244</v>
      </c>
      <c r="E74" s="46"/>
      <c r="F74" s="47"/>
      <c r="G74" s="50">
        <v>0</v>
      </c>
      <c r="H74" s="50">
        <v>777.09970182868506</v>
      </c>
      <c r="I74" s="50">
        <v>777.09970182868506</v>
      </c>
      <c r="J74" s="50">
        <v>777.09970182868506</v>
      </c>
      <c r="K74" s="50">
        <v>777.09970182868506</v>
      </c>
      <c r="L74" s="50">
        <v>777.09970182868506</v>
      </c>
      <c r="M74" s="50">
        <v>777.09970182868506</v>
      </c>
      <c r="N74" s="50">
        <v>777.09970182868506</v>
      </c>
      <c r="O74" s="50">
        <v>777.09970182868506</v>
      </c>
      <c r="P74" s="50">
        <v>777.09970182868506</v>
      </c>
      <c r="Q74" s="50">
        <v>777.09970182868506</v>
      </c>
      <c r="R74" s="50">
        <v>777.09970182868506</v>
      </c>
      <c r="S74" s="50">
        <v>777.09970182868506</v>
      </c>
      <c r="T74" s="50">
        <v>777.09970182868506</v>
      </c>
      <c r="U74" s="50">
        <v>777.09970182868506</v>
      </c>
      <c r="V74" s="50">
        <v>777.09970182868506</v>
      </c>
      <c r="W74" s="11"/>
    </row>
    <row r="75" spans="2:23">
      <c r="B75" s="12"/>
      <c r="D75" s="49" t="s">
        <v>245</v>
      </c>
      <c r="E75" s="46"/>
      <c r="F75" s="47"/>
      <c r="G75" s="50">
        <v>0</v>
      </c>
      <c r="H75" s="50">
        <v>95028.867639222517</v>
      </c>
      <c r="I75" s="50">
        <v>95028.867639222517</v>
      </c>
      <c r="J75" s="50">
        <v>95028.867639222517</v>
      </c>
      <c r="K75" s="50">
        <v>95028.867639222517</v>
      </c>
      <c r="L75" s="50">
        <v>95028.867639222517</v>
      </c>
      <c r="M75" s="50">
        <v>95028.867639222517</v>
      </c>
      <c r="N75" s="50">
        <v>95028.867639222517</v>
      </c>
      <c r="O75" s="50">
        <v>95028.867639222517</v>
      </c>
      <c r="P75" s="50">
        <v>95028.867639222517</v>
      </c>
      <c r="Q75" s="50">
        <v>95028.867639222517</v>
      </c>
      <c r="R75" s="50">
        <v>95028.867639222517</v>
      </c>
      <c r="S75" s="50">
        <v>95028.867639222517</v>
      </c>
      <c r="T75" s="50">
        <v>95028.867639222517</v>
      </c>
      <c r="U75" s="50">
        <v>95028.867639222517</v>
      </c>
      <c r="V75" s="50">
        <v>95028.867639222517</v>
      </c>
      <c r="W75" s="11"/>
    </row>
    <row r="76" spans="2:23">
      <c r="B76" s="12"/>
      <c r="D76" s="49" t="s">
        <v>246</v>
      </c>
      <c r="E76" s="46"/>
      <c r="F76" s="47"/>
      <c r="G76" s="50">
        <v>0</v>
      </c>
      <c r="H76" s="50">
        <v>135076.76957235642</v>
      </c>
      <c r="I76" s="50">
        <v>135076.76957235642</v>
      </c>
      <c r="J76" s="50">
        <v>135076.76957235642</v>
      </c>
      <c r="K76" s="50">
        <v>135076.76957235642</v>
      </c>
      <c r="L76" s="50">
        <v>135076.76957235642</v>
      </c>
      <c r="M76" s="50">
        <v>135076.76957235642</v>
      </c>
      <c r="N76" s="50">
        <v>135076.76957235642</v>
      </c>
      <c r="O76" s="50">
        <v>135076.76957235642</v>
      </c>
      <c r="P76" s="50">
        <v>135076.76957235642</v>
      </c>
      <c r="Q76" s="50">
        <v>135076.76957235642</v>
      </c>
      <c r="R76" s="50">
        <v>135076.76957235642</v>
      </c>
      <c r="S76" s="50">
        <v>135076.76957235642</v>
      </c>
      <c r="T76" s="50">
        <v>135076.76957235642</v>
      </c>
      <c r="U76" s="50">
        <v>135076.76957235642</v>
      </c>
      <c r="V76" s="50">
        <v>135076.76957235642</v>
      </c>
      <c r="W76" s="11"/>
    </row>
    <row r="77" spans="2:23">
      <c r="B77" s="12"/>
      <c r="D77" s="49" t="s">
        <v>247</v>
      </c>
      <c r="E77" s="46"/>
      <c r="F77" s="47"/>
      <c r="G77" s="50">
        <v>0</v>
      </c>
      <c r="H77" s="50">
        <v>1570.4427189035212</v>
      </c>
      <c r="I77" s="50">
        <v>1570.4427189035212</v>
      </c>
      <c r="J77" s="50">
        <v>1570.4427189035212</v>
      </c>
      <c r="K77" s="50">
        <v>1570.4427189035212</v>
      </c>
      <c r="L77" s="50">
        <v>1570.4427189035212</v>
      </c>
      <c r="M77" s="50">
        <v>1570.4427189035212</v>
      </c>
      <c r="N77" s="50">
        <v>1570.4427189035212</v>
      </c>
      <c r="O77" s="50">
        <v>1570.4427189035212</v>
      </c>
      <c r="P77" s="50">
        <v>1570.4427189035212</v>
      </c>
      <c r="Q77" s="50">
        <v>1570.4427189035212</v>
      </c>
      <c r="R77" s="50">
        <v>1570.4427189035212</v>
      </c>
      <c r="S77" s="50">
        <v>1570.4427189035212</v>
      </c>
      <c r="T77" s="50">
        <v>1570.4427189035212</v>
      </c>
      <c r="U77" s="50">
        <v>1570.4427189035212</v>
      </c>
      <c r="V77" s="50">
        <v>1570.4427189035212</v>
      </c>
      <c r="W77" s="11"/>
    </row>
    <row r="78" spans="2:23">
      <c r="B78" s="12"/>
      <c r="D78" s="45" t="s">
        <v>11</v>
      </c>
      <c r="E78" s="52"/>
      <c r="F78" s="53"/>
      <c r="G78" s="56">
        <v>0</v>
      </c>
      <c r="H78" s="56">
        <v>420508.35162827279</v>
      </c>
      <c r="I78" s="56">
        <v>420508.35162827279</v>
      </c>
      <c r="J78" s="56">
        <v>420508.35162827279</v>
      </c>
      <c r="K78" s="56">
        <v>420508.35162827279</v>
      </c>
      <c r="L78" s="56">
        <v>420508.35162827279</v>
      </c>
      <c r="M78" s="56">
        <v>420508.35162827279</v>
      </c>
      <c r="N78" s="56">
        <v>420508.35162827279</v>
      </c>
      <c r="O78" s="56">
        <v>420508.35162827279</v>
      </c>
      <c r="P78" s="56">
        <v>420508.35162827279</v>
      </c>
      <c r="Q78" s="56">
        <v>420508.35162827279</v>
      </c>
      <c r="R78" s="56">
        <v>420508.35162827279</v>
      </c>
      <c r="S78" s="56">
        <v>420508.35162827279</v>
      </c>
      <c r="T78" s="56">
        <v>420508.35162827279</v>
      </c>
      <c r="U78" s="56">
        <v>420508.35162827279</v>
      </c>
      <c r="V78" s="56">
        <v>420508.35162827279</v>
      </c>
      <c r="W78" s="11"/>
    </row>
    <row r="79" spans="2:23">
      <c r="B79" s="12"/>
      <c r="W79" s="11"/>
    </row>
    <row r="80" spans="2:23">
      <c r="B80" s="12"/>
      <c r="D80" s="48" t="s">
        <v>212</v>
      </c>
      <c r="E80" s="32"/>
      <c r="F80" s="32"/>
      <c r="W80" s="11"/>
    </row>
    <row r="81" spans="2:23">
      <c r="B81" s="12"/>
      <c r="D81" s="48" t="s">
        <v>203</v>
      </c>
      <c r="E81" s="48"/>
      <c r="F81" s="48"/>
      <c r="G81" s="51">
        <v>0</v>
      </c>
      <c r="H81" s="51">
        <v>1</v>
      </c>
      <c r="I81" s="51">
        <v>2</v>
      </c>
      <c r="J81" s="51">
        <v>3</v>
      </c>
      <c r="K81" s="51">
        <v>4</v>
      </c>
      <c r="L81" s="51">
        <v>5</v>
      </c>
      <c r="M81" s="51">
        <v>6</v>
      </c>
      <c r="N81" s="51">
        <v>7</v>
      </c>
      <c r="O81" s="51">
        <v>8</v>
      </c>
      <c r="P81" s="51">
        <v>9</v>
      </c>
      <c r="Q81" s="51">
        <v>10</v>
      </c>
      <c r="R81" s="51">
        <v>11</v>
      </c>
      <c r="S81" s="51">
        <v>12</v>
      </c>
      <c r="T81" s="51">
        <v>13</v>
      </c>
      <c r="U81" s="51">
        <v>14</v>
      </c>
      <c r="V81" s="51">
        <v>15</v>
      </c>
      <c r="W81" s="11"/>
    </row>
    <row r="82" spans="2:23">
      <c r="B82" s="12"/>
      <c r="D82" s="49" t="s">
        <v>213</v>
      </c>
      <c r="E82" s="46"/>
      <c r="F82" s="47"/>
      <c r="G82" s="50">
        <v>0</v>
      </c>
      <c r="H82" s="50">
        <v>408439.88801158866</v>
      </c>
      <c r="I82" s="50">
        <v>408439.88801158866</v>
      </c>
      <c r="J82" s="50">
        <v>408439.88801158866</v>
      </c>
      <c r="K82" s="50">
        <v>408439.88801158866</v>
      </c>
      <c r="L82" s="50">
        <v>408439.88801158866</v>
      </c>
      <c r="M82" s="50">
        <v>408439.88801158866</v>
      </c>
      <c r="N82" s="50">
        <v>408439.88801158866</v>
      </c>
      <c r="O82" s="50">
        <v>408439.88801158866</v>
      </c>
      <c r="P82" s="50">
        <v>408439.88801158866</v>
      </c>
      <c r="Q82" s="50">
        <v>408439.88801158866</v>
      </c>
      <c r="R82" s="50">
        <v>408439.88801158866</v>
      </c>
      <c r="S82" s="50">
        <v>408439.88801158866</v>
      </c>
      <c r="T82" s="50">
        <v>408439.88801158866</v>
      </c>
      <c r="U82" s="50">
        <v>408439.88801158866</v>
      </c>
      <c r="V82" s="50">
        <v>408439.88801158866</v>
      </c>
      <c r="W82" s="11"/>
    </row>
    <row r="83" spans="2:23">
      <c r="B83" s="12"/>
      <c r="D83" s="49" t="s">
        <v>214</v>
      </c>
      <c r="E83" s="46"/>
      <c r="F83" s="47"/>
      <c r="G83" s="50">
        <v>0</v>
      </c>
      <c r="H83" s="50">
        <v>8635.3715058850994</v>
      </c>
      <c r="I83" s="50">
        <v>8635.3715058850994</v>
      </c>
      <c r="J83" s="50">
        <v>8635.3715058850994</v>
      </c>
      <c r="K83" s="50">
        <v>8635.3715058850994</v>
      </c>
      <c r="L83" s="50">
        <v>8635.3715058850994</v>
      </c>
      <c r="M83" s="50">
        <v>8635.3715058850994</v>
      </c>
      <c r="N83" s="50">
        <v>8635.3715058850994</v>
      </c>
      <c r="O83" s="50">
        <v>8635.3715058850994</v>
      </c>
      <c r="P83" s="50">
        <v>8635.3715058850994</v>
      </c>
      <c r="Q83" s="50">
        <v>8635.3715058850994</v>
      </c>
      <c r="R83" s="50">
        <v>8635.3715058850994</v>
      </c>
      <c r="S83" s="50">
        <v>8635.3715058850994</v>
      </c>
      <c r="T83" s="50">
        <v>8635.3715058850994</v>
      </c>
      <c r="U83" s="50">
        <v>8635.3715058850994</v>
      </c>
      <c r="V83" s="50">
        <v>8635.3715058850994</v>
      </c>
      <c r="W83" s="11"/>
    </row>
    <row r="84" spans="2:23">
      <c r="B84" s="12"/>
      <c r="D84" s="49" t="s">
        <v>215</v>
      </c>
      <c r="E84" s="46"/>
      <c r="F84" s="47"/>
      <c r="G84" s="50">
        <v>0</v>
      </c>
      <c r="H84" s="50">
        <v>34786.404426124041</v>
      </c>
      <c r="I84" s="50">
        <v>34786.404426124041</v>
      </c>
      <c r="J84" s="50">
        <v>34786.404426124041</v>
      </c>
      <c r="K84" s="50">
        <v>34786.404426124041</v>
      </c>
      <c r="L84" s="50">
        <v>34786.404426124041</v>
      </c>
      <c r="M84" s="50">
        <v>34786.404426124041</v>
      </c>
      <c r="N84" s="50">
        <v>34786.404426124041</v>
      </c>
      <c r="O84" s="50">
        <v>34786.404426124041</v>
      </c>
      <c r="P84" s="50">
        <v>34786.404426124041</v>
      </c>
      <c r="Q84" s="50">
        <v>34786.404426124041</v>
      </c>
      <c r="R84" s="50">
        <v>34786.404426124041</v>
      </c>
      <c r="S84" s="50">
        <v>34786.404426124041</v>
      </c>
      <c r="T84" s="50">
        <v>34786.404426124041</v>
      </c>
      <c r="U84" s="50">
        <v>34786.404426124041</v>
      </c>
      <c r="V84" s="50">
        <v>34786.404426124041</v>
      </c>
      <c r="W84" s="11"/>
    </row>
    <row r="85" spans="2:23">
      <c r="B85" s="12"/>
      <c r="D85" s="49" t="s">
        <v>248</v>
      </c>
      <c r="E85" s="46"/>
      <c r="F85" s="47"/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43176.857529425499</v>
      </c>
      <c r="W85" s="11"/>
    </row>
    <row r="86" spans="2:23">
      <c r="B86" s="12"/>
      <c r="D86" s="45" t="s">
        <v>11</v>
      </c>
      <c r="E86" s="52"/>
      <c r="F86" s="53"/>
      <c r="G86" s="56">
        <v>0</v>
      </c>
      <c r="H86" s="56">
        <v>451861.66394359781</v>
      </c>
      <c r="I86" s="56">
        <v>451861.66394359781</v>
      </c>
      <c r="J86" s="56">
        <v>451861.66394359781</v>
      </c>
      <c r="K86" s="56">
        <v>451861.66394359781</v>
      </c>
      <c r="L86" s="56">
        <v>451861.66394359781</v>
      </c>
      <c r="M86" s="56">
        <v>451861.66394359781</v>
      </c>
      <c r="N86" s="56">
        <v>451861.66394359781</v>
      </c>
      <c r="O86" s="56">
        <v>451861.66394359781</v>
      </c>
      <c r="P86" s="56">
        <v>451861.66394359781</v>
      </c>
      <c r="Q86" s="56">
        <v>451861.66394359781</v>
      </c>
      <c r="R86" s="56">
        <v>451861.66394359781</v>
      </c>
      <c r="S86" s="56">
        <v>451861.66394359781</v>
      </c>
      <c r="T86" s="56">
        <v>451861.66394359781</v>
      </c>
      <c r="U86" s="56">
        <v>451861.66394359781</v>
      </c>
      <c r="V86" s="56">
        <v>495038.52147302334</v>
      </c>
      <c r="W86" s="11"/>
    </row>
    <row r="87" spans="2:23">
      <c r="B87" s="12"/>
      <c r="W87" s="11"/>
    </row>
    <row r="88" spans="2:23">
      <c r="B88" s="12"/>
      <c r="D88" s="45" t="s">
        <v>217</v>
      </c>
      <c r="E88" s="52"/>
      <c r="F88" s="53"/>
      <c r="G88" s="56">
        <v>0</v>
      </c>
      <c r="H88" s="56">
        <v>872370.01557187061</v>
      </c>
      <c r="I88" s="56">
        <v>872370.01557187061</v>
      </c>
      <c r="J88" s="56">
        <v>872370.01557187061</v>
      </c>
      <c r="K88" s="56">
        <v>872370.01557187061</v>
      </c>
      <c r="L88" s="56">
        <v>872370.01557187061</v>
      </c>
      <c r="M88" s="56">
        <v>872370.01557187061</v>
      </c>
      <c r="N88" s="56">
        <v>872370.01557187061</v>
      </c>
      <c r="O88" s="56">
        <v>872370.01557187061</v>
      </c>
      <c r="P88" s="56">
        <v>872370.01557187061</v>
      </c>
      <c r="Q88" s="56">
        <v>872370.01557187061</v>
      </c>
      <c r="R88" s="56">
        <v>872370.01557187061</v>
      </c>
      <c r="S88" s="56">
        <v>872370.01557187061</v>
      </c>
      <c r="T88" s="56">
        <v>872370.01557187061</v>
      </c>
      <c r="U88" s="56">
        <v>872370.01557187061</v>
      </c>
      <c r="V88" s="56">
        <v>915546.87310129614</v>
      </c>
      <c r="W88" s="11"/>
    </row>
    <row r="89" spans="2:23">
      <c r="B89" s="12"/>
      <c r="W89" s="11"/>
    </row>
    <row r="90" spans="2:23">
      <c r="B90" s="12"/>
      <c r="D90" s="48" t="s">
        <v>218</v>
      </c>
      <c r="E90" s="32"/>
      <c r="F90" s="32"/>
      <c r="W90" s="11"/>
    </row>
    <row r="91" spans="2:23">
      <c r="B91" s="12"/>
      <c r="D91" s="48" t="s">
        <v>203</v>
      </c>
      <c r="E91" s="48"/>
      <c r="F91" s="48"/>
      <c r="G91" s="51">
        <v>0</v>
      </c>
      <c r="H91" s="51">
        <v>1</v>
      </c>
      <c r="I91" s="51">
        <v>2</v>
      </c>
      <c r="J91" s="51">
        <v>3</v>
      </c>
      <c r="K91" s="51">
        <v>4</v>
      </c>
      <c r="L91" s="51">
        <v>5</v>
      </c>
      <c r="M91" s="51">
        <v>6</v>
      </c>
      <c r="N91" s="51">
        <v>7</v>
      </c>
      <c r="O91" s="51">
        <v>8</v>
      </c>
      <c r="P91" s="51">
        <v>9</v>
      </c>
      <c r="Q91" s="51">
        <v>10</v>
      </c>
      <c r="R91" s="51">
        <v>11</v>
      </c>
      <c r="S91" s="51">
        <v>12</v>
      </c>
      <c r="T91" s="51">
        <v>13</v>
      </c>
      <c r="U91" s="51">
        <v>14</v>
      </c>
      <c r="V91" s="51">
        <v>15</v>
      </c>
      <c r="W91" s="11"/>
    </row>
    <row r="92" spans="2:23">
      <c r="B92" s="12"/>
      <c r="D92" s="49" t="s">
        <v>219</v>
      </c>
      <c r="E92" s="46"/>
      <c r="F92" s="47"/>
      <c r="G92" s="50">
        <v>0</v>
      </c>
      <c r="H92" s="50">
        <v>0</v>
      </c>
      <c r="I92" s="50">
        <v>0</v>
      </c>
      <c r="J92" s="50">
        <v>0</v>
      </c>
      <c r="K92" s="50">
        <v>0</v>
      </c>
      <c r="L92" s="50">
        <v>0</v>
      </c>
      <c r="M92" s="50">
        <v>0</v>
      </c>
      <c r="N92" s="50">
        <v>0</v>
      </c>
      <c r="O92" s="50">
        <v>0</v>
      </c>
      <c r="P92" s="50">
        <v>0</v>
      </c>
      <c r="Q92" s="50">
        <v>0</v>
      </c>
      <c r="R92" s="50">
        <v>0</v>
      </c>
      <c r="S92" s="50">
        <v>0</v>
      </c>
      <c r="T92" s="50">
        <v>0</v>
      </c>
      <c r="U92" s="50">
        <v>0</v>
      </c>
      <c r="V92" s="50">
        <v>0</v>
      </c>
      <c r="W92" s="11"/>
    </row>
    <row r="93" spans="2:23">
      <c r="B93" s="12"/>
      <c r="D93" s="49" t="s">
        <v>220</v>
      </c>
      <c r="E93" s="46"/>
      <c r="F93" s="47"/>
      <c r="G93" s="50">
        <v>0</v>
      </c>
      <c r="H93" s="50">
        <v>58499.611786627946</v>
      </c>
      <c r="I93" s="50">
        <v>58499.611786627946</v>
      </c>
      <c r="J93" s="50">
        <v>58499.611786627946</v>
      </c>
      <c r="K93" s="50">
        <v>58499.611786627946</v>
      </c>
      <c r="L93" s="50">
        <v>58499.611786627946</v>
      </c>
      <c r="M93" s="50">
        <v>58499.611786627946</v>
      </c>
      <c r="N93" s="50">
        <v>58499.611786627946</v>
      </c>
      <c r="O93" s="50">
        <v>58499.611786627946</v>
      </c>
      <c r="P93" s="50">
        <v>58499.611786627946</v>
      </c>
      <c r="Q93" s="50">
        <v>58499.611786627946</v>
      </c>
      <c r="R93" s="50">
        <v>58499.611786627946</v>
      </c>
      <c r="S93" s="50">
        <v>58499.611786627946</v>
      </c>
      <c r="T93" s="50">
        <v>58499.611786627946</v>
      </c>
      <c r="U93" s="50">
        <v>58499.611786627946</v>
      </c>
      <c r="V93" s="50">
        <v>58499.611786627946</v>
      </c>
      <c r="W93" s="11"/>
    </row>
    <row r="94" spans="2:23">
      <c r="B94" s="12"/>
      <c r="D94" s="45" t="s">
        <v>221</v>
      </c>
      <c r="E94" s="46"/>
      <c r="F94" s="47"/>
      <c r="G94" s="56">
        <v>0</v>
      </c>
      <c r="H94" s="56">
        <v>58499.611786627946</v>
      </c>
      <c r="I94" s="56">
        <v>58499.611786627946</v>
      </c>
      <c r="J94" s="56">
        <v>58499.611786627946</v>
      </c>
      <c r="K94" s="56">
        <v>58499.611786627946</v>
      </c>
      <c r="L94" s="56">
        <v>58499.611786627946</v>
      </c>
      <c r="M94" s="56">
        <v>58499.611786627946</v>
      </c>
      <c r="N94" s="56">
        <v>58499.611786627946</v>
      </c>
      <c r="O94" s="56">
        <v>58499.611786627946</v>
      </c>
      <c r="P94" s="56">
        <v>58499.611786627946</v>
      </c>
      <c r="Q94" s="56">
        <v>58499.611786627946</v>
      </c>
      <c r="R94" s="56">
        <v>58499.611786627946</v>
      </c>
      <c r="S94" s="56">
        <v>58499.611786627946</v>
      </c>
      <c r="T94" s="56">
        <v>58499.611786627946</v>
      </c>
      <c r="U94" s="56">
        <v>58499.611786627946</v>
      </c>
      <c r="V94" s="56">
        <v>58499.611786627946</v>
      </c>
      <c r="W94" s="11"/>
    </row>
    <row r="95" spans="2:23">
      <c r="B95" s="12"/>
      <c r="W95" s="11"/>
    </row>
    <row r="96" spans="2:23">
      <c r="B96" s="12"/>
      <c r="D96" s="45" t="s">
        <v>222</v>
      </c>
      <c r="E96" s="46"/>
      <c r="F96" s="47"/>
      <c r="G96" s="56">
        <v>0</v>
      </c>
      <c r="H96" s="56">
        <v>20424.002107499204</v>
      </c>
      <c r="I96" s="56">
        <v>20424.002107499204</v>
      </c>
      <c r="J96" s="56">
        <v>20424.002107499204</v>
      </c>
      <c r="K96" s="56">
        <v>20424.002107499204</v>
      </c>
      <c r="L96" s="56">
        <v>20424.002107499204</v>
      </c>
      <c r="M96" s="56">
        <v>20424.002107499204</v>
      </c>
      <c r="N96" s="56">
        <v>20424.002107499204</v>
      </c>
      <c r="O96" s="56">
        <v>20424.002107499204</v>
      </c>
      <c r="P96" s="56">
        <v>20424.002107499204</v>
      </c>
      <c r="Q96" s="56">
        <v>20424.002107499204</v>
      </c>
      <c r="R96" s="56">
        <v>20424.002107499204</v>
      </c>
      <c r="S96" s="56">
        <v>20424.002107499204</v>
      </c>
      <c r="T96" s="56">
        <v>20424.002107499204</v>
      </c>
      <c r="U96" s="56">
        <v>20424.002107499204</v>
      </c>
      <c r="V96" s="56">
        <v>20424.002107499204</v>
      </c>
      <c r="W96" s="11"/>
    </row>
    <row r="97" spans="2:23">
      <c r="B97" s="12"/>
      <c r="W97" s="11"/>
    </row>
    <row r="98" spans="2:23">
      <c r="B98" s="12"/>
      <c r="D98" s="48" t="s">
        <v>223</v>
      </c>
      <c r="E98" s="32"/>
      <c r="F98" s="32"/>
      <c r="W98" s="11"/>
    </row>
    <row r="99" spans="2:23">
      <c r="B99" s="12"/>
      <c r="D99" s="48" t="s">
        <v>203</v>
      </c>
      <c r="E99" s="48"/>
      <c r="F99" s="48"/>
      <c r="G99" s="51">
        <v>0</v>
      </c>
      <c r="H99" s="51">
        <v>1</v>
      </c>
      <c r="I99" s="51">
        <v>2</v>
      </c>
      <c r="J99" s="51">
        <v>3</v>
      </c>
      <c r="K99" s="51">
        <v>4</v>
      </c>
      <c r="L99" s="51">
        <v>5</v>
      </c>
      <c r="M99" s="51">
        <v>6</v>
      </c>
      <c r="N99" s="51">
        <v>7</v>
      </c>
      <c r="O99" s="51">
        <v>8</v>
      </c>
      <c r="P99" s="51">
        <v>9</v>
      </c>
      <c r="Q99" s="51">
        <v>10</v>
      </c>
      <c r="R99" s="51">
        <v>11</v>
      </c>
      <c r="S99" s="51">
        <v>12</v>
      </c>
      <c r="T99" s="51">
        <v>13</v>
      </c>
      <c r="U99" s="51">
        <v>14</v>
      </c>
      <c r="V99" s="51">
        <v>15</v>
      </c>
      <c r="W99" s="11"/>
    </row>
    <row r="100" spans="2:23">
      <c r="B100" s="12"/>
      <c r="D100" s="49" t="s">
        <v>249</v>
      </c>
      <c r="E100" s="46"/>
      <c r="F100" s="47"/>
      <c r="G100" s="50">
        <v>0</v>
      </c>
      <c r="H100" s="50">
        <v>-1033913.6458832924</v>
      </c>
      <c r="I100" s="50">
        <v>-1033913.6458832924</v>
      </c>
      <c r="J100" s="50">
        <v>-1033913.6458832924</v>
      </c>
      <c r="K100" s="50">
        <v>-1033913.6458832924</v>
      </c>
      <c r="L100" s="50">
        <v>-1033913.6458832924</v>
      </c>
      <c r="M100" s="50">
        <v>-1033913.6458832924</v>
      </c>
      <c r="N100" s="50">
        <v>-1033913.6458832924</v>
      </c>
      <c r="O100" s="50">
        <v>-1033913.6458832924</v>
      </c>
      <c r="P100" s="50">
        <v>-1033913.6458832924</v>
      </c>
      <c r="Q100" s="50">
        <v>-1033913.6458832924</v>
      </c>
      <c r="R100" s="50">
        <v>-1033913.6458832924</v>
      </c>
      <c r="S100" s="50">
        <v>-1033913.6458832924</v>
      </c>
      <c r="T100" s="50">
        <v>-1033913.6458832924</v>
      </c>
      <c r="U100" s="50">
        <v>-1033913.6458832924</v>
      </c>
      <c r="V100" s="50">
        <v>-1033913.6458832924</v>
      </c>
      <c r="W100" s="11"/>
    </row>
    <row r="101" spans="2:23">
      <c r="B101" s="12"/>
      <c r="D101" s="45" t="s">
        <v>226</v>
      </c>
      <c r="E101" s="46"/>
      <c r="F101" s="47"/>
      <c r="G101" s="56">
        <v>0</v>
      </c>
      <c r="H101" s="56">
        <v>-1033913.6458832924</v>
      </c>
      <c r="I101" s="56">
        <v>-1033913.6458832924</v>
      </c>
      <c r="J101" s="56">
        <v>-1033913.6458832924</v>
      </c>
      <c r="K101" s="56">
        <v>-1033913.6458832924</v>
      </c>
      <c r="L101" s="56">
        <v>-1033913.6458832924</v>
      </c>
      <c r="M101" s="56">
        <v>-1033913.6458832924</v>
      </c>
      <c r="N101" s="56">
        <v>-1033913.6458832924</v>
      </c>
      <c r="O101" s="56">
        <v>-1033913.6458832924</v>
      </c>
      <c r="P101" s="56">
        <v>-1033913.6458832924</v>
      </c>
      <c r="Q101" s="56">
        <v>-1033913.6458832924</v>
      </c>
      <c r="R101" s="56">
        <v>-1033913.6458832924</v>
      </c>
      <c r="S101" s="56">
        <v>-1033913.6458832924</v>
      </c>
      <c r="T101" s="56">
        <v>-1033913.6458832924</v>
      </c>
      <c r="U101" s="56">
        <v>-1033913.6458832924</v>
      </c>
      <c r="V101" s="56">
        <v>-1033913.6458832924</v>
      </c>
      <c r="W101" s="11"/>
    </row>
    <row r="102" spans="2:23">
      <c r="B102" s="12"/>
      <c r="W102" s="11"/>
    </row>
    <row r="103" spans="2:23">
      <c r="B103" s="12"/>
      <c r="W103" s="11"/>
    </row>
    <row r="104" spans="2:23">
      <c r="B104" s="12"/>
      <c r="D104" s="48" t="s">
        <v>227</v>
      </c>
      <c r="E104" s="32"/>
      <c r="F104" s="32"/>
      <c r="W104" s="11"/>
    </row>
    <row r="105" spans="2:23">
      <c r="B105" s="12"/>
      <c r="D105" s="48" t="s">
        <v>203</v>
      </c>
      <c r="E105" s="48"/>
      <c r="F105" s="48"/>
      <c r="G105" s="51">
        <v>0</v>
      </c>
      <c r="H105" s="51">
        <v>1</v>
      </c>
      <c r="I105" s="51">
        <v>2</v>
      </c>
      <c r="J105" s="51">
        <v>3</v>
      </c>
      <c r="K105" s="51">
        <v>4</v>
      </c>
      <c r="L105" s="51">
        <v>5</v>
      </c>
      <c r="M105" s="51">
        <v>6</v>
      </c>
      <c r="N105" s="51">
        <v>7</v>
      </c>
      <c r="O105" s="51">
        <v>8</v>
      </c>
      <c r="P105" s="51">
        <v>9</v>
      </c>
      <c r="Q105" s="51">
        <v>10</v>
      </c>
      <c r="R105" s="51">
        <v>11</v>
      </c>
      <c r="S105" s="51">
        <v>12</v>
      </c>
      <c r="T105" s="51">
        <v>13</v>
      </c>
      <c r="U105" s="51">
        <v>14</v>
      </c>
      <c r="V105" s="51">
        <v>15</v>
      </c>
      <c r="W105" s="11"/>
    </row>
    <row r="106" spans="2:23">
      <c r="B106" s="12"/>
      <c r="D106" s="49" t="s">
        <v>228</v>
      </c>
      <c r="E106" s="46"/>
      <c r="F106" s="47"/>
      <c r="G106" s="50">
        <v>0</v>
      </c>
      <c r="H106" s="50">
        <v>0</v>
      </c>
      <c r="I106" s="50">
        <v>0</v>
      </c>
      <c r="J106" s="50">
        <v>0</v>
      </c>
      <c r="K106" s="50">
        <v>0</v>
      </c>
      <c r="L106" s="50">
        <v>0</v>
      </c>
      <c r="M106" s="50">
        <v>0</v>
      </c>
      <c r="N106" s="50">
        <v>0</v>
      </c>
      <c r="O106" s="50">
        <v>0</v>
      </c>
      <c r="P106" s="50">
        <v>0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11"/>
    </row>
    <row r="107" spans="2:23">
      <c r="B107" s="12"/>
      <c r="D107" s="49" t="s">
        <v>229</v>
      </c>
      <c r="E107" s="46"/>
      <c r="F107" s="47"/>
      <c r="G107" s="50">
        <v>0</v>
      </c>
      <c r="H107" s="50">
        <v>58499.611786627946</v>
      </c>
      <c r="I107" s="50">
        <v>58499.611786627946</v>
      </c>
      <c r="J107" s="50">
        <v>58499.611786627946</v>
      </c>
      <c r="K107" s="50">
        <v>58499.611786627946</v>
      </c>
      <c r="L107" s="50">
        <v>58499.611786627946</v>
      </c>
      <c r="M107" s="50">
        <v>58499.611786627946</v>
      </c>
      <c r="N107" s="50">
        <v>58499.611786627946</v>
      </c>
      <c r="O107" s="50">
        <v>58499.611786627946</v>
      </c>
      <c r="P107" s="50">
        <v>58499.611786627946</v>
      </c>
      <c r="Q107" s="50">
        <v>58499.611786627946</v>
      </c>
      <c r="R107" s="50">
        <v>58499.611786627946</v>
      </c>
      <c r="S107" s="50">
        <v>58499.611786627946</v>
      </c>
      <c r="T107" s="50">
        <v>58499.611786627946</v>
      </c>
      <c r="U107" s="50">
        <v>58499.611786627946</v>
      </c>
      <c r="V107" s="50">
        <v>58499.611786627946</v>
      </c>
      <c r="W107" s="11"/>
    </row>
    <row r="108" spans="2:23">
      <c r="B108" s="12"/>
      <c r="D108" s="49" t="s">
        <v>230</v>
      </c>
      <c r="E108" s="46"/>
      <c r="F108" s="47"/>
      <c r="G108" s="50">
        <v>0</v>
      </c>
      <c r="H108" s="50">
        <v>20424.002107499204</v>
      </c>
      <c r="I108" s="50">
        <v>20424.002107499204</v>
      </c>
      <c r="J108" s="50">
        <v>20424.002107499204</v>
      </c>
      <c r="K108" s="50">
        <v>20424.002107499204</v>
      </c>
      <c r="L108" s="50">
        <v>20424.002107499204</v>
      </c>
      <c r="M108" s="50">
        <v>20424.002107499204</v>
      </c>
      <c r="N108" s="50">
        <v>20424.002107499204</v>
      </c>
      <c r="O108" s="50">
        <v>20424.002107499204</v>
      </c>
      <c r="P108" s="50">
        <v>20424.002107499204</v>
      </c>
      <c r="Q108" s="50">
        <v>20424.002107499204</v>
      </c>
      <c r="R108" s="50">
        <v>20424.002107499204</v>
      </c>
      <c r="S108" s="50">
        <v>20424.002107499204</v>
      </c>
      <c r="T108" s="50">
        <v>20424.002107499204</v>
      </c>
      <c r="U108" s="50">
        <v>20424.002107499204</v>
      </c>
      <c r="V108" s="50">
        <v>20424.002107499204</v>
      </c>
      <c r="W108" s="11"/>
    </row>
    <row r="109" spans="2:23">
      <c r="B109" s="12"/>
      <c r="D109" s="49" t="s">
        <v>231</v>
      </c>
      <c r="E109" s="46"/>
      <c r="F109" s="47"/>
      <c r="G109" s="50">
        <v>0</v>
      </c>
      <c r="H109" s="50">
        <v>420508.35162827279</v>
      </c>
      <c r="I109" s="50">
        <v>420508.35162827279</v>
      </c>
      <c r="J109" s="50">
        <v>420508.35162827279</v>
      </c>
      <c r="K109" s="50">
        <v>420508.35162827279</v>
      </c>
      <c r="L109" s="50">
        <v>420508.35162827279</v>
      </c>
      <c r="M109" s="50">
        <v>420508.35162827279</v>
      </c>
      <c r="N109" s="50">
        <v>420508.35162827279</v>
      </c>
      <c r="O109" s="50">
        <v>420508.35162827279</v>
      </c>
      <c r="P109" s="50">
        <v>420508.35162827279</v>
      </c>
      <c r="Q109" s="50">
        <v>420508.35162827279</v>
      </c>
      <c r="R109" s="50">
        <v>420508.35162827279</v>
      </c>
      <c r="S109" s="50">
        <v>420508.35162827279</v>
      </c>
      <c r="T109" s="50">
        <v>420508.35162827279</v>
      </c>
      <c r="U109" s="50">
        <v>420508.35162827279</v>
      </c>
      <c r="V109" s="50">
        <v>420508.35162827279</v>
      </c>
      <c r="W109" s="11"/>
    </row>
    <row r="110" spans="2:23">
      <c r="B110" s="12"/>
      <c r="D110" s="49" t="s">
        <v>232</v>
      </c>
      <c r="E110" s="46"/>
      <c r="F110" s="47"/>
      <c r="G110" s="50">
        <v>0</v>
      </c>
      <c r="H110" s="50">
        <v>451861.66394359781</v>
      </c>
      <c r="I110" s="50">
        <v>451861.66394359781</v>
      </c>
      <c r="J110" s="50">
        <v>451861.66394359781</v>
      </c>
      <c r="K110" s="50">
        <v>451861.66394359781</v>
      </c>
      <c r="L110" s="50">
        <v>451861.66394359781</v>
      </c>
      <c r="M110" s="50">
        <v>451861.66394359781</v>
      </c>
      <c r="N110" s="50">
        <v>451861.66394359781</v>
      </c>
      <c r="O110" s="50">
        <v>451861.66394359781</v>
      </c>
      <c r="P110" s="50">
        <v>451861.66394359781</v>
      </c>
      <c r="Q110" s="50">
        <v>451861.66394359781</v>
      </c>
      <c r="R110" s="50">
        <v>451861.66394359781</v>
      </c>
      <c r="S110" s="50">
        <v>451861.66394359781</v>
      </c>
      <c r="T110" s="50">
        <v>451861.66394359781</v>
      </c>
      <c r="U110" s="50">
        <v>451861.66394359781</v>
      </c>
      <c r="V110" s="50">
        <v>451861.66394359781</v>
      </c>
      <c r="W110" s="11"/>
    </row>
    <row r="111" spans="2:23">
      <c r="B111" s="12"/>
      <c r="D111" s="49" t="s">
        <v>233</v>
      </c>
      <c r="E111" s="46"/>
      <c r="F111" s="47"/>
      <c r="G111" s="50">
        <v>0</v>
      </c>
      <c r="H111" s="50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v>0</v>
      </c>
      <c r="N111" s="50">
        <v>0</v>
      </c>
      <c r="O111" s="50">
        <v>0</v>
      </c>
      <c r="P111" s="50">
        <v>0</v>
      </c>
      <c r="Q111" s="50">
        <v>0</v>
      </c>
      <c r="R111" s="50">
        <v>0</v>
      </c>
      <c r="S111" s="50">
        <v>0</v>
      </c>
      <c r="T111" s="50">
        <v>0</v>
      </c>
      <c r="U111" s="50">
        <v>0</v>
      </c>
      <c r="V111" s="50">
        <v>43176.857529425499</v>
      </c>
      <c r="W111" s="11"/>
    </row>
    <row r="112" spans="2:23">
      <c r="B112" s="12"/>
      <c r="D112" s="49" t="s">
        <v>234</v>
      </c>
      <c r="E112" s="46"/>
      <c r="F112" s="47"/>
      <c r="G112" s="50">
        <v>0</v>
      </c>
      <c r="H112" s="50">
        <v>-1033913.6458832924</v>
      </c>
      <c r="I112" s="50">
        <v>-1033913.6458832924</v>
      </c>
      <c r="J112" s="50">
        <v>-1033913.6458832924</v>
      </c>
      <c r="K112" s="50">
        <v>-1033913.6458832924</v>
      </c>
      <c r="L112" s="50">
        <v>-1033913.6458832924</v>
      </c>
      <c r="M112" s="50">
        <v>-1033913.6458832924</v>
      </c>
      <c r="N112" s="50">
        <v>-1033913.6458832924</v>
      </c>
      <c r="O112" s="50">
        <v>-1033913.6458832924</v>
      </c>
      <c r="P112" s="50">
        <v>-1033913.6458832924</v>
      </c>
      <c r="Q112" s="50">
        <v>-1033913.6458832924</v>
      </c>
      <c r="R112" s="50">
        <v>-1033913.6458832924</v>
      </c>
      <c r="S112" s="50">
        <v>-1033913.6458832924</v>
      </c>
      <c r="T112" s="50">
        <v>-1033913.6458832924</v>
      </c>
      <c r="U112" s="50">
        <v>-1033913.6458832924</v>
      </c>
      <c r="V112" s="50">
        <v>-1033913.6458832924</v>
      </c>
      <c r="W112" s="11"/>
    </row>
    <row r="113" spans="2:23">
      <c r="B113" s="12"/>
      <c r="D113" s="49" t="s">
        <v>236</v>
      </c>
      <c r="E113" s="46"/>
      <c r="F113" s="47"/>
      <c r="G113" s="57">
        <v>1</v>
      </c>
      <c r="H113" s="57">
        <v>0.96153846153846145</v>
      </c>
      <c r="I113" s="57">
        <v>0.92455621301775137</v>
      </c>
      <c r="J113" s="57">
        <v>0.88899635867091487</v>
      </c>
      <c r="K113" s="57">
        <v>0.85480419102972571</v>
      </c>
      <c r="L113" s="57">
        <v>0.82192710675935154</v>
      </c>
      <c r="M113" s="57">
        <v>0.79031452573014571</v>
      </c>
      <c r="N113" s="57">
        <v>0.75991781320206331</v>
      </c>
      <c r="O113" s="57">
        <v>0.73069020500198378</v>
      </c>
      <c r="P113" s="57">
        <v>0.70258673557883045</v>
      </c>
      <c r="Q113" s="57">
        <v>0.67556416882579851</v>
      </c>
      <c r="R113" s="57">
        <v>0.6495809315632679</v>
      </c>
      <c r="S113" s="57">
        <v>0.62459704958006512</v>
      </c>
      <c r="T113" s="57">
        <v>0.600574086134678</v>
      </c>
      <c r="U113" s="57">
        <v>0.57747508282180582</v>
      </c>
      <c r="V113" s="57">
        <v>0.55526450271327477</v>
      </c>
      <c r="W113" s="11"/>
    </row>
    <row r="114" spans="2:23" ht="15" customHeight="1">
      <c r="B114" s="12"/>
      <c r="C114" s="105" t="s">
        <v>237</v>
      </c>
      <c r="D114" s="49" t="s">
        <v>228</v>
      </c>
      <c r="E114" s="46"/>
      <c r="F114" s="47"/>
      <c r="G114" s="50">
        <v>0</v>
      </c>
      <c r="H114" s="50">
        <v>75888.090282814563</v>
      </c>
      <c r="I114" s="50">
        <v>72969.31757962938</v>
      </c>
      <c r="J114" s="50">
        <v>70162.805365028253</v>
      </c>
      <c r="K114" s="50">
        <v>67464.235927911781</v>
      </c>
      <c r="L114" s="50">
        <v>64869.457622992086</v>
      </c>
      <c r="M114" s="50">
        <v>62374.478483646235</v>
      </c>
      <c r="N114" s="50">
        <v>59975.460080429082</v>
      </c>
      <c r="O114" s="50">
        <v>57668.711615797183</v>
      </c>
      <c r="P114" s="50">
        <v>55450.684245958822</v>
      </c>
      <c r="Q114" s="50">
        <v>53317.96562111425</v>
      </c>
      <c r="R114" s="50">
        <v>51267.274635686786</v>
      </c>
      <c r="S114" s="50">
        <v>49295.456380468051</v>
      </c>
      <c r="T114" s="50">
        <v>47399.477288911585</v>
      </c>
      <c r="U114" s="50">
        <v>45576.420470107303</v>
      </c>
      <c r="V114" s="50">
        <v>43823.481221257018</v>
      </c>
      <c r="W114" s="11"/>
    </row>
    <row r="115" spans="2:23">
      <c r="B115" s="12"/>
      <c r="C115" s="105"/>
      <c r="D115" s="46" t="s">
        <v>231</v>
      </c>
      <c r="E115" s="46"/>
      <c r="F115" s="47"/>
      <c r="G115" s="50">
        <v>0</v>
      </c>
      <c r="H115" s="50">
        <v>404334.95348872378</v>
      </c>
      <c r="I115" s="50">
        <v>388783.60912377288</v>
      </c>
      <c r="J115" s="50">
        <v>373830.39338824316</v>
      </c>
      <c r="K115" s="50">
        <v>359452.30133484915</v>
      </c>
      <c r="L115" s="50">
        <v>345627.21282197029</v>
      </c>
      <c r="M115" s="50">
        <v>332333.85848266375</v>
      </c>
      <c r="N115" s="50">
        <v>319551.78700256138</v>
      </c>
      <c r="O115" s="50">
        <v>307261.33365630894</v>
      </c>
      <c r="P115" s="50">
        <v>295443.59005414316</v>
      </c>
      <c r="Q115" s="50">
        <v>284080.3750520607</v>
      </c>
      <c r="R115" s="50">
        <v>273154.20678082766</v>
      </c>
      <c r="S115" s="50">
        <v>262648.27575079579</v>
      </c>
      <c r="T115" s="50">
        <v>252546.41899114978</v>
      </c>
      <c r="U115" s="50">
        <v>242833.09518379788</v>
      </c>
      <c r="V115" s="50">
        <v>233493.36075365177</v>
      </c>
      <c r="W115" s="11"/>
    </row>
    <row r="116" spans="2:23">
      <c r="B116" s="12"/>
      <c r="C116" s="105"/>
      <c r="D116" s="46" t="s">
        <v>232</v>
      </c>
      <c r="E116" s="46"/>
      <c r="F116" s="47"/>
      <c r="G116" s="50">
        <v>0</v>
      </c>
      <c r="H116" s="50">
        <v>434482.36917653633</v>
      </c>
      <c r="I116" s="50">
        <v>417771.50882359262</v>
      </c>
      <c r="J116" s="50">
        <v>401703.37386883906</v>
      </c>
      <c r="K116" s="50">
        <v>386253.2441046529</v>
      </c>
      <c r="L116" s="50">
        <v>371397.35010062775</v>
      </c>
      <c r="M116" s="50">
        <v>357112.83663521899</v>
      </c>
      <c r="N116" s="50">
        <v>343377.7275338645</v>
      </c>
      <c r="O116" s="50">
        <v>330170.89185948501</v>
      </c>
      <c r="P116" s="50">
        <v>317472.01140335092</v>
      </c>
      <c r="Q116" s="50">
        <v>305261.54942629894</v>
      </c>
      <c r="R116" s="50">
        <v>293520.72060221055</v>
      </c>
      <c r="S116" s="50">
        <v>282231.46211751009</v>
      </c>
      <c r="T116" s="50">
        <v>271376.40588222124</v>
      </c>
      <c r="U116" s="50">
        <v>260938.85180982813</v>
      </c>
      <c r="V116" s="50">
        <v>250902.74212483471</v>
      </c>
      <c r="W116" s="11"/>
    </row>
    <row r="117" spans="2:23">
      <c r="B117" s="12"/>
      <c r="C117" s="105"/>
      <c r="D117" s="46" t="s">
        <v>233</v>
      </c>
      <c r="E117" s="46"/>
      <c r="F117" s="47"/>
      <c r="G117" s="50">
        <v>0</v>
      </c>
      <c r="H117" s="50">
        <v>0</v>
      </c>
      <c r="I117" s="50">
        <v>0</v>
      </c>
      <c r="J117" s="50">
        <v>0</v>
      </c>
      <c r="K117" s="50">
        <v>0</v>
      </c>
      <c r="L117" s="50">
        <v>0</v>
      </c>
      <c r="M117" s="50">
        <v>0</v>
      </c>
      <c r="N117" s="50">
        <v>0</v>
      </c>
      <c r="O117" s="50">
        <v>0</v>
      </c>
      <c r="P117" s="50">
        <v>0</v>
      </c>
      <c r="Q117" s="50">
        <v>0</v>
      </c>
      <c r="R117" s="50">
        <v>0</v>
      </c>
      <c r="S117" s="50">
        <v>0</v>
      </c>
      <c r="T117" s="50">
        <v>0</v>
      </c>
      <c r="U117" s="50">
        <v>0</v>
      </c>
      <c r="V117" s="50">
        <v>23974.576324798363</v>
      </c>
      <c r="W117" s="11"/>
    </row>
    <row r="118" spans="2:23">
      <c r="B118" s="12"/>
      <c r="C118" s="105"/>
      <c r="D118" s="46" t="s">
        <v>234</v>
      </c>
      <c r="E118" s="46"/>
      <c r="F118" s="47"/>
      <c r="G118" s="50">
        <v>0</v>
      </c>
      <c r="H118" s="50">
        <v>-994147.73642624263</v>
      </c>
      <c r="I118" s="50">
        <v>-955911.28502523329</v>
      </c>
      <c r="J118" s="50">
        <v>-919145.46637041669</v>
      </c>
      <c r="K118" s="50">
        <v>-883793.71766386204</v>
      </c>
      <c r="L118" s="50">
        <v>-849801.65159986727</v>
      </c>
      <c r="M118" s="50">
        <v>-817116.97269218008</v>
      </c>
      <c r="N118" s="50">
        <v>-785689.39681940409</v>
      </c>
      <c r="O118" s="50">
        <v>-755470.57386481145</v>
      </c>
      <c r="P118" s="50">
        <v>-726414.01333154936</v>
      </c>
      <c r="Q118" s="50">
        <v>-698475.01281879738</v>
      </c>
      <c r="R118" s="50">
        <v>-671610.58924884384</v>
      </c>
      <c r="S118" s="50">
        <v>-645779.4127392727</v>
      </c>
      <c r="T118" s="50">
        <v>-620941.74301853147</v>
      </c>
      <c r="U118" s="50">
        <v>-597059.36828704947</v>
      </c>
      <c r="V118" s="50">
        <v>-574095.54642985528</v>
      </c>
      <c r="W118" s="11"/>
    </row>
    <row r="119" spans="2:23">
      <c r="B119" s="12"/>
      <c r="C119" s="105"/>
      <c r="D119" s="45" t="s">
        <v>238</v>
      </c>
      <c r="E119" s="52"/>
      <c r="F119" s="53"/>
      <c r="G119" s="56">
        <v>0</v>
      </c>
      <c r="H119" s="56">
        <v>-79442.323478167877</v>
      </c>
      <c r="I119" s="56">
        <v>-155829.17297640629</v>
      </c>
      <c r="J119" s="56">
        <v>-229278.06672471249</v>
      </c>
      <c r="K119" s="56">
        <v>-299902.00302116072</v>
      </c>
      <c r="L119" s="56">
        <v>-367809.63407543779</v>
      </c>
      <c r="M119" s="56">
        <v>-433105.43316608889</v>
      </c>
      <c r="N119" s="56">
        <v>-495889.85536863806</v>
      </c>
      <c r="O119" s="56">
        <v>-556259.49210185837</v>
      </c>
      <c r="P119" s="56">
        <v>-614307.21972995484</v>
      </c>
      <c r="Q119" s="56">
        <v>-670122.34244927834</v>
      </c>
      <c r="R119" s="56">
        <v>-723790.72967939719</v>
      </c>
      <c r="S119" s="56">
        <v>-775394.94816989603</v>
      </c>
      <c r="T119" s="56">
        <v>-825014.38902614487</v>
      </c>
      <c r="U119" s="56">
        <v>-872725.38984946103</v>
      </c>
      <c r="V119" s="56">
        <v>-894626.7758547744</v>
      </c>
      <c r="W119" s="11"/>
    </row>
    <row r="120" spans="2:23">
      <c r="B120" s="15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7"/>
    </row>
    <row r="121" spans="2:23"/>
    <row r="122" spans="2:23">
      <c r="B122" s="45" t="s">
        <v>143</v>
      </c>
      <c r="C122" s="37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9"/>
    </row>
    <row r="123" spans="2:23">
      <c r="B123" s="12"/>
      <c r="W123" s="11"/>
    </row>
    <row r="124" spans="2:23">
      <c r="B124" s="12"/>
      <c r="D124" s="48" t="s">
        <v>202</v>
      </c>
      <c r="E124" s="32"/>
      <c r="F124" s="32"/>
      <c r="W124" s="11"/>
    </row>
    <row r="125" spans="2:23">
      <c r="B125" s="12"/>
      <c r="D125" s="48" t="s">
        <v>203</v>
      </c>
      <c r="E125" s="48"/>
      <c r="F125" s="48"/>
      <c r="G125" s="51">
        <v>0</v>
      </c>
      <c r="H125" s="51">
        <v>1</v>
      </c>
      <c r="I125" s="51">
        <v>2</v>
      </c>
      <c r="J125" s="51">
        <v>3</v>
      </c>
      <c r="K125" s="51">
        <v>4</v>
      </c>
      <c r="L125" s="51">
        <v>5</v>
      </c>
      <c r="M125" s="51">
        <v>6</v>
      </c>
      <c r="N125" s="51">
        <v>7</v>
      </c>
      <c r="O125" s="51">
        <v>8</v>
      </c>
      <c r="P125" s="51">
        <v>9</v>
      </c>
      <c r="Q125" s="51">
        <v>10</v>
      </c>
      <c r="R125" s="51">
        <v>11</v>
      </c>
      <c r="S125" s="51">
        <v>12</v>
      </c>
      <c r="T125" s="51">
        <v>13</v>
      </c>
      <c r="U125" s="51">
        <v>14</v>
      </c>
      <c r="V125" s="51">
        <v>15</v>
      </c>
      <c r="W125" s="11"/>
    </row>
    <row r="126" spans="2:23">
      <c r="B126" s="12"/>
      <c r="D126" s="49" t="s">
        <v>239</v>
      </c>
      <c r="E126" s="46"/>
      <c r="F126" s="47"/>
      <c r="G126" s="50">
        <v>0</v>
      </c>
      <c r="H126" s="50">
        <v>2824.6975616532</v>
      </c>
      <c r="I126" s="50">
        <v>2824.6975616532</v>
      </c>
      <c r="J126" s="50">
        <v>2824.6975616532</v>
      </c>
      <c r="K126" s="50">
        <v>2824.6975616532</v>
      </c>
      <c r="L126" s="50">
        <v>2824.6975616532</v>
      </c>
      <c r="M126" s="50">
        <v>2824.6975616532</v>
      </c>
      <c r="N126" s="50">
        <v>2824.6975616532</v>
      </c>
      <c r="O126" s="50">
        <v>2824.6975616532</v>
      </c>
      <c r="P126" s="50">
        <v>2824.6975616532</v>
      </c>
      <c r="Q126" s="50">
        <v>2824.6975616532</v>
      </c>
      <c r="R126" s="50">
        <v>2824.6975616532</v>
      </c>
      <c r="S126" s="50">
        <v>2824.6975616532</v>
      </c>
      <c r="T126" s="50">
        <v>2824.6975616532</v>
      </c>
      <c r="U126" s="50">
        <v>2824.6975616532</v>
      </c>
      <c r="V126" s="50">
        <v>2824.6975616532</v>
      </c>
      <c r="W126" s="11"/>
    </row>
    <row r="127" spans="2:23">
      <c r="B127" s="12"/>
      <c r="D127" s="49" t="s">
        <v>250</v>
      </c>
      <c r="E127" s="46"/>
      <c r="F127" s="47"/>
      <c r="G127" s="50">
        <v>0</v>
      </c>
      <c r="H127" s="50">
        <v>2324.703500715761</v>
      </c>
      <c r="I127" s="50">
        <v>2324.703500715761</v>
      </c>
      <c r="J127" s="50">
        <v>2324.703500715761</v>
      </c>
      <c r="K127" s="50">
        <v>2324.703500715761</v>
      </c>
      <c r="L127" s="50">
        <v>2324.703500715761</v>
      </c>
      <c r="M127" s="50">
        <v>2324.703500715761</v>
      </c>
      <c r="N127" s="50">
        <v>2324.703500715761</v>
      </c>
      <c r="O127" s="50">
        <v>2324.703500715761</v>
      </c>
      <c r="P127" s="50">
        <v>2324.703500715761</v>
      </c>
      <c r="Q127" s="50">
        <v>2324.703500715761</v>
      </c>
      <c r="R127" s="50">
        <v>2324.703500715761</v>
      </c>
      <c r="S127" s="50">
        <v>2324.703500715761</v>
      </c>
      <c r="T127" s="50">
        <v>2324.703500715761</v>
      </c>
      <c r="U127" s="50">
        <v>2324.703500715761</v>
      </c>
      <c r="V127" s="50">
        <v>2324.703500715761</v>
      </c>
      <c r="W127" s="11"/>
    </row>
    <row r="128" spans="2:23">
      <c r="B128" s="12"/>
      <c r="D128" s="49" t="s">
        <v>206</v>
      </c>
      <c r="E128" s="46"/>
      <c r="F128" s="47"/>
      <c r="G128" s="50">
        <v>0</v>
      </c>
      <c r="H128" s="50">
        <v>5619.747119353673</v>
      </c>
      <c r="I128" s="50">
        <v>5619.747119353673</v>
      </c>
      <c r="J128" s="50">
        <v>5619.747119353673</v>
      </c>
      <c r="K128" s="50">
        <v>5619.747119353673</v>
      </c>
      <c r="L128" s="50">
        <v>5619.747119353673</v>
      </c>
      <c r="M128" s="50">
        <v>5619.747119353673</v>
      </c>
      <c r="N128" s="50">
        <v>5619.747119353673</v>
      </c>
      <c r="O128" s="50">
        <v>5619.747119353673</v>
      </c>
      <c r="P128" s="50">
        <v>5619.747119353673</v>
      </c>
      <c r="Q128" s="50">
        <v>5619.747119353673</v>
      </c>
      <c r="R128" s="50">
        <v>5619.747119353673</v>
      </c>
      <c r="S128" s="50">
        <v>5619.747119353673</v>
      </c>
      <c r="T128" s="50">
        <v>5619.747119353673</v>
      </c>
      <c r="U128" s="50">
        <v>5619.747119353673</v>
      </c>
      <c r="V128" s="50">
        <v>5619.747119353673</v>
      </c>
      <c r="W128" s="11"/>
    </row>
    <row r="129" spans="2:23">
      <c r="B129" s="12"/>
      <c r="D129" s="45" t="s">
        <v>11</v>
      </c>
      <c r="E129" s="46"/>
      <c r="F129" s="47"/>
      <c r="G129" s="56">
        <v>0</v>
      </c>
      <c r="H129" s="56">
        <v>10769.148181722634</v>
      </c>
      <c r="I129" s="56">
        <v>10769.148181722634</v>
      </c>
      <c r="J129" s="56">
        <v>10769.148181722634</v>
      </c>
      <c r="K129" s="56">
        <v>10769.148181722634</v>
      </c>
      <c r="L129" s="56">
        <v>10769.148181722634</v>
      </c>
      <c r="M129" s="56">
        <v>10769.148181722634</v>
      </c>
      <c r="N129" s="56">
        <v>10769.148181722634</v>
      </c>
      <c r="O129" s="56">
        <v>10769.148181722634</v>
      </c>
      <c r="P129" s="56">
        <v>10769.148181722634</v>
      </c>
      <c r="Q129" s="56">
        <v>10769.148181722634</v>
      </c>
      <c r="R129" s="56">
        <v>10769.148181722634</v>
      </c>
      <c r="S129" s="56">
        <v>10769.148181722634</v>
      </c>
      <c r="T129" s="56">
        <v>10769.148181722634</v>
      </c>
      <c r="U129" s="56">
        <v>10769.148181722634</v>
      </c>
      <c r="V129" s="56">
        <v>10769.148181722634</v>
      </c>
      <c r="W129" s="11"/>
    </row>
    <row r="130" spans="2:23">
      <c r="B130" s="12"/>
      <c r="W130" s="11"/>
    </row>
    <row r="131" spans="2:23">
      <c r="B131" s="12"/>
      <c r="D131" s="48" t="s">
        <v>212</v>
      </c>
      <c r="E131" s="32"/>
      <c r="F131" s="32"/>
      <c r="W131" s="11"/>
    </row>
    <row r="132" spans="2:23">
      <c r="B132" s="12"/>
      <c r="D132" s="48" t="s">
        <v>203</v>
      </c>
      <c r="E132" s="48"/>
      <c r="F132" s="48"/>
      <c r="G132" s="51">
        <v>0</v>
      </c>
      <c r="H132" s="51">
        <v>1</v>
      </c>
      <c r="I132" s="51">
        <v>2</v>
      </c>
      <c r="J132" s="51">
        <v>3</v>
      </c>
      <c r="K132" s="51">
        <v>4</v>
      </c>
      <c r="L132" s="51">
        <v>5</v>
      </c>
      <c r="M132" s="51">
        <v>6</v>
      </c>
      <c r="N132" s="51">
        <v>7</v>
      </c>
      <c r="O132" s="51">
        <v>8</v>
      </c>
      <c r="P132" s="51">
        <v>9</v>
      </c>
      <c r="Q132" s="51">
        <v>10</v>
      </c>
      <c r="R132" s="51">
        <v>11</v>
      </c>
      <c r="S132" s="51">
        <v>12</v>
      </c>
      <c r="T132" s="51">
        <v>13</v>
      </c>
      <c r="U132" s="51">
        <v>14</v>
      </c>
      <c r="V132" s="51">
        <v>15</v>
      </c>
      <c r="W132" s="11"/>
    </row>
    <row r="133" spans="2:23">
      <c r="B133" s="12"/>
      <c r="D133" s="49" t="s">
        <v>213</v>
      </c>
      <c r="E133" s="46"/>
      <c r="F133" s="47"/>
      <c r="G133" s="50">
        <v>0</v>
      </c>
      <c r="H133" s="50">
        <v>35326.199999999997</v>
      </c>
      <c r="I133" s="50">
        <v>35326.199999999997</v>
      </c>
      <c r="J133" s="50">
        <v>35326.199999999997</v>
      </c>
      <c r="K133" s="50">
        <v>35326.199999999997</v>
      </c>
      <c r="L133" s="50">
        <v>35326.199999999997</v>
      </c>
      <c r="M133" s="50">
        <v>35326.199999999997</v>
      </c>
      <c r="N133" s="50">
        <v>35326.199999999997</v>
      </c>
      <c r="O133" s="50">
        <v>35326.199999999997</v>
      </c>
      <c r="P133" s="50">
        <v>35326.199999999997</v>
      </c>
      <c r="Q133" s="50">
        <v>35326.199999999997</v>
      </c>
      <c r="R133" s="50">
        <v>35326.199999999997</v>
      </c>
      <c r="S133" s="50">
        <v>35326.199999999997</v>
      </c>
      <c r="T133" s="50">
        <v>35326.199999999997</v>
      </c>
      <c r="U133" s="50">
        <v>35326.199999999997</v>
      </c>
      <c r="V133" s="50">
        <v>35326.199999999997</v>
      </c>
      <c r="W133" s="11"/>
    </row>
    <row r="134" spans="2:23">
      <c r="B134" s="12"/>
      <c r="D134" s="49" t="s">
        <v>214</v>
      </c>
      <c r="E134" s="46"/>
      <c r="F134" s="47"/>
      <c r="G134" s="50">
        <v>0</v>
      </c>
      <c r="H134" s="50">
        <v>12057.601516683519</v>
      </c>
      <c r="I134" s="50">
        <v>12057.601516683519</v>
      </c>
      <c r="J134" s="50">
        <v>12057.601516683519</v>
      </c>
      <c r="K134" s="50">
        <v>12057.601516683519</v>
      </c>
      <c r="L134" s="50">
        <v>12057.601516683519</v>
      </c>
      <c r="M134" s="50">
        <v>12057.601516683519</v>
      </c>
      <c r="N134" s="50">
        <v>12057.601516683519</v>
      </c>
      <c r="O134" s="50">
        <v>12057.601516683519</v>
      </c>
      <c r="P134" s="50">
        <v>12057.601516683519</v>
      </c>
      <c r="Q134" s="50">
        <v>12057.601516683519</v>
      </c>
      <c r="R134" s="50">
        <v>12057.601516683519</v>
      </c>
      <c r="S134" s="50">
        <v>12057.601516683519</v>
      </c>
      <c r="T134" s="50">
        <v>12057.601516683519</v>
      </c>
      <c r="U134" s="50">
        <v>12057.601516683519</v>
      </c>
      <c r="V134" s="50">
        <v>12057.601516683519</v>
      </c>
      <c r="W134" s="11"/>
    </row>
    <row r="135" spans="2:23">
      <c r="B135" s="12"/>
      <c r="D135" s="49" t="s">
        <v>215</v>
      </c>
      <c r="E135" s="46"/>
      <c r="F135" s="47"/>
      <c r="G135" s="50">
        <v>0</v>
      </c>
      <c r="H135" s="50">
        <v>2907.6474849203078</v>
      </c>
      <c r="I135" s="50">
        <v>2907.6474849203078</v>
      </c>
      <c r="J135" s="50">
        <v>2907.6474849203078</v>
      </c>
      <c r="K135" s="50">
        <v>2907.6474849203078</v>
      </c>
      <c r="L135" s="50">
        <v>2907.6474849203078</v>
      </c>
      <c r="M135" s="50">
        <v>2907.6474849203078</v>
      </c>
      <c r="N135" s="50">
        <v>2907.6474849203078</v>
      </c>
      <c r="O135" s="50">
        <v>2907.6474849203078</v>
      </c>
      <c r="P135" s="50">
        <v>2907.6474849203078</v>
      </c>
      <c r="Q135" s="50">
        <v>2907.6474849203078</v>
      </c>
      <c r="R135" s="50">
        <v>2907.6474849203078</v>
      </c>
      <c r="S135" s="50">
        <v>2907.6474849203078</v>
      </c>
      <c r="T135" s="50">
        <v>2907.6474849203078</v>
      </c>
      <c r="U135" s="50">
        <v>2907.6474849203078</v>
      </c>
      <c r="V135" s="50">
        <v>2907.6474849203078</v>
      </c>
      <c r="W135" s="11"/>
    </row>
    <row r="136" spans="2:23">
      <c r="B136" s="12"/>
      <c r="D136" s="49" t="s">
        <v>248</v>
      </c>
      <c r="E136" s="46"/>
      <c r="F136" s="47"/>
      <c r="G136" s="50">
        <v>0</v>
      </c>
      <c r="H136" s="50">
        <v>0</v>
      </c>
      <c r="I136" s="50">
        <v>0</v>
      </c>
      <c r="J136" s="50">
        <v>0</v>
      </c>
      <c r="K136" s="50">
        <v>0</v>
      </c>
      <c r="L136" s="50">
        <v>0</v>
      </c>
      <c r="M136" s="50">
        <v>0</v>
      </c>
      <c r="N136" s="50">
        <v>0</v>
      </c>
      <c r="O136" s="50">
        <v>0</v>
      </c>
      <c r="P136" s="50">
        <v>0</v>
      </c>
      <c r="Q136" s="50">
        <v>0</v>
      </c>
      <c r="R136" s="50">
        <v>0</v>
      </c>
      <c r="S136" s="50">
        <v>0</v>
      </c>
      <c r="T136" s="50">
        <v>0</v>
      </c>
      <c r="U136" s="50">
        <v>0</v>
      </c>
      <c r="V136" s="50">
        <v>60288.007583417595</v>
      </c>
      <c r="W136" s="11"/>
    </row>
    <row r="137" spans="2:23">
      <c r="B137" s="12"/>
      <c r="D137" s="45" t="s">
        <v>11</v>
      </c>
      <c r="E137" s="46"/>
      <c r="F137" s="47"/>
      <c r="G137" s="56">
        <v>0</v>
      </c>
      <c r="H137" s="56">
        <v>50291.449001603825</v>
      </c>
      <c r="I137" s="56">
        <v>50291.449001603825</v>
      </c>
      <c r="J137" s="56">
        <v>50291.449001603825</v>
      </c>
      <c r="K137" s="56">
        <v>50291.449001603825</v>
      </c>
      <c r="L137" s="56">
        <v>50291.449001603825</v>
      </c>
      <c r="M137" s="56">
        <v>50291.449001603825</v>
      </c>
      <c r="N137" s="56">
        <v>50291.449001603825</v>
      </c>
      <c r="O137" s="56">
        <v>50291.449001603825</v>
      </c>
      <c r="P137" s="56">
        <v>50291.449001603825</v>
      </c>
      <c r="Q137" s="56">
        <v>50291.449001603825</v>
      </c>
      <c r="R137" s="56">
        <v>50291.449001603825</v>
      </c>
      <c r="S137" s="56">
        <v>50291.449001603825</v>
      </c>
      <c r="T137" s="56">
        <v>50291.449001603825</v>
      </c>
      <c r="U137" s="56">
        <v>50291.449001603825</v>
      </c>
      <c r="V137" s="56">
        <v>110579.45658502143</v>
      </c>
      <c r="W137" s="11"/>
    </row>
    <row r="138" spans="2:23">
      <c r="B138" s="12"/>
      <c r="W138" s="11"/>
    </row>
    <row r="139" spans="2:23">
      <c r="B139" s="12"/>
      <c r="D139" s="45" t="s">
        <v>217</v>
      </c>
      <c r="E139" s="46"/>
      <c r="F139" s="47"/>
      <c r="G139" s="56">
        <v>0</v>
      </c>
      <c r="H139" s="56">
        <v>61060.597183326463</v>
      </c>
      <c r="I139" s="56">
        <v>61060.597183326463</v>
      </c>
      <c r="J139" s="56">
        <v>61060.597183326463</v>
      </c>
      <c r="K139" s="56">
        <v>61060.597183326463</v>
      </c>
      <c r="L139" s="56">
        <v>61060.597183326463</v>
      </c>
      <c r="M139" s="56">
        <v>61060.597183326463</v>
      </c>
      <c r="N139" s="56">
        <v>61060.597183326463</v>
      </c>
      <c r="O139" s="56">
        <v>61060.597183326463</v>
      </c>
      <c r="P139" s="56">
        <v>61060.597183326463</v>
      </c>
      <c r="Q139" s="56">
        <v>61060.597183326463</v>
      </c>
      <c r="R139" s="56">
        <v>61060.597183326463</v>
      </c>
      <c r="S139" s="56">
        <v>61060.597183326463</v>
      </c>
      <c r="T139" s="56">
        <v>61060.597183326463</v>
      </c>
      <c r="U139" s="56">
        <v>61060.597183326463</v>
      </c>
      <c r="V139" s="56">
        <v>121348.60476674406</v>
      </c>
      <c r="W139" s="11"/>
    </row>
    <row r="140" spans="2:23">
      <c r="B140" s="12"/>
      <c r="W140" s="11"/>
    </row>
    <row r="141" spans="2:23">
      <c r="B141" s="12"/>
      <c r="D141" s="48" t="s">
        <v>218</v>
      </c>
      <c r="E141" s="32"/>
      <c r="F141" s="32"/>
      <c r="W141" s="11"/>
    </row>
    <row r="142" spans="2:23">
      <c r="B142" s="12"/>
      <c r="D142" s="48" t="s">
        <v>203</v>
      </c>
      <c r="E142" s="48"/>
      <c r="F142" s="48"/>
      <c r="G142" s="51">
        <v>0</v>
      </c>
      <c r="H142" s="51">
        <v>1</v>
      </c>
      <c r="I142" s="51">
        <v>2</v>
      </c>
      <c r="J142" s="51">
        <v>3</v>
      </c>
      <c r="K142" s="51">
        <v>4</v>
      </c>
      <c r="L142" s="51">
        <v>5</v>
      </c>
      <c r="M142" s="51">
        <v>6</v>
      </c>
      <c r="N142" s="51">
        <v>7</v>
      </c>
      <c r="O142" s="51">
        <v>8</v>
      </c>
      <c r="P142" s="51">
        <v>9</v>
      </c>
      <c r="Q142" s="51">
        <v>10</v>
      </c>
      <c r="R142" s="51">
        <v>11</v>
      </c>
      <c r="S142" s="51">
        <v>12</v>
      </c>
      <c r="T142" s="51">
        <v>13</v>
      </c>
      <c r="U142" s="51">
        <v>14</v>
      </c>
      <c r="V142" s="51">
        <v>15</v>
      </c>
      <c r="W142" s="11"/>
    </row>
    <row r="143" spans="2:23">
      <c r="B143" s="12"/>
      <c r="D143" s="49" t="s">
        <v>219</v>
      </c>
      <c r="E143" s="46"/>
      <c r="F143" s="47"/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11"/>
    </row>
    <row r="144" spans="2:23">
      <c r="B144" s="12"/>
      <c r="D144" s="49" t="s">
        <v>220</v>
      </c>
      <c r="E144" s="46"/>
      <c r="F144" s="47"/>
      <c r="G144" s="50">
        <v>0</v>
      </c>
      <c r="H144" s="50">
        <v>80384.010111223455</v>
      </c>
      <c r="I144" s="50">
        <v>80384.010111223455</v>
      </c>
      <c r="J144" s="50">
        <v>80384.010111223455</v>
      </c>
      <c r="K144" s="50">
        <v>80384.010111223455</v>
      </c>
      <c r="L144" s="50">
        <v>80384.010111223455</v>
      </c>
      <c r="M144" s="50">
        <v>80384.010111223455</v>
      </c>
      <c r="N144" s="50">
        <v>80384.010111223455</v>
      </c>
      <c r="O144" s="50">
        <v>80384.010111223455</v>
      </c>
      <c r="P144" s="50">
        <v>80384.010111223455</v>
      </c>
      <c r="Q144" s="50">
        <v>80384.010111223455</v>
      </c>
      <c r="R144" s="50">
        <v>80384.010111223455</v>
      </c>
      <c r="S144" s="50">
        <v>80384.010111223455</v>
      </c>
      <c r="T144" s="50">
        <v>80384.010111223455</v>
      </c>
      <c r="U144" s="50">
        <v>80384.010111223455</v>
      </c>
      <c r="V144" s="50">
        <v>80384.010111223455</v>
      </c>
      <c r="W144" s="11"/>
    </row>
    <row r="145" spans="2:23">
      <c r="B145" s="12"/>
      <c r="D145" s="45" t="s">
        <v>221</v>
      </c>
      <c r="E145" s="46"/>
      <c r="F145" s="47"/>
      <c r="G145" s="56">
        <v>0</v>
      </c>
      <c r="H145" s="56">
        <v>80384.010111223455</v>
      </c>
      <c r="I145" s="56">
        <v>80384.010111223455</v>
      </c>
      <c r="J145" s="56">
        <v>80384.010111223455</v>
      </c>
      <c r="K145" s="56">
        <v>80384.010111223455</v>
      </c>
      <c r="L145" s="56">
        <v>80384.010111223455</v>
      </c>
      <c r="M145" s="56">
        <v>80384.010111223455</v>
      </c>
      <c r="N145" s="56">
        <v>80384.010111223455</v>
      </c>
      <c r="O145" s="56">
        <v>80384.010111223455</v>
      </c>
      <c r="P145" s="56">
        <v>80384.010111223455</v>
      </c>
      <c r="Q145" s="56">
        <v>80384.010111223455</v>
      </c>
      <c r="R145" s="56">
        <v>80384.010111223455</v>
      </c>
      <c r="S145" s="56">
        <v>80384.010111223455</v>
      </c>
      <c r="T145" s="56">
        <v>80384.010111223455</v>
      </c>
      <c r="U145" s="56">
        <v>80384.010111223455</v>
      </c>
      <c r="V145" s="56">
        <v>80384.010111223455</v>
      </c>
      <c r="W145" s="11"/>
    </row>
    <row r="146" spans="2:23">
      <c r="B146" s="12"/>
      <c r="W146" s="11"/>
    </row>
    <row r="147" spans="2:23">
      <c r="B147" s="12"/>
      <c r="D147" s="45" t="s">
        <v>222</v>
      </c>
      <c r="E147" s="46"/>
      <c r="F147" s="47"/>
      <c r="G147" s="56">
        <v>0</v>
      </c>
      <c r="H147" s="56">
        <v>28063.384713299572</v>
      </c>
      <c r="I147" s="56">
        <v>28063.384713299572</v>
      </c>
      <c r="J147" s="56">
        <v>28063.384713299572</v>
      </c>
      <c r="K147" s="56">
        <v>28063.384713299572</v>
      </c>
      <c r="L147" s="56">
        <v>28063.384713299572</v>
      </c>
      <c r="M147" s="56">
        <v>28063.384713299572</v>
      </c>
      <c r="N147" s="56">
        <v>28063.384713299572</v>
      </c>
      <c r="O147" s="56">
        <v>28063.384713299572</v>
      </c>
      <c r="P147" s="56">
        <v>28063.384713299572</v>
      </c>
      <c r="Q147" s="56">
        <v>28063.384713299572</v>
      </c>
      <c r="R147" s="56">
        <v>28063.384713299572</v>
      </c>
      <c r="S147" s="56">
        <v>28063.384713299572</v>
      </c>
      <c r="T147" s="56">
        <v>28063.384713299572</v>
      </c>
      <c r="U147" s="56">
        <v>28063.384713299572</v>
      </c>
      <c r="V147" s="56">
        <v>28063.384713299572</v>
      </c>
      <c r="W147" s="11"/>
    </row>
    <row r="148" spans="2:23">
      <c r="B148" s="12"/>
      <c r="W148" s="11"/>
    </row>
    <row r="149" spans="2:23">
      <c r="B149" s="12"/>
      <c r="D149" s="48" t="s">
        <v>223</v>
      </c>
      <c r="E149" s="32"/>
      <c r="F149" s="32"/>
      <c r="W149" s="11"/>
    </row>
    <row r="150" spans="2:23">
      <c r="B150" s="12"/>
      <c r="D150" s="48" t="s">
        <v>203</v>
      </c>
      <c r="E150" s="48"/>
      <c r="F150" s="48"/>
      <c r="G150" s="51">
        <v>0</v>
      </c>
      <c r="H150" s="51">
        <v>1</v>
      </c>
      <c r="I150" s="51">
        <v>2</v>
      </c>
      <c r="J150" s="51">
        <v>3</v>
      </c>
      <c r="K150" s="51">
        <v>4</v>
      </c>
      <c r="L150" s="51">
        <v>5</v>
      </c>
      <c r="M150" s="51">
        <v>6</v>
      </c>
      <c r="N150" s="51">
        <v>7</v>
      </c>
      <c r="O150" s="51">
        <v>8</v>
      </c>
      <c r="P150" s="51">
        <v>9</v>
      </c>
      <c r="Q150" s="51">
        <v>10</v>
      </c>
      <c r="R150" s="51">
        <v>11</v>
      </c>
      <c r="S150" s="51">
        <v>12</v>
      </c>
      <c r="T150" s="51">
        <v>13</v>
      </c>
      <c r="U150" s="51">
        <v>14</v>
      </c>
      <c r="V150" s="51">
        <v>15</v>
      </c>
      <c r="W150" s="11"/>
    </row>
    <row r="151" spans="2:23">
      <c r="B151" s="12"/>
      <c r="D151" s="49" t="s">
        <v>251</v>
      </c>
      <c r="E151" s="46"/>
      <c r="F151" s="47"/>
      <c r="G151" s="50">
        <v>0</v>
      </c>
      <c r="H151" s="50">
        <v>-1996.9771388623276</v>
      </c>
      <c r="I151" s="50">
        <v>-1996.9771388623276</v>
      </c>
      <c r="J151" s="50">
        <v>-1996.9771388623276</v>
      </c>
      <c r="K151" s="50">
        <v>-1996.9771388623276</v>
      </c>
      <c r="L151" s="50">
        <v>-1996.9771388623276</v>
      </c>
      <c r="M151" s="50">
        <v>-1996.9771388623276</v>
      </c>
      <c r="N151" s="50">
        <v>-1996.9771388623276</v>
      </c>
      <c r="O151" s="50">
        <v>-1996.9771388623276</v>
      </c>
      <c r="P151" s="50">
        <v>-1996.9771388623276</v>
      </c>
      <c r="Q151" s="50">
        <v>-1996.9771388623276</v>
      </c>
      <c r="R151" s="50">
        <v>-1996.9771388623276</v>
      </c>
      <c r="S151" s="50">
        <v>-1996.9771388623276</v>
      </c>
      <c r="T151" s="50">
        <v>-1996.9771388623276</v>
      </c>
      <c r="U151" s="50">
        <v>-1996.9771388623276</v>
      </c>
      <c r="V151" s="50">
        <v>-1996.9771388623276</v>
      </c>
      <c r="W151" s="11"/>
    </row>
    <row r="152" spans="2:23">
      <c r="B152" s="12"/>
      <c r="D152" s="45" t="s">
        <v>226</v>
      </c>
      <c r="E152" s="46"/>
      <c r="F152" s="47"/>
      <c r="G152" s="56">
        <v>0</v>
      </c>
      <c r="H152" s="56">
        <v>-1996.9771388623276</v>
      </c>
      <c r="I152" s="56">
        <v>-1996.9771388623276</v>
      </c>
      <c r="J152" s="56">
        <v>-1996.9771388623276</v>
      </c>
      <c r="K152" s="56">
        <v>-1996.9771388623276</v>
      </c>
      <c r="L152" s="56">
        <v>-1996.9771388623276</v>
      </c>
      <c r="M152" s="56">
        <v>-1996.9771388623276</v>
      </c>
      <c r="N152" s="56">
        <v>-1996.9771388623276</v>
      </c>
      <c r="O152" s="56">
        <v>-1996.9771388623276</v>
      </c>
      <c r="P152" s="56">
        <v>-1996.9771388623276</v>
      </c>
      <c r="Q152" s="56">
        <v>-1996.9771388623276</v>
      </c>
      <c r="R152" s="56">
        <v>-1996.9771388623276</v>
      </c>
      <c r="S152" s="56">
        <v>-1996.9771388623276</v>
      </c>
      <c r="T152" s="56">
        <v>-1996.9771388623276</v>
      </c>
      <c r="U152" s="56">
        <v>-1996.9771388623276</v>
      </c>
      <c r="V152" s="56">
        <v>-1996.9771388623276</v>
      </c>
      <c r="W152" s="11"/>
    </row>
    <row r="153" spans="2:23">
      <c r="B153" s="12"/>
      <c r="W153" s="11"/>
    </row>
    <row r="154" spans="2:23">
      <c r="B154" s="12"/>
      <c r="D154" s="48" t="s">
        <v>227</v>
      </c>
      <c r="E154" s="32"/>
      <c r="F154" s="32"/>
      <c r="W154" s="11"/>
    </row>
    <row r="155" spans="2:23">
      <c r="B155" s="12"/>
      <c r="D155" s="48" t="s">
        <v>203</v>
      </c>
      <c r="E155" s="48"/>
      <c r="F155" s="48"/>
      <c r="G155" s="51">
        <v>0</v>
      </c>
      <c r="H155" s="51">
        <v>1</v>
      </c>
      <c r="I155" s="51">
        <v>2</v>
      </c>
      <c r="J155" s="51">
        <v>3</v>
      </c>
      <c r="K155" s="51">
        <v>4</v>
      </c>
      <c r="L155" s="51">
        <v>5</v>
      </c>
      <c r="M155" s="51">
        <v>6</v>
      </c>
      <c r="N155" s="51">
        <v>7</v>
      </c>
      <c r="O155" s="51">
        <v>8</v>
      </c>
      <c r="P155" s="51">
        <v>9</v>
      </c>
      <c r="Q155" s="51">
        <v>10</v>
      </c>
      <c r="R155" s="51">
        <v>11</v>
      </c>
      <c r="S155" s="51">
        <v>12</v>
      </c>
      <c r="T155" s="51">
        <v>13</v>
      </c>
      <c r="U155" s="51">
        <v>14</v>
      </c>
      <c r="V155" s="51">
        <v>15</v>
      </c>
      <c r="W155" s="11"/>
    </row>
    <row r="156" spans="2:23">
      <c r="B156" s="12"/>
      <c r="D156" s="49" t="s">
        <v>228</v>
      </c>
      <c r="E156" s="46"/>
      <c r="F156" s="47"/>
      <c r="G156" s="50">
        <v>0</v>
      </c>
      <c r="H156" s="50">
        <v>0</v>
      </c>
      <c r="I156" s="50">
        <v>0</v>
      </c>
      <c r="J156" s="50">
        <v>0</v>
      </c>
      <c r="K156" s="50">
        <v>0</v>
      </c>
      <c r="L156" s="50">
        <v>0</v>
      </c>
      <c r="M156" s="50">
        <v>0</v>
      </c>
      <c r="N156" s="50">
        <v>0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11"/>
    </row>
    <row r="157" spans="2:23">
      <c r="B157" s="12"/>
      <c r="D157" s="49" t="s">
        <v>229</v>
      </c>
      <c r="E157" s="46"/>
      <c r="F157" s="47"/>
      <c r="G157" s="50">
        <v>0</v>
      </c>
      <c r="H157" s="50">
        <v>80384.010111223455</v>
      </c>
      <c r="I157" s="50">
        <v>80384.010111223455</v>
      </c>
      <c r="J157" s="50">
        <v>80384.010111223455</v>
      </c>
      <c r="K157" s="50">
        <v>80384.010111223455</v>
      </c>
      <c r="L157" s="50">
        <v>80384.010111223455</v>
      </c>
      <c r="M157" s="50">
        <v>80384.010111223455</v>
      </c>
      <c r="N157" s="50">
        <v>80384.010111223455</v>
      </c>
      <c r="O157" s="50">
        <v>80384.010111223455</v>
      </c>
      <c r="P157" s="50">
        <v>80384.010111223455</v>
      </c>
      <c r="Q157" s="50">
        <v>80384.010111223455</v>
      </c>
      <c r="R157" s="50">
        <v>80384.010111223455</v>
      </c>
      <c r="S157" s="50">
        <v>80384.010111223455</v>
      </c>
      <c r="T157" s="50">
        <v>80384.010111223455</v>
      </c>
      <c r="U157" s="50">
        <v>80384.010111223455</v>
      </c>
      <c r="V157" s="50">
        <v>80384.010111223455</v>
      </c>
      <c r="W157" s="11"/>
    </row>
    <row r="158" spans="2:23">
      <c r="B158" s="12"/>
      <c r="D158" s="49" t="s">
        <v>230</v>
      </c>
      <c r="E158" s="46"/>
      <c r="F158" s="47"/>
      <c r="G158" s="50">
        <v>0</v>
      </c>
      <c r="H158" s="50">
        <v>28063.384713299572</v>
      </c>
      <c r="I158" s="50">
        <v>28063.384713299572</v>
      </c>
      <c r="J158" s="50">
        <v>28063.384713299572</v>
      </c>
      <c r="K158" s="50">
        <v>28063.384713299572</v>
      </c>
      <c r="L158" s="50">
        <v>28063.384713299572</v>
      </c>
      <c r="M158" s="50">
        <v>28063.384713299572</v>
      </c>
      <c r="N158" s="50">
        <v>28063.384713299572</v>
      </c>
      <c r="O158" s="50">
        <v>28063.384713299572</v>
      </c>
      <c r="P158" s="50">
        <v>28063.384713299572</v>
      </c>
      <c r="Q158" s="50">
        <v>28063.384713299572</v>
      </c>
      <c r="R158" s="50">
        <v>28063.384713299572</v>
      </c>
      <c r="S158" s="50">
        <v>28063.384713299572</v>
      </c>
      <c r="T158" s="50">
        <v>28063.384713299572</v>
      </c>
      <c r="U158" s="50">
        <v>28063.384713299572</v>
      </c>
      <c r="V158" s="50">
        <v>28063.384713299572</v>
      </c>
      <c r="W158" s="11"/>
    </row>
    <row r="159" spans="2:23">
      <c r="B159" s="12"/>
      <c r="D159" s="49" t="s">
        <v>231</v>
      </c>
      <c r="E159" s="46"/>
      <c r="F159" s="47"/>
      <c r="G159" s="50">
        <v>0</v>
      </c>
      <c r="H159" s="50">
        <v>10769.148181722634</v>
      </c>
      <c r="I159" s="50">
        <v>10769.148181722634</v>
      </c>
      <c r="J159" s="50">
        <v>10769.148181722634</v>
      </c>
      <c r="K159" s="50">
        <v>10769.148181722634</v>
      </c>
      <c r="L159" s="50">
        <v>10769.148181722634</v>
      </c>
      <c r="M159" s="50">
        <v>10769.148181722634</v>
      </c>
      <c r="N159" s="50">
        <v>10769.148181722634</v>
      </c>
      <c r="O159" s="50">
        <v>10769.148181722634</v>
      </c>
      <c r="P159" s="50">
        <v>10769.148181722634</v>
      </c>
      <c r="Q159" s="50">
        <v>10769.148181722634</v>
      </c>
      <c r="R159" s="50">
        <v>10769.148181722634</v>
      </c>
      <c r="S159" s="50">
        <v>10769.148181722634</v>
      </c>
      <c r="T159" s="50">
        <v>10769.148181722634</v>
      </c>
      <c r="U159" s="50">
        <v>10769.148181722634</v>
      </c>
      <c r="V159" s="50">
        <v>10769.148181722634</v>
      </c>
      <c r="W159" s="11"/>
    </row>
    <row r="160" spans="2:23">
      <c r="B160" s="12"/>
      <c r="D160" s="49" t="s">
        <v>232</v>
      </c>
      <c r="E160" s="46"/>
      <c r="F160" s="47"/>
      <c r="G160" s="50">
        <v>0</v>
      </c>
      <c r="H160" s="50">
        <v>50291.449001603825</v>
      </c>
      <c r="I160" s="50">
        <v>50291.449001603825</v>
      </c>
      <c r="J160" s="50">
        <v>50291.449001603825</v>
      </c>
      <c r="K160" s="50">
        <v>50291.449001603825</v>
      </c>
      <c r="L160" s="50">
        <v>50291.449001603825</v>
      </c>
      <c r="M160" s="50">
        <v>50291.449001603825</v>
      </c>
      <c r="N160" s="50">
        <v>50291.449001603825</v>
      </c>
      <c r="O160" s="50">
        <v>50291.449001603825</v>
      </c>
      <c r="P160" s="50">
        <v>50291.449001603825</v>
      </c>
      <c r="Q160" s="50">
        <v>50291.449001603825</v>
      </c>
      <c r="R160" s="50">
        <v>50291.449001603825</v>
      </c>
      <c r="S160" s="50">
        <v>50291.449001603825</v>
      </c>
      <c r="T160" s="50">
        <v>50291.449001603825</v>
      </c>
      <c r="U160" s="50">
        <v>50291.449001603825</v>
      </c>
      <c r="V160" s="50">
        <v>50291.449001603833</v>
      </c>
      <c r="W160" s="11"/>
    </row>
    <row r="161" spans="2:23">
      <c r="B161" s="12"/>
      <c r="D161" s="49" t="s">
        <v>233</v>
      </c>
      <c r="E161" s="46"/>
      <c r="F161" s="47"/>
      <c r="G161" s="50">
        <v>0</v>
      </c>
      <c r="H161" s="50">
        <v>0</v>
      </c>
      <c r="I161" s="50">
        <v>0</v>
      </c>
      <c r="J161" s="50">
        <v>0</v>
      </c>
      <c r="K161" s="50">
        <v>0</v>
      </c>
      <c r="L161" s="50">
        <v>0</v>
      </c>
      <c r="M161" s="50">
        <v>0</v>
      </c>
      <c r="N161" s="50">
        <v>0</v>
      </c>
      <c r="O161" s="50">
        <v>0</v>
      </c>
      <c r="P161" s="50">
        <v>0</v>
      </c>
      <c r="Q161" s="50">
        <v>0</v>
      </c>
      <c r="R161" s="50">
        <v>0</v>
      </c>
      <c r="S161" s="50">
        <v>0</v>
      </c>
      <c r="T161" s="50">
        <v>0</v>
      </c>
      <c r="U161" s="50">
        <v>0</v>
      </c>
      <c r="V161" s="50">
        <v>60288.007583417595</v>
      </c>
      <c r="W161" s="11"/>
    </row>
    <row r="162" spans="2:23">
      <c r="B162" s="12"/>
      <c r="D162" s="49" t="s">
        <v>234</v>
      </c>
      <c r="E162" s="46"/>
      <c r="F162" s="47"/>
      <c r="G162" s="50">
        <v>0</v>
      </c>
      <c r="H162" s="50">
        <v>-1996.9771388623276</v>
      </c>
      <c r="I162" s="50">
        <v>-1996.9771388623276</v>
      </c>
      <c r="J162" s="50">
        <v>-1996.9771388623276</v>
      </c>
      <c r="K162" s="50">
        <v>-1996.9771388623276</v>
      </c>
      <c r="L162" s="50">
        <v>-1996.9771388623276</v>
      </c>
      <c r="M162" s="50">
        <v>-1996.9771388623276</v>
      </c>
      <c r="N162" s="50">
        <v>-1996.9771388623276</v>
      </c>
      <c r="O162" s="50">
        <v>-1996.9771388623276</v>
      </c>
      <c r="P162" s="50">
        <v>-1996.9771388623276</v>
      </c>
      <c r="Q162" s="50">
        <v>-1996.9771388623276</v>
      </c>
      <c r="R162" s="50">
        <v>-1996.9771388623276</v>
      </c>
      <c r="S162" s="50">
        <v>-1996.9771388623276</v>
      </c>
      <c r="T162" s="50">
        <v>-1996.9771388623276</v>
      </c>
      <c r="U162" s="50">
        <v>-1996.9771388623276</v>
      </c>
      <c r="V162" s="50">
        <v>-1996.9771388623276</v>
      </c>
      <c r="W162" s="11"/>
    </row>
    <row r="163" spans="2:23">
      <c r="B163" s="12"/>
      <c r="D163" s="49" t="s">
        <v>236</v>
      </c>
      <c r="E163" s="46"/>
      <c r="F163" s="47"/>
      <c r="G163" s="57">
        <v>1</v>
      </c>
      <c r="H163" s="57">
        <v>0.96153846153846145</v>
      </c>
      <c r="I163" s="57">
        <v>0.92455621301775137</v>
      </c>
      <c r="J163" s="57">
        <v>0.88899635867091487</v>
      </c>
      <c r="K163" s="57">
        <v>0.85480419102972571</v>
      </c>
      <c r="L163" s="57">
        <v>0.82192710675935154</v>
      </c>
      <c r="M163" s="57">
        <v>0.79031452573014571</v>
      </c>
      <c r="N163" s="57">
        <v>0.75991781320206331</v>
      </c>
      <c r="O163" s="57">
        <v>0.73069020500198378</v>
      </c>
      <c r="P163" s="57">
        <v>0.70258673557883045</v>
      </c>
      <c r="Q163" s="57">
        <v>0.67556416882579851</v>
      </c>
      <c r="R163" s="57">
        <v>0.6495809315632679</v>
      </c>
      <c r="S163" s="57">
        <v>0.62459704958006512</v>
      </c>
      <c r="T163" s="57">
        <v>0.600574086134678</v>
      </c>
      <c r="U163" s="57">
        <v>0.57747508282180582</v>
      </c>
      <c r="V163" s="57">
        <v>0.55526450271327477</v>
      </c>
      <c r="W163" s="11"/>
    </row>
    <row r="164" spans="2:23" ht="15" customHeight="1">
      <c r="B164" s="12"/>
      <c r="C164" s="105" t="s">
        <v>237</v>
      </c>
      <c r="D164" s="49" t="s">
        <v>228</v>
      </c>
      <c r="E164" s="46"/>
      <c r="F164" s="47"/>
      <c r="G164" s="50">
        <v>0</v>
      </c>
      <c r="H164" s="50">
        <v>104276.34117742597</v>
      </c>
      <c r="I164" s="50">
        <v>100265.7126706019</v>
      </c>
      <c r="J164" s="50">
        <v>96409.339106347994</v>
      </c>
      <c r="K164" s="50">
        <v>92701.287602257667</v>
      </c>
      <c r="L164" s="50">
        <v>89135.853463709282</v>
      </c>
      <c r="M164" s="50">
        <v>85707.551407412771</v>
      </c>
      <c r="N164" s="50">
        <v>82411.107122512301</v>
      </c>
      <c r="O164" s="50">
        <v>79241.449156261806</v>
      </c>
      <c r="P164" s="50">
        <v>76193.701111790186</v>
      </c>
      <c r="Q164" s="50">
        <v>73263.1741459521</v>
      </c>
      <c r="R164" s="50">
        <v>70445.359755723184</v>
      </c>
      <c r="S164" s="50">
        <v>67735.922842041502</v>
      </c>
      <c r="T164" s="50">
        <v>65130.695040424529</v>
      </c>
      <c r="U164" s="50">
        <v>62625.66830810051</v>
      </c>
      <c r="V164" s="50">
        <v>60216.988757788946</v>
      </c>
      <c r="W164" s="11"/>
    </row>
    <row r="165" spans="2:23">
      <c r="B165" s="12"/>
      <c r="C165" s="105"/>
      <c r="D165" s="46" t="s">
        <v>231</v>
      </c>
      <c r="E165" s="46"/>
      <c r="F165" s="47"/>
      <c r="G165" s="50">
        <v>0</v>
      </c>
      <c r="H165" s="50">
        <v>10354.950174733302</v>
      </c>
      <c r="I165" s="50">
        <v>9956.6828603204813</v>
      </c>
      <c r="J165" s="50">
        <v>9573.733519538926</v>
      </c>
      <c r="K165" s="50">
        <v>9205.5129995566585</v>
      </c>
      <c r="L165" s="50">
        <v>8851.4548072660164</v>
      </c>
      <c r="M165" s="50">
        <v>8511.0142377557841</v>
      </c>
      <c r="N165" s="50">
        <v>8183.6675363036402</v>
      </c>
      <c r="O165" s="50">
        <v>7868.911092599652</v>
      </c>
      <c r="P165" s="50">
        <v>7566.2606659612029</v>
      </c>
      <c r="Q165" s="50">
        <v>7275.2506403473108</v>
      </c>
      <c r="R165" s="50">
        <v>6995.4333080262613</v>
      </c>
      <c r="S165" s="50">
        <v>6726.3781807944806</v>
      </c>
      <c r="T165" s="50">
        <v>6467.6713276870005</v>
      </c>
      <c r="U165" s="50">
        <v>6218.9147381605781</v>
      </c>
      <c r="V165" s="50">
        <v>5979.7257097697857</v>
      </c>
      <c r="W165" s="11"/>
    </row>
    <row r="166" spans="2:23">
      <c r="B166" s="12"/>
      <c r="C166" s="105"/>
      <c r="D166" s="46" t="s">
        <v>232</v>
      </c>
      <c r="E166" s="46"/>
      <c r="F166" s="47"/>
      <c r="G166" s="50">
        <v>0</v>
      </c>
      <c r="H166" s="50">
        <v>48357.162501542138</v>
      </c>
      <c r="I166" s="50">
        <v>46497.271636098209</v>
      </c>
      <c r="J166" s="50">
        <v>44708.915034709818</v>
      </c>
      <c r="K166" s="50">
        <v>42989.341379528661</v>
      </c>
      <c r="L166" s="50">
        <v>41335.905172623708</v>
      </c>
      <c r="M166" s="50">
        <v>39746.06266598434</v>
      </c>
      <c r="N166" s="50">
        <v>38217.367948061867</v>
      </c>
      <c r="O166" s="50">
        <v>36747.46918082871</v>
      </c>
      <c r="P166" s="50">
        <v>35334.104981566066</v>
      </c>
      <c r="Q166" s="50">
        <v>33975.100943813522</v>
      </c>
      <c r="R166" s="50">
        <v>32668.366292128394</v>
      </c>
      <c r="S166" s="50">
        <v>31411.890665508061</v>
      </c>
      <c r="T166" s="50">
        <v>30203.741024526982</v>
      </c>
      <c r="U166" s="50">
        <v>29042.058677429792</v>
      </c>
      <c r="V166" s="50">
        <v>27925.056420605571</v>
      </c>
      <c r="W166" s="11"/>
    </row>
    <row r="167" spans="2:23">
      <c r="B167" s="12"/>
      <c r="C167" s="105"/>
      <c r="D167" s="46" t="s">
        <v>233</v>
      </c>
      <c r="E167" s="46"/>
      <c r="F167" s="47"/>
      <c r="G167" s="50">
        <v>0</v>
      </c>
      <c r="H167" s="50">
        <v>0</v>
      </c>
      <c r="I167" s="50">
        <v>0</v>
      </c>
      <c r="J167" s="50">
        <v>0</v>
      </c>
      <c r="K167" s="50">
        <v>0</v>
      </c>
      <c r="L167" s="50">
        <v>0</v>
      </c>
      <c r="M167" s="50">
        <v>0</v>
      </c>
      <c r="N167" s="50">
        <v>0</v>
      </c>
      <c r="O167" s="50">
        <v>0</v>
      </c>
      <c r="P167" s="50">
        <v>0</v>
      </c>
      <c r="Q167" s="50">
        <v>0</v>
      </c>
      <c r="R167" s="50">
        <v>0</v>
      </c>
      <c r="S167" s="50">
        <v>0</v>
      </c>
      <c r="T167" s="50">
        <v>0</v>
      </c>
      <c r="U167" s="50">
        <v>0</v>
      </c>
      <c r="V167" s="50">
        <v>33475.790550380509</v>
      </c>
      <c r="W167" s="11"/>
    </row>
    <row r="168" spans="2:23">
      <c r="B168" s="12"/>
      <c r="C168" s="105"/>
      <c r="D168" s="46" t="s">
        <v>234</v>
      </c>
      <c r="E168" s="46"/>
      <c r="F168" s="47"/>
      <c r="G168" s="50">
        <v>0</v>
      </c>
      <c r="H168" s="50">
        <v>-1920.1703258291609</v>
      </c>
      <c r="I168" s="50">
        <v>-1846.3176209895778</v>
      </c>
      <c r="J168" s="50">
        <v>-1775.3054047976711</v>
      </c>
      <c r="K168" s="50">
        <v>-1707.0244276900683</v>
      </c>
      <c r="L168" s="50">
        <v>-1641.3696420096808</v>
      </c>
      <c r="M168" s="50">
        <v>-1578.2400403939237</v>
      </c>
      <c r="N168" s="50">
        <v>-1517.5385003787731</v>
      </c>
      <c r="O168" s="50">
        <v>-1459.1716349795893</v>
      </c>
      <c r="P168" s="50">
        <v>-1403.0496490188355</v>
      </c>
      <c r="Q168" s="50">
        <v>-1349.0862009796494</v>
      </c>
      <c r="R168" s="50">
        <v>-1297.1982701727402</v>
      </c>
      <c r="S168" s="50">
        <v>-1247.3060290122498</v>
      </c>
      <c r="T168" s="50">
        <v>-1199.3327202040864</v>
      </c>
      <c r="U168" s="50">
        <v>-1153.2045386577754</v>
      </c>
      <c r="V168" s="50">
        <v>-1108.8505179401686</v>
      </c>
      <c r="W168" s="11"/>
    </row>
    <row r="169" spans="2:23">
      <c r="B169" s="12"/>
      <c r="C169" s="105"/>
      <c r="D169" s="45" t="s">
        <v>238</v>
      </c>
      <c r="E169" s="52"/>
      <c r="F169" s="53"/>
      <c r="G169" s="56">
        <v>0</v>
      </c>
      <c r="H169" s="56">
        <v>161068.28352787226</v>
      </c>
      <c r="I169" s="56">
        <v>315941.63307390327</v>
      </c>
      <c r="J169" s="56">
        <v>464858.31532970234</v>
      </c>
      <c r="K169" s="56">
        <v>608047.4328833553</v>
      </c>
      <c r="L169" s="56">
        <v>745729.27668494463</v>
      </c>
      <c r="M169" s="56">
        <v>878115.66495570354</v>
      </c>
      <c r="N169" s="56">
        <v>1005410.2690622025</v>
      </c>
      <c r="O169" s="56">
        <v>1127808.9268569131</v>
      </c>
      <c r="P169" s="56">
        <v>1245499.9439672118</v>
      </c>
      <c r="Q169" s="56">
        <v>1358664.383496345</v>
      </c>
      <c r="R169" s="56">
        <v>1467476.3445820501</v>
      </c>
      <c r="S169" s="56">
        <v>1572103.2302413818</v>
      </c>
      <c r="T169" s="56">
        <v>1672706.0049138162</v>
      </c>
      <c r="U169" s="56">
        <v>1769439.4420988492</v>
      </c>
      <c r="V169" s="56">
        <v>1895928.1530194539</v>
      </c>
      <c r="W169" s="11"/>
    </row>
    <row r="170" spans="2:23">
      <c r="B170" s="15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7"/>
    </row>
    <row r="171" spans="2:23"/>
    <row r="172" spans="2:23"/>
    <row r="173" spans="2:23">
      <c r="B173" s="45" t="s">
        <v>144</v>
      </c>
      <c r="C173" s="37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9"/>
    </row>
    <row r="174" spans="2:23">
      <c r="B174" s="12"/>
      <c r="W174" s="11"/>
    </row>
    <row r="175" spans="2:23">
      <c r="B175" s="12"/>
      <c r="D175" s="48" t="s">
        <v>202</v>
      </c>
      <c r="E175" s="32"/>
      <c r="F175" s="32"/>
      <c r="W175" s="11"/>
    </row>
    <row r="176" spans="2:23">
      <c r="B176" s="12"/>
      <c r="D176" s="48" t="s">
        <v>203</v>
      </c>
      <c r="E176" s="48"/>
      <c r="F176" s="48"/>
      <c r="G176" s="51">
        <v>0</v>
      </c>
      <c r="H176" s="51">
        <v>1</v>
      </c>
      <c r="I176" s="51">
        <v>2</v>
      </c>
      <c r="J176" s="51">
        <v>3</v>
      </c>
      <c r="K176" s="51">
        <v>4</v>
      </c>
      <c r="L176" s="51">
        <v>5</v>
      </c>
      <c r="M176" s="51">
        <v>6</v>
      </c>
      <c r="N176" s="51">
        <v>7</v>
      </c>
      <c r="O176" s="51">
        <v>8</v>
      </c>
      <c r="P176" s="51">
        <v>9</v>
      </c>
      <c r="Q176" s="51">
        <v>10</v>
      </c>
      <c r="R176" s="51">
        <v>11</v>
      </c>
      <c r="S176" s="51">
        <v>12</v>
      </c>
      <c r="T176" s="51">
        <v>13</v>
      </c>
      <c r="U176" s="51">
        <v>14</v>
      </c>
      <c r="V176" s="51">
        <v>15</v>
      </c>
      <c r="W176" s="11"/>
    </row>
    <row r="177" spans="2:23">
      <c r="B177" s="12"/>
      <c r="D177" s="49" t="s">
        <v>252</v>
      </c>
      <c r="E177" s="46"/>
      <c r="F177" s="47"/>
      <c r="G177" s="50">
        <v>0</v>
      </c>
      <c r="H177" s="50">
        <v>1996.9771388623276</v>
      </c>
      <c r="I177" s="50">
        <v>1996.9771388623276</v>
      </c>
      <c r="J177" s="50">
        <v>1996.9771388623276</v>
      </c>
      <c r="K177" s="50">
        <v>1996.9771388623276</v>
      </c>
      <c r="L177" s="50">
        <v>1996.9771388623276</v>
      </c>
      <c r="M177" s="50">
        <v>1996.9771388623276</v>
      </c>
      <c r="N177" s="50">
        <v>1996.9771388623276</v>
      </c>
      <c r="O177" s="50">
        <v>1996.9771388623276</v>
      </c>
      <c r="P177" s="50">
        <v>1996.9771388623276</v>
      </c>
      <c r="Q177" s="50">
        <v>1996.9771388623276</v>
      </c>
      <c r="R177" s="50">
        <v>1996.9771388623276</v>
      </c>
      <c r="S177" s="50">
        <v>1996.9771388623276</v>
      </c>
      <c r="T177" s="50">
        <v>1996.9771388623276</v>
      </c>
      <c r="U177" s="50">
        <v>1996.9771388623276</v>
      </c>
      <c r="V177" s="50">
        <v>1996.9771388623276</v>
      </c>
      <c r="W177" s="11"/>
    </row>
    <row r="178" spans="2:23">
      <c r="B178" s="12"/>
      <c r="D178" s="49" t="s">
        <v>253</v>
      </c>
      <c r="E178" s="46"/>
      <c r="F178" s="47"/>
      <c r="G178" s="50">
        <v>0</v>
      </c>
      <c r="H178" s="50">
        <v>1097.0754477656935</v>
      </c>
      <c r="I178" s="50">
        <v>1097.0754477656935</v>
      </c>
      <c r="J178" s="50">
        <v>1097.0754477656935</v>
      </c>
      <c r="K178" s="50">
        <v>1097.0754477656935</v>
      </c>
      <c r="L178" s="50">
        <v>1097.0754477656935</v>
      </c>
      <c r="M178" s="50">
        <v>1097.0754477656935</v>
      </c>
      <c r="N178" s="50">
        <v>1097.0754477656935</v>
      </c>
      <c r="O178" s="50">
        <v>1097.0754477656935</v>
      </c>
      <c r="P178" s="50">
        <v>1097.0754477656935</v>
      </c>
      <c r="Q178" s="50">
        <v>1097.0754477656935</v>
      </c>
      <c r="R178" s="50">
        <v>1097.0754477656935</v>
      </c>
      <c r="S178" s="50">
        <v>1097.0754477656935</v>
      </c>
      <c r="T178" s="50">
        <v>1097.0754477656935</v>
      </c>
      <c r="U178" s="50">
        <v>1097.0754477656935</v>
      </c>
      <c r="V178" s="50">
        <v>1097.0754477656935</v>
      </c>
      <c r="W178" s="11"/>
    </row>
    <row r="179" spans="2:23">
      <c r="B179" s="12"/>
      <c r="D179" s="49" t="s">
        <v>254</v>
      </c>
      <c r="E179" s="46"/>
      <c r="F179" s="47"/>
      <c r="G179" s="50">
        <v>0</v>
      </c>
      <c r="H179" s="50">
        <v>955.38159902533266</v>
      </c>
      <c r="I179" s="50">
        <v>955.38159902533266</v>
      </c>
      <c r="J179" s="50">
        <v>955.38159902533266</v>
      </c>
      <c r="K179" s="50">
        <v>955.38159902533266</v>
      </c>
      <c r="L179" s="50">
        <v>955.38159902533266</v>
      </c>
      <c r="M179" s="50">
        <v>955.38159902533266</v>
      </c>
      <c r="N179" s="50">
        <v>955.38159902533266</v>
      </c>
      <c r="O179" s="50">
        <v>955.38159902533266</v>
      </c>
      <c r="P179" s="50">
        <v>955.38159902533266</v>
      </c>
      <c r="Q179" s="50">
        <v>955.38159902533266</v>
      </c>
      <c r="R179" s="50">
        <v>955.38159902533266</v>
      </c>
      <c r="S179" s="50">
        <v>955.38159902533266</v>
      </c>
      <c r="T179" s="50">
        <v>955.38159902533266</v>
      </c>
      <c r="U179" s="50">
        <v>955.38159902533266</v>
      </c>
      <c r="V179" s="50">
        <v>955.38159902533266</v>
      </c>
      <c r="W179" s="11"/>
    </row>
    <row r="180" spans="2:23">
      <c r="B180" s="12"/>
      <c r="D180" s="49" t="s">
        <v>255</v>
      </c>
      <c r="E180" s="46"/>
      <c r="F180" s="47"/>
      <c r="G180" s="50">
        <v>0</v>
      </c>
      <c r="H180" s="50">
        <v>460.6160745229011</v>
      </c>
      <c r="I180" s="50">
        <v>460.6160745229011</v>
      </c>
      <c r="J180" s="50">
        <v>460.6160745229011</v>
      </c>
      <c r="K180" s="50">
        <v>460.6160745229011</v>
      </c>
      <c r="L180" s="50">
        <v>460.6160745229011</v>
      </c>
      <c r="M180" s="50">
        <v>460.6160745229011</v>
      </c>
      <c r="N180" s="50">
        <v>460.6160745229011</v>
      </c>
      <c r="O180" s="50">
        <v>460.6160745229011</v>
      </c>
      <c r="P180" s="50">
        <v>460.6160745229011</v>
      </c>
      <c r="Q180" s="50">
        <v>460.6160745229011</v>
      </c>
      <c r="R180" s="50">
        <v>460.6160745229011</v>
      </c>
      <c r="S180" s="50">
        <v>460.6160745229011</v>
      </c>
      <c r="T180" s="50">
        <v>460.6160745229011</v>
      </c>
      <c r="U180" s="50">
        <v>460.6160745229011</v>
      </c>
      <c r="V180" s="50">
        <v>460.6160745229011</v>
      </c>
      <c r="W180" s="11"/>
    </row>
    <row r="181" spans="2:23">
      <c r="B181" s="12"/>
      <c r="D181" s="49" t="s">
        <v>256</v>
      </c>
      <c r="E181" s="46"/>
      <c r="F181" s="47"/>
      <c r="G181" s="50">
        <v>0</v>
      </c>
      <c r="H181" s="50">
        <v>239.66786530137966</v>
      </c>
      <c r="I181" s="50">
        <v>239.66786530137966</v>
      </c>
      <c r="J181" s="50">
        <v>239.66786530137966</v>
      </c>
      <c r="K181" s="50">
        <v>239.66786530137966</v>
      </c>
      <c r="L181" s="50">
        <v>239.66786530137966</v>
      </c>
      <c r="M181" s="50">
        <v>239.66786530137966</v>
      </c>
      <c r="N181" s="50">
        <v>239.66786530137966</v>
      </c>
      <c r="O181" s="50">
        <v>239.66786530137966</v>
      </c>
      <c r="P181" s="50">
        <v>239.66786530137966</v>
      </c>
      <c r="Q181" s="50">
        <v>239.66786530137966</v>
      </c>
      <c r="R181" s="50">
        <v>239.66786530137966</v>
      </c>
      <c r="S181" s="50">
        <v>239.66786530137966</v>
      </c>
      <c r="T181" s="50">
        <v>239.66786530137966</v>
      </c>
      <c r="U181" s="50">
        <v>239.66786530137966</v>
      </c>
      <c r="V181" s="50">
        <v>239.66786530137966</v>
      </c>
      <c r="W181" s="11"/>
    </row>
    <row r="182" spans="2:23">
      <c r="B182" s="12"/>
      <c r="D182" s="49" t="s">
        <v>247</v>
      </c>
      <c r="E182" s="46"/>
      <c r="F182" s="47"/>
      <c r="G182" s="50">
        <v>0</v>
      </c>
      <c r="H182" s="50">
        <v>565.81018934432609</v>
      </c>
      <c r="I182" s="50">
        <v>565.81018934432609</v>
      </c>
      <c r="J182" s="50">
        <v>565.81018934432609</v>
      </c>
      <c r="K182" s="50">
        <v>565.81018934432609</v>
      </c>
      <c r="L182" s="50">
        <v>565.81018934432609</v>
      </c>
      <c r="M182" s="50">
        <v>565.81018934432609</v>
      </c>
      <c r="N182" s="50">
        <v>565.81018934432609</v>
      </c>
      <c r="O182" s="50">
        <v>565.81018934432609</v>
      </c>
      <c r="P182" s="50">
        <v>565.81018934432609</v>
      </c>
      <c r="Q182" s="50">
        <v>565.81018934432609</v>
      </c>
      <c r="R182" s="50">
        <v>565.81018934432609</v>
      </c>
      <c r="S182" s="50">
        <v>565.81018934432609</v>
      </c>
      <c r="T182" s="50">
        <v>565.81018934432609</v>
      </c>
      <c r="U182" s="50">
        <v>565.81018934432609</v>
      </c>
      <c r="V182" s="50">
        <v>565.81018934432609</v>
      </c>
      <c r="W182" s="11"/>
    </row>
    <row r="183" spans="2:23">
      <c r="B183" s="12"/>
      <c r="D183" s="49" t="s">
        <v>257</v>
      </c>
      <c r="E183" s="46"/>
      <c r="F183" s="47"/>
      <c r="G183" s="50">
        <v>0</v>
      </c>
      <c r="H183" s="50">
        <v>101.13224810415588</v>
      </c>
      <c r="I183" s="50">
        <v>101.13224810415588</v>
      </c>
      <c r="J183" s="50">
        <v>101.13224810415588</v>
      </c>
      <c r="K183" s="50">
        <v>101.13224810415588</v>
      </c>
      <c r="L183" s="50">
        <v>101.13224810415588</v>
      </c>
      <c r="M183" s="50">
        <v>101.13224810415588</v>
      </c>
      <c r="N183" s="50">
        <v>101.13224810415588</v>
      </c>
      <c r="O183" s="50">
        <v>101.13224810415588</v>
      </c>
      <c r="P183" s="50">
        <v>101.13224810415588</v>
      </c>
      <c r="Q183" s="50">
        <v>101.13224810415588</v>
      </c>
      <c r="R183" s="50">
        <v>101.13224810415588</v>
      </c>
      <c r="S183" s="50">
        <v>101.13224810415588</v>
      </c>
      <c r="T183" s="50">
        <v>101.13224810415588</v>
      </c>
      <c r="U183" s="50">
        <v>101.13224810415588</v>
      </c>
      <c r="V183" s="50">
        <v>101.13224810415588</v>
      </c>
      <c r="W183" s="11"/>
    </row>
    <row r="184" spans="2:23" s="20" customFormat="1">
      <c r="B184" s="19"/>
      <c r="D184" s="45" t="s">
        <v>258</v>
      </c>
      <c r="E184" s="52"/>
      <c r="F184" s="53"/>
      <c r="G184" s="56">
        <v>0</v>
      </c>
      <c r="H184" s="56">
        <v>5416.6605629261167</v>
      </c>
      <c r="I184" s="56">
        <v>5416.6605629261167</v>
      </c>
      <c r="J184" s="56">
        <v>5416.6605629261167</v>
      </c>
      <c r="K184" s="56">
        <v>5416.6605629261167</v>
      </c>
      <c r="L184" s="56">
        <v>5416.6605629261167</v>
      </c>
      <c r="M184" s="56">
        <v>5416.6605629261167</v>
      </c>
      <c r="N184" s="56">
        <v>5416.6605629261167</v>
      </c>
      <c r="O184" s="56">
        <v>5416.6605629261167</v>
      </c>
      <c r="P184" s="56">
        <v>5416.6605629261167</v>
      </c>
      <c r="Q184" s="56">
        <v>5416.6605629261167</v>
      </c>
      <c r="R184" s="56">
        <v>5416.6605629261167</v>
      </c>
      <c r="S184" s="56">
        <v>5416.6605629261167</v>
      </c>
      <c r="T184" s="56">
        <v>5416.6605629261167</v>
      </c>
      <c r="U184" s="56">
        <v>5416.6605629261167</v>
      </c>
      <c r="V184" s="56">
        <v>5416.6605629261167</v>
      </c>
      <c r="W184" s="69"/>
    </row>
    <row r="185" spans="2:23">
      <c r="B185" s="12"/>
      <c r="W185" s="11"/>
    </row>
    <row r="186" spans="2:23">
      <c r="B186" s="12"/>
      <c r="W186" s="11"/>
    </row>
    <row r="187" spans="2:23">
      <c r="B187" s="12"/>
      <c r="D187" s="48" t="s">
        <v>218</v>
      </c>
      <c r="E187" s="32"/>
      <c r="F187" s="32"/>
      <c r="W187" s="11"/>
    </row>
    <row r="188" spans="2:23">
      <c r="B188" s="12"/>
      <c r="D188" s="48" t="s">
        <v>203</v>
      </c>
      <c r="E188" s="48"/>
      <c r="F188" s="48"/>
      <c r="G188" s="51">
        <v>0</v>
      </c>
      <c r="H188" s="51">
        <v>1</v>
      </c>
      <c r="I188" s="51">
        <v>2</v>
      </c>
      <c r="J188" s="51">
        <v>3</v>
      </c>
      <c r="K188" s="51">
        <v>4</v>
      </c>
      <c r="L188" s="51">
        <v>5</v>
      </c>
      <c r="M188" s="51">
        <v>6</v>
      </c>
      <c r="N188" s="51">
        <v>7</v>
      </c>
      <c r="O188" s="51">
        <v>8</v>
      </c>
      <c r="P188" s="51">
        <v>9</v>
      </c>
      <c r="Q188" s="51">
        <v>10</v>
      </c>
      <c r="R188" s="51">
        <v>11</v>
      </c>
      <c r="S188" s="51">
        <v>12</v>
      </c>
      <c r="T188" s="51">
        <v>13</v>
      </c>
      <c r="U188" s="51">
        <v>14</v>
      </c>
      <c r="V188" s="51">
        <v>15</v>
      </c>
      <c r="W188" s="11"/>
    </row>
    <row r="189" spans="2:23">
      <c r="B189" s="12"/>
      <c r="D189" s="49" t="s">
        <v>219</v>
      </c>
      <c r="E189" s="46"/>
      <c r="F189" s="47"/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11"/>
    </row>
    <row r="190" spans="2:23">
      <c r="B190" s="12"/>
      <c r="D190" s="49" t="s">
        <v>220</v>
      </c>
      <c r="E190" s="46"/>
      <c r="F190" s="47"/>
      <c r="G190" s="50">
        <v>0</v>
      </c>
      <c r="H190" s="50">
        <v>2018.6615386423071</v>
      </c>
      <c r="I190" s="50">
        <v>2018.6615386423071</v>
      </c>
      <c r="J190" s="50">
        <v>2018.6615386423071</v>
      </c>
      <c r="K190" s="50">
        <v>2018.6615386423071</v>
      </c>
      <c r="L190" s="50">
        <v>2018.6615386423071</v>
      </c>
      <c r="M190" s="50">
        <v>2018.6615386423071</v>
      </c>
      <c r="N190" s="50">
        <v>2018.6615386423071</v>
      </c>
      <c r="O190" s="50">
        <v>2018.6615386423071</v>
      </c>
      <c r="P190" s="50">
        <v>2018.6615386423071</v>
      </c>
      <c r="Q190" s="50">
        <v>2018.6615386423071</v>
      </c>
      <c r="R190" s="50">
        <v>2018.6615386423071</v>
      </c>
      <c r="S190" s="50">
        <v>2018.6615386423071</v>
      </c>
      <c r="T190" s="50">
        <v>2018.6615386423071</v>
      </c>
      <c r="U190" s="50">
        <v>2018.6615386423071</v>
      </c>
      <c r="V190" s="50">
        <v>2018.6615386423071</v>
      </c>
      <c r="W190" s="11"/>
    </row>
    <row r="191" spans="2:23" s="20" customFormat="1">
      <c r="B191" s="19"/>
      <c r="D191" s="45" t="s">
        <v>221</v>
      </c>
      <c r="E191" s="52"/>
      <c r="F191" s="53"/>
      <c r="G191" s="56">
        <v>0</v>
      </c>
      <c r="H191" s="56">
        <v>2018.6615386423071</v>
      </c>
      <c r="I191" s="56">
        <v>2018.6615386423071</v>
      </c>
      <c r="J191" s="56">
        <v>2018.6615386423071</v>
      </c>
      <c r="K191" s="56">
        <v>2018.6615386423071</v>
      </c>
      <c r="L191" s="56">
        <v>2018.6615386423071</v>
      </c>
      <c r="M191" s="56">
        <v>2018.6615386423071</v>
      </c>
      <c r="N191" s="56">
        <v>2018.6615386423071</v>
      </c>
      <c r="O191" s="56">
        <v>2018.6615386423071</v>
      </c>
      <c r="P191" s="56">
        <v>2018.6615386423071</v>
      </c>
      <c r="Q191" s="56">
        <v>2018.6615386423071</v>
      </c>
      <c r="R191" s="56">
        <v>2018.6615386423071</v>
      </c>
      <c r="S191" s="56">
        <v>2018.6615386423071</v>
      </c>
      <c r="T191" s="56">
        <v>2018.6615386423071</v>
      </c>
      <c r="U191" s="56">
        <v>2018.6615386423071</v>
      </c>
      <c r="V191" s="56">
        <v>2018.6615386423071</v>
      </c>
      <c r="W191" s="69"/>
    </row>
    <row r="192" spans="2:23">
      <c r="B192" s="12"/>
      <c r="W192" s="11"/>
    </row>
    <row r="193" spans="2:23" s="20" customFormat="1">
      <c r="B193" s="19"/>
      <c r="D193" s="45" t="s">
        <v>222</v>
      </c>
      <c r="E193" s="52"/>
      <c r="F193" s="53"/>
      <c r="G193" s="56">
        <v>0</v>
      </c>
      <c r="H193" s="56">
        <v>705.57012595459582</v>
      </c>
      <c r="I193" s="56">
        <v>705.57012595459582</v>
      </c>
      <c r="J193" s="56">
        <v>705.57012595459582</v>
      </c>
      <c r="K193" s="56">
        <v>705.57012595459582</v>
      </c>
      <c r="L193" s="56">
        <v>705.57012595459582</v>
      </c>
      <c r="M193" s="56">
        <v>705.57012595459582</v>
      </c>
      <c r="N193" s="56">
        <v>705.57012595459582</v>
      </c>
      <c r="O193" s="56">
        <v>705.57012595459582</v>
      </c>
      <c r="P193" s="56">
        <v>705.57012595459582</v>
      </c>
      <c r="Q193" s="56">
        <v>705.57012595459582</v>
      </c>
      <c r="R193" s="56">
        <v>705.57012595459582</v>
      </c>
      <c r="S193" s="56">
        <v>705.57012595459582</v>
      </c>
      <c r="T193" s="56">
        <v>705.57012595459582</v>
      </c>
      <c r="U193" s="56">
        <v>705.57012595459582</v>
      </c>
      <c r="V193" s="56">
        <v>705.57012595459582</v>
      </c>
      <c r="W193" s="69"/>
    </row>
    <row r="194" spans="2:23">
      <c r="B194" s="12"/>
      <c r="W194" s="11"/>
    </row>
    <row r="195" spans="2:23">
      <c r="B195" s="12"/>
      <c r="D195" s="48" t="s">
        <v>227</v>
      </c>
      <c r="E195" s="32"/>
      <c r="F195" s="32"/>
      <c r="W195" s="11"/>
    </row>
    <row r="196" spans="2:23">
      <c r="B196" s="12"/>
      <c r="D196" s="48" t="s">
        <v>203</v>
      </c>
      <c r="E196" s="48"/>
      <c r="F196" s="48"/>
      <c r="G196" s="51">
        <v>0</v>
      </c>
      <c r="H196" s="51">
        <v>1</v>
      </c>
      <c r="I196" s="51">
        <v>2</v>
      </c>
      <c r="J196" s="51">
        <v>3</v>
      </c>
      <c r="K196" s="51">
        <v>4</v>
      </c>
      <c r="L196" s="51">
        <v>5</v>
      </c>
      <c r="M196" s="51">
        <v>6</v>
      </c>
      <c r="N196" s="51">
        <v>7</v>
      </c>
      <c r="O196" s="51">
        <v>8</v>
      </c>
      <c r="P196" s="51">
        <v>9</v>
      </c>
      <c r="Q196" s="51">
        <v>10</v>
      </c>
      <c r="R196" s="51">
        <v>11</v>
      </c>
      <c r="S196" s="51">
        <v>12</v>
      </c>
      <c r="T196" s="51">
        <v>13</v>
      </c>
      <c r="U196" s="51">
        <v>14</v>
      </c>
      <c r="V196" s="51">
        <v>15</v>
      </c>
      <c r="W196" s="11"/>
    </row>
    <row r="197" spans="2:23">
      <c r="B197" s="12"/>
      <c r="D197" s="49" t="s">
        <v>228</v>
      </c>
      <c r="E197" s="46"/>
      <c r="F197" s="47"/>
      <c r="G197" s="50">
        <v>0</v>
      </c>
      <c r="H197" s="50">
        <v>0</v>
      </c>
      <c r="I197" s="50">
        <v>0</v>
      </c>
      <c r="J197" s="50">
        <v>0</v>
      </c>
      <c r="K197" s="50">
        <v>0</v>
      </c>
      <c r="L197" s="50">
        <v>0</v>
      </c>
      <c r="M197" s="50">
        <v>0</v>
      </c>
      <c r="N197" s="50">
        <v>0</v>
      </c>
      <c r="O197" s="50">
        <v>0</v>
      </c>
      <c r="P197" s="50">
        <v>0</v>
      </c>
      <c r="Q197" s="50">
        <v>0</v>
      </c>
      <c r="R197" s="50">
        <v>0</v>
      </c>
      <c r="S197" s="50">
        <v>0</v>
      </c>
      <c r="T197" s="50">
        <v>0</v>
      </c>
      <c r="U197" s="50">
        <v>0</v>
      </c>
      <c r="V197" s="50">
        <v>0</v>
      </c>
      <c r="W197" s="11"/>
    </row>
    <row r="198" spans="2:23">
      <c r="B198" s="12"/>
      <c r="D198" s="49" t="s">
        <v>229</v>
      </c>
      <c r="E198" s="46"/>
      <c r="F198" s="47"/>
      <c r="G198" s="50">
        <v>0</v>
      </c>
      <c r="H198" s="50">
        <v>2018.6615386423071</v>
      </c>
      <c r="I198" s="50">
        <v>2018.6615386423071</v>
      </c>
      <c r="J198" s="50">
        <v>2018.6615386423071</v>
      </c>
      <c r="K198" s="50">
        <v>2018.6615386423071</v>
      </c>
      <c r="L198" s="50">
        <v>2018.6615386423071</v>
      </c>
      <c r="M198" s="50">
        <v>2018.6615386423071</v>
      </c>
      <c r="N198" s="50">
        <v>2018.6615386423071</v>
      </c>
      <c r="O198" s="50">
        <v>2018.6615386423071</v>
      </c>
      <c r="P198" s="50">
        <v>2018.6615386423071</v>
      </c>
      <c r="Q198" s="50">
        <v>2018.6615386423071</v>
      </c>
      <c r="R198" s="50">
        <v>2018.6615386423071</v>
      </c>
      <c r="S198" s="50">
        <v>2018.6615386423071</v>
      </c>
      <c r="T198" s="50">
        <v>2018.6615386423071</v>
      </c>
      <c r="U198" s="50">
        <v>2018.6615386423071</v>
      </c>
      <c r="V198" s="50">
        <v>2018.6615386423071</v>
      </c>
      <c r="W198" s="11"/>
    </row>
    <row r="199" spans="2:23">
      <c r="B199" s="12"/>
      <c r="D199" s="49" t="s">
        <v>230</v>
      </c>
      <c r="E199" s="46"/>
      <c r="F199" s="47"/>
      <c r="G199" s="50">
        <v>0</v>
      </c>
      <c r="H199" s="50">
        <v>705.57012595459582</v>
      </c>
      <c r="I199" s="50">
        <v>705.57012595459582</v>
      </c>
      <c r="J199" s="50">
        <v>705.57012595459582</v>
      </c>
      <c r="K199" s="50">
        <v>705.57012595459582</v>
      </c>
      <c r="L199" s="50">
        <v>705.57012595459582</v>
      </c>
      <c r="M199" s="50">
        <v>705.57012595459582</v>
      </c>
      <c r="N199" s="50">
        <v>705.57012595459582</v>
      </c>
      <c r="O199" s="50">
        <v>705.57012595459582</v>
      </c>
      <c r="P199" s="50">
        <v>705.57012595459582</v>
      </c>
      <c r="Q199" s="50">
        <v>705.57012595459582</v>
      </c>
      <c r="R199" s="50">
        <v>705.57012595459582</v>
      </c>
      <c r="S199" s="50">
        <v>705.57012595459582</v>
      </c>
      <c r="T199" s="50">
        <v>705.57012595459582</v>
      </c>
      <c r="U199" s="50">
        <v>705.57012595459582</v>
      </c>
      <c r="V199" s="50">
        <v>705.57012595459582</v>
      </c>
      <c r="W199" s="11"/>
    </row>
    <row r="200" spans="2:23">
      <c r="B200" s="12"/>
      <c r="D200" s="49" t="s">
        <v>231</v>
      </c>
      <c r="E200" s="46"/>
      <c r="F200" s="47"/>
      <c r="G200" s="50">
        <v>0</v>
      </c>
      <c r="H200" s="50">
        <v>5416.6605629261167</v>
      </c>
      <c r="I200" s="50">
        <v>5416.6605629261167</v>
      </c>
      <c r="J200" s="50">
        <v>5416.6605629261167</v>
      </c>
      <c r="K200" s="50">
        <v>5416.6605629261167</v>
      </c>
      <c r="L200" s="50">
        <v>5416.6605629261167</v>
      </c>
      <c r="M200" s="50">
        <v>5416.6605629261167</v>
      </c>
      <c r="N200" s="50">
        <v>5416.6605629261167</v>
      </c>
      <c r="O200" s="50">
        <v>5416.6605629261167</v>
      </c>
      <c r="P200" s="50">
        <v>5416.6605629261167</v>
      </c>
      <c r="Q200" s="50">
        <v>5416.6605629261167</v>
      </c>
      <c r="R200" s="50">
        <v>5416.6605629261167</v>
      </c>
      <c r="S200" s="50">
        <v>5416.6605629261167</v>
      </c>
      <c r="T200" s="50">
        <v>5416.6605629261167</v>
      </c>
      <c r="U200" s="50">
        <v>5416.6605629261167</v>
      </c>
      <c r="V200" s="50">
        <v>5416.6605629261167</v>
      </c>
      <c r="W200" s="11"/>
    </row>
    <row r="201" spans="2:23">
      <c r="B201" s="12"/>
      <c r="D201" s="49" t="s">
        <v>236</v>
      </c>
      <c r="E201" s="46"/>
      <c r="F201" s="47"/>
      <c r="G201" s="57">
        <v>1</v>
      </c>
      <c r="H201" s="57">
        <v>0.96153846153846145</v>
      </c>
      <c r="I201" s="57">
        <v>0.92455621301775137</v>
      </c>
      <c r="J201" s="57">
        <v>0.88899635867091487</v>
      </c>
      <c r="K201" s="57">
        <v>0.85480419102972571</v>
      </c>
      <c r="L201" s="57">
        <v>0.82192710675935154</v>
      </c>
      <c r="M201" s="57">
        <v>0.79031452573014571</v>
      </c>
      <c r="N201" s="57">
        <v>0.75991781320206331</v>
      </c>
      <c r="O201" s="57">
        <v>0.73069020500198378</v>
      </c>
      <c r="P201" s="57">
        <v>0.70258673557883045</v>
      </c>
      <c r="Q201" s="57">
        <v>0.67556416882579851</v>
      </c>
      <c r="R201" s="57">
        <v>0.6495809315632679</v>
      </c>
      <c r="S201" s="57">
        <v>0.62459704958006512</v>
      </c>
      <c r="T201" s="57">
        <v>0.600574086134678</v>
      </c>
      <c r="U201" s="57">
        <v>0.57747508282180582</v>
      </c>
      <c r="V201" s="57">
        <v>0.55526450271327477</v>
      </c>
      <c r="W201" s="11"/>
    </row>
    <row r="202" spans="2:23" ht="15" customHeight="1">
      <c r="B202" s="12"/>
      <c r="C202" s="107" t="s">
        <v>237</v>
      </c>
      <c r="D202" s="49" t="s">
        <v>228</v>
      </c>
      <c r="E202" s="46"/>
      <c r="F202" s="47"/>
      <c r="G202" s="50">
        <v>0</v>
      </c>
      <c r="H202" s="50">
        <v>2619.4535236508682</v>
      </c>
      <c r="I202" s="50">
        <v>2518.7053112027579</v>
      </c>
      <c r="J202" s="50">
        <v>2421.8320300026521</v>
      </c>
      <c r="K202" s="50">
        <v>2328.684644233319</v>
      </c>
      <c r="L202" s="50">
        <v>2239.1198502243446</v>
      </c>
      <c r="M202" s="50">
        <v>2152.9998559849469</v>
      </c>
      <c r="N202" s="50">
        <v>2070.1921692162955</v>
      </c>
      <c r="O202" s="50">
        <v>1990.5693934772066</v>
      </c>
      <c r="P202" s="50">
        <v>1914.0090321896214</v>
      </c>
      <c r="Q202" s="50">
        <v>1840.3933001823284</v>
      </c>
      <c r="R202" s="50">
        <v>1769.6089424830084</v>
      </c>
      <c r="S202" s="50">
        <v>1701.5470600798153</v>
      </c>
      <c r="T202" s="50">
        <v>1636.1029423844377</v>
      </c>
      <c r="U202" s="50">
        <v>1573.1759061388825</v>
      </c>
      <c r="V202" s="50">
        <v>1512.6691405181562</v>
      </c>
      <c r="W202" s="11"/>
    </row>
    <row r="203" spans="2:23">
      <c r="B203" s="12"/>
      <c r="C203" s="108"/>
      <c r="D203" s="49" t="s">
        <v>231</v>
      </c>
      <c r="E203" s="46"/>
      <c r="F203" s="47"/>
      <c r="G203" s="50">
        <v>0</v>
      </c>
      <c r="H203" s="50">
        <v>5208.3274643520344</v>
      </c>
      <c r="I203" s="50">
        <v>5008.007177261572</v>
      </c>
      <c r="J203" s="50">
        <v>4815.3915165976659</v>
      </c>
      <c r="K203" s="50">
        <v>4630.1841505746779</v>
      </c>
      <c r="L203" s="50">
        <v>4452.1001447833432</v>
      </c>
      <c r="M203" s="50">
        <v>4280.865523830138</v>
      </c>
      <c r="N203" s="50">
        <v>4116.2168498366718</v>
      </c>
      <c r="O203" s="50">
        <v>3957.9008171506453</v>
      </c>
      <c r="P203" s="50">
        <v>3805.6738626448505</v>
      </c>
      <c r="Q203" s="50">
        <v>3659.3017910046638</v>
      </c>
      <c r="R203" s="50">
        <v>3518.5594144275619</v>
      </c>
      <c r="S203" s="50">
        <v>3383.2302061803471</v>
      </c>
      <c r="T203" s="50">
        <v>3253.1059674811031</v>
      </c>
      <c r="U203" s="50">
        <v>3127.9865071933687</v>
      </c>
      <c r="V203" s="50">
        <v>3007.679333839777</v>
      </c>
      <c r="W203" s="11"/>
    </row>
    <row r="204" spans="2:23" s="20" customFormat="1">
      <c r="B204" s="19"/>
      <c r="C204" s="109"/>
      <c r="D204" s="45" t="s">
        <v>238</v>
      </c>
      <c r="E204" s="52"/>
      <c r="F204" s="53"/>
      <c r="G204" s="56">
        <v>0</v>
      </c>
      <c r="H204" s="56">
        <v>7827.7809880029026</v>
      </c>
      <c r="I204" s="56">
        <v>15354.493476467233</v>
      </c>
      <c r="J204" s="56">
        <v>22591.717023067551</v>
      </c>
      <c r="K204" s="56">
        <v>29550.585817875548</v>
      </c>
      <c r="L204" s="56">
        <v>36241.805812883234</v>
      </c>
      <c r="M204" s="56">
        <v>42675.671192698319</v>
      </c>
      <c r="N204" s="56">
        <v>48862.080211751287</v>
      </c>
      <c r="O204" s="56">
        <v>54810.550422379136</v>
      </c>
      <c r="P204" s="56">
        <v>60530.233317213606</v>
      </c>
      <c r="Q204" s="56">
        <v>66029.928408400592</v>
      </c>
      <c r="R204" s="56">
        <v>71318.096765311158</v>
      </c>
      <c r="S204" s="56">
        <v>76402.874031571322</v>
      </c>
      <c r="T204" s="56">
        <v>81292.082941436864</v>
      </c>
      <c r="U204" s="56">
        <v>85993.245354769111</v>
      </c>
      <c r="V204" s="56">
        <v>90513.593829127043</v>
      </c>
      <c r="W204" s="69"/>
    </row>
    <row r="205" spans="2:23">
      <c r="B205" s="15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7"/>
    </row>
    <row r="206" spans="2:23" ht="15" thickBot="1"/>
    <row r="207" spans="2:23">
      <c r="B207" s="61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3"/>
    </row>
    <row r="208" spans="2:23">
      <c r="B208" s="64"/>
      <c r="M208" s="65"/>
    </row>
    <row r="209" spans="2:13" ht="28.9">
      <c r="B209" s="64"/>
      <c r="E209" s="1" t="s">
        <v>259</v>
      </c>
      <c r="H209" s="59" t="s">
        <v>260</v>
      </c>
      <c r="I209" s="59" t="s">
        <v>102</v>
      </c>
      <c r="J209" s="59" t="s">
        <v>118</v>
      </c>
      <c r="K209" s="59" t="s">
        <v>177</v>
      </c>
      <c r="L209" s="59" t="s">
        <v>11</v>
      </c>
      <c r="M209" s="65"/>
    </row>
    <row r="210" spans="2:13">
      <c r="B210" s="64"/>
      <c r="E210" s="49" t="s">
        <v>225</v>
      </c>
      <c r="F210" s="46"/>
      <c r="G210" s="47"/>
      <c r="H210" s="60">
        <v>-80.338116188251831</v>
      </c>
      <c r="I210" s="60"/>
      <c r="J210" s="60"/>
      <c r="K210" s="60"/>
      <c r="L210" s="55">
        <v>0</v>
      </c>
      <c r="M210" s="65"/>
    </row>
    <row r="211" spans="2:13">
      <c r="B211" s="64"/>
      <c r="E211" s="49" t="s">
        <v>261</v>
      </c>
      <c r="F211" s="46"/>
      <c r="G211" s="47"/>
      <c r="H211" s="60">
        <v>120.98670526968131</v>
      </c>
      <c r="I211" s="60">
        <v>87.883160978163602</v>
      </c>
      <c r="J211" s="60">
        <v>120.75853330552084</v>
      </c>
      <c r="K211" s="60">
        <v>3.0334912215594256</v>
      </c>
      <c r="L211" s="55">
        <v>332.66189077492515</v>
      </c>
      <c r="M211" s="65"/>
    </row>
    <row r="212" spans="2:13">
      <c r="B212" s="64"/>
      <c r="E212" s="49" t="s">
        <v>231</v>
      </c>
      <c r="F212" s="46"/>
      <c r="G212" s="47"/>
      <c r="H212" s="60">
        <v>43.670399925499545</v>
      </c>
      <c r="I212" s="60">
        <v>468.24519729144913</v>
      </c>
      <c r="J212" s="60">
        <v>11.991680772773805</v>
      </c>
      <c r="K212" s="60">
        <v>6.0315693710412903</v>
      </c>
      <c r="L212" s="55">
        <v>529.93884736076382</v>
      </c>
      <c r="M212" s="65"/>
    </row>
    <row r="213" spans="2:13">
      <c r="B213" s="64"/>
      <c r="E213" s="49" t="s">
        <v>232</v>
      </c>
      <c r="F213" s="46"/>
      <c r="G213" s="47"/>
      <c r="H213" s="60">
        <v>57.036313995024514</v>
      </c>
      <c r="I213" s="60">
        <v>503.15779261561471</v>
      </c>
      <c r="J213" s="60">
        <v>56.000622505223838</v>
      </c>
      <c r="K213" s="60"/>
      <c r="L213" s="55">
        <v>616.19472911586308</v>
      </c>
      <c r="M213" s="65"/>
    </row>
    <row r="214" spans="2:13">
      <c r="B214" s="64"/>
      <c r="E214" s="49" t="s">
        <v>216</v>
      </c>
      <c r="F214" s="46"/>
      <c r="G214" s="47"/>
      <c r="H214" s="60">
        <v>3.3589811368243603</v>
      </c>
      <c r="I214" s="60">
        <v>2.4010867083292315</v>
      </c>
      <c r="J214" s="60">
        <v>3.3526463472137271</v>
      </c>
      <c r="K214" s="60"/>
      <c r="L214" s="55">
        <v>9.1127141923673189</v>
      </c>
      <c r="M214" s="65"/>
    </row>
    <row r="215" spans="2:13">
      <c r="B215" s="64"/>
      <c r="E215" s="49" t="s">
        <v>234</v>
      </c>
      <c r="F215" s="46"/>
      <c r="G215" s="47"/>
      <c r="H215" s="60">
        <v>-169.7289127112918</v>
      </c>
      <c r="I215" s="60">
        <v>-1151.2853364846076</v>
      </c>
      <c r="J215" s="60">
        <v>-2.2236774864336235</v>
      </c>
      <c r="K215" s="60"/>
      <c r="L215" s="55">
        <v>-1323.237926682333</v>
      </c>
      <c r="M215" s="65"/>
    </row>
    <row r="216" spans="2:13">
      <c r="B216" s="64"/>
      <c r="E216" s="45" t="s">
        <v>11</v>
      </c>
      <c r="F216" s="52"/>
      <c r="G216" s="53"/>
      <c r="H216" s="55">
        <v>-25.014628572513914</v>
      </c>
      <c r="I216" s="55">
        <v>-89.598098891050768</v>
      </c>
      <c r="J216" s="55">
        <v>189.8798054442986</v>
      </c>
      <c r="K216" s="55">
        <v>9.0650605926007159</v>
      </c>
      <c r="L216" s="55">
        <v>164.67025476158642</v>
      </c>
      <c r="M216" s="65"/>
    </row>
    <row r="217" spans="2:13">
      <c r="B217" s="64"/>
      <c r="M217" s="65"/>
    </row>
    <row r="218" spans="2:13" ht="15" thickBot="1">
      <c r="B218" s="66"/>
      <c r="C218" s="67"/>
      <c r="D218" s="67"/>
      <c r="E218" s="67"/>
      <c r="F218" s="67"/>
      <c r="G218" s="67"/>
      <c r="H218" s="67"/>
      <c r="I218" s="67"/>
      <c r="J218" s="67"/>
      <c r="K218" s="67"/>
      <c r="L218" s="67"/>
      <c r="M218" s="68"/>
    </row>
    <row r="219" spans="2:13"/>
    <row r="220" spans="2:13"/>
    <row r="221" spans="2:13"/>
    <row r="222" spans="2:13"/>
  </sheetData>
  <mergeCells count="4">
    <mergeCell ref="C53:C59"/>
    <mergeCell ref="C114:C119"/>
    <mergeCell ref="C164:C169"/>
    <mergeCell ref="C202:C20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D78FC-B1D3-477C-AF4B-4674A3C2B47A}">
  <dimension ref="A1:H98"/>
  <sheetViews>
    <sheetView workbookViewId="0">
      <selection activeCell="B3" sqref="B3"/>
    </sheetView>
  </sheetViews>
  <sheetFormatPr defaultColWidth="0" defaultRowHeight="14.45" zeroHeight="1"/>
  <cols>
    <col min="1" max="1" width="9.140625" style="1" customWidth="1"/>
    <col min="2" max="2" width="36.7109375" style="1" customWidth="1"/>
    <col min="3" max="3" width="9.140625" style="1" customWidth="1"/>
    <col min="4" max="4" width="5.42578125" style="1" bestFit="1" customWidth="1"/>
    <col min="5" max="5" width="29.28515625" style="1" bestFit="1" customWidth="1"/>
    <col min="6" max="6" width="12" style="1" bestFit="1" customWidth="1"/>
    <col min="7" max="7" width="10.42578125" style="1" bestFit="1" customWidth="1"/>
    <col min="8" max="8" width="9.140625" style="1" customWidth="1"/>
    <col min="9" max="16384" width="9.140625" style="1" hidden="1"/>
  </cols>
  <sheetData>
    <row r="1" spans="2:7"/>
    <row r="2" spans="2:7">
      <c r="B2" s="20" t="s">
        <v>271</v>
      </c>
    </row>
    <row r="3" spans="2:7">
      <c r="B3" s="1" t="s">
        <v>59</v>
      </c>
      <c r="E3" s="20" t="s">
        <v>56</v>
      </c>
    </row>
    <row r="4" spans="2:7">
      <c r="B4" s="2" t="s">
        <v>60</v>
      </c>
      <c r="C4" s="3"/>
      <c r="D4" s="3"/>
      <c r="E4" s="3"/>
      <c r="F4" s="3"/>
      <c r="G4" s="4"/>
    </row>
    <row r="5" spans="2:7">
      <c r="B5" s="2" t="s">
        <v>61</v>
      </c>
      <c r="C5" s="5"/>
      <c r="D5" s="6"/>
      <c r="E5" s="2"/>
      <c r="F5" s="5"/>
      <c r="G5" s="6"/>
    </row>
    <row r="6" spans="2:7">
      <c r="B6" s="23" t="s">
        <v>62</v>
      </c>
      <c r="C6" s="24"/>
      <c r="D6" s="25"/>
      <c r="E6" s="2" t="s">
        <v>63</v>
      </c>
      <c r="F6" s="5"/>
      <c r="G6" s="6"/>
    </row>
    <row r="7" spans="2:7">
      <c r="B7" s="7" t="s">
        <v>64</v>
      </c>
      <c r="C7" s="8"/>
      <c r="D7" s="9"/>
      <c r="E7" s="22" t="s">
        <v>65</v>
      </c>
      <c r="F7" s="8"/>
      <c r="G7" s="9"/>
    </row>
    <row r="8" spans="2:7">
      <c r="B8" s="12" t="s">
        <v>66</v>
      </c>
      <c r="C8" s="13">
        <v>560.45184293822979</v>
      </c>
      <c r="D8" s="11" t="s">
        <v>67</v>
      </c>
      <c r="E8" s="1" t="s">
        <v>68</v>
      </c>
      <c r="F8" s="13">
        <v>2775.5645770949905</v>
      </c>
      <c r="G8" s="11" t="s">
        <v>67</v>
      </c>
    </row>
    <row r="9" spans="2:7">
      <c r="B9" s="12" t="s">
        <v>69</v>
      </c>
      <c r="C9" s="13">
        <v>5.18</v>
      </c>
      <c r="D9" s="11" t="s">
        <v>67</v>
      </c>
      <c r="E9" s="1" t="s">
        <v>70</v>
      </c>
      <c r="F9" s="13">
        <v>17.814661134163206</v>
      </c>
      <c r="G9" s="11" t="s">
        <v>67</v>
      </c>
    </row>
    <row r="10" spans="2:7">
      <c r="B10" s="12" t="s">
        <v>71</v>
      </c>
      <c r="C10" s="13">
        <v>3.5253072460518259E-2</v>
      </c>
      <c r="D10" s="11" t="s">
        <v>67</v>
      </c>
      <c r="G10" s="11"/>
    </row>
    <row r="11" spans="2:7">
      <c r="B11" s="12" t="s">
        <v>72</v>
      </c>
      <c r="C11" s="13">
        <v>70.518688024408846</v>
      </c>
      <c r="D11" s="11" t="s">
        <v>73</v>
      </c>
      <c r="E11" s="10" t="s">
        <v>74</v>
      </c>
      <c r="G11" s="11"/>
    </row>
    <row r="12" spans="2:7">
      <c r="B12" s="12" t="s">
        <v>75</v>
      </c>
      <c r="C12" s="13">
        <v>46.334895283067929</v>
      </c>
      <c r="D12" s="11" t="s">
        <v>67</v>
      </c>
      <c r="E12" s="1" t="s">
        <v>76</v>
      </c>
      <c r="F12" s="13">
        <v>6.2504570953085956</v>
      </c>
      <c r="G12" s="11" t="s">
        <v>67</v>
      </c>
    </row>
    <row r="13" spans="2:7">
      <c r="B13" s="12" t="s">
        <v>77</v>
      </c>
      <c r="C13" s="13">
        <v>0</v>
      </c>
      <c r="D13" s="11" t="s">
        <v>67</v>
      </c>
      <c r="E13" s="1" t="s">
        <v>78</v>
      </c>
      <c r="F13" s="13">
        <v>246.99485917354508</v>
      </c>
      <c r="G13" s="11" t="s">
        <v>79</v>
      </c>
    </row>
    <row r="14" spans="2:7">
      <c r="B14" s="12" t="s">
        <v>80</v>
      </c>
      <c r="C14" s="13">
        <v>28.426805681408659</v>
      </c>
      <c r="D14" s="11" t="s">
        <v>67</v>
      </c>
      <c r="E14" s="1" t="s">
        <v>81</v>
      </c>
      <c r="F14" s="14">
        <v>4.8839426120140758E-4</v>
      </c>
      <c r="G14" s="11" t="s">
        <v>67</v>
      </c>
    </row>
    <row r="15" spans="2:7">
      <c r="B15" s="12" t="s">
        <v>263</v>
      </c>
      <c r="C15" s="13">
        <v>2.4</v>
      </c>
      <c r="D15" s="11" t="s">
        <v>73</v>
      </c>
      <c r="E15" s="1" t="s">
        <v>83</v>
      </c>
      <c r="F15" s="13">
        <v>5.6155991223926338E-2</v>
      </c>
      <c r="G15" s="11" t="s">
        <v>67</v>
      </c>
    </row>
    <row r="16" spans="2:7">
      <c r="B16" s="12" t="s">
        <v>264</v>
      </c>
      <c r="C16" s="1">
        <v>3.04</v>
      </c>
      <c r="D16" s="11" t="s">
        <v>73</v>
      </c>
      <c r="E16" s="1" t="s">
        <v>85</v>
      </c>
      <c r="F16" s="13">
        <v>16.392674175882728</v>
      </c>
      <c r="G16" s="11" t="s">
        <v>79</v>
      </c>
    </row>
    <row r="17" spans="2:7">
      <c r="B17" s="12" t="s">
        <v>86</v>
      </c>
      <c r="C17" s="13">
        <v>-559.32582593780296</v>
      </c>
      <c r="D17" s="11" t="s">
        <v>67</v>
      </c>
      <c r="E17" s="1" t="s">
        <v>87</v>
      </c>
      <c r="F17" s="13">
        <v>0.26981126060396043</v>
      </c>
      <c r="G17" s="11" t="s">
        <v>67</v>
      </c>
    </row>
    <row r="18" spans="2:7">
      <c r="B18" s="12" t="s">
        <v>88</v>
      </c>
      <c r="C18" s="13">
        <v>5183.5019544606239</v>
      </c>
      <c r="D18" s="11" t="s">
        <v>67</v>
      </c>
      <c r="E18" s="1" t="s">
        <v>89</v>
      </c>
      <c r="F18" s="13">
        <v>2.9397818295300842E-2</v>
      </c>
      <c r="G18" s="11" t="s">
        <v>67</v>
      </c>
    </row>
    <row r="19" spans="2:7">
      <c r="B19" s="12" t="s">
        <v>90</v>
      </c>
      <c r="C19" s="13">
        <v>20.186079394542169</v>
      </c>
      <c r="D19" s="11" t="s">
        <v>91</v>
      </c>
      <c r="E19" s="1" t="s">
        <v>92</v>
      </c>
      <c r="F19" s="13">
        <v>1.4975680531238775</v>
      </c>
      <c r="G19" s="11" t="s">
        <v>67</v>
      </c>
    </row>
    <row r="20" spans="2:7">
      <c r="B20" s="12" t="s">
        <v>93</v>
      </c>
      <c r="C20" s="13">
        <v>17.943181684037484</v>
      </c>
      <c r="D20" s="11" t="s">
        <v>91</v>
      </c>
      <c r="E20" s="1" t="s">
        <v>94</v>
      </c>
      <c r="F20" s="13">
        <v>0.17037734285303968</v>
      </c>
      <c r="G20" s="11" t="s">
        <v>67</v>
      </c>
    </row>
    <row r="21" spans="2:7">
      <c r="B21" s="12" t="s">
        <v>95</v>
      </c>
      <c r="C21" s="13">
        <v>70.878294794854227</v>
      </c>
      <c r="D21" s="11" t="s">
        <v>91</v>
      </c>
      <c r="E21" s="1" t="s">
        <v>96</v>
      </c>
      <c r="F21" s="14">
        <v>1.0967125578219578E-2</v>
      </c>
      <c r="G21" s="11" t="s">
        <v>67</v>
      </c>
    </row>
    <row r="22" spans="2:7">
      <c r="B22" s="12" t="s">
        <v>97</v>
      </c>
      <c r="C22" s="13">
        <v>662.72958471511549</v>
      </c>
      <c r="D22" s="11" t="s">
        <v>67</v>
      </c>
      <c r="E22" s="1" t="s">
        <v>98</v>
      </c>
      <c r="F22" s="14">
        <v>1.0920561631709043E-2</v>
      </c>
      <c r="G22" s="11" t="s">
        <v>67</v>
      </c>
    </row>
    <row r="23" spans="2:7" ht="16.149999999999999">
      <c r="B23" s="12" t="s">
        <v>99</v>
      </c>
      <c r="C23" s="13">
        <v>0.1018</v>
      </c>
      <c r="D23" s="11" t="s">
        <v>100</v>
      </c>
      <c r="E23" s="16" t="s">
        <v>101</v>
      </c>
      <c r="F23" s="21">
        <v>1.0366007905138338E-4</v>
      </c>
      <c r="G23" s="17" t="s">
        <v>67</v>
      </c>
    </row>
    <row r="24" spans="2:7">
      <c r="B24" s="2" t="s">
        <v>102</v>
      </c>
      <c r="C24" s="5"/>
      <c r="D24" s="6"/>
      <c r="E24" s="2"/>
      <c r="F24" s="5"/>
      <c r="G24" s="6"/>
    </row>
    <row r="25" spans="2:7">
      <c r="B25" s="2" t="s">
        <v>62</v>
      </c>
      <c r="C25" s="5"/>
      <c r="D25" s="6"/>
      <c r="E25" s="2" t="s">
        <v>63</v>
      </c>
      <c r="F25" s="5"/>
      <c r="G25" s="6"/>
    </row>
    <row r="26" spans="2:7">
      <c r="B26" s="7" t="s">
        <v>64</v>
      </c>
      <c r="C26" s="8"/>
      <c r="D26" s="9"/>
      <c r="E26" s="10" t="s">
        <v>65</v>
      </c>
      <c r="G26" s="11"/>
    </row>
    <row r="27" spans="2:7">
      <c r="B27" s="12" t="s">
        <v>120</v>
      </c>
      <c r="C27" s="13">
        <v>0.57093258641295686</v>
      </c>
      <c r="D27" s="11" t="s">
        <v>67</v>
      </c>
      <c r="E27" s="1" t="s">
        <v>103</v>
      </c>
      <c r="F27" s="13">
        <v>559.32582593780296</v>
      </c>
      <c r="G27" s="11" t="s">
        <v>67</v>
      </c>
    </row>
    <row r="28" spans="2:7">
      <c r="B28" s="12" t="s">
        <v>72</v>
      </c>
      <c r="C28" s="13">
        <v>150.85638998682478</v>
      </c>
      <c r="D28" s="11" t="s">
        <v>73</v>
      </c>
      <c r="E28" s="1" t="s">
        <v>106</v>
      </c>
      <c r="F28" s="13">
        <v>658.76152832674575</v>
      </c>
      <c r="G28" s="11" t="s">
        <v>67</v>
      </c>
    </row>
    <row r="29" spans="2:7">
      <c r="B29" s="12" t="s">
        <v>104</v>
      </c>
      <c r="C29" s="13">
        <v>55.072463768115938</v>
      </c>
      <c r="D29" s="11" t="s">
        <v>105</v>
      </c>
      <c r="E29" s="1" t="s">
        <v>108</v>
      </c>
      <c r="F29" s="13">
        <v>2173.913043478261</v>
      </c>
      <c r="G29" s="11" t="s">
        <v>79</v>
      </c>
    </row>
    <row r="30" spans="2:7">
      <c r="B30" s="12" t="s">
        <v>107</v>
      </c>
      <c r="C30" s="13">
        <v>0.11264822134387352</v>
      </c>
      <c r="D30" s="11" t="s">
        <v>105</v>
      </c>
      <c r="F30" s="13"/>
      <c r="G30" s="11"/>
    </row>
    <row r="31" spans="2:7">
      <c r="B31" s="12" t="s">
        <v>68</v>
      </c>
      <c r="C31" s="13">
        <v>2775.5645770949905</v>
      </c>
      <c r="D31" s="11" t="s">
        <v>67</v>
      </c>
      <c r="E31" s="10" t="s">
        <v>74</v>
      </c>
      <c r="F31" s="13"/>
      <c r="G31" s="11"/>
    </row>
    <row r="32" spans="2:7">
      <c r="B32" s="12" t="s">
        <v>109</v>
      </c>
      <c r="C32" s="13">
        <v>21.064991021000647</v>
      </c>
      <c r="D32" s="11" t="s">
        <v>67</v>
      </c>
      <c r="E32" s="1" t="s">
        <v>110</v>
      </c>
      <c r="F32" s="14">
        <v>1.5170593470499025E-4</v>
      </c>
      <c r="G32" s="11" t="s">
        <v>67</v>
      </c>
    </row>
    <row r="33" spans="2:7">
      <c r="B33" s="12" t="s">
        <v>263</v>
      </c>
      <c r="C33" s="13">
        <v>0.04</v>
      </c>
      <c r="D33" s="11" t="s">
        <v>73</v>
      </c>
      <c r="E33" s="1" t="s">
        <v>83</v>
      </c>
      <c r="F33" s="14">
        <v>8.1921204740694733E-4</v>
      </c>
      <c r="G33" s="11" t="s">
        <v>67</v>
      </c>
    </row>
    <row r="34" spans="2:7">
      <c r="B34" s="12" t="s">
        <v>264</v>
      </c>
      <c r="C34" s="1">
        <v>0.06</v>
      </c>
      <c r="D34" s="11" t="s">
        <v>73</v>
      </c>
      <c r="E34" s="1" t="s">
        <v>85</v>
      </c>
      <c r="F34" s="13">
        <v>3.7484573280154761E-2</v>
      </c>
      <c r="G34" s="11" t="s">
        <v>79</v>
      </c>
    </row>
    <row r="35" spans="2:7">
      <c r="B35" s="12" t="s">
        <v>111</v>
      </c>
      <c r="C35" s="13">
        <v>233.67390061401545</v>
      </c>
      <c r="D35" s="11" t="s">
        <v>67</v>
      </c>
      <c r="E35" s="1" t="s">
        <v>112</v>
      </c>
      <c r="F35" s="14">
        <v>3.0341186940998054E-5</v>
      </c>
      <c r="G35" s="11" t="s">
        <v>67</v>
      </c>
    </row>
    <row r="36" spans="2:7">
      <c r="B36" s="12" t="s">
        <v>88</v>
      </c>
      <c r="C36" s="13">
        <v>789.63646014748656</v>
      </c>
      <c r="D36" s="11" t="s">
        <v>67</v>
      </c>
      <c r="E36" s="1" t="s">
        <v>113</v>
      </c>
      <c r="F36" s="13">
        <v>0</v>
      </c>
      <c r="G36" s="11" t="s">
        <v>67</v>
      </c>
    </row>
    <row r="37" spans="2:7">
      <c r="B37" s="12" t="s">
        <v>90</v>
      </c>
      <c r="C37" s="13">
        <v>63.093266329884074</v>
      </c>
      <c r="D37" s="11" t="s">
        <v>91</v>
      </c>
      <c r="E37" s="1" t="s">
        <v>114</v>
      </c>
      <c r="F37" s="14">
        <v>4.0454915921330733E-5</v>
      </c>
      <c r="G37" s="11" t="s">
        <v>67</v>
      </c>
    </row>
    <row r="38" spans="2:7">
      <c r="B38" s="12" t="s">
        <v>93</v>
      </c>
      <c r="C38" s="13">
        <v>56.082903404341401</v>
      </c>
      <c r="D38" s="11" t="s">
        <v>91</v>
      </c>
      <c r="E38" s="1" t="s">
        <v>115</v>
      </c>
      <c r="F38" s="14">
        <v>3.2869619186081224E-3</v>
      </c>
      <c r="G38" s="11" t="s">
        <v>67</v>
      </c>
    </row>
    <row r="39" spans="2:7">
      <c r="B39" s="12" t="s">
        <v>95</v>
      </c>
      <c r="C39" s="13">
        <v>169.15646819876778</v>
      </c>
      <c r="D39" s="11" t="s">
        <v>91</v>
      </c>
      <c r="E39" s="1" t="s">
        <v>96</v>
      </c>
      <c r="F39" s="14">
        <v>1.6181966368532293E-4</v>
      </c>
      <c r="G39" s="11" t="s">
        <v>67</v>
      </c>
    </row>
    <row r="40" spans="2:7">
      <c r="B40" s="12"/>
      <c r="D40" s="11"/>
      <c r="E40" s="1" t="s">
        <v>116</v>
      </c>
      <c r="F40" s="14">
        <v>4.0454915921330733E-5</v>
      </c>
      <c r="G40" s="11" t="s">
        <v>67</v>
      </c>
    </row>
    <row r="41" spans="2:7">
      <c r="B41" s="12"/>
      <c r="D41" s="11"/>
      <c r="E41" s="1" t="s">
        <v>117</v>
      </c>
      <c r="F41" s="13">
        <v>0</v>
      </c>
      <c r="G41" s="11" t="s">
        <v>67</v>
      </c>
    </row>
    <row r="42" spans="2:7">
      <c r="B42" s="2" t="s">
        <v>118</v>
      </c>
      <c r="C42" s="5"/>
      <c r="D42" s="6"/>
      <c r="E42" s="2"/>
      <c r="F42" s="5"/>
      <c r="G42" s="6"/>
    </row>
    <row r="43" spans="2:7">
      <c r="B43" s="2" t="s">
        <v>62</v>
      </c>
      <c r="C43" s="5"/>
      <c r="D43" s="6"/>
      <c r="E43" s="2" t="s">
        <v>63</v>
      </c>
      <c r="F43" s="5"/>
      <c r="G43" s="6"/>
    </row>
    <row r="44" spans="2:7">
      <c r="B44" s="18" t="s">
        <v>119</v>
      </c>
      <c r="D44" s="11"/>
      <c r="E44" s="7" t="s">
        <v>65</v>
      </c>
      <c r="F44" s="8"/>
      <c r="G44" s="9"/>
    </row>
    <row r="45" spans="2:7">
      <c r="B45" s="12" t="s">
        <v>120</v>
      </c>
      <c r="C45" s="13">
        <v>1.8673692535714281</v>
      </c>
      <c r="D45" s="11" t="s">
        <v>67</v>
      </c>
      <c r="E45" s="12" t="s">
        <v>121</v>
      </c>
      <c r="F45" s="13">
        <v>1000.02</v>
      </c>
      <c r="G45" s="11" t="s">
        <v>67</v>
      </c>
    </row>
    <row r="46" spans="2:7">
      <c r="B46" s="12" t="s">
        <v>72</v>
      </c>
      <c r="C46" s="13">
        <v>22.334000198412699</v>
      </c>
      <c r="D46" s="11" t="s">
        <v>73</v>
      </c>
      <c r="E46" s="12"/>
      <c r="G46" s="11"/>
    </row>
    <row r="47" spans="2:7">
      <c r="B47" s="12" t="s">
        <v>108</v>
      </c>
      <c r="C47" s="13">
        <v>2173.913043478261</v>
      </c>
      <c r="D47" s="11" t="s">
        <v>79</v>
      </c>
      <c r="E47" s="18" t="s">
        <v>74</v>
      </c>
      <c r="F47" s="13"/>
      <c r="G47" s="11"/>
    </row>
    <row r="48" spans="2:7">
      <c r="B48" s="12" t="s">
        <v>88</v>
      </c>
      <c r="C48" s="13">
        <v>5276.4879696074286</v>
      </c>
      <c r="D48" s="11" t="s">
        <v>67</v>
      </c>
      <c r="E48" s="12" t="s">
        <v>76</v>
      </c>
      <c r="F48" s="13">
        <v>11.108695652173914</v>
      </c>
      <c r="G48" s="11" t="s">
        <v>79</v>
      </c>
    </row>
    <row r="49" spans="2:7">
      <c r="B49" s="12" t="s">
        <v>95</v>
      </c>
      <c r="C49" s="13">
        <v>49.999999999999993</v>
      </c>
      <c r="D49" s="11" t="s">
        <v>91</v>
      </c>
      <c r="E49" s="12" t="s">
        <v>78</v>
      </c>
      <c r="F49" s="13">
        <v>84.881819238963359</v>
      </c>
      <c r="G49" s="11" t="s">
        <v>67</v>
      </c>
    </row>
    <row r="50" spans="2:7">
      <c r="B50" s="12"/>
      <c r="D50" s="11"/>
      <c r="E50" s="12" t="s">
        <v>110</v>
      </c>
      <c r="F50" s="14">
        <v>1.5499164804642853E-4</v>
      </c>
      <c r="G50" s="11" t="s">
        <v>67</v>
      </c>
    </row>
    <row r="51" spans="2:7">
      <c r="B51" s="12"/>
      <c r="D51" s="11"/>
      <c r="E51" s="12" t="s">
        <v>122</v>
      </c>
      <c r="F51" s="13">
        <v>2.0119036337978569E-2</v>
      </c>
      <c r="G51" s="11" t="s">
        <v>67</v>
      </c>
    </row>
    <row r="52" spans="2:7">
      <c r="B52" s="12"/>
      <c r="D52" s="11"/>
      <c r="E52" s="12" t="s">
        <v>123</v>
      </c>
      <c r="F52" s="13">
        <v>5.9008868412857138</v>
      </c>
      <c r="G52" s="11" t="s">
        <v>79</v>
      </c>
    </row>
    <row r="53" spans="2:7">
      <c r="B53" s="12"/>
      <c r="D53" s="11"/>
      <c r="E53" s="12" t="s">
        <v>112</v>
      </c>
      <c r="F53" s="13">
        <v>0.47851296441444952</v>
      </c>
      <c r="G53" s="11" t="s">
        <v>79</v>
      </c>
    </row>
    <row r="54" spans="2:7">
      <c r="B54" s="12"/>
      <c r="D54" s="11"/>
      <c r="E54" s="12" t="s">
        <v>89</v>
      </c>
      <c r="F54" s="13">
        <v>0.52175406938881119</v>
      </c>
      <c r="G54" s="11" t="s">
        <v>79</v>
      </c>
    </row>
    <row r="55" spans="2:7">
      <c r="B55" s="12"/>
      <c r="D55" s="11"/>
      <c r="E55" s="12" t="s">
        <v>114</v>
      </c>
      <c r="F55" s="13">
        <v>2.6367408885780059</v>
      </c>
      <c r="G55" s="11" t="s">
        <v>79</v>
      </c>
    </row>
    <row r="56" spans="2:7">
      <c r="B56" s="12"/>
      <c r="D56" s="11"/>
      <c r="E56" s="12" t="s">
        <v>115</v>
      </c>
      <c r="F56" s="13">
        <v>6.0930391374782129E-2</v>
      </c>
      <c r="G56" s="11" t="s">
        <v>67</v>
      </c>
    </row>
    <row r="57" spans="2:7">
      <c r="B57" s="12"/>
      <c r="D57" s="11"/>
      <c r="E57" s="12" t="s">
        <v>96</v>
      </c>
      <c r="F57" s="14">
        <v>3.9289449095142844E-3</v>
      </c>
      <c r="G57" s="11" t="s">
        <v>67</v>
      </c>
    </row>
    <row r="58" spans="2:7">
      <c r="B58" s="12"/>
      <c r="D58" s="11"/>
      <c r="E58" s="12" t="s">
        <v>98</v>
      </c>
      <c r="F58" s="14">
        <v>3.9289449095142844E-3</v>
      </c>
      <c r="G58" s="11" t="s">
        <v>67</v>
      </c>
    </row>
    <row r="59" spans="2:7">
      <c r="B59" s="12"/>
      <c r="D59" s="11"/>
      <c r="E59" s="15" t="s">
        <v>117</v>
      </c>
      <c r="F59" s="21">
        <v>3.734738507142856E-5</v>
      </c>
      <c r="G59" s="17" t="s">
        <v>67</v>
      </c>
    </row>
    <row r="60" spans="2:7">
      <c r="B60" s="2" t="s">
        <v>124</v>
      </c>
      <c r="C60" s="5"/>
      <c r="D60" s="6"/>
      <c r="E60" s="2"/>
      <c r="F60" s="5"/>
      <c r="G60" s="6"/>
    </row>
    <row r="61" spans="2:7">
      <c r="B61" s="2" t="s">
        <v>62</v>
      </c>
      <c r="C61" s="5"/>
      <c r="D61" s="6"/>
      <c r="E61" s="2" t="s">
        <v>63</v>
      </c>
      <c r="F61" s="5"/>
      <c r="G61" s="6"/>
    </row>
    <row r="62" spans="2:7">
      <c r="B62" s="7" t="s">
        <v>119</v>
      </c>
      <c r="C62" s="8"/>
      <c r="D62" s="9"/>
      <c r="E62" s="7" t="s">
        <v>74</v>
      </c>
      <c r="F62" s="8"/>
      <c r="G62" s="9"/>
    </row>
    <row r="63" spans="2:7">
      <c r="B63" s="12" t="s">
        <v>69</v>
      </c>
      <c r="C63" s="1">
        <v>0.37</v>
      </c>
      <c r="D63" s="11" t="s">
        <v>79</v>
      </c>
      <c r="E63" s="12" t="s">
        <v>78</v>
      </c>
      <c r="F63" s="13">
        <v>22.591590668026399</v>
      </c>
      <c r="G63" s="11" t="s">
        <v>79</v>
      </c>
    </row>
    <row r="64" spans="2:7">
      <c r="B64" s="12" t="s">
        <v>121</v>
      </c>
      <c r="C64" s="1">
        <v>1000.02</v>
      </c>
      <c r="D64" s="11" t="s">
        <v>67</v>
      </c>
      <c r="E64" s="12" t="s">
        <v>110</v>
      </c>
      <c r="F64" s="14">
        <v>3.2190000000000002E-5</v>
      </c>
      <c r="G64" s="11" t="s">
        <v>67</v>
      </c>
    </row>
    <row r="65" spans="2:7">
      <c r="B65" s="12"/>
      <c r="E65" s="12" t="s">
        <v>83</v>
      </c>
      <c r="F65" s="14">
        <v>4.2435300000000006E-3</v>
      </c>
      <c r="G65" s="11" t="s">
        <v>67</v>
      </c>
    </row>
    <row r="66" spans="2:7">
      <c r="B66" s="12"/>
      <c r="D66" s="11"/>
      <c r="E66" s="12" t="s">
        <v>85</v>
      </c>
      <c r="F66" s="13">
        <v>1.17</v>
      </c>
      <c r="G66" s="11" t="s">
        <v>67</v>
      </c>
    </row>
    <row r="67" spans="2:7">
      <c r="B67" s="12"/>
      <c r="D67" s="11"/>
      <c r="E67" s="12" t="s">
        <v>112</v>
      </c>
      <c r="F67" s="13">
        <v>8.5280164069516121E-2</v>
      </c>
      <c r="G67" s="11" t="s">
        <v>79</v>
      </c>
    </row>
    <row r="68" spans="2:7">
      <c r="B68" s="12"/>
      <c r="D68" s="11"/>
      <c r="E68" s="12" t="s">
        <v>113</v>
      </c>
      <c r="F68" s="13">
        <v>2.045519217668387</v>
      </c>
      <c r="G68" s="11" t="s">
        <v>67</v>
      </c>
    </row>
    <row r="69" spans="2:7">
      <c r="B69" s="12"/>
      <c r="D69" s="11"/>
      <c r="E69" s="12" t="s">
        <v>92</v>
      </c>
      <c r="F69" s="14">
        <v>1.31054E-3</v>
      </c>
      <c r="G69" s="11" t="s">
        <v>67</v>
      </c>
    </row>
    <row r="70" spans="2:7">
      <c r="B70" s="12"/>
      <c r="D70" s="11"/>
      <c r="E70" s="12" t="s">
        <v>125</v>
      </c>
      <c r="F70" s="13">
        <v>0.34091937627806446</v>
      </c>
      <c r="G70" s="11" t="s">
        <v>67</v>
      </c>
    </row>
    <row r="71" spans="2:7">
      <c r="B71" s="12"/>
      <c r="D71" s="11"/>
      <c r="E71" s="12" t="s">
        <v>126</v>
      </c>
      <c r="F71" s="13">
        <v>1.2749090000000001E-2</v>
      </c>
      <c r="G71" s="11" t="s">
        <v>67</v>
      </c>
    </row>
    <row r="72" spans="2:7">
      <c r="B72" s="12"/>
      <c r="D72" s="11"/>
      <c r="E72" s="12" t="s">
        <v>127</v>
      </c>
      <c r="F72" s="14">
        <v>7.0780999999999991E-4</v>
      </c>
      <c r="G72" s="11" t="s">
        <v>67</v>
      </c>
    </row>
    <row r="73" spans="2:7">
      <c r="B73" s="12"/>
      <c r="D73" s="11"/>
      <c r="E73" s="12" t="s">
        <v>116</v>
      </c>
      <c r="F73" s="14">
        <v>7.0780999999999991E-4</v>
      </c>
      <c r="G73" s="11" t="s">
        <v>67</v>
      </c>
    </row>
    <row r="74" spans="2:7">
      <c r="B74" s="12"/>
      <c r="D74" s="11"/>
      <c r="E74" s="12" t="s">
        <v>128</v>
      </c>
      <c r="F74" s="13">
        <v>-56.91</v>
      </c>
      <c r="G74" s="11" t="s">
        <v>67</v>
      </c>
    </row>
    <row r="75" spans="2:7">
      <c r="B75" s="12"/>
      <c r="D75" s="11"/>
      <c r="E75" s="12" t="s">
        <v>117</v>
      </c>
      <c r="F75" s="14">
        <v>7.4000000000000003E-6</v>
      </c>
      <c r="G75" s="11" t="s">
        <v>67</v>
      </c>
    </row>
    <row r="76" spans="2:7">
      <c r="B76" s="12"/>
      <c r="D76" s="11"/>
      <c r="E76" s="12"/>
      <c r="G76" s="11"/>
    </row>
    <row r="77" spans="2:7">
      <c r="B77" s="12"/>
      <c r="D77" s="11"/>
      <c r="E77" s="18" t="s">
        <v>129</v>
      </c>
      <c r="G77" s="11"/>
    </row>
    <row r="78" spans="2:7">
      <c r="B78" s="12"/>
      <c r="D78" s="11"/>
      <c r="E78" s="12" t="s">
        <v>130</v>
      </c>
      <c r="F78" s="13">
        <v>9.0343634713687084</v>
      </c>
      <c r="G78" s="11" t="s">
        <v>67</v>
      </c>
    </row>
    <row r="79" spans="2:7">
      <c r="B79" s="12"/>
      <c r="D79" s="11"/>
      <c r="E79" s="12" t="s">
        <v>131</v>
      </c>
      <c r="F79" s="13">
        <v>0.21375000000000008</v>
      </c>
      <c r="G79" s="11" t="s">
        <v>67</v>
      </c>
    </row>
    <row r="80" spans="2:7">
      <c r="B80" s="12"/>
      <c r="D80" s="11"/>
      <c r="E80" s="19"/>
      <c r="G80" s="11"/>
    </row>
    <row r="81" spans="2:7">
      <c r="B81" s="12"/>
      <c r="D81" s="11"/>
      <c r="E81" s="18" t="s">
        <v>132</v>
      </c>
      <c r="G81" s="11"/>
    </row>
    <row r="82" spans="2:7">
      <c r="B82" s="12"/>
      <c r="D82" s="11"/>
      <c r="E82" s="12" t="s">
        <v>133</v>
      </c>
      <c r="F82" s="14">
        <f>322.5/10^6</f>
        <v>3.2249999999999998E-4</v>
      </c>
      <c r="G82" s="11" t="s">
        <v>67</v>
      </c>
    </row>
    <row r="83" spans="2:7">
      <c r="B83" s="12"/>
      <c r="D83" s="11"/>
      <c r="E83" s="12" t="s">
        <v>134</v>
      </c>
      <c r="F83" s="14">
        <f>2310/10^6</f>
        <v>2.31E-3</v>
      </c>
      <c r="G83" s="11" t="s">
        <v>67</v>
      </c>
    </row>
    <row r="84" spans="2:7">
      <c r="B84" s="12"/>
      <c r="D84" s="11"/>
      <c r="E84" s="12" t="s">
        <v>135</v>
      </c>
      <c r="F84" s="14">
        <v>7.2700000000000004E-3</v>
      </c>
      <c r="G84" s="11" t="s">
        <v>67</v>
      </c>
    </row>
    <row r="85" spans="2:7">
      <c r="B85" s="12"/>
      <c r="D85" s="11"/>
      <c r="E85" s="12" t="s">
        <v>136</v>
      </c>
      <c r="F85" s="14">
        <f>66.03/10^6</f>
        <v>6.6030000000000003E-5</v>
      </c>
      <c r="G85" s="11" t="s">
        <v>67</v>
      </c>
    </row>
    <row r="86" spans="2:7">
      <c r="B86" s="12"/>
      <c r="D86" s="11"/>
      <c r="E86" s="12" t="s">
        <v>137</v>
      </c>
      <c r="F86" s="14">
        <f>2420.91/10^6</f>
        <v>2.4209099999999996E-3</v>
      </c>
      <c r="G86" s="11" t="s">
        <v>67</v>
      </c>
    </row>
    <row r="87" spans="2:7">
      <c r="B87" s="12"/>
      <c r="D87" s="11"/>
      <c r="E87" s="12" t="s">
        <v>138</v>
      </c>
      <c r="F87" s="14">
        <f>11167.5/10^6</f>
        <v>1.11675E-2</v>
      </c>
      <c r="G87" s="11" t="s">
        <v>67</v>
      </c>
    </row>
    <row r="88" spans="2:7">
      <c r="B88" s="15"/>
      <c r="C88" s="16"/>
      <c r="D88" s="17"/>
      <c r="E88" s="15" t="s">
        <v>139</v>
      </c>
      <c r="F88" s="29">
        <f>77910/10^6</f>
        <v>7.7909999999999993E-2</v>
      </c>
      <c r="G88" s="17" t="s">
        <v>67</v>
      </c>
    </row>
    <row r="89" spans="2:7">
      <c r="F89" s="13"/>
    </row>
    <row r="94" spans="2:7" hidden="1">
      <c r="F94" s="13"/>
    </row>
    <row r="95" spans="2:7" hidden="1">
      <c r="F95" s="14"/>
    </row>
    <row r="96" spans="2:7" hidden="1">
      <c r="F96" s="14"/>
    </row>
    <row r="97" spans="6:6" hidden="1">
      <c r="F97" s="14"/>
    </row>
    <row r="98" spans="6:6" hidden="1">
      <c r="F98" s="14"/>
    </row>
  </sheetData>
  <sortState xmlns:xlrd2="http://schemas.microsoft.com/office/spreadsheetml/2017/richdata2" ref="E64:G75">
    <sortCondition ref="E64:E75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ad570ee-5b31-4919-a248-caabc6dd6271">
      <Terms xmlns="http://schemas.microsoft.com/office/infopath/2007/PartnerControls"/>
    </lcf76f155ced4ddcb4097134ff3c332f>
    <TaxCatchAll xmlns="788c1ff9-49bb-43d2-8584-1245f7cc6d9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731864A4D70C429081ABB4396FC3A0" ma:contentTypeVersion="17" ma:contentTypeDescription="Crear nuevo documento." ma:contentTypeScope="" ma:versionID="bb32081f5c9420896bfe65c4bb8d7ed8">
  <xsd:schema xmlns:xsd="http://www.w3.org/2001/XMLSchema" xmlns:xs="http://www.w3.org/2001/XMLSchema" xmlns:p="http://schemas.microsoft.com/office/2006/metadata/properties" xmlns:ns2="5ad570ee-5b31-4919-a248-caabc6dd6271" xmlns:ns3="788c1ff9-49bb-43d2-8584-1245f7cc6d93" targetNamespace="http://schemas.microsoft.com/office/2006/metadata/properties" ma:root="true" ma:fieldsID="d13b5844effe7be6b7ff02d08ebf68e2" ns2:_="" ns3:_="">
    <xsd:import namespace="5ad570ee-5b31-4919-a248-caabc6dd6271"/>
    <xsd:import namespace="788c1ff9-49bb-43d2-8584-1245f7cc6d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d570ee-5b31-4919-a248-caabc6dd62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92692dab-ca28-47a3-9419-fed47ac586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8c1ff9-49bb-43d2-8584-1245f7cc6d9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c509ea5-2483-4298-8a6d-9eae300b8c33}" ma:internalName="TaxCatchAll" ma:showField="CatchAllData" ma:web="788c1ff9-49bb-43d2-8584-1245f7cc6d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E1FB9D-7551-416A-8BE4-9756AC8A0699}"/>
</file>

<file path=customXml/itemProps2.xml><?xml version="1.0" encoding="utf-8"?>
<ds:datastoreItem xmlns:ds="http://schemas.openxmlformats.org/officeDocument/2006/customXml" ds:itemID="{D46FCA05-8C3D-494F-9A68-98CB19182E88}"/>
</file>

<file path=customXml/itemProps3.xml><?xml version="1.0" encoding="utf-8"?>
<ds:datastoreItem xmlns:ds="http://schemas.openxmlformats.org/officeDocument/2006/customXml" ds:itemID="{9683C550-B1C2-4264-843F-89A71CB9F3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Hasler Iglesias Yáñez</dc:creator>
  <cp:keywords/>
  <dc:description/>
  <cp:lastModifiedBy>Julio Albaladejo</cp:lastModifiedBy>
  <cp:revision/>
  <dcterms:created xsi:type="dcterms:W3CDTF">2024-11-27T13:09:40Z</dcterms:created>
  <dcterms:modified xsi:type="dcterms:W3CDTF">2024-12-09T15:13:32Z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0x01010017731864A4D70C429081ABB4396FC3A0</vt:lpwstr>
  </property>
  <property fmtid="{D5CDD505-2E9C-101B-9397-08002B2CF9AE}" pid="3" name="MediaServiceImageTags">
    <vt:lpwstr/>
  </property>
</Properties>
</file>