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sus.alvarado\Documents\Jss Lv Fls 2020\Articulos\ToneladasProductosUsoPersonal\"/>
    </mc:Choice>
  </mc:AlternateContent>
  <bookViews>
    <workbookView xWindow="0" yWindow="0" windowWidth="28800" windowHeight="12300"/>
  </bookViews>
  <sheets>
    <sheet name="Contamination of Sunscreen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1" l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3" i="1"/>
  <c r="H14" i="1"/>
  <c r="G14" i="1"/>
  <c r="F14" i="1"/>
  <c r="E14" i="1"/>
  <c r="D14" i="1"/>
  <c r="H13" i="1"/>
  <c r="G13" i="1"/>
  <c r="J13" i="1" s="1"/>
  <c r="F13" i="1"/>
  <c r="E13" i="1"/>
  <c r="D13" i="1"/>
  <c r="H12" i="1"/>
  <c r="G12" i="1"/>
  <c r="F12" i="1"/>
  <c r="E12" i="1"/>
  <c r="D12" i="1"/>
  <c r="H11" i="1"/>
  <c r="G11" i="1"/>
  <c r="F11" i="1"/>
  <c r="E11" i="1"/>
  <c r="I11" i="1" s="1"/>
  <c r="D11" i="1"/>
  <c r="H10" i="1"/>
  <c r="G10" i="1"/>
  <c r="F10" i="1"/>
  <c r="E10" i="1"/>
  <c r="D10" i="1"/>
  <c r="H9" i="1"/>
  <c r="G9" i="1"/>
  <c r="F9" i="1"/>
  <c r="E9" i="1"/>
  <c r="D9" i="1"/>
  <c r="H8" i="1"/>
  <c r="G8" i="1"/>
  <c r="F8" i="1"/>
  <c r="E8" i="1"/>
  <c r="D8" i="1"/>
  <c r="H7" i="1"/>
  <c r="G7" i="1"/>
  <c r="F7" i="1"/>
  <c r="E7" i="1"/>
  <c r="D7" i="1"/>
  <c r="H6" i="1"/>
  <c r="G6" i="1"/>
  <c r="F6" i="1"/>
  <c r="E6" i="1"/>
  <c r="D6" i="1"/>
  <c r="H5" i="1"/>
  <c r="G5" i="1"/>
  <c r="F5" i="1"/>
  <c r="E5" i="1"/>
  <c r="D5" i="1"/>
  <c r="H4" i="1"/>
  <c r="G4" i="1"/>
  <c r="F4" i="1"/>
  <c r="E4" i="1"/>
  <c r="D4" i="1"/>
  <c r="H3" i="1"/>
  <c r="G3" i="1"/>
  <c r="F3" i="1"/>
  <c r="E3" i="1"/>
  <c r="D3" i="1"/>
  <c r="H21" i="1"/>
  <c r="G21" i="1"/>
  <c r="F21" i="1"/>
  <c r="E21" i="1"/>
  <c r="D21" i="1"/>
  <c r="H20" i="1"/>
  <c r="G20" i="1"/>
  <c r="F20" i="1"/>
  <c r="E20" i="1"/>
  <c r="D20" i="1"/>
  <c r="H19" i="1"/>
  <c r="G19" i="1"/>
  <c r="F19" i="1"/>
  <c r="E19" i="1"/>
  <c r="D19" i="1"/>
  <c r="H18" i="1"/>
  <c r="G18" i="1"/>
  <c r="F18" i="1"/>
  <c r="E18" i="1"/>
  <c r="I18" i="1" s="1"/>
  <c r="D18" i="1"/>
  <c r="H17" i="1"/>
  <c r="G17" i="1"/>
  <c r="F17" i="1"/>
  <c r="E17" i="1"/>
  <c r="D17" i="1"/>
  <c r="H16" i="1"/>
  <c r="G16" i="1"/>
  <c r="F16" i="1"/>
  <c r="E16" i="1"/>
  <c r="D16" i="1"/>
  <c r="H15" i="1"/>
  <c r="G15" i="1"/>
  <c r="F15" i="1"/>
  <c r="E15" i="1"/>
  <c r="D15" i="1"/>
  <c r="J4" i="1" l="1"/>
  <c r="I21" i="1"/>
  <c r="I8" i="1"/>
  <c r="J10" i="1"/>
  <c r="I16" i="1"/>
  <c r="I14" i="1"/>
  <c r="J9" i="1"/>
  <c r="J15" i="1"/>
  <c r="I12" i="1"/>
  <c r="J21" i="1"/>
  <c r="I15" i="1"/>
  <c r="K15" i="1" s="1"/>
  <c r="J17" i="1"/>
  <c r="J3" i="1"/>
  <c r="I13" i="1"/>
  <c r="K13" i="1" s="1"/>
  <c r="J19" i="1"/>
  <c r="I10" i="1"/>
  <c r="K10" i="1" s="1"/>
  <c r="J18" i="1"/>
  <c r="K18" i="1" s="1"/>
  <c r="I6" i="1"/>
  <c r="J20" i="1"/>
  <c r="J16" i="1"/>
  <c r="J6" i="1"/>
  <c r="K6" i="1" s="1"/>
  <c r="I19" i="1"/>
  <c r="I9" i="1"/>
  <c r="K9" i="1" s="1"/>
  <c r="I5" i="1"/>
  <c r="J7" i="1"/>
  <c r="J14" i="1"/>
  <c r="I17" i="1"/>
  <c r="I7" i="1"/>
  <c r="I3" i="1"/>
  <c r="J11" i="1"/>
  <c r="K11" i="1" s="1"/>
  <c r="J5" i="1"/>
  <c r="I20" i="1"/>
  <c r="I4" i="1"/>
  <c r="J12" i="1"/>
  <c r="J8" i="1"/>
  <c r="K19" i="1" l="1"/>
  <c r="K14" i="1"/>
  <c r="K8" i="1"/>
  <c r="K4" i="1"/>
  <c r="K16" i="1"/>
  <c r="K21" i="1"/>
  <c r="K5" i="1"/>
  <c r="K7" i="1"/>
  <c r="K17" i="1"/>
  <c r="K3" i="1"/>
  <c r="K12" i="1"/>
  <c r="K20" i="1"/>
</calcChain>
</file>

<file path=xl/sharedStrings.xml><?xml version="1.0" encoding="utf-8"?>
<sst xmlns="http://schemas.openxmlformats.org/spreadsheetml/2006/main" count="68" uniqueCount="63">
  <si>
    <t>% Mean(.25)</t>
  </si>
  <si>
    <t>Benzophenone-1</t>
  </si>
  <si>
    <t>Benzophenone-2</t>
  </si>
  <si>
    <t>Benzophenone-3</t>
  </si>
  <si>
    <t>Benzophenone-4</t>
  </si>
  <si>
    <t>Benzophenone-5</t>
  </si>
  <si>
    <t>Benzophenone-6</t>
  </si>
  <si>
    <t>Benzophenone-8</t>
  </si>
  <si>
    <t>Benzophenone-9</t>
  </si>
  <si>
    <t>Cinoxate</t>
  </si>
  <si>
    <t>Drometrizole</t>
  </si>
  <si>
    <t>Octocrylene</t>
  </si>
  <si>
    <t>Polysilicone-15</t>
  </si>
  <si>
    <t>Titanium dioxide</t>
  </si>
  <si>
    <t>Zinc oxide</t>
  </si>
  <si>
    <t xml:space="preserve"> </t>
  </si>
  <si>
    <t>% 
Mean allowed</t>
  </si>
  <si>
    <t>Contamination of sunscreen (tons) 12 years</t>
  </si>
  <si>
    <t>Year</t>
  </si>
  <si>
    <t>Total population</t>
  </si>
  <si>
    <t>Direct Contamination</t>
  </si>
  <si>
    <t>Indirect Contamination</t>
  </si>
  <si>
    <t>Total Contamination</t>
  </si>
  <si>
    <t>Population (2.32%: growth rate)</t>
  </si>
  <si>
    <t>Tourist(7.78%: growth rate)</t>
  </si>
  <si>
    <t>Population Contamination Direct 30.4%(1.5 days of stays)</t>
  </si>
  <si>
    <t>Tourism Contamination Direct 89.9% (3.45 days of stays)</t>
  </si>
  <si>
    <t>Population Contamination Indirect 30.4%(1.5 days of stays</t>
  </si>
  <si>
    <t>Tourism Contamination Indirect 89.9% (3.45 days of stays)</t>
  </si>
  <si>
    <t>Ingredient (Danovaro et al. 2008; Sánchez-Quiles et al., 2015</t>
  </si>
  <si>
    <t>3-Benzylidene Camphor</t>
  </si>
  <si>
    <t>4-Methylbenzylidene Camphor</t>
  </si>
  <si>
    <t>Benzylidene Camphor Sulfonic Acid</t>
  </si>
  <si>
    <t>Bis-Ethylhexyloxyphenol Methoxyphenyl Triazine</t>
  </si>
  <si>
    <t>Butyl Methoxydibenzoyl methane</t>
  </si>
  <si>
    <t>Camphor Benzalkonium Methosulfate</t>
  </si>
  <si>
    <t>Diethanolamine-4-methoxycinnamate</t>
  </si>
  <si>
    <t>Diethylamino Hydroxybenzoyl Hexyl Benzoate</t>
  </si>
  <si>
    <t>Diethylhexyl Butamido Triazone</t>
  </si>
  <si>
    <t>Digalloyltrioleate</t>
  </si>
  <si>
    <t>Diisopropyl Methyl Cinnamate</t>
  </si>
  <si>
    <t>Dimethoxyphenyl-[1-(3,4)]-4,4-Dimethyl 1,3 Pentanedione</t>
  </si>
  <si>
    <t>Disodium Phenyl Dibenzylmidazole Tetrasulfonate</t>
  </si>
  <si>
    <t>Drometrizole Trisiloxane</t>
  </si>
  <si>
    <t>Ethyl 4-[bis(2-hydroxypropyl)amino]benzoate</t>
  </si>
  <si>
    <t>Ferulic Acid</t>
  </si>
  <si>
    <t>Glyceril Octanoate Dimethoxy Cinnamate</t>
  </si>
  <si>
    <t>Glyceryl P-Aminobenzoate</t>
  </si>
  <si>
    <t>3,3,5-Trimethylcyclohexyl Salicylate</t>
  </si>
  <si>
    <t>Isoamyl P-Methoxycinnamate</t>
  </si>
  <si>
    <t>Isopropyl Salicylate</t>
  </si>
  <si>
    <t>Menthyl Anthranilate</t>
  </si>
  <si>
    <t>Methylene Bis-Benzotriazolyl Tetramethylbutylphenol</t>
  </si>
  <si>
    <t xml:space="preserve">Benzoic Acid </t>
  </si>
  <si>
    <t>Octyl Salicylate</t>
  </si>
  <si>
    <t>Octyl Triazone</t>
  </si>
  <si>
    <t>4-Aminobenzoic acid</t>
  </si>
  <si>
    <t>Polyoxyethylene ethyl-4-aminobenzoate</t>
  </si>
  <si>
    <t>Pentyl p-(dimethylamino)benzoate</t>
  </si>
  <si>
    <t>Phenylbenzimidazole Sulfonic Acid</t>
  </si>
  <si>
    <t>Polyacrylamide methylbenzylidene camphor</t>
  </si>
  <si>
    <t>Triethanolamine salicylate</t>
  </si>
  <si>
    <t>Terephthalylidene Dicamphor Sulfonic Acid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</si>
</sst>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Palatino Linotype"/>
      <family val="1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4"/>
      <color rgb="FF000000"/>
      <name val="Palatino Linotype"/>
      <family val="1"/>
    </font>
    <font>
      <b/>
      <sz val="14"/>
      <color rgb="FF000000"/>
      <name val="Palatino Linotype"/>
      <family val="1"/>
    </font>
    <font>
      <sz val="14"/>
      <color rgb="FF000000"/>
      <name val="Times New Roman"/>
      <family val="1"/>
    </font>
    <font>
      <strike/>
      <sz val="14"/>
      <color rgb="FF000000"/>
      <name val="Palatino Linotype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8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1" fontId="6" fillId="0" borderId="0" xfId="0" applyNumberFormat="1" applyFont="1" applyAlignment="1">
      <alignment horizontal="center" vertical="center"/>
    </xf>
    <xf numFmtId="11" fontId="6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Direct</c:v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'Contamination of Sunscreens'!$A$3:$A$21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'Contamination of Sunscreens'!$I$3:$I$21</c:f>
              <c:numCache>
                <c:formatCode>0</c:formatCode>
                <c:ptCount val="19"/>
                <c:pt idx="0">
                  <c:v>159.91577945346515</c:v>
                </c:pt>
                <c:pt idx="1">
                  <c:v>166.97161529496711</c:v>
                </c:pt>
                <c:pt idx="2">
                  <c:v>145.08014032943831</c:v>
                </c:pt>
                <c:pt idx="3">
                  <c:v>171.51669391541117</c:v>
                </c:pt>
                <c:pt idx="4">
                  <c:v>174.98712553436468</c:v>
                </c:pt>
                <c:pt idx="5">
                  <c:v>181.60707796390892</c:v>
                </c:pt>
                <c:pt idx="6">
                  <c:v>191.32434959782145</c:v>
                </c:pt>
                <c:pt idx="7">
                  <c:v>211.2443247802137</c:v>
                </c:pt>
                <c:pt idx="8">
                  <c:v>218.63197476516666</c:v>
                </c:pt>
                <c:pt idx="9">
                  <c:v>234.17553363863311</c:v>
                </c:pt>
                <c:pt idx="10">
                  <c:v>249.68758511405827</c:v>
                </c:pt>
                <c:pt idx="11">
                  <c:v>256.76260019352679</c:v>
                </c:pt>
                <c:pt idx="12">
                  <c:v>261.90426842342202</c:v>
                </c:pt>
                <c:pt idx="13">
                  <c:v>267.98044745084542</c:v>
                </c:pt>
                <c:pt idx="14">
                  <c:v>274.19759383170503</c:v>
                </c:pt>
                <c:pt idx="15">
                  <c:v>280.55897800860055</c:v>
                </c:pt>
                <c:pt idx="16">
                  <c:v>287.0679462984001</c:v>
                </c:pt>
                <c:pt idx="17">
                  <c:v>293.72792265252292</c:v>
                </c:pt>
                <c:pt idx="18">
                  <c:v>300.54241045806145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A4-4FD3-8542-DFBD230E3F5E}"/>
            </c:ext>
          </c:extLst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937968"/>
        <c:axId val="1709933808"/>
      </c:barChart>
      <c:lineChart>
        <c:grouping val="standard"/>
        <c:varyColors val="0"/>
        <c:ser>
          <c:idx val="2"/>
          <c:order val="2"/>
          <c:tx>
            <c:v>Total</c:v>
          </c:tx>
          <c:spPr>
            <a:ln w="381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25400">
                <a:solidFill>
                  <a:schemeClr val="tx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'Contamination of Sunscreens'!$A$3:$A$16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'Contamination of Sunscreens'!$K$3:$K$21</c:f>
              <c:numCache>
                <c:formatCode>0</c:formatCode>
                <c:ptCount val="19"/>
                <c:pt idx="0">
                  <c:v>161.29517042695713</c:v>
                </c:pt>
                <c:pt idx="1">
                  <c:v>168.41065515877656</c:v>
                </c:pt>
                <c:pt idx="2">
                  <c:v>146.33411321912317</c:v>
                </c:pt>
                <c:pt idx="3">
                  <c:v>173.00829430732651</c:v>
                </c:pt>
                <c:pt idx="4">
                  <c:v>176.5080643915793</c:v>
                </c:pt>
                <c:pt idx="5">
                  <c:v>183.18398082386494</c:v>
                </c:pt>
                <c:pt idx="6">
                  <c:v>192.98340069405972</c:v>
                </c:pt>
                <c:pt idx="7">
                  <c:v>213.07177611158676</c:v>
                </c:pt>
                <c:pt idx="8">
                  <c:v>220.52740929462368</c:v>
                </c:pt>
                <c:pt idx="9">
                  <c:v>236.20237089049095</c:v>
                </c:pt>
                <c:pt idx="10">
                  <c:v>251.84555872989077</c:v>
                </c:pt>
                <c:pt idx="11">
                  <c:v>258.98678577214065</c:v>
                </c:pt>
                <c:pt idx="12">
                  <c:v>264.17128600839493</c:v>
                </c:pt>
                <c:pt idx="13">
                  <c:v>270.30005984378965</c:v>
                </c:pt>
                <c:pt idx="14">
                  <c:v>276.57102123216561</c:v>
                </c:pt>
                <c:pt idx="15">
                  <c:v>282.98746892475179</c:v>
                </c:pt>
                <c:pt idx="16">
                  <c:v>289.55277820380604</c:v>
                </c:pt>
                <c:pt idx="17">
                  <c:v>296.27040265813429</c:v>
                </c:pt>
                <c:pt idx="18">
                  <c:v>303.14387599980302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A4-4FD3-8542-DFBD230E3F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9937968"/>
        <c:axId val="1709933808"/>
        <c:extLst>
          <c:ext xmlns:c15="http://schemas.microsoft.com/office/drawing/2012/chart" uri="{02D57815-91ED-43cb-92C2-25804820EDAC}">
            <c15:filteredLineSeries>
              <c15:ser>
                <c:idx val="3"/>
                <c:order val="3"/>
                <c:tx>
                  <c:v>Total population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'Contamination of Sunscreens'!$D$3:$D$21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11872174</c:v>
                      </c:pt>
                      <c:pt idx="1">
                        <c:v>12364175</c:v>
                      </c:pt>
                      <c:pt idx="2">
                        <c:v>10837690</c:v>
                      </c:pt>
                      <c:pt idx="3">
                        <c:v>13052057</c:v>
                      </c:pt>
                      <c:pt idx="4">
                        <c:v>13294049</c:v>
                      </c:pt>
                      <c:pt idx="5">
                        <c:v>13755656</c:v>
                      </c:pt>
                      <c:pt idx="6">
                        <c:v>14433238</c:v>
                      </c:pt>
                      <c:pt idx="7">
                        <c:v>15822251</c:v>
                      </c:pt>
                      <c:pt idx="8">
                        <c:v>16482474</c:v>
                      </c:pt>
                      <c:pt idx="9">
                        <c:v>17566321</c:v>
                      </c:pt>
                      <c:pt idx="10">
                        <c:v>18647971</c:v>
                      </c:pt>
                      <c:pt idx="11">
                        <c:v>19309268</c:v>
                      </c:pt>
                      <c:pt idx="12">
                        <c:v>19651137.213800002</c:v>
                      </c:pt>
                      <c:pt idx="13">
                        <c:v>20107043.597160161</c:v>
                      </c:pt>
                      <c:pt idx="14">
                        <c:v>20573527.008614276</c:v>
                      </c:pt>
                      <c:pt idx="15">
                        <c:v>21050832.835214127</c:v>
                      </c:pt>
                      <c:pt idx="16">
                        <c:v>21539212.156991091</c:v>
                      </c:pt>
                      <c:pt idx="17">
                        <c:v>22038921.879033282</c:v>
                      </c:pt>
                      <c:pt idx="18">
                        <c:v>22550224.866626855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8-9CA4-4FD3-8542-DFBD230E3F5E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v>Population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'Contamination of Sunscreens'!$B$3:$B$21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875000</c:v>
                      </c:pt>
                      <c:pt idx="1">
                        <c:v>875000</c:v>
                      </c:pt>
                      <c:pt idx="2">
                        <c:v>875000</c:v>
                      </c:pt>
                      <c:pt idx="3">
                        <c:v>1325000</c:v>
                      </c:pt>
                      <c:pt idx="4">
                        <c:v>1325000</c:v>
                      </c:pt>
                      <c:pt idx="5">
                        <c:v>1325000</c:v>
                      </c:pt>
                      <c:pt idx="6">
                        <c:v>1325000</c:v>
                      </c:pt>
                      <c:pt idx="7">
                        <c:v>1325000</c:v>
                      </c:pt>
                      <c:pt idx="8">
                        <c:v>1501000</c:v>
                      </c:pt>
                      <c:pt idx="9">
                        <c:v>1501000</c:v>
                      </c:pt>
                      <c:pt idx="10">
                        <c:v>1501000</c:v>
                      </c:pt>
                      <c:pt idx="11">
                        <c:v>1704748</c:v>
                      </c:pt>
                      <c:pt idx="12">
                        <c:v>1684541</c:v>
                      </c:pt>
                      <c:pt idx="13">
                        <c:v>1723622.3511999999</c:v>
                      </c:pt>
                      <c:pt idx="14">
                        <c:v>1763610.3897478399</c:v>
                      </c:pt>
                      <c:pt idx="15">
                        <c:v>1804526.1507899899</c:v>
                      </c:pt>
                      <c:pt idx="16">
                        <c:v>1846391.1574883177</c:v>
                      </c:pt>
                      <c:pt idx="17">
                        <c:v>1889227.4323420466</c:v>
                      </c:pt>
                      <c:pt idx="18">
                        <c:v>1933057.508772382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CA4-4FD3-8542-DFBD230E3F5E}"/>
                  </c:ext>
                </c:extLst>
              </c15:ser>
            </c15:filteredLineSeries>
          </c:ext>
        </c:extLst>
      </c:lineChart>
      <c:lineChart>
        <c:grouping val="standard"/>
        <c:varyColors val="0"/>
        <c:ser>
          <c:idx val="1"/>
          <c:order val="1"/>
          <c:tx>
            <c:v>Indirect</c:v>
          </c:tx>
          <c:spPr>
            <a:ln w="38100" cap="rnd" cmpd="sng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MX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'Contamination of Sunscreens'!$A$3:$A$16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'Contamination of Sunscreens'!$J$3:$J$21</c:f>
              <c:numCache>
                <c:formatCode>0</c:formatCode>
                <c:ptCount val="19"/>
                <c:pt idx="0">
                  <c:v>1.3793909734919831</c:v>
                </c:pt>
                <c:pt idx="1">
                  <c:v>1.4390398638094639</c:v>
                </c:pt>
                <c:pt idx="2">
                  <c:v>1.2539728896848599</c:v>
                </c:pt>
                <c:pt idx="3">
                  <c:v>1.4916003919153387</c:v>
                </c:pt>
                <c:pt idx="4">
                  <c:v>1.5209388572146121</c:v>
                </c:pt>
                <c:pt idx="5">
                  <c:v>1.576902859956032</c:v>
                </c:pt>
                <c:pt idx="6">
                  <c:v>1.6590510962382732</c:v>
                </c:pt>
                <c:pt idx="7">
                  <c:v>1.8274513313730687</c:v>
                </c:pt>
                <c:pt idx="8">
                  <c:v>1.8954345294570067</c:v>
                </c:pt>
                <c:pt idx="9">
                  <c:v>2.0268372518578359</c:v>
                </c:pt>
                <c:pt idx="10">
                  <c:v>2.1579736158325082</c:v>
                </c:pt>
                <c:pt idx="11">
                  <c:v>2.2241855786138793</c:v>
                </c:pt>
                <c:pt idx="12">
                  <c:v>2.2670175849728822</c:v>
                </c:pt>
                <c:pt idx="13">
                  <c:v>2.3196123929442525</c:v>
                </c:pt>
                <c:pt idx="14">
                  <c:v>2.3734274004605593</c:v>
                </c:pt>
                <c:pt idx="15">
                  <c:v>2.4284909161512442</c:v>
                </c:pt>
                <c:pt idx="16">
                  <c:v>2.4848319054059527</c:v>
                </c:pt>
                <c:pt idx="17">
                  <c:v>2.5424800056113708</c:v>
                </c:pt>
                <c:pt idx="18">
                  <c:v>2.6014655417415553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A4-4FD3-8542-DFBD230E3F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5141056"/>
        <c:axId val="1795138144"/>
      </c:lineChart>
      <c:catAx>
        <c:axId val="17099379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MX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1709933808"/>
        <c:crosses val="autoZero"/>
        <c:auto val="1"/>
        <c:lblAlgn val="ctr"/>
        <c:lblOffset val="100"/>
        <c:tickMarkSkip val="1"/>
        <c:noMultiLvlLbl val="0"/>
      </c:catAx>
      <c:valAx>
        <c:axId val="1709933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MX"/>
                  <a:t>Estimate discharge of sunscreens (tons)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MX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1709937968"/>
        <c:crosses val="autoZero"/>
        <c:crossBetween val="between"/>
        <c:majorUnit val="60"/>
      </c:valAx>
      <c:valAx>
        <c:axId val="1795138144"/>
        <c:scaling>
          <c:orientation val="minMax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MX"/>
          </a:p>
        </c:txPr>
        <c:crossAx val="1795141056"/>
        <c:crosses val="max"/>
        <c:crossBetween val="between"/>
      </c:valAx>
      <c:catAx>
        <c:axId val="1795141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9513814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340179</xdr:colOff>
      <xdr:row>45</xdr:row>
      <xdr:rowOff>54429</xdr:rowOff>
    </xdr:from>
    <xdr:to>
      <xdr:col>7</xdr:col>
      <xdr:colOff>231321</xdr:colOff>
      <xdr:row>74</xdr:row>
      <xdr:rowOff>51708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4"/>
  <sheetViews>
    <sheetView tabSelected="1" zoomScale="70" zoomScaleNormal="70" workbookViewId="0">
      <selection activeCell="I66" sqref="I66"/>
    </sheetView>
  </sheetViews>
  <sheetFormatPr baseColWidth="10" defaultRowHeight="15" x14ac:dyDescent="0.25"/>
  <cols>
    <col min="1" max="1" width="7.140625" style="1" bestFit="1" customWidth="1"/>
    <col min="2" max="2" width="27.85546875" style="1" customWidth="1"/>
    <col min="3" max="3" width="23.28515625" style="1" customWidth="1"/>
    <col min="4" max="4" width="19.140625" style="1" customWidth="1"/>
    <col min="5" max="5" width="34.7109375" style="1" customWidth="1"/>
    <col min="6" max="6" width="28.42578125" style="1" customWidth="1"/>
    <col min="7" max="7" width="28.7109375" style="1" customWidth="1"/>
    <col min="8" max="8" width="25.7109375" style="1" customWidth="1"/>
    <col min="9" max="9" width="18.7109375" style="1" customWidth="1"/>
    <col min="10" max="10" width="23.85546875" style="1" customWidth="1"/>
    <col min="11" max="11" width="21.28515625" style="1" customWidth="1"/>
    <col min="12" max="12" width="10.5703125" style="1" customWidth="1"/>
    <col min="13" max="13" width="74" style="1" bestFit="1" customWidth="1"/>
    <col min="14" max="14" width="17.140625" style="1" customWidth="1"/>
    <col min="15" max="15" width="13.7109375" style="1" customWidth="1"/>
    <col min="16" max="16" width="24.85546875" style="1" customWidth="1"/>
  </cols>
  <sheetData>
    <row r="1" spans="1:17" s="6" customFormat="1" ht="18.75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7" s="7" customFormat="1" ht="79.5" customHeight="1" x14ac:dyDescent="0.25">
      <c r="A2" s="15" t="s">
        <v>18</v>
      </c>
      <c r="B2" s="19" t="s">
        <v>23</v>
      </c>
      <c r="C2" s="19" t="s">
        <v>24</v>
      </c>
      <c r="D2" s="19" t="s">
        <v>19</v>
      </c>
      <c r="E2" s="19" t="s">
        <v>25</v>
      </c>
      <c r="F2" s="19" t="s">
        <v>26</v>
      </c>
      <c r="G2" s="19" t="s">
        <v>27</v>
      </c>
      <c r="H2" s="19" t="s">
        <v>28</v>
      </c>
      <c r="I2" s="19" t="s">
        <v>20</v>
      </c>
      <c r="J2" s="19" t="s">
        <v>21</v>
      </c>
      <c r="K2" s="19" t="s">
        <v>22</v>
      </c>
      <c r="M2" s="19" t="s">
        <v>29</v>
      </c>
      <c r="N2" s="19" t="s">
        <v>16</v>
      </c>
      <c r="O2" s="19" t="s">
        <v>0</v>
      </c>
      <c r="P2" s="19" t="s">
        <v>17</v>
      </c>
    </row>
    <row r="3" spans="1:17" s="7" customFormat="1" ht="21" x14ac:dyDescent="0.25">
      <c r="A3" s="7">
        <v>2007</v>
      </c>
      <c r="B3" s="20">
        <v>875000</v>
      </c>
      <c r="C3" s="20">
        <v>10997174</v>
      </c>
      <c r="D3" s="20">
        <f t="shared" ref="D3:D15" si="0">B3+C3</f>
        <v>11872174</v>
      </c>
      <c r="E3" s="17">
        <f t="shared" ref="E3:E15" si="1">(((((B3*0.304)*(1))*((2.135*3)*(3.45))*0.25))/1000000)*1.5</f>
        <v>2.2042006875000002</v>
      </c>
      <c r="F3" s="17">
        <f t="shared" ref="F3:F14" si="2">(((((C3*0.899)*(0.837))*((2.135*3)*(3.45))*0.25))/1000000)*3.45</f>
        <v>157.71157876596516</v>
      </c>
      <c r="G3" s="17">
        <f t="shared" ref="G3:G14" si="3">(((((B3*0.304)*(0.837))*((2.135*3)*(3.45))*0.00625))/1000000)*1.5</f>
        <v>4.6122899385937499E-2</v>
      </c>
      <c r="H3" s="17">
        <f t="shared" ref="H3:H15" si="4">(((((C3*0.304)*(0.837))*((2.135*3)*(3.45))*0.00625))/1000000)*3.45</f>
        <v>1.3332680741060456</v>
      </c>
      <c r="I3" s="20">
        <f t="shared" ref="I3:I15" si="5">E3+F3</f>
        <v>159.91577945346515</v>
      </c>
      <c r="J3" s="20">
        <f t="shared" ref="J3:J15" si="6">G3+H3</f>
        <v>1.3793909734919831</v>
      </c>
      <c r="K3" s="20">
        <f t="shared" ref="K3:K15" si="7">I3+J3</f>
        <v>161.29517042695713</v>
      </c>
      <c r="M3" s="7" t="s">
        <v>30</v>
      </c>
      <c r="N3" s="17">
        <v>2</v>
      </c>
      <c r="O3" s="17">
        <v>0.5</v>
      </c>
      <c r="P3" s="17">
        <f>((O3)*2646.53)/100</f>
        <v>13.232650000000001</v>
      </c>
    </row>
    <row r="4" spans="1:17" s="7" customFormat="1" ht="21" x14ac:dyDescent="0.25">
      <c r="A4" s="7">
        <v>2008</v>
      </c>
      <c r="B4" s="20">
        <v>875000</v>
      </c>
      <c r="C4" s="20">
        <v>11489175</v>
      </c>
      <c r="D4" s="20">
        <f t="shared" si="0"/>
        <v>12364175</v>
      </c>
      <c r="E4" s="17">
        <f t="shared" si="1"/>
        <v>2.2042006875000002</v>
      </c>
      <c r="F4" s="17">
        <f t="shared" si="2"/>
        <v>164.76741460746712</v>
      </c>
      <c r="G4" s="17">
        <f t="shared" si="3"/>
        <v>4.6122899385937499E-2</v>
      </c>
      <c r="H4" s="17">
        <f t="shared" si="4"/>
        <v>1.3929169644235264</v>
      </c>
      <c r="I4" s="20">
        <f t="shared" si="5"/>
        <v>166.97161529496711</v>
      </c>
      <c r="J4" s="20">
        <f t="shared" si="6"/>
        <v>1.4390398638094639</v>
      </c>
      <c r="K4" s="20">
        <f t="shared" si="7"/>
        <v>168.41065515877656</v>
      </c>
      <c r="M4" s="7" t="s">
        <v>31</v>
      </c>
      <c r="N4" s="17">
        <v>4.375</v>
      </c>
      <c r="O4" s="17">
        <v>1.09375</v>
      </c>
      <c r="P4" s="17">
        <f t="shared" ref="P4:P27" si="8">((O4)*2646.53)/100</f>
        <v>28.946421875000002</v>
      </c>
    </row>
    <row r="5" spans="1:17" s="7" customFormat="1" ht="21" x14ac:dyDescent="0.25">
      <c r="A5" s="7">
        <v>2009</v>
      </c>
      <c r="B5" s="20">
        <v>875000</v>
      </c>
      <c r="C5" s="20">
        <v>9962690</v>
      </c>
      <c r="D5" s="20">
        <f t="shared" si="0"/>
        <v>10837690</v>
      </c>
      <c r="E5" s="17">
        <f t="shared" si="1"/>
        <v>2.2042006875000002</v>
      </c>
      <c r="F5" s="17">
        <f t="shared" si="2"/>
        <v>142.87593964193832</v>
      </c>
      <c r="G5" s="17">
        <f t="shared" si="3"/>
        <v>4.6122899385937499E-2</v>
      </c>
      <c r="H5" s="17">
        <f t="shared" si="4"/>
        <v>1.2078499902989224</v>
      </c>
      <c r="I5" s="20">
        <f t="shared" si="5"/>
        <v>145.08014032943831</v>
      </c>
      <c r="J5" s="20">
        <f t="shared" si="6"/>
        <v>1.2539728896848599</v>
      </c>
      <c r="K5" s="20">
        <f t="shared" si="7"/>
        <v>146.33411321912317</v>
      </c>
      <c r="M5" s="7" t="s">
        <v>1</v>
      </c>
      <c r="N5" s="17">
        <v>10</v>
      </c>
      <c r="O5" s="17">
        <v>2.5</v>
      </c>
      <c r="P5" s="17">
        <f t="shared" si="8"/>
        <v>66.163250000000005</v>
      </c>
    </row>
    <row r="6" spans="1:17" s="7" customFormat="1" ht="21" x14ac:dyDescent="0.25">
      <c r="A6" s="7">
        <v>2010</v>
      </c>
      <c r="B6" s="20">
        <v>1325000</v>
      </c>
      <c r="C6" s="20">
        <v>11727057</v>
      </c>
      <c r="D6" s="20">
        <f t="shared" si="0"/>
        <v>13052057</v>
      </c>
      <c r="E6" s="17">
        <f t="shared" si="1"/>
        <v>3.3377896124999991</v>
      </c>
      <c r="F6" s="17">
        <f t="shared" si="2"/>
        <v>168.17890430291118</v>
      </c>
      <c r="G6" s="17">
        <f t="shared" si="3"/>
        <v>6.9843247641562495E-2</v>
      </c>
      <c r="H6" s="17">
        <f t="shared" si="4"/>
        <v>1.4217571442737762</v>
      </c>
      <c r="I6" s="20">
        <f t="shared" si="5"/>
        <v>171.51669391541117</v>
      </c>
      <c r="J6" s="20">
        <f t="shared" si="6"/>
        <v>1.4916003919153387</v>
      </c>
      <c r="K6" s="20">
        <f t="shared" si="7"/>
        <v>173.00829430732651</v>
      </c>
      <c r="M6" s="7" t="s">
        <v>2</v>
      </c>
      <c r="N6" s="17">
        <v>10</v>
      </c>
      <c r="O6" s="17">
        <v>2.5</v>
      </c>
      <c r="P6" s="17">
        <f t="shared" si="8"/>
        <v>66.163250000000005</v>
      </c>
      <c r="Q6" s="7" t="s">
        <v>15</v>
      </c>
    </row>
    <row r="7" spans="1:17" s="7" customFormat="1" ht="21" x14ac:dyDescent="0.25">
      <c r="A7" s="7">
        <v>2011</v>
      </c>
      <c r="B7" s="20">
        <v>1325000</v>
      </c>
      <c r="C7" s="20">
        <v>11969049</v>
      </c>
      <c r="D7" s="20">
        <f t="shared" si="0"/>
        <v>13294049</v>
      </c>
      <c r="E7" s="17">
        <f t="shared" si="1"/>
        <v>3.3377896124999991</v>
      </c>
      <c r="F7" s="17">
        <f t="shared" si="2"/>
        <v>171.64933592186469</v>
      </c>
      <c r="G7" s="17">
        <f t="shared" si="3"/>
        <v>6.9843247641562495E-2</v>
      </c>
      <c r="H7" s="17">
        <f t="shared" si="4"/>
        <v>1.4510956095730496</v>
      </c>
      <c r="I7" s="20">
        <f t="shared" si="5"/>
        <v>174.98712553436468</v>
      </c>
      <c r="J7" s="20">
        <f t="shared" si="6"/>
        <v>1.5209388572146121</v>
      </c>
      <c r="K7" s="20">
        <f t="shared" si="7"/>
        <v>176.5080643915793</v>
      </c>
      <c r="M7" s="7" t="s">
        <v>3</v>
      </c>
      <c r="N7" s="17">
        <v>8.3636363636363633</v>
      </c>
      <c r="O7" s="17">
        <v>2.0909090909090908</v>
      </c>
      <c r="P7" s="17">
        <f t="shared" si="8"/>
        <v>55.33653636363637</v>
      </c>
    </row>
    <row r="8" spans="1:17" s="7" customFormat="1" ht="21" x14ac:dyDescent="0.25">
      <c r="A8" s="7">
        <v>2012</v>
      </c>
      <c r="B8" s="20">
        <v>1325000</v>
      </c>
      <c r="C8" s="20">
        <v>12430656</v>
      </c>
      <c r="D8" s="20">
        <f t="shared" si="0"/>
        <v>13755656</v>
      </c>
      <c r="E8" s="17">
        <f t="shared" si="1"/>
        <v>3.3377896124999991</v>
      </c>
      <c r="F8" s="17">
        <f t="shared" si="2"/>
        <v>178.26928835140893</v>
      </c>
      <c r="G8" s="17">
        <f t="shared" si="3"/>
        <v>6.9843247641562495E-2</v>
      </c>
      <c r="H8" s="17">
        <f t="shared" si="4"/>
        <v>1.5070596123144695</v>
      </c>
      <c r="I8" s="20">
        <f t="shared" si="5"/>
        <v>181.60707796390892</v>
      </c>
      <c r="J8" s="20">
        <f t="shared" si="6"/>
        <v>1.576902859956032</v>
      </c>
      <c r="K8" s="20">
        <f t="shared" si="7"/>
        <v>183.18398082386494</v>
      </c>
      <c r="M8" s="7" t="s">
        <v>4</v>
      </c>
      <c r="N8" s="17">
        <v>7.6</v>
      </c>
      <c r="O8" s="17">
        <v>1.9</v>
      </c>
      <c r="P8" s="17">
        <f t="shared" si="8"/>
        <v>50.28407</v>
      </c>
    </row>
    <row r="9" spans="1:17" s="7" customFormat="1" ht="21" x14ac:dyDescent="0.25">
      <c r="A9" s="7">
        <v>2013</v>
      </c>
      <c r="B9" s="20">
        <v>1325000</v>
      </c>
      <c r="C9" s="20">
        <v>13108238</v>
      </c>
      <c r="D9" s="20">
        <f t="shared" si="0"/>
        <v>14433238</v>
      </c>
      <c r="E9" s="17">
        <f t="shared" si="1"/>
        <v>3.3377896124999991</v>
      </c>
      <c r="F9" s="17">
        <f t="shared" si="2"/>
        <v>187.98655998532146</v>
      </c>
      <c r="G9" s="17">
        <f t="shared" si="3"/>
        <v>6.9843247641562495E-2</v>
      </c>
      <c r="H9" s="17">
        <f t="shared" si="4"/>
        <v>1.5892078485967107</v>
      </c>
      <c r="I9" s="20">
        <f t="shared" si="5"/>
        <v>191.32434959782145</v>
      </c>
      <c r="J9" s="20">
        <f t="shared" si="6"/>
        <v>1.6590510962382732</v>
      </c>
      <c r="K9" s="20">
        <f t="shared" si="7"/>
        <v>192.98340069405972</v>
      </c>
      <c r="M9" s="7" t="s">
        <v>5</v>
      </c>
      <c r="N9" s="17">
        <v>6.2222222222222223</v>
      </c>
      <c r="O9" s="17">
        <v>1.5555555555555556</v>
      </c>
      <c r="P9" s="17">
        <f t="shared" si="8"/>
        <v>41.168244444444447</v>
      </c>
    </row>
    <row r="10" spans="1:17" s="7" customFormat="1" ht="21" x14ac:dyDescent="0.25">
      <c r="A10" s="7">
        <v>2014</v>
      </c>
      <c r="B10" s="20">
        <v>1325000</v>
      </c>
      <c r="C10" s="20">
        <v>14497251</v>
      </c>
      <c r="D10" s="20">
        <f t="shared" si="0"/>
        <v>15822251</v>
      </c>
      <c r="E10" s="17">
        <f t="shared" si="1"/>
        <v>3.3377896124999991</v>
      </c>
      <c r="F10" s="17">
        <f t="shared" si="2"/>
        <v>207.90653516771371</v>
      </c>
      <c r="G10" s="17">
        <f t="shared" si="3"/>
        <v>6.9843247641562495E-2</v>
      </c>
      <c r="H10" s="17">
        <f t="shared" si="4"/>
        <v>1.7576080837315062</v>
      </c>
      <c r="I10" s="20">
        <f t="shared" si="5"/>
        <v>211.2443247802137</v>
      </c>
      <c r="J10" s="20">
        <f t="shared" si="6"/>
        <v>1.8274513313730687</v>
      </c>
      <c r="K10" s="20">
        <f t="shared" si="7"/>
        <v>213.07177611158676</v>
      </c>
      <c r="M10" s="7" t="s">
        <v>6</v>
      </c>
      <c r="N10" s="17">
        <v>10</v>
      </c>
      <c r="O10" s="17">
        <v>2.5</v>
      </c>
      <c r="P10" s="17">
        <f t="shared" si="8"/>
        <v>66.163250000000005</v>
      </c>
    </row>
    <row r="11" spans="1:17" s="7" customFormat="1" ht="21" x14ac:dyDescent="0.25">
      <c r="A11" s="7">
        <v>2015</v>
      </c>
      <c r="B11" s="20">
        <v>1501000</v>
      </c>
      <c r="C11" s="20">
        <v>14981474</v>
      </c>
      <c r="D11" s="20">
        <f t="shared" si="0"/>
        <v>16482474</v>
      </c>
      <c r="E11" s="17">
        <f t="shared" si="1"/>
        <v>3.7811488364999999</v>
      </c>
      <c r="F11" s="17">
        <f t="shared" si="2"/>
        <v>214.85082592866667</v>
      </c>
      <c r="G11" s="17">
        <f t="shared" si="3"/>
        <v>7.9120539403762499E-2</v>
      </c>
      <c r="H11" s="17">
        <f t="shared" si="4"/>
        <v>1.8163139900532443</v>
      </c>
      <c r="I11" s="20">
        <f t="shared" si="5"/>
        <v>218.63197476516666</v>
      </c>
      <c r="J11" s="20">
        <f t="shared" si="6"/>
        <v>1.8954345294570067</v>
      </c>
      <c r="K11" s="20">
        <f t="shared" si="7"/>
        <v>220.52740929462368</v>
      </c>
      <c r="M11" s="7" t="s">
        <v>7</v>
      </c>
      <c r="N11" s="17">
        <v>3</v>
      </c>
      <c r="O11" s="17">
        <v>0.75</v>
      </c>
      <c r="P11" s="17">
        <f t="shared" si="8"/>
        <v>19.848974999999999</v>
      </c>
    </row>
    <row r="12" spans="1:17" s="7" customFormat="1" ht="21" x14ac:dyDescent="0.25">
      <c r="A12" s="7">
        <v>2016</v>
      </c>
      <c r="B12" s="20">
        <v>1501000</v>
      </c>
      <c r="C12" s="20">
        <v>16065321</v>
      </c>
      <c r="D12" s="20">
        <f t="shared" si="0"/>
        <v>17566321</v>
      </c>
      <c r="E12" s="17">
        <f t="shared" si="1"/>
        <v>3.7811488364999999</v>
      </c>
      <c r="F12" s="17">
        <f t="shared" si="2"/>
        <v>230.39438480213312</v>
      </c>
      <c r="G12" s="17">
        <f t="shared" si="3"/>
        <v>7.9120539403762499E-2</v>
      </c>
      <c r="H12" s="17">
        <f t="shared" si="4"/>
        <v>1.9477167124540735</v>
      </c>
      <c r="I12" s="20">
        <f t="shared" si="5"/>
        <v>234.17553363863311</v>
      </c>
      <c r="J12" s="20">
        <f t="shared" si="6"/>
        <v>2.0268372518578359</v>
      </c>
      <c r="K12" s="20">
        <f t="shared" si="7"/>
        <v>236.20237089049095</v>
      </c>
      <c r="M12" s="7" t="s">
        <v>8</v>
      </c>
      <c r="N12" s="17">
        <v>6.8</v>
      </c>
      <c r="O12" s="17">
        <v>1.7</v>
      </c>
      <c r="P12" s="17">
        <f t="shared" si="8"/>
        <v>44.991010000000003</v>
      </c>
    </row>
    <row r="13" spans="1:17" s="7" customFormat="1" ht="21" x14ac:dyDescent="0.25">
      <c r="A13" s="7">
        <v>2017</v>
      </c>
      <c r="B13" s="20">
        <v>1501000</v>
      </c>
      <c r="C13" s="20">
        <v>17146971</v>
      </c>
      <c r="D13" s="20">
        <f t="shared" si="0"/>
        <v>18647971</v>
      </c>
      <c r="E13" s="17">
        <f t="shared" si="1"/>
        <v>3.7811488364999999</v>
      </c>
      <c r="F13" s="17">
        <f t="shared" si="2"/>
        <v>245.90643627755827</v>
      </c>
      <c r="G13" s="17">
        <f t="shared" si="3"/>
        <v>7.9120539403762499E-2</v>
      </c>
      <c r="H13" s="17">
        <f t="shared" si="4"/>
        <v>2.0788530764287456</v>
      </c>
      <c r="I13" s="20">
        <f t="shared" si="5"/>
        <v>249.68758511405827</v>
      </c>
      <c r="J13" s="20">
        <f t="shared" si="6"/>
        <v>2.1579736158325082</v>
      </c>
      <c r="K13" s="20">
        <f t="shared" si="7"/>
        <v>251.84555872989077</v>
      </c>
      <c r="M13" s="7" t="s">
        <v>32</v>
      </c>
      <c r="N13" s="17">
        <v>8.2857142857142865</v>
      </c>
      <c r="O13" s="17">
        <v>2.0714285714285716</v>
      </c>
      <c r="P13" s="17">
        <f t="shared" si="8"/>
        <v>54.820978571428576</v>
      </c>
    </row>
    <row r="14" spans="1:17" s="7" customFormat="1" ht="21" x14ac:dyDescent="0.25">
      <c r="A14" s="7">
        <v>2018</v>
      </c>
      <c r="B14" s="20">
        <v>1704748</v>
      </c>
      <c r="C14" s="20">
        <v>17604520</v>
      </c>
      <c r="D14" s="20">
        <f t="shared" si="0"/>
        <v>19309268</v>
      </c>
      <c r="E14" s="17">
        <f t="shared" si="1"/>
        <v>4.2944076727019995</v>
      </c>
      <c r="F14" s="17">
        <f t="shared" si="2"/>
        <v>252.46819252082477</v>
      </c>
      <c r="G14" s="17">
        <f t="shared" si="3"/>
        <v>8.986048055128934E-2</v>
      </c>
      <c r="H14" s="17">
        <f t="shared" si="4"/>
        <v>2.1343250980625901</v>
      </c>
      <c r="I14" s="20">
        <f t="shared" si="5"/>
        <v>256.76260019352679</v>
      </c>
      <c r="J14" s="20">
        <f t="shared" si="6"/>
        <v>2.2241855786138793</v>
      </c>
      <c r="K14" s="20">
        <f t="shared" si="7"/>
        <v>258.98678577214065</v>
      </c>
      <c r="M14" s="7" t="s">
        <v>33</v>
      </c>
      <c r="N14" s="17">
        <v>7.5</v>
      </c>
      <c r="O14" s="17">
        <v>1.875</v>
      </c>
      <c r="P14" s="17">
        <f t="shared" si="8"/>
        <v>49.622437500000004</v>
      </c>
    </row>
    <row r="15" spans="1:17" s="7" customFormat="1" ht="21" x14ac:dyDescent="0.25">
      <c r="A15" s="7">
        <v>2019</v>
      </c>
      <c r="B15" s="20">
        <v>1684541</v>
      </c>
      <c r="C15" s="20">
        <v>17966596.213800002</v>
      </c>
      <c r="D15" s="20">
        <f t="shared" si="0"/>
        <v>19651137.213800002</v>
      </c>
      <c r="E15" s="17">
        <f t="shared" si="1"/>
        <v>4.2435044917964992</v>
      </c>
      <c r="F15" s="17">
        <f t="shared" ref="F15:F21" si="9">(((((C15*0.899)*(0.837))*((2.135*3)*(3.45))*0.25))/1000000)*3.45</f>
        <v>257.66076393162552</v>
      </c>
      <c r="G15" s="17">
        <f t="shared" ref="G15:G21" si="10">(((((B15*0.304)*(0.837))*((2.135*3)*(3.45))*0.00625))/1000000)*1.5</f>
        <v>8.8795331490841747E-2</v>
      </c>
      <c r="H15" s="17">
        <f t="shared" si="4"/>
        <v>2.1782222534820406</v>
      </c>
      <c r="I15" s="20">
        <f t="shared" si="5"/>
        <v>261.90426842342202</v>
      </c>
      <c r="J15" s="20">
        <f t="shared" si="6"/>
        <v>2.2670175849728822</v>
      </c>
      <c r="K15" s="20">
        <f t="shared" si="7"/>
        <v>264.17128600839493</v>
      </c>
      <c r="M15" s="7" t="s">
        <v>34</v>
      </c>
      <c r="N15" s="17">
        <v>6</v>
      </c>
      <c r="O15" s="17">
        <v>1.5</v>
      </c>
      <c r="P15" s="17">
        <f t="shared" si="8"/>
        <v>39.697949999999999</v>
      </c>
    </row>
    <row r="16" spans="1:17" s="7" customFormat="1" ht="21" x14ac:dyDescent="0.25">
      <c r="A16" s="7">
        <v>2020</v>
      </c>
      <c r="B16" s="20">
        <v>1723622.3511999999</v>
      </c>
      <c r="C16" s="20">
        <v>18383421.245960161</v>
      </c>
      <c r="D16" s="20">
        <f t="shared" ref="D16:D21" si="11">B16+C16</f>
        <v>20107043.597160161</v>
      </c>
      <c r="E16" s="17">
        <f t="shared" ref="E16:E21" si="12">(((((B16*0.304)*(1))*((2.135*3)*(3.45))*0.25))/1000000)*1.5</f>
        <v>4.3419537960061785</v>
      </c>
      <c r="F16" s="17">
        <f t="shared" si="9"/>
        <v>263.63849365483924</v>
      </c>
      <c r="G16" s="17">
        <f t="shared" si="10"/>
        <v>9.0855383181429286E-2</v>
      </c>
      <c r="H16" s="17">
        <f t="shared" ref="H16:H21" si="13">(((((C16*0.304)*(0.837))*((2.135*3)*(3.45))*0.00625))/1000000)*3.45</f>
        <v>2.2287570097628233</v>
      </c>
      <c r="I16" s="20">
        <f t="shared" ref="I16:I21" si="14">E16+F16</f>
        <v>267.98044745084542</v>
      </c>
      <c r="J16" s="20">
        <f t="shared" ref="J16:J21" si="15">G16+H16</f>
        <v>2.3196123929442525</v>
      </c>
      <c r="K16" s="20">
        <f t="shared" ref="K16:K21" si="16">I16+J16</f>
        <v>270.30005984378965</v>
      </c>
      <c r="M16" s="7" t="s">
        <v>35</v>
      </c>
      <c r="N16" s="17">
        <v>6</v>
      </c>
      <c r="O16" s="17">
        <v>1.5</v>
      </c>
      <c r="P16" s="17">
        <f t="shared" si="8"/>
        <v>39.697949999999999</v>
      </c>
    </row>
    <row r="17" spans="1:16" s="7" customFormat="1" ht="21" x14ac:dyDescent="0.25">
      <c r="A17" s="7">
        <v>2021</v>
      </c>
      <c r="B17" s="20">
        <v>1763610.3897478399</v>
      </c>
      <c r="C17" s="20">
        <v>18809916.618866436</v>
      </c>
      <c r="D17" s="20">
        <f t="shared" si="11"/>
        <v>20573527.008614276</v>
      </c>
      <c r="E17" s="17">
        <f t="shared" si="12"/>
        <v>4.4426871240735215</v>
      </c>
      <c r="F17" s="17">
        <f t="shared" si="9"/>
        <v>269.75490670763151</v>
      </c>
      <c r="G17" s="17">
        <f t="shared" si="10"/>
        <v>9.2963228071238455E-2</v>
      </c>
      <c r="H17" s="17">
        <f t="shared" si="13"/>
        <v>2.2804641723893209</v>
      </c>
      <c r="I17" s="20">
        <f t="shared" si="14"/>
        <v>274.19759383170503</v>
      </c>
      <c r="J17" s="20">
        <f t="shared" si="15"/>
        <v>2.3734274004605593</v>
      </c>
      <c r="K17" s="20">
        <f t="shared" si="16"/>
        <v>276.57102123216561</v>
      </c>
      <c r="M17" s="7" t="s">
        <v>9</v>
      </c>
      <c r="N17" s="17">
        <v>3.8571428571428572</v>
      </c>
      <c r="O17" s="17">
        <v>0.9642857142857143</v>
      </c>
      <c r="P17" s="17">
        <f t="shared" si="8"/>
        <v>25.520110714285714</v>
      </c>
    </row>
    <row r="18" spans="1:16" s="7" customFormat="1" ht="21" x14ac:dyDescent="0.25">
      <c r="A18" s="7">
        <v>2022</v>
      </c>
      <c r="B18" s="20">
        <v>1804526.1507899899</v>
      </c>
      <c r="C18" s="20">
        <v>19246306.684424136</v>
      </c>
      <c r="D18" s="20">
        <f t="shared" si="11"/>
        <v>21050832.835214127</v>
      </c>
      <c r="E18" s="17">
        <f t="shared" si="12"/>
        <v>4.5457574653520281</v>
      </c>
      <c r="F18" s="17">
        <f t="shared" si="9"/>
        <v>276.01322054324851</v>
      </c>
      <c r="G18" s="17">
        <f t="shared" si="10"/>
        <v>9.5119974962491194E-2</v>
      </c>
      <c r="H18" s="17">
        <f t="shared" si="13"/>
        <v>2.3333709411887531</v>
      </c>
      <c r="I18" s="20">
        <f t="shared" si="14"/>
        <v>280.55897800860055</v>
      </c>
      <c r="J18" s="20">
        <f t="shared" si="15"/>
        <v>2.4284909161512442</v>
      </c>
      <c r="K18" s="20">
        <f t="shared" si="16"/>
        <v>282.98746892475179</v>
      </c>
      <c r="M18" s="7" t="s">
        <v>36</v>
      </c>
      <c r="N18" s="17">
        <v>9.3333333333333339</v>
      </c>
      <c r="O18" s="17">
        <v>2.3333333333333335</v>
      </c>
      <c r="P18" s="17">
        <f t="shared" si="8"/>
        <v>61.752366666666674</v>
      </c>
    </row>
    <row r="19" spans="1:16" s="7" customFormat="1" ht="21" x14ac:dyDescent="0.25">
      <c r="A19" s="7">
        <v>2023</v>
      </c>
      <c r="B19" s="20">
        <v>1846391.1574883177</v>
      </c>
      <c r="C19" s="20">
        <v>19692820.999502774</v>
      </c>
      <c r="D19" s="20">
        <f t="shared" si="11"/>
        <v>21539212.156991091</v>
      </c>
      <c r="E19" s="17">
        <f t="shared" si="12"/>
        <v>4.6512190385481951</v>
      </c>
      <c r="F19" s="17">
        <f t="shared" si="9"/>
        <v>282.41672725985188</v>
      </c>
      <c r="G19" s="17">
        <f t="shared" si="10"/>
        <v>9.732675838162097E-2</v>
      </c>
      <c r="H19" s="17">
        <f t="shared" si="13"/>
        <v>2.3875051470243318</v>
      </c>
      <c r="I19" s="20">
        <f t="shared" si="14"/>
        <v>287.0679462984001</v>
      </c>
      <c r="J19" s="20">
        <f t="shared" si="15"/>
        <v>2.4848319054059527</v>
      </c>
      <c r="K19" s="20">
        <f t="shared" si="16"/>
        <v>289.55277820380604</v>
      </c>
      <c r="M19" s="7" t="s">
        <v>37</v>
      </c>
      <c r="N19" s="17">
        <v>10</v>
      </c>
      <c r="O19" s="17">
        <v>2.5</v>
      </c>
      <c r="P19" s="17">
        <f t="shared" si="8"/>
        <v>66.163250000000005</v>
      </c>
    </row>
    <row r="20" spans="1:16" s="7" customFormat="1" ht="21" x14ac:dyDescent="0.25">
      <c r="A20" s="7">
        <v>2024</v>
      </c>
      <c r="B20" s="20">
        <v>1889227.4323420466</v>
      </c>
      <c r="C20" s="20">
        <v>20149694.446691237</v>
      </c>
      <c r="D20" s="20">
        <f t="shared" si="11"/>
        <v>22038921.879033282</v>
      </c>
      <c r="E20" s="17">
        <f t="shared" si="12"/>
        <v>4.7591273202425128</v>
      </c>
      <c r="F20" s="17">
        <f t="shared" si="9"/>
        <v>288.96879533228042</v>
      </c>
      <c r="G20" s="17">
        <f t="shared" si="10"/>
        <v>9.9584739176074591E-2</v>
      </c>
      <c r="H20" s="17">
        <f t="shared" si="13"/>
        <v>2.4428952664352961</v>
      </c>
      <c r="I20" s="20">
        <f t="shared" si="14"/>
        <v>293.72792265252292</v>
      </c>
      <c r="J20" s="20">
        <f t="shared" si="15"/>
        <v>2.5424800056113708</v>
      </c>
      <c r="K20" s="20">
        <f t="shared" si="16"/>
        <v>296.27040265813429</v>
      </c>
      <c r="M20" s="7" t="s">
        <v>38</v>
      </c>
      <c r="N20" s="17">
        <v>10</v>
      </c>
      <c r="O20" s="17">
        <v>2.5</v>
      </c>
      <c r="P20" s="17">
        <f t="shared" si="8"/>
        <v>66.163250000000005</v>
      </c>
    </row>
    <row r="21" spans="1:16" s="7" customFormat="1" ht="21" x14ac:dyDescent="0.25">
      <c r="A21" s="16">
        <v>2025</v>
      </c>
      <c r="B21" s="21">
        <v>1933057.508772382</v>
      </c>
      <c r="C21" s="21">
        <v>20617167.357854474</v>
      </c>
      <c r="D21" s="21">
        <f t="shared" si="11"/>
        <v>22550224.866626855</v>
      </c>
      <c r="E21" s="18">
        <f t="shared" si="12"/>
        <v>4.8695390740721383</v>
      </c>
      <c r="F21" s="18">
        <f t="shared" si="9"/>
        <v>295.67287138398933</v>
      </c>
      <c r="G21" s="18">
        <f t="shared" si="10"/>
        <v>0.1018951051249595</v>
      </c>
      <c r="H21" s="18">
        <f t="shared" si="13"/>
        <v>2.4995704366165956</v>
      </c>
      <c r="I21" s="21">
        <f t="shared" si="14"/>
        <v>300.54241045806145</v>
      </c>
      <c r="J21" s="21">
        <f t="shared" si="15"/>
        <v>2.6014655417415553</v>
      </c>
      <c r="K21" s="21">
        <f t="shared" si="16"/>
        <v>303.14387599980302</v>
      </c>
      <c r="M21" s="7" t="s">
        <v>39</v>
      </c>
      <c r="N21" s="17">
        <v>5</v>
      </c>
      <c r="O21" s="17">
        <v>1.25</v>
      </c>
      <c r="P21" s="17">
        <f t="shared" si="8"/>
        <v>33.081625000000003</v>
      </c>
    </row>
    <row r="22" spans="1:16" s="7" customFormat="1" ht="21" x14ac:dyDescent="0.25">
      <c r="M22" s="7" t="s">
        <v>40</v>
      </c>
      <c r="N22" s="17">
        <v>10</v>
      </c>
      <c r="O22" s="17">
        <v>2.5</v>
      </c>
      <c r="P22" s="17">
        <f t="shared" si="8"/>
        <v>66.163250000000005</v>
      </c>
    </row>
    <row r="23" spans="1:16" s="7" customFormat="1" ht="21" x14ac:dyDescent="0.25">
      <c r="M23" s="7" t="s">
        <v>41</v>
      </c>
      <c r="N23" s="17">
        <v>7</v>
      </c>
      <c r="O23" s="17">
        <v>1.75</v>
      </c>
      <c r="P23" s="17">
        <f t="shared" si="8"/>
        <v>46.314275000000009</v>
      </c>
    </row>
    <row r="24" spans="1:16" s="7" customFormat="1" ht="21" x14ac:dyDescent="0.25">
      <c r="M24" s="7" t="s">
        <v>42</v>
      </c>
      <c r="N24" s="17">
        <v>10</v>
      </c>
      <c r="O24" s="17">
        <v>2.5</v>
      </c>
      <c r="P24" s="17">
        <f t="shared" si="8"/>
        <v>66.163250000000005</v>
      </c>
    </row>
    <row r="25" spans="1:16" s="7" customFormat="1" ht="21" x14ac:dyDescent="0.25">
      <c r="A25" s="15" t="s">
        <v>18</v>
      </c>
      <c r="B25" s="19" t="s">
        <v>19</v>
      </c>
      <c r="C25" s="19" t="s">
        <v>20</v>
      </c>
      <c r="D25" s="19" t="s">
        <v>21</v>
      </c>
      <c r="E25" s="19" t="s">
        <v>22</v>
      </c>
      <c r="M25" s="7" t="s">
        <v>10</v>
      </c>
      <c r="N25" s="17">
        <v>7</v>
      </c>
      <c r="O25" s="17">
        <v>1.75</v>
      </c>
      <c r="P25" s="17">
        <f t="shared" si="8"/>
        <v>46.314275000000009</v>
      </c>
    </row>
    <row r="26" spans="1:16" s="7" customFormat="1" ht="21" x14ac:dyDescent="0.25">
      <c r="A26" s="7">
        <v>2007</v>
      </c>
      <c r="B26" s="17">
        <v>11872174</v>
      </c>
      <c r="C26" s="17">
        <v>159.91577945346515</v>
      </c>
      <c r="D26" s="17">
        <v>1.3793909734919831</v>
      </c>
      <c r="E26" s="17">
        <v>161.29517042695713</v>
      </c>
      <c r="M26" s="7" t="s">
        <v>43</v>
      </c>
      <c r="N26" s="17">
        <v>15</v>
      </c>
      <c r="O26" s="17">
        <v>3.75</v>
      </c>
      <c r="P26" s="17">
        <f t="shared" si="8"/>
        <v>99.244875000000008</v>
      </c>
    </row>
    <row r="27" spans="1:16" s="7" customFormat="1" ht="21" x14ac:dyDescent="0.25">
      <c r="A27" s="7">
        <v>2008</v>
      </c>
      <c r="B27" s="17">
        <v>12364175</v>
      </c>
      <c r="C27" s="17">
        <v>166.97161529496711</v>
      </c>
      <c r="D27" s="17">
        <v>1.4390398638094639</v>
      </c>
      <c r="E27" s="17">
        <v>168.41065515877656</v>
      </c>
      <c r="M27" s="7" t="s">
        <v>44</v>
      </c>
      <c r="N27" s="17">
        <v>5</v>
      </c>
      <c r="O27" s="17">
        <v>1.25</v>
      </c>
      <c r="P27" s="17">
        <f t="shared" si="8"/>
        <v>33.081625000000003</v>
      </c>
    </row>
    <row r="28" spans="1:16" s="7" customFormat="1" ht="21" x14ac:dyDescent="0.25">
      <c r="A28" s="7">
        <v>2009</v>
      </c>
      <c r="B28" s="17">
        <v>10837690</v>
      </c>
      <c r="C28" s="17">
        <v>145.08014032943831</v>
      </c>
      <c r="D28" s="17">
        <v>1.2539728896848599</v>
      </c>
      <c r="E28" s="17">
        <v>146.33411321912317</v>
      </c>
      <c r="M28" s="7" t="s">
        <v>45</v>
      </c>
      <c r="N28" s="17">
        <v>10</v>
      </c>
      <c r="O28" s="17">
        <v>2.5</v>
      </c>
      <c r="P28" s="17">
        <f t="shared" ref="P28:P49" si="17">((O28)*2646.53)/100</f>
        <v>66.163250000000005</v>
      </c>
    </row>
    <row r="29" spans="1:16" s="7" customFormat="1" ht="21" x14ac:dyDescent="0.25">
      <c r="A29" s="7">
        <v>2010</v>
      </c>
      <c r="B29" s="17">
        <v>13052057</v>
      </c>
      <c r="C29" s="17">
        <v>171.51669391541117</v>
      </c>
      <c r="D29" s="17">
        <v>1.4916003919153387</v>
      </c>
      <c r="E29" s="17">
        <v>173.00829430732651</v>
      </c>
      <c r="M29" s="7" t="s">
        <v>46</v>
      </c>
      <c r="N29" s="17">
        <v>10</v>
      </c>
      <c r="O29" s="17">
        <v>2.5</v>
      </c>
      <c r="P29" s="17">
        <f t="shared" si="17"/>
        <v>66.163250000000005</v>
      </c>
    </row>
    <row r="30" spans="1:16" s="7" customFormat="1" ht="21" x14ac:dyDescent="0.25">
      <c r="A30" s="7">
        <v>2011</v>
      </c>
      <c r="B30" s="17">
        <v>13294049</v>
      </c>
      <c r="C30" s="17">
        <v>174.98712553436468</v>
      </c>
      <c r="D30" s="17">
        <v>1.5209388572146121</v>
      </c>
      <c r="E30" s="17">
        <v>176.5080643915793</v>
      </c>
      <c r="M30" s="7" t="s">
        <v>47</v>
      </c>
      <c r="N30" s="17">
        <v>3.6666666666666665</v>
      </c>
      <c r="O30" s="17">
        <v>0.91666666666666663</v>
      </c>
      <c r="P30" s="17">
        <f t="shared" si="17"/>
        <v>24.259858333333337</v>
      </c>
    </row>
    <row r="31" spans="1:16" s="7" customFormat="1" ht="21" x14ac:dyDescent="0.25">
      <c r="A31" s="7">
        <v>2012</v>
      </c>
      <c r="B31" s="17">
        <v>13755656</v>
      </c>
      <c r="C31" s="17">
        <v>181.60707796390892</v>
      </c>
      <c r="D31" s="17">
        <v>1.576902859956032</v>
      </c>
      <c r="E31" s="17">
        <v>183.18398082386494</v>
      </c>
      <c r="M31" s="7" t="s">
        <v>48</v>
      </c>
      <c r="N31" s="17">
        <v>11.818181818181818</v>
      </c>
      <c r="O31" s="17">
        <v>2.9545454545454546</v>
      </c>
      <c r="P31" s="17">
        <f t="shared" si="17"/>
        <v>78.192931818181819</v>
      </c>
    </row>
    <row r="32" spans="1:16" s="7" customFormat="1" ht="21" x14ac:dyDescent="0.25">
      <c r="A32" s="7">
        <v>2013</v>
      </c>
      <c r="B32" s="17">
        <v>14433238</v>
      </c>
      <c r="C32" s="17">
        <v>191.32434959782145</v>
      </c>
      <c r="D32" s="17">
        <v>1.6590510962382732</v>
      </c>
      <c r="E32" s="17">
        <v>192.98340069405972</v>
      </c>
      <c r="M32" s="7" t="s">
        <v>49</v>
      </c>
      <c r="N32" s="17">
        <v>10</v>
      </c>
      <c r="O32" s="17">
        <v>2.5</v>
      </c>
      <c r="P32" s="17">
        <f t="shared" si="17"/>
        <v>66.163250000000005</v>
      </c>
    </row>
    <row r="33" spans="1:16" s="7" customFormat="1" ht="21" x14ac:dyDescent="0.25">
      <c r="A33" s="7">
        <v>2014</v>
      </c>
      <c r="B33" s="17">
        <v>15822251</v>
      </c>
      <c r="C33" s="17">
        <v>211.2443247802137</v>
      </c>
      <c r="D33" s="17">
        <v>1.8274513313730687</v>
      </c>
      <c r="E33" s="17">
        <v>213.07177611158676</v>
      </c>
      <c r="M33" s="7" t="s">
        <v>50</v>
      </c>
      <c r="N33" s="17">
        <v>7.5</v>
      </c>
      <c r="O33" s="17">
        <v>1.875</v>
      </c>
      <c r="P33" s="17">
        <f t="shared" si="17"/>
        <v>49.622437500000004</v>
      </c>
    </row>
    <row r="34" spans="1:16" s="7" customFormat="1" ht="21" x14ac:dyDescent="0.25">
      <c r="A34" s="7">
        <v>2015</v>
      </c>
      <c r="B34" s="17">
        <v>16482474</v>
      </c>
      <c r="C34" s="17">
        <v>218.63197476516666</v>
      </c>
      <c r="D34" s="17">
        <v>1.8954345294570067</v>
      </c>
      <c r="E34" s="17">
        <v>220.52740929462368</v>
      </c>
      <c r="M34" s="7" t="s">
        <v>51</v>
      </c>
      <c r="N34" s="17">
        <v>10</v>
      </c>
      <c r="O34" s="17">
        <v>2.5</v>
      </c>
      <c r="P34" s="17">
        <f t="shared" si="17"/>
        <v>66.163250000000005</v>
      </c>
    </row>
    <row r="35" spans="1:16" s="7" customFormat="1" ht="21" x14ac:dyDescent="0.25">
      <c r="A35" s="7">
        <v>2016</v>
      </c>
      <c r="B35" s="17">
        <v>17566321</v>
      </c>
      <c r="C35" s="17">
        <v>234.17553363863311</v>
      </c>
      <c r="D35" s="17">
        <v>2.0268372518578359</v>
      </c>
      <c r="E35" s="17">
        <v>236.20237089049095</v>
      </c>
      <c r="M35" s="7" t="s">
        <v>52</v>
      </c>
      <c r="N35" s="17">
        <v>4</v>
      </c>
      <c r="O35" s="17">
        <v>1</v>
      </c>
      <c r="P35" s="17">
        <f t="shared" si="17"/>
        <v>26.465300000000003</v>
      </c>
    </row>
    <row r="36" spans="1:16" s="7" customFormat="1" ht="21" x14ac:dyDescent="0.25">
      <c r="A36" s="7">
        <v>2017</v>
      </c>
      <c r="B36" s="17">
        <v>18647971</v>
      </c>
      <c r="C36" s="17">
        <v>249.68758511405827</v>
      </c>
      <c r="D36" s="17">
        <v>2.1579736158325082</v>
      </c>
      <c r="E36" s="17">
        <v>251.84555872989077</v>
      </c>
      <c r="M36" s="7" t="s">
        <v>11</v>
      </c>
      <c r="N36" s="17">
        <v>10.199999999999999</v>
      </c>
      <c r="O36" s="17">
        <v>2.5499999999999998</v>
      </c>
      <c r="P36" s="17">
        <f t="shared" si="17"/>
        <v>67.486514999999997</v>
      </c>
    </row>
    <row r="37" spans="1:16" s="7" customFormat="1" ht="21" x14ac:dyDescent="0.25">
      <c r="A37" s="7">
        <v>2018</v>
      </c>
      <c r="B37" s="17">
        <v>19309268</v>
      </c>
      <c r="C37" s="17">
        <v>256.76260019352679</v>
      </c>
      <c r="D37" s="17">
        <v>2.2241855786138793</v>
      </c>
      <c r="E37" s="17">
        <v>258.98678577214065</v>
      </c>
      <c r="M37" s="7" t="s">
        <v>53</v>
      </c>
      <c r="N37" s="17">
        <v>10.318181818181818</v>
      </c>
      <c r="O37" s="17">
        <v>2.5795454545454546</v>
      </c>
      <c r="P37" s="17">
        <f t="shared" si="17"/>
        <v>68.268444318181821</v>
      </c>
    </row>
    <row r="38" spans="1:16" s="7" customFormat="1" ht="21" x14ac:dyDescent="0.25">
      <c r="A38" s="7">
        <v>2019</v>
      </c>
      <c r="B38" s="17">
        <v>19651137.213800002</v>
      </c>
      <c r="C38" s="17">
        <v>261.90426842342202</v>
      </c>
      <c r="D38" s="17">
        <v>2.2670175849728822</v>
      </c>
      <c r="E38" s="17">
        <v>264.17128600839493</v>
      </c>
      <c r="M38" s="7" t="s">
        <v>54</v>
      </c>
      <c r="N38" s="17">
        <v>5.5454545454545459</v>
      </c>
      <c r="O38" s="17">
        <v>1.3863636363636365</v>
      </c>
      <c r="P38" s="17">
        <f t="shared" si="17"/>
        <v>36.690529545454552</v>
      </c>
    </row>
    <row r="39" spans="1:16" s="7" customFormat="1" ht="21" x14ac:dyDescent="0.25">
      <c r="A39" s="7">
        <v>2020</v>
      </c>
      <c r="B39" s="17">
        <v>20107043.597160161</v>
      </c>
      <c r="C39" s="17">
        <v>267.98044745084542</v>
      </c>
      <c r="D39" s="17">
        <v>2.3196123929442525</v>
      </c>
      <c r="E39" s="17">
        <v>270.30005984378965</v>
      </c>
      <c r="M39" s="7" t="s">
        <v>55</v>
      </c>
      <c r="N39" s="17">
        <v>4.7777777777777777</v>
      </c>
      <c r="O39" s="17">
        <v>1.1944444444444444</v>
      </c>
      <c r="P39" s="17">
        <f t="shared" si="17"/>
        <v>31.611330555555554</v>
      </c>
    </row>
    <row r="40" spans="1:16" s="7" customFormat="1" ht="21" x14ac:dyDescent="0.25">
      <c r="A40" s="7">
        <v>2021</v>
      </c>
      <c r="B40" s="17">
        <v>20573527.008614276</v>
      </c>
      <c r="C40" s="17">
        <v>274.19759383170503</v>
      </c>
      <c r="D40" s="17">
        <v>2.3734274004605593</v>
      </c>
      <c r="E40" s="17">
        <v>276.57102123216561</v>
      </c>
      <c r="M40" s="7" t="s">
        <v>56</v>
      </c>
      <c r="N40" s="17">
        <v>7.9</v>
      </c>
      <c r="O40" s="17">
        <v>1.9750000000000001</v>
      </c>
      <c r="P40" s="17">
        <f t="shared" si="17"/>
        <v>52.268967500000009</v>
      </c>
    </row>
    <row r="41" spans="1:16" s="7" customFormat="1" ht="21" x14ac:dyDescent="0.25">
      <c r="A41" s="7">
        <v>2022</v>
      </c>
      <c r="B41" s="17">
        <v>21050832.835214127</v>
      </c>
      <c r="C41" s="17">
        <v>280.55897800860055</v>
      </c>
      <c r="D41" s="17">
        <v>2.4284909161512442</v>
      </c>
      <c r="E41" s="17">
        <v>282.98746892475179</v>
      </c>
      <c r="M41" s="7" t="s">
        <v>57</v>
      </c>
      <c r="N41" s="17">
        <v>10</v>
      </c>
      <c r="O41" s="17">
        <v>2.5</v>
      </c>
      <c r="P41" s="17">
        <f t="shared" si="17"/>
        <v>66.163250000000005</v>
      </c>
    </row>
    <row r="42" spans="1:16" s="7" customFormat="1" ht="21" x14ac:dyDescent="0.25">
      <c r="A42" s="7">
        <v>2023</v>
      </c>
      <c r="B42" s="17">
        <v>21539212.156991091</v>
      </c>
      <c r="C42" s="17">
        <v>287.0679462984001</v>
      </c>
      <c r="D42" s="17">
        <v>2.4848319054059527</v>
      </c>
      <c r="E42" s="17">
        <v>289.55277820380604</v>
      </c>
      <c r="M42" s="7" t="s">
        <v>58</v>
      </c>
      <c r="N42" s="17">
        <v>7.5</v>
      </c>
      <c r="O42" s="17">
        <v>1.875</v>
      </c>
      <c r="P42" s="17">
        <f t="shared" si="17"/>
        <v>49.622437500000004</v>
      </c>
    </row>
    <row r="43" spans="1:16" s="7" customFormat="1" ht="21" x14ac:dyDescent="0.25">
      <c r="A43" s="7">
        <v>2024</v>
      </c>
      <c r="B43" s="17">
        <v>22038921.879033282</v>
      </c>
      <c r="C43" s="17">
        <v>293.72792265252292</v>
      </c>
      <c r="D43" s="17">
        <v>2.5424800056113708</v>
      </c>
      <c r="E43" s="17">
        <v>296.27040265813429</v>
      </c>
      <c r="M43" s="7" t="s">
        <v>59</v>
      </c>
      <c r="N43" s="17">
        <v>6.3</v>
      </c>
      <c r="O43" s="17">
        <v>1.575</v>
      </c>
      <c r="P43" s="17">
        <f t="shared" si="17"/>
        <v>41.682847500000001</v>
      </c>
    </row>
    <row r="44" spans="1:16" s="7" customFormat="1" ht="21" x14ac:dyDescent="0.25">
      <c r="A44" s="16">
        <v>2025</v>
      </c>
      <c r="B44" s="18">
        <v>22550224.866626855</v>
      </c>
      <c r="C44" s="18">
        <v>300.54241045806145</v>
      </c>
      <c r="D44" s="18">
        <v>2.6014655417415553</v>
      </c>
      <c r="E44" s="18">
        <v>303.14387599980302</v>
      </c>
      <c r="M44" s="7" t="s">
        <v>60</v>
      </c>
      <c r="N44" s="17">
        <v>6</v>
      </c>
      <c r="O44" s="17">
        <v>1.5</v>
      </c>
      <c r="P44" s="17">
        <f t="shared" si="17"/>
        <v>39.697949999999999</v>
      </c>
    </row>
    <row r="45" spans="1:16" s="7" customFormat="1" ht="21" x14ac:dyDescent="0.25">
      <c r="M45" s="7" t="s">
        <v>12</v>
      </c>
      <c r="N45" s="17">
        <v>10</v>
      </c>
      <c r="O45" s="17">
        <v>2.5</v>
      </c>
      <c r="P45" s="17">
        <f t="shared" si="17"/>
        <v>66.163250000000005</v>
      </c>
    </row>
    <row r="46" spans="1:16" s="7" customFormat="1" ht="21" x14ac:dyDescent="0.25">
      <c r="M46" s="7" t="s">
        <v>61</v>
      </c>
      <c r="N46" s="17">
        <v>12</v>
      </c>
      <c r="O46" s="17">
        <v>3</v>
      </c>
      <c r="P46" s="17">
        <f t="shared" si="17"/>
        <v>79.395899999999997</v>
      </c>
    </row>
    <row r="47" spans="1:16" s="7" customFormat="1" ht="21" x14ac:dyDescent="0.25">
      <c r="M47" s="7" t="s">
        <v>62</v>
      </c>
      <c r="N47" s="17">
        <v>10</v>
      </c>
      <c r="O47" s="17">
        <v>2.5</v>
      </c>
      <c r="P47" s="17">
        <f t="shared" si="17"/>
        <v>66.163250000000005</v>
      </c>
    </row>
    <row r="48" spans="1:16" s="7" customFormat="1" ht="21" x14ac:dyDescent="0.25">
      <c r="M48" s="7" t="s">
        <v>13</v>
      </c>
      <c r="N48" s="17">
        <v>25</v>
      </c>
      <c r="O48" s="17">
        <v>6.25</v>
      </c>
      <c r="P48" s="17">
        <f t="shared" si="17"/>
        <v>165.40812500000001</v>
      </c>
    </row>
    <row r="49" spans="1:19" s="7" customFormat="1" ht="21" x14ac:dyDescent="0.25">
      <c r="M49" s="16" t="s">
        <v>14</v>
      </c>
      <c r="N49" s="18">
        <v>27.5</v>
      </c>
      <c r="O49" s="18">
        <v>6.875</v>
      </c>
      <c r="P49" s="18">
        <f t="shared" si="17"/>
        <v>181.94893750000003</v>
      </c>
    </row>
    <row r="50" spans="1:19" s="7" customFormat="1" ht="21" x14ac:dyDescent="0.25"/>
    <row r="51" spans="1:19" s="7" customFormat="1" ht="21" x14ac:dyDescent="0.25"/>
    <row r="52" spans="1:19" s="7" customFormat="1" ht="21" x14ac:dyDescent="0.25"/>
    <row r="53" spans="1:19" s="7" customFormat="1" ht="21" x14ac:dyDescent="0.25"/>
    <row r="54" spans="1:19" s="7" customFormat="1" ht="21" x14ac:dyDescent="0.25"/>
    <row r="55" spans="1:19" s="7" customFormat="1" ht="21" x14ac:dyDescent="0.25"/>
    <row r="56" spans="1:19" s="7" customFormat="1" ht="21" x14ac:dyDescent="0.25"/>
    <row r="57" spans="1:19" s="7" customFormat="1" ht="21" x14ac:dyDescent="0.25"/>
    <row r="58" spans="1:19" s="7" customFormat="1" ht="21" x14ac:dyDescent="0.25"/>
    <row r="59" spans="1:19" s="7" customFormat="1" ht="21" x14ac:dyDescent="0.25"/>
    <row r="60" spans="1:19" s="7" customFormat="1" ht="21" x14ac:dyDescent="0.25"/>
    <row r="61" spans="1:19" s="7" customFormat="1" ht="21" x14ac:dyDescent="0.25"/>
    <row r="62" spans="1:19" s="6" customFormat="1" ht="21" x14ac:dyDescent="0.3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8"/>
      <c r="M62" s="9"/>
      <c r="N62" s="9"/>
      <c r="O62" s="10"/>
      <c r="P62" s="9"/>
      <c r="Q62" s="9"/>
      <c r="R62" s="11"/>
      <c r="S62" s="11"/>
    </row>
    <row r="63" spans="1:19" s="6" customFormat="1" ht="21" x14ac:dyDescent="0.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8"/>
      <c r="M63" s="9"/>
      <c r="N63" s="12"/>
      <c r="O63" s="10"/>
      <c r="P63" s="9"/>
      <c r="Q63" s="9"/>
      <c r="R63" s="11"/>
      <c r="S63" s="11"/>
    </row>
    <row r="64" spans="1:19" s="6" customFormat="1" ht="21" x14ac:dyDescent="0.3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8"/>
      <c r="M64" s="9"/>
      <c r="N64" s="9"/>
      <c r="O64" s="10"/>
      <c r="P64" s="9"/>
      <c r="Q64" s="9"/>
      <c r="R64" s="11"/>
      <c r="S64" s="11"/>
    </row>
    <row r="65" spans="1:19" s="6" customFormat="1" ht="21" x14ac:dyDescent="0.3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8"/>
      <c r="M65" s="9"/>
      <c r="N65" s="9"/>
      <c r="O65" s="10"/>
      <c r="P65" s="9"/>
      <c r="Q65" s="9"/>
      <c r="R65" s="11"/>
      <c r="S65" s="11"/>
    </row>
    <row r="66" spans="1:19" s="6" customFormat="1" ht="21" x14ac:dyDescent="0.3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8"/>
      <c r="M66" s="9"/>
      <c r="N66" s="9"/>
      <c r="O66" s="10"/>
      <c r="P66" s="9"/>
      <c r="Q66" s="9"/>
      <c r="R66" s="11"/>
      <c r="S66" s="11"/>
    </row>
    <row r="67" spans="1:19" s="6" customFormat="1" ht="21" x14ac:dyDescent="0.3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8"/>
      <c r="M67" s="9"/>
      <c r="N67" s="9"/>
      <c r="O67" s="10"/>
      <c r="P67" s="9"/>
      <c r="Q67" s="9"/>
      <c r="R67" s="11"/>
      <c r="S67" s="11"/>
    </row>
    <row r="68" spans="1:19" s="6" customFormat="1" ht="21" x14ac:dyDescent="0.3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8"/>
      <c r="M68" s="9"/>
      <c r="N68" s="9"/>
      <c r="O68" s="10"/>
      <c r="P68" s="9"/>
      <c r="Q68" s="9"/>
      <c r="R68" s="11"/>
      <c r="S68" s="11"/>
    </row>
    <row r="69" spans="1:19" s="6" customFormat="1" ht="21" x14ac:dyDescent="0.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8"/>
      <c r="M69" s="9"/>
      <c r="N69" s="9"/>
      <c r="O69" s="10"/>
      <c r="P69" s="9"/>
      <c r="Q69" s="9"/>
      <c r="R69" s="11"/>
      <c r="S69" s="11"/>
    </row>
    <row r="70" spans="1:19" s="6" customFormat="1" ht="21" x14ac:dyDescent="0.3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8"/>
      <c r="M70" s="9"/>
      <c r="N70" s="9"/>
      <c r="O70" s="10"/>
      <c r="P70" s="9"/>
      <c r="Q70" s="9"/>
      <c r="R70" s="11"/>
      <c r="S70" s="11"/>
    </row>
    <row r="71" spans="1:19" s="6" customFormat="1" ht="21" x14ac:dyDescent="0.3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8"/>
      <c r="M71" s="9"/>
      <c r="N71" s="9"/>
      <c r="O71" s="9"/>
      <c r="P71" s="9"/>
      <c r="Q71" s="9"/>
      <c r="R71" s="11"/>
      <c r="S71" s="11"/>
    </row>
    <row r="72" spans="1:19" s="6" customFormat="1" ht="21" x14ac:dyDescent="0.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8"/>
      <c r="M72" s="9"/>
      <c r="N72" s="9"/>
      <c r="O72" s="9"/>
      <c r="P72" s="9"/>
      <c r="Q72" s="9"/>
      <c r="R72" s="11"/>
      <c r="S72" s="11"/>
    </row>
    <row r="73" spans="1:19" s="6" customFormat="1" ht="21" x14ac:dyDescent="0.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8"/>
      <c r="M73" s="9"/>
      <c r="N73" s="9"/>
      <c r="O73" s="10"/>
      <c r="P73" s="9"/>
      <c r="Q73" s="9"/>
      <c r="R73" s="11"/>
      <c r="S73" s="11"/>
    </row>
    <row r="74" spans="1:19" s="6" customFormat="1" ht="21" x14ac:dyDescent="0.3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8"/>
      <c r="M74" s="9"/>
      <c r="N74" s="9"/>
      <c r="O74" s="9"/>
      <c r="P74" s="9"/>
      <c r="Q74" s="9"/>
      <c r="R74" s="11"/>
      <c r="S74" s="11"/>
    </row>
    <row r="75" spans="1:19" s="6" customFormat="1" ht="21" x14ac:dyDescent="0.3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7"/>
      <c r="N75" s="7"/>
      <c r="O75" s="13"/>
      <c r="P75" s="7"/>
      <c r="Q75" s="7"/>
    </row>
    <row r="76" spans="1:19" s="6" customFormat="1" ht="21" x14ac:dyDescent="0.3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7"/>
      <c r="N76" s="7"/>
      <c r="O76" s="13"/>
      <c r="P76" s="7"/>
      <c r="Q76" s="7"/>
    </row>
    <row r="77" spans="1:19" s="6" customFormat="1" ht="21" x14ac:dyDescent="0.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7"/>
      <c r="N77" s="7"/>
      <c r="O77" s="13"/>
      <c r="P77" s="7"/>
      <c r="Q77" s="7"/>
    </row>
    <row r="78" spans="1:19" s="6" customFormat="1" ht="21" x14ac:dyDescent="0.3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7"/>
      <c r="N78" s="7"/>
      <c r="O78" s="13"/>
      <c r="P78" s="7"/>
      <c r="Q78" s="7"/>
    </row>
    <row r="79" spans="1:19" s="6" customFormat="1" ht="21" x14ac:dyDescent="0.3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7"/>
      <c r="N79" s="7"/>
      <c r="O79" s="7"/>
      <c r="P79" s="7"/>
      <c r="Q79" s="7"/>
    </row>
    <row r="80" spans="1:19" s="6" customFormat="1" ht="21" x14ac:dyDescent="0.3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7"/>
      <c r="N80" s="7"/>
      <c r="O80" s="13"/>
      <c r="P80" s="7"/>
      <c r="Q80" s="7"/>
    </row>
    <row r="81" spans="1:17" s="6" customFormat="1" ht="21" x14ac:dyDescent="0.3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7"/>
      <c r="N81" s="7"/>
      <c r="O81" s="13"/>
      <c r="P81" s="7"/>
      <c r="Q81" s="7"/>
    </row>
    <row r="82" spans="1:17" s="6" customFormat="1" ht="21" x14ac:dyDescent="0.3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7"/>
      <c r="N82" s="7"/>
      <c r="O82" s="7"/>
      <c r="P82" s="7"/>
      <c r="Q82" s="14"/>
    </row>
    <row r="83" spans="1:17" s="6" customFormat="1" ht="21" x14ac:dyDescent="0.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7"/>
      <c r="N83" s="7"/>
      <c r="O83" s="7"/>
      <c r="P83" s="7"/>
      <c r="Q83" s="7"/>
    </row>
    <row r="84" spans="1:17" s="6" customFormat="1" ht="21" x14ac:dyDescent="0.3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7"/>
      <c r="N84" s="7"/>
      <c r="O84" s="7"/>
      <c r="P84" s="7"/>
      <c r="Q84" s="7"/>
    </row>
    <row r="85" spans="1:17" s="6" customFormat="1" ht="21" x14ac:dyDescent="0.3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7"/>
      <c r="N85" s="7"/>
      <c r="O85" s="13"/>
      <c r="P85" s="7"/>
      <c r="Q85" s="7"/>
    </row>
    <row r="86" spans="1:17" s="6" customFormat="1" ht="21" x14ac:dyDescent="0.3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7"/>
      <c r="N86" s="7"/>
      <c r="O86" s="7"/>
      <c r="P86" s="7"/>
      <c r="Q86" s="7"/>
    </row>
    <row r="87" spans="1:17" s="6" customFormat="1" ht="21" x14ac:dyDescent="0.3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7"/>
      <c r="N87" s="7"/>
      <c r="O87" s="13"/>
      <c r="P87" s="7"/>
      <c r="Q87" s="7"/>
    </row>
    <row r="88" spans="1:17" s="6" customFormat="1" ht="21" x14ac:dyDescent="0.3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7"/>
      <c r="N88" s="7"/>
      <c r="O88" s="13"/>
      <c r="P88" s="7"/>
      <c r="Q88" s="7"/>
    </row>
    <row r="89" spans="1:17" s="6" customFormat="1" ht="21" x14ac:dyDescent="0.3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7"/>
      <c r="N89" s="7"/>
      <c r="O89" s="13"/>
      <c r="P89" s="7"/>
      <c r="Q89" s="7"/>
    </row>
    <row r="90" spans="1:17" s="6" customFormat="1" ht="21" x14ac:dyDescent="0.3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7"/>
      <c r="N90" s="7"/>
      <c r="O90" s="13"/>
      <c r="P90" s="7"/>
      <c r="Q90" s="7"/>
    </row>
    <row r="91" spans="1:17" s="6" customFormat="1" ht="21" x14ac:dyDescent="0.3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7"/>
      <c r="N91" s="7"/>
      <c r="O91" s="7"/>
      <c r="P91" s="7"/>
      <c r="Q91" s="7"/>
    </row>
    <row r="92" spans="1:17" s="6" customFormat="1" ht="21" x14ac:dyDescent="0.3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7"/>
      <c r="N92" s="7"/>
      <c r="O92" s="7"/>
      <c r="P92" s="7"/>
      <c r="Q92" s="7"/>
    </row>
    <row r="93" spans="1:17" s="6" customFormat="1" ht="21" x14ac:dyDescent="0.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7"/>
      <c r="N93" s="7"/>
      <c r="O93" s="13"/>
      <c r="P93" s="7"/>
      <c r="Q93" s="7"/>
    </row>
    <row r="94" spans="1:17" s="6" customFormat="1" ht="21" x14ac:dyDescent="0.3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7"/>
      <c r="N94" s="7"/>
      <c r="O94" s="13"/>
      <c r="P94" s="7"/>
      <c r="Q94" s="7"/>
    </row>
    <row r="95" spans="1:17" x14ac:dyDescent="0.25">
      <c r="M95" s="2"/>
      <c r="N95" s="2"/>
      <c r="O95" s="2"/>
      <c r="P95" s="2"/>
      <c r="Q95" s="2"/>
    </row>
    <row r="96" spans="1:17" x14ac:dyDescent="0.25">
      <c r="M96" s="2"/>
      <c r="N96" s="2"/>
      <c r="O96" s="3"/>
      <c r="P96" s="2"/>
      <c r="Q96" s="2"/>
    </row>
    <row r="97" spans="13:17" x14ac:dyDescent="0.25">
      <c r="M97" s="2"/>
      <c r="N97" s="2"/>
      <c r="O97" s="3"/>
      <c r="P97" s="2"/>
      <c r="Q97" s="2"/>
    </row>
    <row r="98" spans="13:17" x14ac:dyDescent="0.25">
      <c r="M98" s="2"/>
      <c r="N98" s="2"/>
      <c r="O98" s="2"/>
      <c r="P98" s="2"/>
      <c r="Q98" s="2"/>
    </row>
    <row r="99" spans="13:17" x14ac:dyDescent="0.25">
      <c r="M99" s="2"/>
      <c r="N99" s="2"/>
      <c r="O99" s="3"/>
      <c r="P99" s="2"/>
      <c r="Q99" s="2"/>
    </row>
    <row r="100" spans="13:17" x14ac:dyDescent="0.25">
      <c r="M100" s="2"/>
      <c r="N100" s="2"/>
      <c r="O100" s="2"/>
      <c r="P100" s="2"/>
      <c r="Q100" s="2"/>
    </row>
    <row r="101" spans="13:17" x14ac:dyDescent="0.25">
      <c r="M101" s="2"/>
      <c r="N101" s="2"/>
      <c r="O101" s="3"/>
      <c r="P101" s="2"/>
      <c r="Q101" s="2"/>
    </row>
    <row r="102" spans="13:17" x14ac:dyDescent="0.25">
      <c r="M102" s="2"/>
      <c r="N102" s="2"/>
      <c r="O102" s="3"/>
      <c r="P102" s="2"/>
      <c r="Q102" s="2"/>
    </row>
    <row r="103" spans="13:17" x14ac:dyDescent="0.25">
      <c r="M103" s="2"/>
      <c r="N103" s="2"/>
      <c r="O103" s="2"/>
      <c r="P103" s="2"/>
      <c r="Q103" s="2"/>
    </row>
    <row r="104" spans="13:17" ht="15.75" thickBot="1" x14ac:dyDescent="0.3">
      <c r="M104" s="4"/>
      <c r="N104" s="4"/>
      <c r="O104" s="4"/>
      <c r="P104" s="4"/>
      <c r="Q104" s="4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Contamination of Sunscreens</vt:lpstr>
    </vt:vector>
  </TitlesOfParts>
  <Company>CICY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Jesús Alvarado Flores</dc:creator>
  <cp:lastModifiedBy>Jesús Alvarado Flores</cp:lastModifiedBy>
  <dcterms:created xsi:type="dcterms:W3CDTF">2020-01-10T15:21:19Z</dcterms:created>
  <dcterms:modified xsi:type="dcterms:W3CDTF">2020-02-14T17:14:14Z</dcterms:modified>
</cp:coreProperties>
</file>