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ÉS PASTOR\OneDrive\Escritorio\Investigación\Special Issue Beyond Energy Efficiency in Architecture\Revisión del artículo\Envío segunda revison 20220321\Supplementary Data\"/>
    </mc:Choice>
  </mc:AlternateContent>
  <bookViews>
    <workbookView xWindow="0" yWindow="0" windowWidth="24000" windowHeight="9750" activeTab="2"/>
  </bookViews>
  <sheets>
    <sheet name="First Calibration" sheetId="15" r:id="rId1"/>
    <sheet name="Second Calibration" sheetId="20" r:id="rId2"/>
    <sheet name="Third Calibration" sheetId="21" r:id="rId3"/>
  </sheets>
  <definedNames>
    <definedName name="_xlnm._FilterDatabase" localSheetId="0" hidden="1">'First Calibration'!$B$3:$E$3</definedName>
    <definedName name="_xlnm._FilterDatabase" localSheetId="1" hidden="1">'Second Calibration'!$B$3:$E$3</definedName>
    <definedName name="_xlnm._FilterDatabase" localSheetId="2" hidden="1">'Third Calibration'!$B$3:$E$3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76" i="21" l="1"/>
  <c r="AG39" i="21"/>
  <c r="P86" i="20"/>
  <c r="P20" i="20"/>
  <c r="P14" i="20"/>
  <c r="P8" i="20"/>
  <c r="AH70" i="20"/>
  <c r="AH69" i="20"/>
  <c r="AH42" i="20"/>
  <c r="AH38" i="20"/>
  <c r="AH37" i="20"/>
  <c r="AH17" i="20"/>
  <c r="AH14" i="20"/>
  <c r="AH13" i="20"/>
  <c r="D27" i="21"/>
  <c r="P27" i="21" s="1"/>
  <c r="E27" i="21"/>
  <c r="AE27" i="21" s="1"/>
  <c r="D29" i="21"/>
  <c r="P29" i="21" s="1"/>
  <c r="E29" i="21"/>
  <c r="AG29" i="21" s="1"/>
  <c r="D47" i="21"/>
  <c r="P47" i="21" s="1"/>
  <c r="E47" i="21"/>
  <c r="AH47" i="21" s="1"/>
  <c r="D59" i="21"/>
  <c r="Q59" i="21" s="1"/>
  <c r="E59" i="21"/>
  <c r="AB59" i="21" s="1"/>
  <c r="D62" i="21"/>
  <c r="N62" i="21" s="1"/>
  <c r="E62" i="21"/>
  <c r="AH62" i="21" s="1"/>
  <c r="D63" i="21"/>
  <c r="Q63" i="21" s="1"/>
  <c r="E63" i="21"/>
  <c r="AE63" i="21" s="1"/>
  <c r="D66" i="21"/>
  <c r="I66" i="21" s="1"/>
  <c r="E66" i="21"/>
  <c r="AE66" i="21" s="1"/>
  <c r="D75" i="21"/>
  <c r="K75" i="21" s="1"/>
  <c r="E75" i="21"/>
  <c r="AH75" i="21" s="1"/>
  <c r="D87" i="21"/>
  <c r="I87" i="21" s="1"/>
  <c r="E87" i="21"/>
  <c r="AB87" i="21" s="1"/>
  <c r="D80" i="21"/>
  <c r="N80" i="21" s="1"/>
  <c r="E80" i="21"/>
  <c r="X80" i="21" s="1"/>
  <c r="D91" i="21"/>
  <c r="I91" i="21" s="1"/>
  <c r="E91" i="21"/>
  <c r="AH91" i="21" s="1"/>
  <c r="D90" i="21"/>
  <c r="N90" i="21" s="1"/>
  <c r="E90" i="21"/>
  <c r="X90" i="21" s="1"/>
  <c r="D92" i="21"/>
  <c r="G92" i="21" s="1"/>
  <c r="E92" i="21"/>
  <c r="AB92" i="21" s="1"/>
  <c r="D78" i="21"/>
  <c r="Q78" i="21" s="1"/>
  <c r="E78" i="21"/>
  <c r="Z78" i="21" s="1"/>
  <c r="D83" i="21"/>
  <c r="K83" i="21" s="1"/>
  <c r="E83" i="21"/>
  <c r="AH83" i="21" s="1"/>
  <c r="D94" i="21"/>
  <c r="Q94" i="21" s="1"/>
  <c r="E94" i="21"/>
  <c r="AE94" i="21" s="1"/>
  <c r="D26" i="21"/>
  <c r="K26" i="21" s="1"/>
  <c r="E26" i="21"/>
  <c r="AH26" i="21" s="1"/>
  <c r="D35" i="21"/>
  <c r="N35" i="21" s="1"/>
  <c r="E35" i="21"/>
  <c r="Z35" i="21" s="1"/>
  <c r="D43" i="21"/>
  <c r="P43" i="21" s="1"/>
  <c r="E43" i="21"/>
  <c r="AB43" i="21" s="1"/>
  <c r="D60" i="21"/>
  <c r="Q60" i="21" s="1"/>
  <c r="E60" i="21"/>
  <c r="AH60" i="21" s="1"/>
  <c r="D61" i="21"/>
  <c r="Q61" i="21" s="1"/>
  <c r="E61" i="21"/>
  <c r="Z61" i="21" s="1"/>
  <c r="D71" i="21"/>
  <c r="Q71" i="21" s="1"/>
  <c r="E71" i="21"/>
  <c r="AB71" i="21" s="1"/>
  <c r="D65" i="21"/>
  <c r="N65" i="21" s="1"/>
  <c r="E65" i="21"/>
  <c r="AH65" i="21" s="1"/>
  <c r="D72" i="21"/>
  <c r="N72" i="21" s="1"/>
  <c r="E72" i="21"/>
  <c r="AB72" i="21" s="1"/>
  <c r="D74" i="21"/>
  <c r="N74" i="21" s="1"/>
  <c r="E74" i="21"/>
  <c r="X74" i="21" s="1"/>
  <c r="D79" i="21"/>
  <c r="Q79" i="21" s="1"/>
  <c r="E79" i="21"/>
  <c r="AE79" i="21" s="1"/>
  <c r="D84" i="21"/>
  <c r="Q84" i="21" s="1"/>
  <c r="E84" i="21"/>
  <c r="Z84" i="21" s="1"/>
  <c r="D88" i="21"/>
  <c r="Q88" i="21" s="1"/>
  <c r="E88" i="21"/>
  <c r="AB88" i="21" s="1"/>
  <c r="D85" i="21"/>
  <c r="I85" i="21" s="1"/>
  <c r="E85" i="21"/>
  <c r="AH85" i="21" s="1"/>
  <c r="D89" i="21"/>
  <c r="Q89" i="21" s="1"/>
  <c r="E89" i="21"/>
  <c r="AB89" i="21" s="1"/>
  <c r="D86" i="21"/>
  <c r="Q86" i="21" s="1"/>
  <c r="E86" i="21"/>
  <c r="X86" i="21" s="1"/>
  <c r="D93" i="21"/>
  <c r="P93" i="21" s="1"/>
  <c r="E93" i="21"/>
  <c r="X93" i="21" s="1"/>
  <c r="D81" i="21"/>
  <c r="Q81" i="21" s="1"/>
  <c r="E81" i="21"/>
  <c r="AB81" i="21" s="1"/>
  <c r="D69" i="21"/>
  <c r="K69" i="21" s="1"/>
  <c r="E69" i="21"/>
  <c r="Z69" i="21" s="1"/>
  <c r="D68" i="21"/>
  <c r="K68" i="21" s="1"/>
  <c r="E68" i="21"/>
  <c r="AG68" i="21" s="1"/>
  <c r="D82" i="21"/>
  <c r="Q82" i="21" s="1"/>
  <c r="E82" i="21"/>
  <c r="AE82" i="21" s="1"/>
  <c r="D67" i="21"/>
  <c r="G67" i="21" s="1"/>
  <c r="E67" i="21"/>
  <c r="AB67" i="21" s="1"/>
  <c r="D64" i="21"/>
  <c r="Q64" i="21" s="1"/>
  <c r="E64" i="21"/>
  <c r="AH64" i="21" s="1"/>
  <c r="D73" i="21"/>
  <c r="Q73" i="21" s="1"/>
  <c r="E73" i="21"/>
  <c r="AE73" i="21" s="1"/>
  <c r="D70" i="21"/>
  <c r="Q70" i="21" s="1"/>
  <c r="E70" i="21"/>
  <c r="AE70" i="21" s="1"/>
  <c r="D76" i="21"/>
  <c r="Q76" i="21" s="1"/>
  <c r="E76" i="21"/>
  <c r="AG76" i="21" s="1"/>
  <c r="D77" i="21"/>
  <c r="E77" i="21"/>
  <c r="Z77" i="21" s="1"/>
  <c r="D53" i="21"/>
  <c r="I53" i="21" s="1"/>
  <c r="E53" i="21"/>
  <c r="AG53" i="21" s="1"/>
  <c r="D51" i="21"/>
  <c r="Q51" i="21" s="1"/>
  <c r="E51" i="21"/>
  <c r="Z51" i="21" s="1"/>
  <c r="D39" i="21"/>
  <c r="P39" i="21" s="1"/>
  <c r="E39" i="21"/>
  <c r="AH39" i="21" s="1"/>
  <c r="D50" i="21"/>
  <c r="Q50" i="21" s="1"/>
  <c r="E50" i="21"/>
  <c r="AB50" i="21" s="1"/>
  <c r="D41" i="21"/>
  <c r="I41" i="21" s="1"/>
  <c r="E41" i="21"/>
  <c r="AH41" i="21" s="1"/>
  <c r="D38" i="21"/>
  <c r="Q38" i="21" s="1"/>
  <c r="E38" i="21"/>
  <c r="X38" i="21" s="1"/>
  <c r="D49" i="21"/>
  <c r="Q49" i="21" s="1"/>
  <c r="E49" i="21"/>
  <c r="AE49" i="21" s="1"/>
  <c r="D37" i="21"/>
  <c r="P37" i="21" s="1"/>
  <c r="E37" i="21"/>
  <c r="AG37" i="21" s="1"/>
  <c r="D44" i="21"/>
  <c r="Q44" i="21" s="1"/>
  <c r="E44" i="21"/>
  <c r="X44" i="21" s="1"/>
  <c r="D54" i="21"/>
  <c r="N54" i="21" s="1"/>
  <c r="E54" i="21"/>
  <c r="AE54" i="21" s="1"/>
  <c r="D52" i="21"/>
  <c r="Q52" i="21" s="1"/>
  <c r="E52" i="21"/>
  <c r="AG52" i="21" s="1"/>
  <c r="D45" i="21"/>
  <c r="N45" i="21" s="1"/>
  <c r="E45" i="21"/>
  <c r="X45" i="21" s="1"/>
  <c r="D57" i="21"/>
  <c r="N57" i="21" s="1"/>
  <c r="E57" i="21"/>
  <c r="Z57" i="21" s="1"/>
  <c r="D46" i="21"/>
  <c r="Q46" i="21" s="1"/>
  <c r="E46" i="21"/>
  <c r="AE46" i="21" s="1"/>
  <c r="D58" i="21"/>
  <c r="Q58" i="21" s="1"/>
  <c r="E58" i="21"/>
  <c r="AE58" i="21" s="1"/>
  <c r="D34" i="21"/>
  <c r="Q34" i="21" s="1"/>
  <c r="E34" i="21"/>
  <c r="X34" i="21" s="1"/>
  <c r="D40" i="21"/>
  <c r="N40" i="21" s="1"/>
  <c r="E40" i="21"/>
  <c r="AG40" i="21" s="1"/>
  <c r="D56" i="21"/>
  <c r="E56" i="21"/>
  <c r="AB56" i="21" s="1"/>
  <c r="D33" i="21"/>
  <c r="Q33" i="21" s="1"/>
  <c r="E33" i="21"/>
  <c r="Z33" i="21" s="1"/>
  <c r="D55" i="21"/>
  <c r="Q55" i="21" s="1"/>
  <c r="E55" i="21"/>
  <c r="AH55" i="21" s="1"/>
  <c r="D42" i="21"/>
  <c r="Q42" i="21" s="1"/>
  <c r="E42" i="21"/>
  <c r="AG42" i="21" s="1"/>
  <c r="D48" i="21"/>
  <c r="N48" i="21" s="1"/>
  <c r="E48" i="21"/>
  <c r="AE48" i="21" s="1"/>
  <c r="D36" i="21"/>
  <c r="E36" i="21"/>
  <c r="AG36" i="21" s="1"/>
  <c r="D30" i="21"/>
  <c r="Q30" i="21" s="1"/>
  <c r="E30" i="21"/>
  <c r="X30" i="21" s="1"/>
  <c r="D32" i="21"/>
  <c r="N32" i="21" s="1"/>
  <c r="E32" i="21"/>
  <c r="AE32" i="21" s="1"/>
  <c r="D31" i="21"/>
  <c r="Q31" i="21" s="1"/>
  <c r="E31" i="21"/>
  <c r="AE31" i="21" s="1"/>
  <c r="D108" i="21"/>
  <c r="E108" i="21"/>
  <c r="X108" i="21" s="1"/>
  <c r="D109" i="21"/>
  <c r="Q109" i="21" s="1"/>
  <c r="E109" i="21"/>
  <c r="AE109" i="21" s="1"/>
  <c r="D111" i="21"/>
  <c r="N111" i="21" s="1"/>
  <c r="E111" i="21"/>
  <c r="AH111" i="21" s="1"/>
  <c r="D110" i="21"/>
  <c r="Q110" i="21" s="1"/>
  <c r="E110" i="21"/>
  <c r="X110" i="21" s="1"/>
  <c r="D107" i="21"/>
  <c r="N107" i="21" s="1"/>
  <c r="E107" i="21"/>
  <c r="AB107" i="21" s="1"/>
  <c r="D97" i="21"/>
  <c r="N78" i="21" s="1"/>
  <c r="E97" i="21"/>
  <c r="Z97" i="21" s="1"/>
  <c r="D103" i="21"/>
  <c r="Q103" i="21" s="1"/>
  <c r="E103" i="21"/>
  <c r="AH103" i="21" s="1"/>
  <c r="D104" i="21"/>
  <c r="N104" i="21" s="1"/>
  <c r="E104" i="21"/>
  <c r="X104" i="21" s="1"/>
  <c r="D99" i="21"/>
  <c r="I99" i="21" s="1"/>
  <c r="E99" i="21"/>
  <c r="Z99" i="21" s="1"/>
  <c r="D105" i="21"/>
  <c r="K105" i="21" s="1"/>
  <c r="E105" i="21"/>
  <c r="Z105" i="21" s="1"/>
  <c r="D106" i="21"/>
  <c r="Q106" i="21" s="1"/>
  <c r="E106" i="21"/>
  <c r="AB106" i="21" s="1"/>
  <c r="D101" i="21"/>
  <c r="Q101" i="21" s="1"/>
  <c r="E101" i="21"/>
  <c r="AG101" i="21" s="1"/>
  <c r="D98" i="21"/>
  <c r="Q98" i="21" s="1"/>
  <c r="E98" i="21"/>
  <c r="X98" i="21" s="1"/>
  <c r="D96" i="21"/>
  <c r="Q96" i="21" s="1"/>
  <c r="E96" i="21"/>
  <c r="AB96" i="21" s="1"/>
  <c r="D100" i="21"/>
  <c r="Q100" i="21" s="1"/>
  <c r="E100" i="21"/>
  <c r="AB100" i="21" s="1"/>
  <c r="D95" i="21"/>
  <c r="P95" i="21" s="1"/>
  <c r="E95" i="21"/>
  <c r="X95" i="21" s="1"/>
  <c r="D102" i="21"/>
  <c r="Q102" i="21" s="1"/>
  <c r="E102" i="21"/>
  <c r="X102" i="21" s="1"/>
  <c r="D25" i="21"/>
  <c r="P25" i="21" s="1"/>
  <c r="E25" i="21"/>
  <c r="AG25" i="21" s="1"/>
  <c r="D24" i="21"/>
  <c r="Q24" i="21" s="1"/>
  <c r="E24" i="21"/>
  <c r="AG24" i="21" s="1"/>
  <c r="D23" i="21"/>
  <c r="Q23" i="21" s="1"/>
  <c r="E23" i="21"/>
  <c r="AE23" i="21" s="1"/>
  <c r="D22" i="21"/>
  <c r="Q22" i="21" s="1"/>
  <c r="E22" i="21"/>
  <c r="AH22" i="21" s="1"/>
  <c r="D18" i="21"/>
  <c r="Q18" i="21" s="1"/>
  <c r="E18" i="21"/>
  <c r="AH18" i="21" s="1"/>
  <c r="D21" i="21"/>
  <c r="G21" i="21" s="1"/>
  <c r="E21" i="21"/>
  <c r="AG21" i="21" s="1"/>
  <c r="D19" i="21"/>
  <c r="Q19" i="21" s="1"/>
  <c r="E19" i="21"/>
  <c r="AE19" i="21" s="1"/>
  <c r="D17" i="21"/>
  <c r="Q17" i="21" s="1"/>
  <c r="E17" i="21"/>
  <c r="AG17" i="21" s="1"/>
  <c r="D20" i="21"/>
  <c r="K20" i="21" s="1"/>
  <c r="E20" i="21"/>
  <c r="AE20" i="21" s="1"/>
  <c r="D15" i="21"/>
  <c r="P15" i="21" s="1"/>
  <c r="E15" i="21"/>
  <c r="AH15" i="21" s="1"/>
  <c r="D8" i="21"/>
  <c r="Q8" i="21" s="1"/>
  <c r="E8" i="21"/>
  <c r="Z8" i="21" s="1"/>
  <c r="D10" i="21"/>
  <c r="Q10" i="21" s="1"/>
  <c r="E10" i="21"/>
  <c r="AE10" i="21" s="1"/>
  <c r="D11" i="21"/>
  <c r="P11" i="21" s="1"/>
  <c r="E11" i="21"/>
  <c r="AH11" i="21" s="1"/>
  <c r="D9" i="21"/>
  <c r="I103" i="21" s="1"/>
  <c r="E9" i="21"/>
  <c r="AG9" i="21" s="1"/>
  <c r="D4" i="21"/>
  <c r="Q4" i="21" s="1"/>
  <c r="E4" i="21"/>
  <c r="Z104" i="21" s="1"/>
  <c r="D6" i="21"/>
  <c r="K6" i="21" s="1"/>
  <c r="E6" i="21"/>
  <c r="Z6" i="21" s="1"/>
  <c r="D7" i="21"/>
  <c r="Q7" i="21" s="1"/>
  <c r="E7" i="21"/>
  <c r="AH7" i="21" s="1"/>
  <c r="D12" i="21"/>
  <c r="Q12" i="21" s="1"/>
  <c r="E12" i="21"/>
  <c r="X107" i="21" s="1"/>
  <c r="D5" i="21"/>
  <c r="P5" i="21" s="1"/>
  <c r="E5" i="21"/>
  <c r="AG5" i="21" s="1"/>
  <c r="D14" i="21"/>
  <c r="Q14" i="21" s="1"/>
  <c r="E14" i="21"/>
  <c r="AG14" i="21" s="1"/>
  <c r="D16" i="21"/>
  <c r="Q16" i="21" s="1"/>
  <c r="E16" i="21"/>
  <c r="AE16" i="21" s="1"/>
  <c r="D13" i="21"/>
  <c r="P13" i="21" s="1"/>
  <c r="E13" i="21"/>
  <c r="Z111" i="21" s="1"/>
  <c r="E28" i="21"/>
  <c r="AH28" i="21" s="1"/>
  <c r="D28" i="21"/>
  <c r="K28" i="21" s="1"/>
  <c r="AL111" i="21"/>
  <c r="U111" i="21"/>
  <c r="AL110" i="21"/>
  <c r="U110" i="21"/>
  <c r="AL109" i="21"/>
  <c r="U109" i="21"/>
  <c r="AL108" i="21"/>
  <c r="U108" i="21"/>
  <c r="AL107" i="21"/>
  <c r="U107" i="21"/>
  <c r="AL106" i="21"/>
  <c r="U106" i="21"/>
  <c r="AL105" i="21"/>
  <c r="U105" i="21"/>
  <c r="AL104" i="21"/>
  <c r="U104" i="21"/>
  <c r="AL103" i="21"/>
  <c r="U103" i="21"/>
  <c r="AL102" i="21"/>
  <c r="U102" i="21"/>
  <c r="AL101" i="21"/>
  <c r="U101" i="21"/>
  <c r="AL100" i="21"/>
  <c r="U100" i="21"/>
  <c r="AL99" i="21"/>
  <c r="U99" i="21"/>
  <c r="AL98" i="21"/>
  <c r="U98" i="21"/>
  <c r="AL97" i="21"/>
  <c r="U97" i="21"/>
  <c r="AL96" i="21"/>
  <c r="U96" i="21"/>
  <c r="AL95" i="21"/>
  <c r="U95" i="21"/>
  <c r="AL94" i="21"/>
  <c r="U94" i="21"/>
  <c r="AL93" i="21"/>
  <c r="U93" i="21"/>
  <c r="AL92" i="21"/>
  <c r="U92" i="21"/>
  <c r="AL91" i="21"/>
  <c r="AB91" i="21"/>
  <c r="U91" i="21"/>
  <c r="AL90" i="21"/>
  <c r="U90" i="21"/>
  <c r="AL89" i="21"/>
  <c r="U89" i="21"/>
  <c r="AL88" i="21"/>
  <c r="U88" i="21"/>
  <c r="AL87" i="21"/>
  <c r="X87" i="21"/>
  <c r="U87" i="21"/>
  <c r="AL86" i="21"/>
  <c r="Z86" i="21"/>
  <c r="U86" i="21"/>
  <c r="N86" i="21"/>
  <c r="AL85" i="21"/>
  <c r="U85" i="21"/>
  <c r="AL84" i="21"/>
  <c r="U84" i="21"/>
  <c r="AL83" i="21"/>
  <c r="U83" i="21"/>
  <c r="X83" i="21"/>
  <c r="AL82" i="21"/>
  <c r="U82" i="21"/>
  <c r="AL81" i="21"/>
  <c r="U81" i="21"/>
  <c r="AL80" i="21"/>
  <c r="U80" i="21"/>
  <c r="K80" i="21"/>
  <c r="AL79" i="21"/>
  <c r="U79" i="21"/>
  <c r="AL78" i="21"/>
  <c r="X78" i="21"/>
  <c r="U78" i="21"/>
  <c r="AL77" i="21"/>
  <c r="U77" i="21"/>
  <c r="AL76" i="21"/>
  <c r="U76" i="21"/>
  <c r="AL75" i="21"/>
  <c r="U75" i="21"/>
  <c r="N75" i="21"/>
  <c r="AB75" i="21"/>
  <c r="AL74" i="21"/>
  <c r="U74" i="21"/>
  <c r="AL73" i="21"/>
  <c r="Z73" i="21"/>
  <c r="U73" i="21"/>
  <c r="AL72" i="21"/>
  <c r="U72" i="21"/>
  <c r="AL71" i="21"/>
  <c r="U71" i="21"/>
  <c r="I71" i="21"/>
  <c r="AL70" i="21"/>
  <c r="U70" i="21"/>
  <c r="AL69" i="21"/>
  <c r="U69" i="21"/>
  <c r="AL68" i="21"/>
  <c r="U68" i="21"/>
  <c r="AL67" i="21"/>
  <c r="U67" i="21"/>
  <c r="AL66" i="21"/>
  <c r="U66" i="21"/>
  <c r="K66" i="21"/>
  <c r="AL65" i="21"/>
  <c r="U65" i="21"/>
  <c r="X65" i="21"/>
  <c r="AL64" i="21"/>
  <c r="U64" i="21"/>
  <c r="AL63" i="21"/>
  <c r="U63" i="21"/>
  <c r="AL62" i="21"/>
  <c r="U62" i="21"/>
  <c r="AL61" i="21"/>
  <c r="U61" i="21"/>
  <c r="AL60" i="21"/>
  <c r="U60" i="21"/>
  <c r="N60" i="21"/>
  <c r="I60" i="21"/>
  <c r="G60" i="21"/>
  <c r="AL59" i="21"/>
  <c r="U59" i="21"/>
  <c r="AL58" i="21"/>
  <c r="AB58" i="21"/>
  <c r="U58" i="21"/>
  <c r="AL57" i="21"/>
  <c r="U57" i="21"/>
  <c r="AL56" i="21"/>
  <c r="U56" i="21"/>
  <c r="AL55" i="21"/>
  <c r="U55" i="21"/>
  <c r="AL54" i="21"/>
  <c r="U54" i="21"/>
  <c r="AL53" i="21"/>
  <c r="U53" i="21"/>
  <c r="AL52" i="21"/>
  <c r="Z52" i="21"/>
  <c r="U52" i="21"/>
  <c r="AL51" i="21"/>
  <c r="AE51" i="21"/>
  <c r="U51" i="21"/>
  <c r="AL50" i="21"/>
  <c r="U50" i="21"/>
  <c r="K50" i="21"/>
  <c r="AL49" i="21"/>
  <c r="U49" i="21"/>
  <c r="AL48" i="21"/>
  <c r="U48" i="21"/>
  <c r="I48" i="21"/>
  <c r="AL47" i="21"/>
  <c r="U47" i="21"/>
  <c r="AL46" i="21"/>
  <c r="U46" i="21"/>
  <c r="N46" i="21"/>
  <c r="AL45" i="21"/>
  <c r="U45" i="21"/>
  <c r="AL44" i="21"/>
  <c r="U44" i="21"/>
  <c r="AE44" i="21"/>
  <c r="AL43" i="21"/>
  <c r="U43" i="21"/>
  <c r="N43" i="21"/>
  <c r="AL42" i="21"/>
  <c r="X42" i="21"/>
  <c r="U42" i="21"/>
  <c r="Z42" i="21"/>
  <c r="AL41" i="21"/>
  <c r="U41" i="21"/>
  <c r="AL40" i="21"/>
  <c r="U40" i="21"/>
  <c r="AL39" i="21"/>
  <c r="AE39" i="21"/>
  <c r="U39" i="21"/>
  <c r="AB39" i="21"/>
  <c r="AL38" i="21"/>
  <c r="U38" i="21"/>
  <c r="AL37" i="21"/>
  <c r="U37" i="21"/>
  <c r="G37" i="21"/>
  <c r="K37" i="21"/>
  <c r="AL36" i="21"/>
  <c r="X36" i="21"/>
  <c r="U36" i="21"/>
  <c r="AL35" i="21"/>
  <c r="U35" i="21"/>
  <c r="AL34" i="21"/>
  <c r="U34" i="21"/>
  <c r="AL33" i="21"/>
  <c r="U33" i="21"/>
  <c r="AL32" i="21"/>
  <c r="U32" i="21"/>
  <c r="K32" i="21"/>
  <c r="I32" i="21"/>
  <c r="G32" i="21"/>
  <c r="AL31" i="21"/>
  <c r="U31" i="21"/>
  <c r="K31" i="21"/>
  <c r="AL30" i="21"/>
  <c r="U30" i="21"/>
  <c r="AL29" i="21"/>
  <c r="U29" i="21"/>
  <c r="K29" i="21"/>
  <c r="I29" i="21"/>
  <c r="G29" i="21"/>
  <c r="N29" i="21"/>
  <c r="AL28" i="21"/>
  <c r="U28" i="21"/>
  <c r="AL27" i="21"/>
  <c r="U27" i="21"/>
  <c r="N27" i="21"/>
  <c r="G27" i="21"/>
  <c r="I27" i="21"/>
  <c r="AL26" i="21"/>
  <c r="U26" i="21"/>
  <c r="AL25" i="21"/>
  <c r="U25" i="21"/>
  <c r="AL24" i="21"/>
  <c r="U24" i="21"/>
  <c r="AL23" i="21"/>
  <c r="U23" i="21"/>
  <c r="K23" i="21"/>
  <c r="AL22" i="21"/>
  <c r="U22" i="21"/>
  <c r="AL21" i="21"/>
  <c r="U21" i="21"/>
  <c r="I21" i="21"/>
  <c r="AL20" i="21"/>
  <c r="U20" i="21"/>
  <c r="AL19" i="21"/>
  <c r="U19" i="21"/>
  <c r="AL18" i="21"/>
  <c r="U18" i="21"/>
  <c r="AL17" i="21"/>
  <c r="U17" i="21"/>
  <c r="AE17" i="21"/>
  <c r="AL16" i="21"/>
  <c r="U16" i="21"/>
  <c r="AL15" i="21"/>
  <c r="U15" i="21"/>
  <c r="AL14" i="21"/>
  <c r="U14" i="21"/>
  <c r="AE14" i="21"/>
  <c r="AL13" i="21"/>
  <c r="U13" i="21"/>
  <c r="AL12" i="21"/>
  <c r="U12" i="21"/>
  <c r="G12" i="21"/>
  <c r="I12" i="21"/>
  <c r="AL11" i="21"/>
  <c r="U11" i="21"/>
  <c r="K11" i="21"/>
  <c r="AL10" i="21"/>
  <c r="U10" i="21"/>
  <c r="AL9" i="21"/>
  <c r="Z9" i="21"/>
  <c r="U9" i="21"/>
  <c r="G9" i="21"/>
  <c r="AL8" i="21"/>
  <c r="U8" i="21"/>
  <c r="AL7" i="21"/>
  <c r="U7" i="21"/>
  <c r="AB7" i="21"/>
  <c r="AL6" i="21"/>
  <c r="U6" i="21"/>
  <c r="AL5" i="21"/>
  <c r="U5" i="21"/>
  <c r="I5" i="21"/>
  <c r="G5" i="21"/>
  <c r="AL4" i="21"/>
  <c r="U4" i="21"/>
  <c r="E92" i="20"/>
  <c r="AH92" i="20" s="1"/>
  <c r="E95" i="20"/>
  <c r="AB95" i="20" s="1"/>
  <c r="E101" i="20"/>
  <c r="X101" i="20" s="1"/>
  <c r="E107" i="20"/>
  <c r="X107" i="20" s="1"/>
  <c r="E109" i="20"/>
  <c r="AH109" i="20" s="1"/>
  <c r="E108" i="20"/>
  <c r="AE108" i="20" s="1"/>
  <c r="E111" i="20"/>
  <c r="AH111" i="20" s="1"/>
  <c r="E110" i="20"/>
  <c r="AG110" i="20" s="1"/>
  <c r="E106" i="20"/>
  <c r="AG106" i="20" s="1"/>
  <c r="E105" i="20"/>
  <c r="Z105" i="20" s="1"/>
  <c r="E104" i="20"/>
  <c r="AH104" i="20" s="1"/>
  <c r="E102" i="20"/>
  <c r="X102" i="20" s="1"/>
  <c r="E103" i="20"/>
  <c r="AH103" i="20" s="1"/>
  <c r="E97" i="20"/>
  <c r="AH97" i="20" s="1"/>
  <c r="E99" i="20"/>
  <c r="AH99" i="20" s="1"/>
  <c r="E98" i="20"/>
  <c r="AE98" i="20" s="1"/>
  <c r="E96" i="20"/>
  <c r="Z96" i="20" s="1"/>
  <c r="E94" i="20"/>
  <c r="AG94" i="20" s="1"/>
  <c r="E93" i="20"/>
  <c r="X93" i="20" s="1"/>
  <c r="E90" i="20"/>
  <c r="AE90" i="20" s="1"/>
  <c r="E91" i="20"/>
  <c r="AH91" i="20" s="1"/>
  <c r="E89" i="20"/>
  <c r="AH89" i="20" s="1"/>
  <c r="E86" i="20"/>
  <c r="AG86" i="20" s="1"/>
  <c r="E88" i="20"/>
  <c r="AH88" i="20" s="1"/>
  <c r="E87" i="20"/>
  <c r="AH87" i="20" s="1"/>
  <c r="E12" i="20"/>
  <c r="AE12" i="20" s="1"/>
  <c r="E9" i="20"/>
  <c r="AG9" i="20" s="1"/>
  <c r="E5" i="20"/>
  <c r="Z5" i="20" s="1"/>
  <c r="E4" i="20"/>
  <c r="Z4" i="20" s="1"/>
  <c r="E7" i="20"/>
  <c r="AB7" i="20" s="1"/>
  <c r="E6" i="20"/>
  <c r="AG6" i="20" s="1"/>
  <c r="E8" i="20"/>
  <c r="Z8" i="20" s="1"/>
  <c r="E10" i="20"/>
  <c r="AB10" i="20" s="1"/>
  <c r="E20" i="20"/>
  <c r="AH20" i="20" s="1"/>
  <c r="E21" i="20"/>
  <c r="AG21" i="20" s="1"/>
  <c r="E22" i="20"/>
  <c r="AG22" i="20" s="1"/>
  <c r="E23" i="20"/>
  <c r="AH23" i="20" s="1"/>
  <c r="E18" i="20"/>
  <c r="AE18" i="20" s="1"/>
  <c r="E19" i="20"/>
  <c r="AB19" i="20" s="1"/>
  <c r="E17" i="20"/>
  <c r="AG17" i="20" s="1"/>
  <c r="E11" i="20"/>
  <c r="Z11" i="20" s="1"/>
  <c r="E13" i="20"/>
  <c r="Z13" i="20" s="1"/>
  <c r="E16" i="20"/>
  <c r="AH16" i="20" s="1"/>
  <c r="E14" i="20"/>
  <c r="Z14" i="20" s="1"/>
  <c r="E15" i="20"/>
  <c r="AH15" i="20" s="1"/>
  <c r="E36" i="20"/>
  <c r="AH36" i="20" s="1"/>
  <c r="E31" i="20"/>
  <c r="AH31" i="20" s="1"/>
  <c r="E39" i="20"/>
  <c r="AH39" i="20" s="1"/>
  <c r="E33" i="20"/>
  <c r="AG33" i="20" s="1"/>
  <c r="E40" i="20"/>
  <c r="AH40" i="20" s="1"/>
  <c r="E44" i="20"/>
  <c r="AH44" i="20" s="1"/>
  <c r="E43" i="20"/>
  <c r="Z43" i="20" s="1"/>
  <c r="E42" i="20"/>
  <c r="AB42" i="20" s="1"/>
  <c r="E37" i="20"/>
  <c r="Z37" i="20" s="1"/>
  <c r="E41" i="20"/>
  <c r="AH41" i="20" s="1"/>
  <c r="E38" i="20"/>
  <c r="AG38" i="20" s="1"/>
  <c r="E35" i="20"/>
  <c r="AH35" i="20" s="1"/>
  <c r="E28" i="20"/>
  <c r="AH28" i="20" s="1"/>
  <c r="E25" i="20"/>
  <c r="AG25" i="20" s="1"/>
  <c r="E26" i="20"/>
  <c r="AG26" i="20" s="1"/>
  <c r="E29" i="20"/>
  <c r="AG29" i="20" s="1"/>
  <c r="E27" i="20"/>
  <c r="AH27" i="20" s="1"/>
  <c r="E24" i="20"/>
  <c r="AE24" i="20" s="1"/>
  <c r="E30" i="20"/>
  <c r="AE30" i="20" s="1"/>
  <c r="E32" i="20"/>
  <c r="X32" i="20" s="1"/>
  <c r="E34" i="20"/>
  <c r="AG34" i="20" s="1"/>
  <c r="E61" i="20"/>
  <c r="AH61" i="20" s="1"/>
  <c r="E62" i="20"/>
  <c r="AB62" i="20" s="1"/>
  <c r="E66" i="20"/>
  <c r="AE66" i="20" s="1"/>
  <c r="E63" i="20"/>
  <c r="AH63" i="20" s="1"/>
  <c r="E65" i="20"/>
  <c r="AG65" i="20" s="1"/>
  <c r="E64" i="20"/>
  <c r="AH64" i="20" s="1"/>
  <c r="E68" i="20"/>
  <c r="Z68" i="20" s="1"/>
  <c r="E67" i="20"/>
  <c r="Z67" i="20" s="1"/>
  <c r="E69" i="20"/>
  <c r="AE69" i="20" s="1"/>
  <c r="E70" i="20"/>
  <c r="AG70" i="20" s="1"/>
  <c r="E72" i="20"/>
  <c r="AB72" i="20" s="1"/>
  <c r="E71" i="20"/>
  <c r="AH71" i="20" s="1"/>
  <c r="E73" i="20"/>
  <c r="AH73" i="20" s="1"/>
  <c r="E75" i="20"/>
  <c r="AH75" i="20" s="1"/>
  <c r="E76" i="20"/>
  <c r="AH76" i="20" s="1"/>
  <c r="E74" i="20"/>
  <c r="AG74" i="20" s="1"/>
  <c r="E77" i="20"/>
  <c r="AH77" i="20" s="1"/>
  <c r="E78" i="20"/>
  <c r="AE78" i="20" s="1"/>
  <c r="E80" i="20"/>
  <c r="AE80" i="20" s="1"/>
  <c r="E79" i="20"/>
  <c r="AH79" i="20" s="1"/>
  <c r="E81" i="20"/>
  <c r="AE81" i="20" s="1"/>
  <c r="E83" i="20"/>
  <c r="AE83" i="20" s="1"/>
  <c r="E84" i="20"/>
  <c r="AE84" i="20" s="1"/>
  <c r="E82" i="20"/>
  <c r="AG82" i="20" s="1"/>
  <c r="E85" i="20"/>
  <c r="AH85" i="20" s="1"/>
  <c r="E54" i="20"/>
  <c r="AE54" i="20" s="1"/>
  <c r="E60" i="20"/>
  <c r="X60" i="20" s="1"/>
  <c r="E53" i="20"/>
  <c r="AH53" i="20" s="1"/>
  <c r="E59" i="20"/>
  <c r="AH59" i="20" s="1"/>
  <c r="E55" i="20"/>
  <c r="Z55" i="20" s="1"/>
  <c r="E56" i="20"/>
  <c r="AH56" i="20" s="1"/>
  <c r="E52" i="20"/>
  <c r="AH52" i="20" s="1"/>
  <c r="E45" i="20"/>
  <c r="AE45" i="20" s="1"/>
  <c r="E49" i="20"/>
  <c r="AG49" i="20" s="1"/>
  <c r="E57" i="20"/>
  <c r="AB57" i="20" s="1"/>
  <c r="E51" i="20"/>
  <c r="AH51" i="20" s="1"/>
  <c r="E58" i="20"/>
  <c r="AB58" i="20" s="1"/>
  <c r="E47" i="20"/>
  <c r="AH47" i="20" s="1"/>
  <c r="E46" i="20"/>
  <c r="AB46" i="20" s="1"/>
  <c r="E48" i="20"/>
  <c r="AE48" i="20" s="1"/>
  <c r="E50" i="20"/>
  <c r="AG50" i="20" s="1"/>
  <c r="E100" i="20"/>
  <c r="AH100" i="20" s="1"/>
  <c r="AE33" i="20"/>
  <c r="D50" i="20"/>
  <c r="G50" i="20" s="1"/>
  <c r="D48" i="20"/>
  <c r="I48" i="20" s="1"/>
  <c r="D46" i="20"/>
  <c r="Q46" i="20" s="1"/>
  <c r="D47" i="20"/>
  <c r="K47" i="20" s="1"/>
  <c r="D58" i="20"/>
  <c r="N58" i="20" s="1"/>
  <c r="D51" i="20"/>
  <c r="Q51" i="20" s="1"/>
  <c r="D57" i="20"/>
  <c r="K57" i="20" s="1"/>
  <c r="D49" i="20"/>
  <c r="I49" i="20" s="1"/>
  <c r="D45" i="20"/>
  <c r="Q45" i="20" s="1"/>
  <c r="D52" i="20"/>
  <c r="Q52" i="20" s="1"/>
  <c r="D56" i="20"/>
  <c r="K56" i="20" s="1"/>
  <c r="D55" i="20"/>
  <c r="N55" i="20" s="1"/>
  <c r="D59" i="20"/>
  <c r="I59" i="20" s="1"/>
  <c r="D53" i="20"/>
  <c r="K53" i="20" s="1"/>
  <c r="D60" i="20"/>
  <c r="N60" i="20" s="1"/>
  <c r="D54" i="20"/>
  <c r="K54" i="20" s="1"/>
  <c r="D85" i="20"/>
  <c r="I85" i="20" s="1"/>
  <c r="D82" i="20"/>
  <c r="N82" i="20" s="1"/>
  <c r="D84" i="20"/>
  <c r="I84" i="20" s="1"/>
  <c r="D83" i="20"/>
  <c r="Q83" i="20" s="1"/>
  <c r="D81" i="20"/>
  <c r="Q81" i="20" s="1"/>
  <c r="D79" i="20"/>
  <c r="K79" i="20" s="1"/>
  <c r="D80" i="20"/>
  <c r="Q80" i="20" s="1"/>
  <c r="D78" i="20"/>
  <c r="N78" i="20" s="1"/>
  <c r="D77" i="20"/>
  <c r="G77" i="20" s="1"/>
  <c r="D74" i="20"/>
  <c r="Q74" i="20" s="1"/>
  <c r="D76" i="20"/>
  <c r="Q76" i="20" s="1"/>
  <c r="D75" i="20"/>
  <c r="I75" i="20" s="1"/>
  <c r="D73" i="20"/>
  <c r="K73" i="20" s="1"/>
  <c r="D71" i="20"/>
  <c r="G82" i="20" s="1"/>
  <c r="D72" i="20"/>
  <c r="N72" i="20" s="1"/>
  <c r="D70" i="20"/>
  <c r="N70" i="20" s="1"/>
  <c r="D69" i="20"/>
  <c r="I69" i="20" s="1"/>
  <c r="D67" i="20"/>
  <c r="I67" i="20" s="1"/>
  <c r="D68" i="20"/>
  <c r="I68" i="20" s="1"/>
  <c r="D64" i="20"/>
  <c r="Q64" i="20" s="1"/>
  <c r="D65" i="20"/>
  <c r="G65" i="20" s="1"/>
  <c r="D63" i="20"/>
  <c r="Q63" i="20" s="1"/>
  <c r="D66" i="20"/>
  <c r="N66" i="20" s="1"/>
  <c r="D62" i="20"/>
  <c r="G62" i="20" s="1"/>
  <c r="D61" i="20"/>
  <c r="G61" i="20" s="1"/>
  <c r="D34" i="20"/>
  <c r="K34" i="20" s="1"/>
  <c r="D32" i="20"/>
  <c r="G32" i="20" s="1"/>
  <c r="D30" i="20"/>
  <c r="K30" i="20" s="1"/>
  <c r="D24" i="20"/>
  <c r="Q24" i="20" s="1"/>
  <c r="D27" i="20"/>
  <c r="Q27" i="20" s="1"/>
  <c r="D29" i="20"/>
  <c r="K29" i="20" s="1"/>
  <c r="D26" i="20"/>
  <c r="N64" i="20" s="1"/>
  <c r="D25" i="20"/>
  <c r="K25" i="20" s="1"/>
  <c r="D28" i="20"/>
  <c r="Q28" i="20" s="1"/>
  <c r="D35" i="20"/>
  <c r="Q35" i="20" s="1"/>
  <c r="D38" i="20"/>
  <c r="G38" i="20" s="1"/>
  <c r="D41" i="20"/>
  <c r="K41" i="20" s="1"/>
  <c r="D37" i="20"/>
  <c r="Q37" i="20" s="1"/>
  <c r="D42" i="20"/>
  <c r="I42" i="20" s="1"/>
  <c r="D43" i="20"/>
  <c r="N43" i="20" s="1"/>
  <c r="D44" i="20"/>
  <c r="Q44" i="20" s="1"/>
  <c r="D40" i="20"/>
  <c r="Q40" i="20" s="1"/>
  <c r="D33" i="20"/>
  <c r="N33" i="20" s="1"/>
  <c r="D39" i="20"/>
  <c r="Q39" i="20" s="1"/>
  <c r="D31" i="20"/>
  <c r="N31" i="20" s="1"/>
  <c r="D36" i="20"/>
  <c r="I36" i="20" s="1"/>
  <c r="D15" i="20"/>
  <c r="Q15" i="20" s="1"/>
  <c r="D14" i="20"/>
  <c r="G14" i="20" s="1"/>
  <c r="D16" i="20"/>
  <c r="Q16" i="20" s="1"/>
  <c r="D13" i="20"/>
  <c r="Q13" i="20" s="1"/>
  <c r="D11" i="20"/>
  <c r="Q11" i="20" s="1"/>
  <c r="D17" i="20"/>
  <c r="K17" i="20" s="1"/>
  <c r="D19" i="20"/>
  <c r="Q19" i="20" s="1"/>
  <c r="D18" i="20"/>
  <c r="Q18" i="20" s="1"/>
  <c r="D23" i="20"/>
  <c r="G23" i="20" s="1"/>
  <c r="D22" i="20"/>
  <c r="Q22" i="20" s="1"/>
  <c r="D21" i="20"/>
  <c r="N21" i="20" s="1"/>
  <c r="D20" i="20"/>
  <c r="K20" i="20" s="1"/>
  <c r="D10" i="20"/>
  <c r="Q10" i="20" s="1"/>
  <c r="D8" i="20"/>
  <c r="Q8" i="20" s="1"/>
  <c r="D6" i="20"/>
  <c r="I6" i="20" s="1"/>
  <c r="D7" i="20"/>
  <c r="Q7" i="20" s="1"/>
  <c r="D4" i="20"/>
  <c r="Q4" i="20" s="1"/>
  <c r="D5" i="20"/>
  <c r="I5" i="20" s="1"/>
  <c r="D9" i="20"/>
  <c r="I9" i="20" s="1"/>
  <c r="D12" i="20"/>
  <c r="Q12" i="20" s="1"/>
  <c r="D87" i="20"/>
  <c r="N87" i="20" s="1"/>
  <c r="D88" i="20"/>
  <c r="Q88" i="20" s="1"/>
  <c r="D86" i="20"/>
  <c r="Q86" i="20" s="1"/>
  <c r="D89" i="20"/>
  <c r="Q89" i="20" s="1"/>
  <c r="D91" i="20"/>
  <c r="K91" i="20" s="1"/>
  <c r="D90" i="20"/>
  <c r="N90" i="20" s="1"/>
  <c r="D93" i="20"/>
  <c r="N93" i="20" s="1"/>
  <c r="D94" i="20"/>
  <c r="N94" i="20" s="1"/>
  <c r="D96" i="20"/>
  <c r="N96" i="20" s="1"/>
  <c r="D98" i="20"/>
  <c r="Q98" i="20" s="1"/>
  <c r="D99" i="20"/>
  <c r="N99" i="20" s="1"/>
  <c r="D97" i="20"/>
  <c r="Q97" i="20" s="1"/>
  <c r="D103" i="20"/>
  <c r="Q103" i="20" s="1"/>
  <c r="D102" i="20"/>
  <c r="N102" i="20" s="1"/>
  <c r="D104" i="20"/>
  <c r="Q104" i="20" s="1"/>
  <c r="D105" i="20"/>
  <c r="N105" i="20" s="1"/>
  <c r="D106" i="20"/>
  <c r="Q106" i="20" s="1"/>
  <c r="D110" i="20"/>
  <c r="Q110" i="20" s="1"/>
  <c r="D111" i="20"/>
  <c r="G111" i="20" s="1"/>
  <c r="D108" i="20"/>
  <c r="N108" i="20" s="1"/>
  <c r="D109" i="20"/>
  <c r="Q109" i="20" s="1"/>
  <c r="D107" i="20"/>
  <c r="Q107" i="20" s="1"/>
  <c r="D101" i="20"/>
  <c r="Q101" i="20" s="1"/>
  <c r="D95" i="20"/>
  <c r="Q95" i="20" s="1"/>
  <c r="D92" i="20"/>
  <c r="Q92" i="20" s="1"/>
  <c r="D100" i="20"/>
  <c r="Q100" i="20" s="1"/>
  <c r="AL111" i="20"/>
  <c r="U111" i="20"/>
  <c r="AL110" i="20"/>
  <c r="U110" i="20"/>
  <c r="AL109" i="20"/>
  <c r="U109" i="20"/>
  <c r="AL108" i="20"/>
  <c r="AB108" i="20"/>
  <c r="U108" i="20"/>
  <c r="AL107" i="20"/>
  <c r="U107" i="20"/>
  <c r="AL106" i="20"/>
  <c r="U106" i="20"/>
  <c r="I106" i="20"/>
  <c r="AL105" i="20"/>
  <c r="U105" i="20"/>
  <c r="AL104" i="20"/>
  <c r="U104" i="20"/>
  <c r="AL103" i="20"/>
  <c r="U103" i="20"/>
  <c r="AL102" i="20"/>
  <c r="U102" i="20"/>
  <c r="AL101" i="20"/>
  <c r="U101" i="20"/>
  <c r="AL100" i="20"/>
  <c r="U100" i="20"/>
  <c r="AL99" i="20"/>
  <c r="U99" i="20"/>
  <c r="AL98" i="20"/>
  <c r="U98" i="20"/>
  <c r="AL97" i="20"/>
  <c r="U97" i="20"/>
  <c r="AL96" i="20"/>
  <c r="U96" i="20"/>
  <c r="AL95" i="20"/>
  <c r="U95" i="20"/>
  <c r="AL94" i="20"/>
  <c r="U94" i="20"/>
  <c r="AL93" i="20"/>
  <c r="U93" i="20"/>
  <c r="AL92" i="20"/>
  <c r="Z92" i="20"/>
  <c r="U92" i="20"/>
  <c r="AL91" i="20"/>
  <c r="U91" i="20"/>
  <c r="AL90" i="20"/>
  <c r="U90" i="20"/>
  <c r="AL89" i="20"/>
  <c r="U89" i="20"/>
  <c r="AL88" i="20"/>
  <c r="U88" i="20"/>
  <c r="AL87" i="20"/>
  <c r="AE87" i="20"/>
  <c r="U87" i="20"/>
  <c r="AL86" i="20"/>
  <c r="U86" i="20"/>
  <c r="AL85" i="20"/>
  <c r="U85" i="20"/>
  <c r="AL84" i="20"/>
  <c r="U84" i="20"/>
  <c r="AL83" i="20"/>
  <c r="U83" i="20"/>
  <c r="AL82" i="20"/>
  <c r="U82" i="20"/>
  <c r="AL81" i="20"/>
  <c r="U81" i="20"/>
  <c r="AL80" i="20"/>
  <c r="U80" i="20"/>
  <c r="AL79" i="20"/>
  <c r="U79" i="20"/>
  <c r="AL78" i="20"/>
  <c r="U78" i="20"/>
  <c r="AL77" i="20"/>
  <c r="U77" i="20"/>
  <c r="AL76" i="20"/>
  <c r="U76" i="20"/>
  <c r="AL75" i="20"/>
  <c r="U75" i="20"/>
  <c r="AL74" i="20"/>
  <c r="U74" i="20"/>
  <c r="AL73" i="20"/>
  <c r="U73" i="20"/>
  <c r="AL72" i="20"/>
  <c r="U72" i="20"/>
  <c r="AL71" i="20"/>
  <c r="U71" i="20"/>
  <c r="X71" i="20"/>
  <c r="AL70" i="20"/>
  <c r="U70" i="20"/>
  <c r="AL69" i="20"/>
  <c r="U69" i="20"/>
  <c r="AL68" i="20"/>
  <c r="U68" i="20"/>
  <c r="AL67" i="20"/>
  <c r="U67" i="20"/>
  <c r="AL66" i="20"/>
  <c r="U66" i="20"/>
  <c r="I66" i="20"/>
  <c r="AL65" i="20"/>
  <c r="U65" i="20"/>
  <c r="AL64" i="20"/>
  <c r="U64" i="20"/>
  <c r="AL63" i="20"/>
  <c r="U63" i="20"/>
  <c r="AL62" i="20"/>
  <c r="U62" i="20"/>
  <c r="AL61" i="20"/>
  <c r="U61" i="20"/>
  <c r="AL60" i="20"/>
  <c r="U60" i="20"/>
  <c r="G60" i="20"/>
  <c r="AL59" i="20"/>
  <c r="U59" i="20"/>
  <c r="Z59" i="20"/>
  <c r="AL58" i="20"/>
  <c r="U58" i="20"/>
  <c r="AL57" i="20"/>
  <c r="U57" i="20"/>
  <c r="AL56" i="20"/>
  <c r="U56" i="20"/>
  <c r="AL55" i="20"/>
  <c r="U55" i="20"/>
  <c r="AL54" i="20"/>
  <c r="U54" i="20"/>
  <c r="AL53" i="20"/>
  <c r="U53" i="20"/>
  <c r="AL52" i="20"/>
  <c r="U52" i="20"/>
  <c r="AL51" i="20"/>
  <c r="U51" i="20"/>
  <c r="AL50" i="20"/>
  <c r="U50" i="20"/>
  <c r="AL49" i="20"/>
  <c r="U49" i="20"/>
  <c r="AL48" i="20"/>
  <c r="U48" i="20"/>
  <c r="AL47" i="20"/>
  <c r="U47" i="20"/>
  <c r="AL46" i="20"/>
  <c r="U46" i="20"/>
  <c r="N46" i="20"/>
  <c r="K46" i="20"/>
  <c r="I46" i="20"/>
  <c r="G46" i="20"/>
  <c r="AL45" i="20"/>
  <c r="U45" i="20"/>
  <c r="AL44" i="20"/>
  <c r="U44" i="20"/>
  <c r="AL43" i="20"/>
  <c r="U43" i="20"/>
  <c r="AL42" i="20"/>
  <c r="U42" i="20"/>
  <c r="K42" i="20"/>
  <c r="AL41" i="20"/>
  <c r="U41" i="20"/>
  <c r="G41" i="20"/>
  <c r="AL40" i="20"/>
  <c r="U40" i="20"/>
  <c r="AL39" i="20"/>
  <c r="U39" i="20"/>
  <c r="AL38" i="20"/>
  <c r="U38" i="20"/>
  <c r="AL37" i="20"/>
  <c r="U37" i="20"/>
  <c r="AL36" i="20"/>
  <c r="U36" i="20"/>
  <c r="AL35" i="20"/>
  <c r="U35" i="20"/>
  <c r="K35" i="20"/>
  <c r="I35" i="20"/>
  <c r="G35" i="20"/>
  <c r="AL34" i="20"/>
  <c r="U34" i="20"/>
  <c r="X34" i="20"/>
  <c r="AL33" i="20"/>
  <c r="X33" i="20"/>
  <c r="U33" i="20"/>
  <c r="AL32" i="20"/>
  <c r="U32" i="20"/>
  <c r="K32" i="20"/>
  <c r="N32" i="20"/>
  <c r="AL31" i="20"/>
  <c r="U31" i="20"/>
  <c r="AL30" i="20"/>
  <c r="U30" i="20"/>
  <c r="AL29" i="20"/>
  <c r="U29" i="20"/>
  <c r="AL28" i="20"/>
  <c r="U28" i="20"/>
  <c r="AL27" i="20"/>
  <c r="U27" i="20"/>
  <c r="AL26" i="20"/>
  <c r="U26" i="20"/>
  <c r="AL25" i="20"/>
  <c r="U25" i="20"/>
  <c r="AL24" i="20"/>
  <c r="X24" i="20"/>
  <c r="U24" i="20"/>
  <c r="AL23" i="20"/>
  <c r="Z23" i="20"/>
  <c r="U23" i="20"/>
  <c r="AL22" i="20"/>
  <c r="Z22" i="20"/>
  <c r="U22" i="20"/>
  <c r="N22" i="20"/>
  <c r="G22" i="20"/>
  <c r="AL21" i="20"/>
  <c r="U21" i="20"/>
  <c r="AL20" i="20"/>
  <c r="U20" i="20"/>
  <c r="AL19" i="20"/>
  <c r="U19" i="20"/>
  <c r="AL18" i="20"/>
  <c r="U18" i="20"/>
  <c r="N18" i="20"/>
  <c r="AL17" i="20"/>
  <c r="U17" i="20"/>
  <c r="AL16" i="20"/>
  <c r="U16" i="20"/>
  <c r="AL15" i="20"/>
  <c r="U15" i="20"/>
  <c r="N15" i="20"/>
  <c r="I15" i="20"/>
  <c r="G15" i="20"/>
  <c r="K15" i="20"/>
  <c r="AL14" i="20"/>
  <c r="U14" i="20"/>
  <c r="AL13" i="20"/>
  <c r="U13" i="20"/>
  <c r="AL12" i="20"/>
  <c r="U12" i="20"/>
  <c r="K12" i="20"/>
  <c r="AL11" i="20"/>
  <c r="U11" i="20"/>
  <c r="AL10" i="20"/>
  <c r="U10" i="20"/>
  <c r="N10" i="20"/>
  <c r="K10" i="20"/>
  <c r="G10" i="20"/>
  <c r="I10" i="20"/>
  <c r="AL9" i="20"/>
  <c r="U9" i="20"/>
  <c r="AL8" i="20"/>
  <c r="U8" i="20"/>
  <c r="AL7" i="20"/>
  <c r="Z7" i="20"/>
  <c r="U7" i="20"/>
  <c r="AL6" i="20"/>
  <c r="U6" i="20"/>
  <c r="G6" i="20"/>
  <c r="AL5" i="20"/>
  <c r="U5" i="20"/>
  <c r="AL4" i="20"/>
  <c r="U4" i="20"/>
  <c r="AL5" i="15"/>
  <c r="AL6" i="15"/>
  <c r="AL7" i="15"/>
  <c r="AL8" i="15"/>
  <c r="AL9" i="15"/>
  <c r="AL10" i="15"/>
  <c r="AL11" i="15"/>
  <c r="AL12" i="15"/>
  <c r="AL13" i="15"/>
  <c r="AL14" i="15"/>
  <c r="AL15" i="15"/>
  <c r="AL16" i="15"/>
  <c r="AL17" i="15"/>
  <c r="AL18" i="15"/>
  <c r="AL19" i="15"/>
  <c r="AL20" i="15"/>
  <c r="AL21" i="15"/>
  <c r="AL22" i="15"/>
  <c r="AL23" i="15"/>
  <c r="AL24" i="15"/>
  <c r="AL25" i="15"/>
  <c r="AL26" i="15"/>
  <c r="AL27" i="15"/>
  <c r="AL28" i="15"/>
  <c r="AL29" i="15"/>
  <c r="AL30" i="15"/>
  <c r="AL31" i="15"/>
  <c r="AL32" i="15"/>
  <c r="AL33" i="15"/>
  <c r="AL34" i="15"/>
  <c r="AL35" i="15"/>
  <c r="AL36" i="15"/>
  <c r="AL37" i="15"/>
  <c r="AL38" i="15"/>
  <c r="AL39" i="15"/>
  <c r="AL40" i="15"/>
  <c r="AL41" i="15"/>
  <c r="AL42" i="15"/>
  <c r="AL43" i="15"/>
  <c r="AL44" i="15"/>
  <c r="AL45" i="15"/>
  <c r="AL46" i="15"/>
  <c r="AL47" i="15"/>
  <c r="AL48" i="15"/>
  <c r="AL49" i="15"/>
  <c r="AL50" i="15"/>
  <c r="AL51" i="15"/>
  <c r="AL52" i="15"/>
  <c r="AL53" i="15"/>
  <c r="AL54" i="15"/>
  <c r="AL55" i="15"/>
  <c r="AL56" i="15"/>
  <c r="AL57" i="15"/>
  <c r="AL58" i="15"/>
  <c r="AL59" i="15"/>
  <c r="AL60" i="15"/>
  <c r="AL61" i="15"/>
  <c r="AL62" i="15"/>
  <c r="AL63" i="15"/>
  <c r="AL64" i="15"/>
  <c r="AL65" i="15"/>
  <c r="AL66" i="15"/>
  <c r="AL67" i="15"/>
  <c r="AL68" i="15"/>
  <c r="AL69" i="15"/>
  <c r="AL70" i="15"/>
  <c r="AL71" i="15"/>
  <c r="AL72" i="15"/>
  <c r="AL73" i="15"/>
  <c r="AL74" i="15"/>
  <c r="AL75" i="15"/>
  <c r="AL76" i="15"/>
  <c r="AL77" i="15"/>
  <c r="AL78" i="15"/>
  <c r="AL79" i="15"/>
  <c r="AL80" i="15"/>
  <c r="AL81" i="15"/>
  <c r="AL82" i="15"/>
  <c r="AL83" i="15"/>
  <c r="AL84" i="15"/>
  <c r="AL85" i="15"/>
  <c r="AL86" i="15"/>
  <c r="AL87" i="15"/>
  <c r="AL88" i="15"/>
  <c r="AL89" i="15"/>
  <c r="AL90" i="15"/>
  <c r="AL91" i="15"/>
  <c r="AL92" i="15"/>
  <c r="AL93" i="15"/>
  <c r="AL94" i="15"/>
  <c r="AL95" i="15"/>
  <c r="AL96" i="15"/>
  <c r="AL97" i="15"/>
  <c r="AL98" i="15"/>
  <c r="AL99" i="15"/>
  <c r="AL100" i="15"/>
  <c r="AL101" i="15"/>
  <c r="AL102" i="15"/>
  <c r="AL103" i="15"/>
  <c r="AL104" i="15"/>
  <c r="AL105" i="15"/>
  <c r="AL106" i="15"/>
  <c r="AL107" i="15"/>
  <c r="AL108" i="15"/>
  <c r="AL109" i="15"/>
  <c r="AL110" i="15"/>
  <c r="AL111" i="15"/>
  <c r="AL4" i="15"/>
  <c r="E53" i="15"/>
  <c r="AG53" i="15" s="1"/>
  <c r="E45" i="15"/>
  <c r="AG45" i="15" s="1"/>
  <c r="E43" i="15"/>
  <c r="AG43" i="15" s="1"/>
  <c r="E41" i="15"/>
  <c r="AB41" i="15" s="1"/>
  <c r="E26" i="15"/>
  <c r="AG26" i="15" s="1"/>
  <c r="E17" i="15"/>
  <c r="AG17" i="15" s="1"/>
  <c r="E13" i="15"/>
  <c r="AG13" i="15" s="1"/>
  <c r="E18" i="15"/>
  <c r="X18" i="15" s="1"/>
  <c r="E12" i="15"/>
  <c r="Z12" i="15" s="1"/>
  <c r="E16" i="15"/>
  <c r="AH16" i="15" s="1"/>
  <c r="E10" i="15"/>
  <c r="AE10" i="15" s="1"/>
  <c r="E9" i="15"/>
  <c r="X9" i="15" s="1"/>
  <c r="E14" i="15"/>
  <c r="X14" i="15" s="1"/>
  <c r="E8" i="15"/>
  <c r="AG8" i="15" s="1"/>
  <c r="E7" i="15"/>
  <c r="X7" i="15" s="1"/>
  <c r="E28" i="15"/>
  <c r="X28" i="15" s="1"/>
  <c r="E38" i="15"/>
  <c r="AG38" i="15" s="1"/>
  <c r="E36" i="15"/>
  <c r="AG36" i="15" s="1"/>
  <c r="E55" i="15"/>
  <c r="AG55" i="15" s="1"/>
  <c r="E47" i="15"/>
  <c r="X47" i="15" s="1"/>
  <c r="E32" i="15"/>
  <c r="AG32" i="15" s="1"/>
  <c r="E5" i="15"/>
  <c r="AB5" i="15" s="1"/>
  <c r="E4" i="15"/>
  <c r="X4" i="15" s="1"/>
  <c r="E6" i="15"/>
  <c r="X6" i="15" s="1"/>
  <c r="E11" i="15"/>
  <c r="X11" i="15" s="1"/>
  <c r="E19" i="15"/>
  <c r="X19" i="15" s="1"/>
  <c r="E20" i="15"/>
  <c r="AG20" i="15" s="1"/>
  <c r="E23" i="15"/>
  <c r="X23" i="15" s="1"/>
  <c r="E25" i="15"/>
  <c r="AG25" i="15" s="1"/>
  <c r="E27" i="15"/>
  <c r="AG27" i="15" s="1"/>
  <c r="E24" i="15"/>
  <c r="AG24" i="15" s="1"/>
  <c r="E29" i="15"/>
  <c r="AB29" i="15" s="1"/>
  <c r="E37" i="15"/>
  <c r="AG37" i="15" s="1"/>
  <c r="E31" i="15"/>
  <c r="AG31" i="15" s="1"/>
  <c r="E35" i="15"/>
  <c r="X35" i="15" s="1"/>
  <c r="E34" i="15"/>
  <c r="AH34" i="15" s="1"/>
  <c r="E40" i="15"/>
  <c r="X40" i="15" s="1"/>
  <c r="E42" i="15"/>
  <c r="X42" i="15" s="1"/>
  <c r="E44" i="15"/>
  <c r="AG44" i="15" s="1"/>
  <c r="E46" i="15"/>
  <c r="AE46" i="15" s="1"/>
  <c r="E50" i="15"/>
  <c r="AG50" i="15" s="1"/>
  <c r="E52" i="15"/>
  <c r="X52" i="15" s="1"/>
  <c r="E51" i="15"/>
  <c r="AG51" i="15" s="1"/>
  <c r="E48" i="15"/>
  <c r="Z48" i="15" s="1"/>
  <c r="E57" i="15"/>
  <c r="X57" i="15" s="1"/>
  <c r="E60" i="15"/>
  <c r="AG60" i="15" s="1"/>
  <c r="E59" i="15"/>
  <c r="X59" i="15" s="1"/>
  <c r="E61" i="15"/>
  <c r="AG61" i="15" s="1"/>
  <c r="E64" i="15"/>
  <c r="AH64" i="15" s="1"/>
  <c r="E62" i="15"/>
  <c r="X62" i="15" s="1"/>
  <c r="E67" i="15"/>
  <c r="AG67" i="15" s="1"/>
  <c r="E56" i="15"/>
  <c r="AG56" i="15" s="1"/>
  <c r="E30" i="15"/>
  <c r="X30" i="15" s="1"/>
  <c r="E22" i="15"/>
  <c r="AE22" i="15" s="1"/>
  <c r="E21" i="15"/>
  <c r="X21" i="15" s="1"/>
  <c r="E15" i="15"/>
  <c r="AG15" i="15" s="1"/>
  <c r="E39" i="15"/>
  <c r="AG39" i="15" s="1"/>
  <c r="E49" i="15"/>
  <c r="AG49" i="15" s="1"/>
  <c r="E63" i="15"/>
  <c r="AG63" i="15" s="1"/>
  <c r="E69" i="15"/>
  <c r="AG69" i="15" s="1"/>
  <c r="E70" i="15"/>
  <c r="AH70" i="15" s="1"/>
  <c r="E71" i="15"/>
  <c r="AG71" i="15" s="1"/>
  <c r="E72" i="15"/>
  <c r="AG72" i="15" s="1"/>
  <c r="E74" i="15"/>
  <c r="X74" i="15" s="1"/>
  <c r="E75" i="15"/>
  <c r="AG75" i="15" s="1"/>
  <c r="E76" i="15"/>
  <c r="X76" i="15" s="1"/>
  <c r="E77" i="15"/>
  <c r="AB77" i="15" s="1"/>
  <c r="E78" i="15"/>
  <c r="X78" i="15" s="1"/>
  <c r="E79" i="15"/>
  <c r="X79" i="15" s="1"/>
  <c r="E80" i="15"/>
  <c r="AG80" i="15" s="1"/>
  <c r="E83" i="15"/>
  <c r="X83" i="15" s="1"/>
  <c r="E84" i="15"/>
  <c r="AG84" i="15" s="1"/>
  <c r="E85" i="15"/>
  <c r="AG85" i="15" s="1"/>
  <c r="E87" i="15"/>
  <c r="AG87" i="15" s="1"/>
  <c r="E90" i="15"/>
  <c r="AG90" i="15" s="1"/>
  <c r="E91" i="15"/>
  <c r="X91" i="15" s="1"/>
  <c r="E92" i="15"/>
  <c r="AG92" i="15" s="1"/>
  <c r="E93" i="15"/>
  <c r="X93" i="15" s="1"/>
  <c r="E95" i="15"/>
  <c r="AG95" i="15" s="1"/>
  <c r="E97" i="15"/>
  <c r="AG97" i="15" s="1"/>
  <c r="E98" i="15"/>
  <c r="X98" i="15" s="1"/>
  <c r="E99" i="15"/>
  <c r="AG99" i="15" s="1"/>
  <c r="E100" i="15"/>
  <c r="X100" i="15" s="1"/>
  <c r="E101" i="15"/>
  <c r="AG101" i="15" s="1"/>
  <c r="E103" i="15"/>
  <c r="AG103" i="15" s="1"/>
  <c r="E102" i="15"/>
  <c r="AG102" i="15" s="1"/>
  <c r="E105" i="15"/>
  <c r="AG105" i="15" s="1"/>
  <c r="E106" i="15"/>
  <c r="AE106" i="15" s="1"/>
  <c r="E107" i="15"/>
  <c r="AG107" i="15" s="1"/>
  <c r="E108" i="15"/>
  <c r="AG108" i="15" s="1"/>
  <c r="E109" i="15"/>
  <c r="AG109" i="15" s="1"/>
  <c r="E110" i="15"/>
  <c r="X110" i="15" s="1"/>
  <c r="E111" i="15"/>
  <c r="AG111" i="15" s="1"/>
  <c r="E104" i="15"/>
  <c r="AG104" i="15" s="1"/>
  <c r="E96" i="15"/>
  <c r="AG96" i="15" s="1"/>
  <c r="E86" i="15"/>
  <c r="X86" i="15" s="1"/>
  <c r="E89" i="15"/>
  <c r="AB89" i="15" s="1"/>
  <c r="E94" i="15"/>
  <c r="AH94" i="15" s="1"/>
  <c r="E88" i="15"/>
  <c r="X88" i="15" s="1"/>
  <c r="E82" i="15"/>
  <c r="AE82" i="15" s="1"/>
  <c r="E81" i="15"/>
  <c r="X81" i="15" s="1"/>
  <c r="E73" i="15"/>
  <c r="AG73" i="15" s="1"/>
  <c r="E68" i="15"/>
  <c r="AG68" i="15" s="1"/>
  <c r="E66" i="15"/>
  <c r="X66" i="15" s="1"/>
  <c r="E65" i="15"/>
  <c r="AB65" i="15" s="1"/>
  <c r="E54" i="15"/>
  <c r="X54" i="15" s="1"/>
  <c r="E33" i="15"/>
  <c r="X33" i="15" s="1"/>
  <c r="E58" i="15"/>
  <c r="AH58" i="15" s="1"/>
  <c r="Z91" i="21" l="1"/>
  <c r="AH36" i="21"/>
  <c r="AH68" i="21"/>
  <c r="Z36" i="21"/>
  <c r="X40" i="21"/>
  <c r="AB52" i="21"/>
  <c r="AH6" i="21"/>
  <c r="AH40" i="21"/>
  <c r="AG83" i="21"/>
  <c r="AE26" i="21"/>
  <c r="AE52" i="21"/>
  <c r="Z58" i="21"/>
  <c r="Z65" i="21"/>
  <c r="AH8" i="21"/>
  <c r="AG41" i="21"/>
  <c r="AH84" i="21"/>
  <c r="AG6" i="21"/>
  <c r="AB22" i="21"/>
  <c r="X62" i="21"/>
  <c r="AE103" i="21"/>
  <c r="AG13" i="21"/>
  <c r="AH42" i="21"/>
  <c r="AG85" i="21"/>
  <c r="AB13" i="21"/>
  <c r="AE41" i="21"/>
  <c r="AH14" i="21"/>
  <c r="AH44" i="21"/>
  <c r="AG87" i="21"/>
  <c r="AE22" i="21"/>
  <c r="Z62" i="21"/>
  <c r="AE85" i="21"/>
  <c r="AB99" i="21"/>
  <c r="AG15" i="21"/>
  <c r="AG47" i="21"/>
  <c r="AG91" i="21"/>
  <c r="AE13" i="21"/>
  <c r="AB62" i="21"/>
  <c r="AE76" i="21"/>
  <c r="AG22" i="21"/>
  <c r="AH52" i="21"/>
  <c r="AG99" i="21"/>
  <c r="AE100" i="21"/>
  <c r="AH58" i="21"/>
  <c r="AH100" i="21"/>
  <c r="AB76" i="21"/>
  <c r="AH24" i="21"/>
  <c r="AG62" i="21"/>
  <c r="AG111" i="21"/>
  <c r="X68" i="21"/>
  <c r="AE91" i="21"/>
  <c r="Z100" i="21"/>
  <c r="AG26" i="21"/>
  <c r="AE36" i="21"/>
  <c r="AG65" i="21"/>
  <c r="X5" i="21"/>
  <c r="Z29" i="21"/>
  <c r="AB51" i="21"/>
  <c r="AE55" i="21"/>
  <c r="AH5" i="21"/>
  <c r="AH9" i="21"/>
  <c r="AH13" i="21"/>
  <c r="AH17" i="21"/>
  <c r="AH21" i="21"/>
  <c r="AH25" i="21"/>
  <c r="AH29" i="21"/>
  <c r="AH33" i="21"/>
  <c r="AH37" i="21"/>
  <c r="AH45" i="21"/>
  <c r="AH49" i="21"/>
  <c r="AH53" i="21"/>
  <c r="AH57" i="21"/>
  <c r="AH61" i="21"/>
  <c r="AH69" i="21"/>
  <c r="AH73" i="21"/>
  <c r="AH77" i="21"/>
  <c r="AH81" i="21"/>
  <c r="AH89" i="21"/>
  <c r="AH93" i="21"/>
  <c r="AH97" i="21"/>
  <c r="AH101" i="21"/>
  <c r="AH105" i="21"/>
  <c r="AH109" i="21"/>
  <c r="Z55" i="21"/>
  <c r="AB78" i="21"/>
  <c r="AG10" i="21"/>
  <c r="AG18" i="21"/>
  <c r="AG30" i="21"/>
  <c r="AG34" i="21"/>
  <c r="AG38" i="21"/>
  <c r="AG46" i="21"/>
  <c r="AG50" i="21"/>
  <c r="AG54" i="21"/>
  <c r="AG58" i="21"/>
  <c r="AG66" i="21"/>
  <c r="AG70" i="21"/>
  <c r="AG74" i="21"/>
  <c r="AG78" i="21"/>
  <c r="AG82" i="21"/>
  <c r="AG86" i="21"/>
  <c r="AG90" i="21"/>
  <c r="AG94" i="21"/>
  <c r="AG98" i="21"/>
  <c r="AG102" i="21"/>
  <c r="AG106" i="21"/>
  <c r="AG110" i="21"/>
  <c r="AB25" i="21"/>
  <c r="X37" i="21"/>
  <c r="AB55" i="21"/>
  <c r="AH10" i="21"/>
  <c r="AH30" i="21"/>
  <c r="AH34" i="21"/>
  <c r="AH38" i="21"/>
  <c r="AH46" i="21"/>
  <c r="AH50" i="21"/>
  <c r="AH54" i="21"/>
  <c r="AH66" i="21"/>
  <c r="AH70" i="21"/>
  <c r="AH74" i="21"/>
  <c r="AH78" i="21"/>
  <c r="AH82" i="21"/>
  <c r="AH86" i="21"/>
  <c r="AH90" i="21"/>
  <c r="AH94" i="21"/>
  <c r="AH98" i="21"/>
  <c r="AH102" i="21"/>
  <c r="AH106" i="21"/>
  <c r="AH110" i="21"/>
  <c r="Z5" i="21"/>
  <c r="AE60" i="21"/>
  <c r="Z79" i="21"/>
  <c r="AB5" i="21"/>
  <c r="AE25" i="21"/>
  <c r="X31" i="21"/>
  <c r="Z106" i="21"/>
  <c r="AG7" i="21"/>
  <c r="AG11" i="21"/>
  <c r="AG19" i="21"/>
  <c r="AG23" i="21"/>
  <c r="AG27" i="21"/>
  <c r="AG31" i="21"/>
  <c r="AG35" i="21"/>
  <c r="AG43" i="21"/>
  <c r="AG51" i="21"/>
  <c r="AG55" i="21"/>
  <c r="AG59" i="21"/>
  <c r="AG63" i="21"/>
  <c r="AG67" i="21"/>
  <c r="AG71" i="21"/>
  <c r="AG75" i="21"/>
  <c r="AG79" i="21"/>
  <c r="AG95" i="21"/>
  <c r="AG103" i="21"/>
  <c r="AG107" i="21"/>
  <c r="AE5" i="21"/>
  <c r="AE29" i="21"/>
  <c r="AB79" i="21"/>
  <c r="AE97" i="21"/>
  <c r="I64" i="21"/>
  <c r="AH19" i="21"/>
  <c r="AH23" i="21"/>
  <c r="AH27" i="21"/>
  <c r="AH31" i="21"/>
  <c r="AH35" i="21"/>
  <c r="AH43" i="21"/>
  <c r="AH51" i="21"/>
  <c r="AH59" i="21"/>
  <c r="AH63" i="21"/>
  <c r="AH67" i="21"/>
  <c r="AH71" i="21"/>
  <c r="AH79" i="21"/>
  <c r="AH87" i="21"/>
  <c r="AH95" i="21"/>
  <c r="AH99" i="21"/>
  <c r="AH107" i="21"/>
  <c r="Z31" i="21"/>
  <c r="X57" i="21"/>
  <c r="AE64" i="21"/>
  <c r="Z93" i="21"/>
  <c r="AG4" i="21"/>
  <c r="AG8" i="21"/>
  <c r="AG12" i="21"/>
  <c r="AG16" i="21"/>
  <c r="AG20" i="21"/>
  <c r="AG28" i="21"/>
  <c r="AG32" i="21"/>
  <c r="AG44" i="21"/>
  <c r="AG48" i="21"/>
  <c r="AG56" i="21"/>
  <c r="AG60" i="21"/>
  <c r="AG64" i="21"/>
  <c r="AG72" i="21"/>
  <c r="AG80" i="21"/>
  <c r="AG84" i="21"/>
  <c r="AG88" i="21"/>
  <c r="AG92" i="21"/>
  <c r="AG96" i="21"/>
  <c r="AG100" i="21"/>
  <c r="AG104" i="21"/>
  <c r="AG108" i="21"/>
  <c r="AB19" i="21"/>
  <c r="X60" i="21"/>
  <c r="AH4" i="21"/>
  <c r="AH12" i="21"/>
  <c r="AH16" i="21"/>
  <c r="AH20" i="21"/>
  <c r="AH32" i="21"/>
  <c r="AH48" i="21"/>
  <c r="AH56" i="21"/>
  <c r="AH72" i="21"/>
  <c r="AH80" i="21"/>
  <c r="AH88" i="21"/>
  <c r="AH92" i="21"/>
  <c r="AH96" i="21"/>
  <c r="AH104" i="21"/>
  <c r="AH108" i="21"/>
  <c r="X51" i="21"/>
  <c r="X29" i="21"/>
  <c r="AG33" i="21"/>
  <c r="AG45" i="21"/>
  <c r="AG49" i="21"/>
  <c r="AG57" i="21"/>
  <c r="AG61" i="21"/>
  <c r="AG69" i="21"/>
  <c r="AG73" i="21"/>
  <c r="AG77" i="21"/>
  <c r="AG81" i="21"/>
  <c r="AG89" i="21"/>
  <c r="AG93" i="21"/>
  <c r="AG97" i="21"/>
  <c r="AG105" i="21"/>
  <c r="AG109" i="21"/>
  <c r="P80" i="20"/>
  <c r="G18" i="20"/>
  <c r="I18" i="20"/>
  <c r="Z26" i="20"/>
  <c r="Z63" i="20"/>
  <c r="N79" i="20"/>
  <c r="AH10" i="20"/>
  <c r="AH34" i="20"/>
  <c r="AH66" i="20"/>
  <c r="AH110" i="20"/>
  <c r="P74" i="20"/>
  <c r="AB22" i="20"/>
  <c r="AH74" i="20"/>
  <c r="P92" i="20"/>
  <c r="G12" i="20"/>
  <c r="I12" i="20"/>
  <c r="G27" i="20"/>
  <c r="AH18" i="20"/>
  <c r="AH45" i="20"/>
  <c r="AH78" i="20"/>
  <c r="P26" i="20"/>
  <c r="P98" i="20"/>
  <c r="AH21" i="20"/>
  <c r="AH46" i="20"/>
  <c r="AH82" i="20"/>
  <c r="P32" i="20"/>
  <c r="P104" i="20"/>
  <c r="I27" i="20"/>
  <c r="N27" i="20"/>
  <c r="AH22" i="20"/>
  <c r="AH49" i="20"/>
  <c r="AH86" i="20"/>
  <c r="P38" i="20"/>
  <c r="P110" i="20"/>
  <c r="Z102" i="20"/>
  <c r="AH25" i="20"/>
  <c r="AH50" i="20"/>
  <c r="AH90" i="20"/>
  <c r="P44" i="20"/>
  <c r="AH26" i="20"/>
  <c r="AH54" i="20"/>
  <c r="AH94" i="20"/>
  <c r="P50" i="20"/>
  <c r="I33" i="20"/>
  <c r="K67" i="20"/>
  <c r="AH29" i="20"/>
  <c r="AH57" i="20"/>
  <c r="AH98" i="20"/>
  <c r="P56" i="20"/>
  <c r="K27" i="20"/>
  <c r="N12" i="20"/>
  <c r="K18" i="20"/>
  <c r="AB78" i="20"/>
  <c r="AH5" i="20"/>
  <c r="AH30" i="20"/>
  <c r="AH62" i="20"/>
  <c r="AH102" i="20"/>
  <c r="P62" i="20"/>
  <c r="AH9" i="20"/>
  <c r="AH33" i="20"/>
  <c r="AH65" i="20"/>
  <c r="AH106" i="20"/>
  <c r="P68" i="20"/>
  <c r="Z6" i="20"/>
  <c r="Z48" i="20"/>
  <c r="AB63" i="20"/>
  <c r="Z89" i="20"/>
  <c r="Q14" i="20"/>
  <c r="Q20" i="20"/>
  <c r="Q26" i="20"/>
  <c r="Q32" i="20"/>
  <c r="Q38" i="20"/>
  <c r="Q50" i="20"/>
  <c r="Q56" i="20"/>
  <c r="Q62" i="20"/>
  <c r="Q68" i="20"/>
  <c r="AB28" i="20"/>
  <c r="AE36" i="20"/>
  <c r="AB48" i="20"/>
  <c r="AB89" i="20"/>
  <c r="AG7" i="20"/>
  <c r="AG11" i="20"/>
  <c r="AG15" i="20"/>
  <c r="AG19" i="20"/>
  <c r="AG23" i="20"/>
  <c r="AG27" i="20"/>
  <c r="AG31" i="20"/>
  <c r="AG35" i="20"/>
  <c r="AG39" i="20"/>
  <c r="AG43" i="20"/>
  <c r="AG47" i="20"/>
  <c r="AG51" i="20"/>
  <c r="AG55" i="20"/>
  <c r="AG59" i="20"/>
  <c r="AG63" i="20"/>
  <c r="AG67" i="20"/>
  <c r="AG71" i="20"/>
  <c r="AG75" i="20"/>
  <c r="AG79" i="20"/>
  <c r="AG83" i="20"/>
  <c r="AG87" i="20"/>
  <c r="AG91" i="20"/>
  <c r="AG95" i="20"/>
  <c r="AG99" i="20"/>
  <c r="AG103" i="20"/>
  <c r="AG107" i="20"/>
  <c r="AG111" i="20"/>
  <c r="P9" i="20"/>
  <c r="P15" i="20"/>
  <c r="P21" i="20"/>
  <c r="P27" i="20"/>
  <c r="P33" i="20"/>
  <c r="P39" i="20"/>
  <c r="P45" i="20"/>
  <c r="P51" i="20"/>
  <c r="P57" i="20"/>
  <c r="P63" i="20"/>
  <c r="P69" i="20"/>
  <c r="P75" i="20"/>
  <c r="P81" i="20"/>
  <c r="P87" i="20"/>
  <c r="P93" i="20"/>
  <c r="P99" i="20"/>
  <c r="P105" i="20"/>
  <c r="P111" i="20"/>
  <c r="Z74" i="20"/>
  <c r="AE89" i="20"/>
  <c r="Z111" i="20"/>
  <c r="AH7" i="20"/>
  <c r="AH11" i="20"/>
  <c r="AH19" i="20"/>
  <c r="AH43" i="20"/>
  <c r="AH55" i="20"/>
  <c r="AH67" i="20"/>
  <c r="AH83" i="20"/>
  <c r="AH95" i="20"/>
  <c r="AH107" i="20"/>
  <c r="Q9" i="20"/>
  <c r="Q21" i="20"/>
  <c r="Q33" i="20"/>
  <c r="Q57" i="20"/>
  <c r="Q69" i="20"/>
  <c r="Q75" i="20"/>
  <c r="Q87" i="20"/>
  <c r="Q93" i="20"/>
  <c r="Q99" i="20"/>
  <c r="Q105" i="20"/>
  <c r="Q111" i="20"/>
  <c r="AH58" i="20"/>
  <c r="Z36" i="20"/>
  <c r="P4" i="20"/>
  <c r="P10" i="20"/>
  <c r="P16" i="20"/>
  <c r="P22" i="20"/>
  <c r="P28" i="20"/>
  <c r="P34" i="20"/>
  <c r="P40" i="20"/>
  <c r="P46" i="20"/>
  <c r="P52" i="20"/>
  <c r="P58" i="20"/>
  <c r="P64" i="20"/>
  <c r="P70" i="20"/>
  <c r="P76" i="20"/>
  <c r="P82" i="20"/>
  <c r="P88" i="20"/>
  <c r="P94" i="20"/>
  <c r="P100" i="20"/>
  <c r="P106" i="20"/>
  <c r="AH6" i="20"/>
  <c r="AB36" i="20"/>
  <c r="AG4" i="20"/>
  <c r="AG8" i="20"/>
  <c r="AG12" i="20"/>
  <c r="AG16" i="20"/>
  <c r="AG20" i="20"/>
  <c r="AG24" i="20"/>
  <c r="AG28" i="20"/>
  <c r="AG32" i="20"/>
  <c r="AG36" i="20"/>
  <c r="AG40" i="20"/>
  <c r="AG44" i="20"/>
  <c r="AG48" i="20"/>
  <c r="AG52" i="20"/>
  <c r="AG56" i="20"/>
  <c r="AG60" i="20"/>
  <c r="AG64" i="20"/>
  <c r="AG68" i="20"/>
  <c r="AG72" i="20"/>
  <c r="AG76" i="20"/>
  <c r="AG80" i="20"/>
  <c r="AG84" i="20"/>
  <c r="AG88" i="20"/>
  <c r="AG92" i="20"/>
  <c r="AG96" i="20"/>
  <c r="AG100" i="20"/>
  <c r="AG104" i="20"/>
  <c r="AG108" i="20"/>
  <c r="Q34" i="20"/>
  <c r="Q58" i="20"/>
  <c r="Q70" i="20"/>
  <c r="Q82" i="20"/>
  <c r="Q94" i="20"/>
  <c r="AH4" i="20"/>
  <c r="AH8" i="20"/>
  <c r="AH12" i="20"/>
  <c r="AH24" i="20"/>
  <c r="AH32" i="20"/>
  <c r="AH48" i="20"/>
  <c r="AH60" i="20"/>
  <c r="AH68" i="20"/>
  <c r="AH72" i="20"/>
  <c r="AH80" i="20"/>
  <c r="AH84" i="20"/>
  <c r="AH96" i="20"/>
  <c r="AH108" i="20"/>
  <c r="P5" i="20"/>
  <c r="P11" i="20"/>
  <c r="P17" i="20"/>
  <c r="P23" i="20"/>
  <c r="P29" i="20"/>
  <c r="P35" i="20"/>
  <c r="P41" i="20"/>
  <c r="P47" i="20"/>
  <c r="P53" i="20"/>
  <c r="P59" i="20"/>
  <c r="P65" i="20"/>
  <c r="P71" i="20"/>
  <c r="P77" i="20"/>
  <c r="P83" i="20"/>
  <c r="P89" i="20"/>
  <c r="P95" i="20"/>
  <c r="P101" i="20"/>
  <c r="P107" i="20"/>
  <c r="Q5" i="20"/>
  <c r="Q17" i="20"/>
  <c r="Q23" i="20"/>
  <c r="Q29" i="20"/>
  <c r="Q41" i="20"/>
  <c r="Q47" i="20"/>
  <c r="Q53" i="20"/>
  <c r="Q59" i="20"/>
  <c r="Q65" i="20"/>
  <c r="Q71" i="20"/>
  <c r="Q77" i="20"/>
  <c r="AG5" i="20"/>
  <c r="AG13" i="20"/>
  <c r="AG37" i="20"/>
  <c r="AG41" i="20"/>
  <c r="AG45" i="20"/>
  <c r="AG53" i="20"/>
  <c r="AG57" i="20"/>
  <c r="AG61" i="20"/>
  <c r="AG69" i="20"/>
  <c r="AG73" i="20"/>
  <c r="AG77" i="20"/>
  <c r="AG81" i="20"/>
  <c r="AG85" i="20"/>
  <c r="AG89" i="20"/>
  <c r="AG93" i="20"/>
  <c r="AG97" i="20"/>
  <c r="AG101" i="20"/>
  <c r="AG105" i="20"/>
  <c r="AG109" i="20"/>
  <c r="P6" i="20"/>
  <c r="P12" i="20"/>
  <c r="P18" i="20"/>
  <c r="P24" i="20"/>
  <c r="P30" i="20"/>
  <c r="P36" i="20"/>
  <c r="P42" i="20"/>
  <c r="P48" i="20"/>
  <c r="P54" i="20"/>
  <c r="P60" i="20"/>
  <c r="P66" i="20"/>
  <c r="P72" i="20"/>
  <c r="P78" i="20"/>
  <c r="P84" i="20"/>
  <c r="P90" i="20"/>
  <c r="P96" i="20"/>
  <c r="P102" i="20"/>
  <c r="P108" i="20"/>
  <c r="AH81" i="20"/>
  <c r="AH93" i="20"/>
  <c r="AH101" i="20"/>
  <c r="AH105" i="20"/>
  <c r="Q6" i="20"/>
  <c r="Q30" i="20"/>
  <c r="Q36" i="20"/>
  <c r="Q42" i="20"/>
  <c r="Q48" i="20"/>
  <c r="Q54" i="20"/>
  <c r="Q60" i="20"/>
  <c r="Q66" i="20"/>
  <c r="Q72" i="20"/>
  <c r="Q78" i="20"/>
  <c r="Q84" i="20"/>
  <c r="Q90" i="20"/>
  <c r="Q96" i="20"/>
  <c r="Q102" i="20"/>
  <c r="Q108" i="20"/>
  <c r="AE6" i="20"/>
  <c r="Z58" i="20"/>
  <c r="P7" i="20"/>
  <c r="P13" i="20"/>
  <c r="P19" i="20"/>
  <c r="P25" i="20"/>
  <c r="P31" i="20"/>
  <c r="P37" i="20"/>
  <c r="P43" i="20"/>
  <c r="P49" i="20"/>
  <c r="P55" i="20"/>
  <c r="P61" i="20"/>
  <c r="P67" i="20"/>
  <c r="P73" i="20"/>
  <c r="P79" i="20"/>
  <c r="P85" i="20"/>
  <c r="P91" i="20"/>
  <c r="P97" i="20"/>
  <c r="P103" i="20"/>
  <c r="P109" i="20"/>
  <c r="AG10" i="20"/>
  <c r="AG14" i="20"/>
  <c r="AG18" i="20"/>
  <c r="AG30" i="20"/>
  <c r="AG42" i="20"/>
  <c r="AG46" i="20"/>
  <c r="AG54" i="20"/>
  <c r="AG58" i="20"/>
  <c r="AG62" i="20"/>
  <c r="AG66" i="20"/>
  <c r="AG78" i="20"/>
  <c r="AG90" i="20"/>
  <c r="AG98" i="20"/>
  <c r="AG102" i="20"/>
  <c r="Q25" i="20"/>
  <c r="Q31" i="20"/>
  <c r="Q43" i="20"/>
  <c r="Q49" i="20"/>
  <c r="Q55" i="20"/>
  <c r="Q61" i="20"/>
  <c r="Q67" i="20"/>
  <c r="Q73" i="20"/>
  <c r="Q79" i="20"/>
  <c r="Q85" i="20"/>
  <c r="Q91" i="20"/>
  <c r="N51" i="21"/>
  <c r="I55" i="21"/>
  <c r="N37" i="21"/>
  <c r="AB73" i="21"/>
  <c r="Z87" i="21"/>
  <c r="X84" i="21"/>
  <c r="K5" i="21"/>
  <c r="K51" i="21"/>
  <c r="Z56" i="21"/>
  <c r="K60" i="21"/>
  <c r="AE88" i="21"/>
  <c r="Q65" i="21"/>
  <c r="Z102" i="21"/>
  <c r="Z49" i="21"/>
  <c r="AB57" i="21"/>
  <c r="AB86" i="21"/>
  <c r="AB49" i="21"/>
  <c r="AE57" i="21"/>
  <c r="X66" i="21"/>
  <c r="AE106" i="21"/>
  <c r="Z66" i="21"/>
  <c r="I46" i="21"/>
  <c r="AE33" i="21"/>
  <c r="AB66" i="21"/>
  <c r="Q13" i="21"/>
  <c r="AB10" i="21"/>
  <c r="X43" i="21"/>
  <c r="Q25" i="21"/>
  <c r="X33" i="21"/>
  <c r="AB108" i="21"/>
  <c r="P31" i="21"/>
  <c r="AE67" i="21"/>
  <c r="Q37" i="21"/>
  <c r="X92" i="21"/>
  <c r="P51" i="21"/>
  <c r="Z67" i="21"/>
  <c r="Q75" i="21"/>
  <c r="K9" i="21"/>
  <c r="Z88" i="21"/>
  <c r="Q11" i="21"/>
  <c r="P75" i="21"/>
  <c r="I9" i="21"/>
  <c r="Q15" i="21"/>
  <c r="Q39" i="21"/>
  <c r="P79" i="21"/>
  <c r="I24" i="21"/>
  <c r="Q41" i="21"/>
  <c r="I73" i="21"/>
  <c r="G24" i="21"/>
  <c r="P19" i="21"/>
  <c r="Q43" i="21"/>
  <c r="Q83" i="21"/>
  <c r="K17" i="21"/>
  <c r="N24" i="21"/>
  <c r="G87" i="21"/>
  <c r="Q47" i="21"/>
  <c r="Q85" i="21"/>
  <c r="G44" i="21"/>
  <c r="Q87" i="21"/>
  <c r="N42" i="21"/>
  <c r="I44" i="21"/>
  <c r="N47" i="21"/>
  <c r="Q27" i="21"/>
  <c r="Q91" i="21"/>
  <c r="K44" i="21"/>
  <c r="P55" i="21"/>
  <c r="Q93" i="21"/>
  <c r="K14" i="21"/>
  <c r="I39" i="21"/>
  <c r="N44" i="21"/>
  <c r="Q5" i="21"/>
  <c r="Q29" i="21"/>
  <c r="Q99" i="21"/>
  <c r="Q111" i="21"/>
  <c r="N83" i="21"/>
  <c r="N50" i="21"/>
  <c r="N71" i="21"/>
  <c r="G80" i="21"/>
  <c r="I96" i="21"/>
  <c r="N69" i="21"/>
  <c r="P4" i="21"/>
  <c r="P8" i="21"/>
  <c r="P12" i="21"/>
  <c r="P16" i="21"/>
  <c r="P20" i="21"/>
  <c r="P24" i="21"/>
  <c r="P28" i="21"/>
  <c r="P32" i="21"/>
  <c r="P36" i="21"/>
  <c r="P40" i="21"/>
  <c r="P44" i="21"/>
  <c r="P48" i="21"/>
  <c r="P52" i="21"/>
  <c r="P56" i="21"/>
  <c r="P60" i="21"/>
  <c r="P64" i="21"/>
  <c r="P68" i="21"/>
  <c r="P72" i="21"/>
  <c r="P76" i="21"/>
  <c r="P80" i="21"/>
  <c r="P84" i="21"/>
  <c r="P88" i="21"/>
  <c r="P92" i="21"/>
  <c r="P96" i="21"/>
  <c r="P100" i="21"/>
  <c r="P104" i="21"/>
  <c r="P108" i="21"/>
  <c r="K33" i="21"/>
  <c r="I50" i="21"/>
  <c r="G71" i="21"/>
  <c r="I80" i="21"/>
  <c r="I83" i="21"/>
  <c r="I92" i="21"/>
  <c r="K96" i="21"/>
  <c r="Q20" i="21"/>
  <c r="Q28" i="21"/>
  <c r="Q32" i="21"/>
  <c r="Q36" i="21"/>
  <c r="Q40" i="21"/>
  <c r="Q48" i="21"/>
  <c r="Q56" i="21"/>
  <c r="Q68" i="21"/>
  <c r="Q72" i="21"/>
  <c r="Q80" i="21"/>
  <c r="Q92" i="21"/>
  <c r="Q104" i="21"/>
  <c r="Q108" i="21"/>
  <c r="K48" i="21"/>
  <c r="N66" i="21"/>
  <c r="K71" i="21"/>
  <c r="P9" i="21"/>
  <c r="P17" i="21"/>
  <c r="P21" i="21"/>
  <c r="P33" i="21"/>
  <c r="P41" i="21"/>
  <c r="P45" i="21"/>
  <c r="P49" i="21"/>
  <c r="P53" i="21"/>
  <c r="P57" i="21"/>
  <c r="P61" i="21"/>
  <c r="P65" i="21"/>
  <c r="P69" i="21"/>
  <c r="P73" i="21"/>
  <c r="P77" i="21"/>
  <c r="P81" i="21"/>
  <c r="P85" i="21"/>
  <c r="P89" i="21"/>
  <c r="P97" i="21"/>
  <c r="P101" i="21"/>
  <c r="P105" i="21"/>
  <c r="P109" i="21"/>
  <c r="Q9" i="21"/>
  <c r="Q21" i="21"/>
  <c r="Q45" i="21"/>
  <c r="Q53" i="21"/>
  <c r="Q57" i="21"/>
  <c r="Q69" i="21"/>
  <c r="Q77" i="21"/>
  <c r="Q97" i="21"/>
  <c r="Q105" i="21"/>
  <c r="AB90" i="21"/>
  <c r="G53" i="21"/>
  <c r="I69" i="21"/>
  <c r="P6" i="21"/>
  <c r="P10" i="21"/>
  <c r="P14" i="21"/>
  <c r="P18" i="21"/>
  <c r="P22" i="21"/>
  <c r="P26" i="21"/>
  <c r="P30" i="21"/>
  <c r="P34" i="21"/>
  <c r="P38" i="21"/>
  <c r="P42" i="21"/>
  <c r="P46" i="21"/>
  <c r="P50" i="21"/>
  <c r="P54" i="21"/>
  <c r="P58" i="21"/>
  <c r="P62" i="21"/>
  <c r="P66" i="21"/>
  <c r="P70" i="21"/>
  <c r="P74" i="21"/>
  <c r="P78" i="21"/>
  <c r="P82" i="21"/>
  <c r="P86" i="21"/>
  <c r="P90" i="21"/>
  <c r="P94" i="21"/>
  <c r="P98" i="21"/>
  <c r="P102" i="21"/>
  <c r="P106" i="21"/>
  <c r="P110" i="21"/>
  <c r="Q6" i="21"/>
  <c r="Q26" i="21"/>
  <c r="Q54" i="21"/>
  <c r="Q62" i="21"/>
  <c r="Q66" i="21"/>
  <c r="Q74" i="21"/>
  <c r="Q90" i="21"/>
  <c r="N59" i="21"/>
  <c r="P7" i="21"/>
  <c r="P23" i="21"/>
  <c r="P35" i="21"/>
  <c r="P59" i="21"/>
  <c r="P63" i="21"/>
  <c r="P67" i="21"/>
  <c r="P71" i="21"/>
  <c r="P83" i="21"/>
  <c r="P87" i="21"/>
  <c r="P91" i="21"/>
  <c r="P99" i="21"/>
  <c r="P103" i="21"/>
  <c r="P107" i="21"/>
  <c r="P111" i="21"/>
  <c r="K59" i="21"/>
  <c r="G94" i="21"/>
  <c r="I88" i="21"/>
  <c r="I70" i="21"/>
  <c r="Q35" i="21"/>
  <c r="Q67" i="21"/>
  <c r="Q95" i="21"/>
  <c r="Q107" i="21"/>
  <c r="N99" i="21"/>
  <c r="K108" i="21"/>
  <c r="N84" i="21"/>
  <c r="AB98" i="21"/>
  <c r="Z48" i="21"/>
  <c r="AB104" i="21"/>
  <c r="Z59" i="21"/>
  <c r="AB69" i="21"/>
  <c r="Z71" i="21"/>
  <c r="X96" i="21"/>
  <c r="Z109" i="21"/>
  <c r="X48" i="21"/>
  <c r="AB109" i="21"/>
  <c r="AB48" i="21"/>
  <c r="Z50" i="21"/>
  <c r="X99" i="21"/>
  <c r="Z70" i="21"/>
  <c r="AB16" i="21"/>
  <c r="AB70" i="21"/>
  <c r="Z96" i="21"/>
  <c r="AE4" i="21"/>
  <c r="I34" i="21"/>
  <c r="K41" i="21"/>
  <c r="N6" i="21"/>
  <c r="AB97" i="21"/>
  <c r="I15" i="21"/>
  <c r="G6" i="21"/>
  <c r="G15" i="21"/>
  <c r="N68" i="21"/>
  <c r="I109" i="21"/>
  <c r="G85" i="21"/>
  <c r="I6" i="21"/>
  <c r="Z95" i="21"/>
  <c r="G68" i="21"/>
  <c r="G111" i="21"/>
  <c r="G96" i="21"/>
  <c r="N41" i="21"/>
  <c r="X101" i="21"/>
  <c r="X71" i="21"/>
  <c r="G41" i="21"/>
  <c r="I106" i="21"/>
  <c r="I100" i="21"/>
  <c r="G76" i="21"/>
  <c r="I52" i="21"/>
  <c r="G40" i="21"/>
  <c r="Z38" i="21"/>
  <c r="AE45" i="21"/>
  <c r="Z72" i="21"/>
  <c r="Z90" i="21"/>
  <c r="AB105" i="21"/>
  <c r="K8" i="21"/>
  <c r="K57" i="21"/>
  <c r="Z63" i="21"/>
  <c r="AE8" i="21"/>
  <c r="AE35" i="21"/>
  <c r="G66" i="21"/>
  <c r="AB63" i="21"/>
  <c r="X89" i="21"/>
  <c r="X8" i="21"/>
  <c r="X35" i="21"/>
  <c r="G74" i="21"/>
  <c r="N105" i="21"/>
  <c r="I97" i="21"/>
  <c r="I79" i="21"/>
  <c r="AE38" i="21"/>
  <c r="N53" i="21"/>
  <c r="I74" i="21"/>
  <c r="N92" i="21"/>
  <c r="X105" i="21"/>
  <c r="Z108" i="21"/>
  <c r="K74" i="21"/>
  <c r="N102" i="21"/>
  <c r="AK11" i="21"/>
  <c r="AB83" i="21"/>
  <c r="G75" i="20"/>
  <c r="K90" i="20"/>
  <c r="K38" i="20"/>
  <c r="I90" i="20"/>
  <c r="K14" i="20"/>
  <c r="K8" i="20"/>
  <c r="I54" i="20"/>
  <c r="G8" i="20"/>
  <c r="K26" i="20"/>
  <c r="G26" i="20"/>
  <c r="X66" i="20"/>
  <c r="Z66" i="20"/>
  <c r="AB66" i="20"/>
  <c r="Z10" i="20"/>
  <c r="G17" i="20"/>
  <c r="AB80" i="20"/>
  <c r="AB60" i="20"/>
  <c r="G5" i="20"/>
  <c r="I22" i="20"/>
  <c r="K22" i="20"/>
  <c r="K39" i="20"/>
  <c r="AE60" i="20"/>
  <c r="G78" i="20"/>
  <c r="I37" i="20"/>
  <c r="I7" i="20"/>
  <c r="G7" i="20"/>
  <c r="K7" i="20"/>
  <c r="N7" i="20"/>
  <c r="K51" i="20"/>
  <c r="I81" i="20"/>
  <c r="I13" i="20"/>
  <c r="K13" i="20"/>
  <c r="N13" i="20"/>
  <c r="G34" i="20"/>
  <c r="G20" i="20"/>
  <c r="K82" i="20"/>
  <c r="G102" i="20"/>
  <c r="N63" i="20"/>
  <c r="AB4" i="20"/>
  <c r="G31" i="20"/>
  <c r="G55" i="20"/>
  <c r="I41" i="20"/>
  <c r="G58" i="20"/>
  <c r="I25" i="20"/>
  <c r="I58" i="20"/>
  <c r="K93" i="20"/>
  <c r="N6" i="20"/>
  <c r="K58" i="20"/>
  <c r="G93" i="20"/>
  <c r="I93" i="20"/>
  <c r="K50" i="20"/>
  <c r="K21" i="20"/>
  <c r="I74" i="20"/>
  <c r="Z18" i="20"/>
  <c r="G33" i="20"/>
  <c r="K48" i="20"/>
  <c r="G21" i="20"/>
  <c r="I31" i="20"/>
  <c r="K33" i="20"/>
  <c r="G87" i="20"/>
  <c r="I21" i="20"/>
  <c r="K23" i="20"/>
  <c r="K31" i="20"/>
  <c r="G56" i="20"/>
  <c r="I87" i="20"/>
  <c r="G43" i="20"/>
  <c r="K36" i="20"/>
  <c r="AE42" i="20"/>
  <c r="X18" i="20"/>
  <c r="N29" i="20"/>
  <c r="G29" i="20"/>
  <c r="Z42" i="20"/>
  <c r="G53" i="20"/>
  <c r="G59" i="20"/>
  <c r="Z72" i="20"/>
  <c r="I105" i="20"/>
  <c r="I29" i="20"/>
  <c r="I53" i="20"/>
  <c r="G68" i="20"/>
  <c r="Z57" i="20"/>
  <c r="X72" i="20"/>
  <c r="K63" i="20"/>
  <c r="AE72" i="20"/>
  <c r="K60" i="20"/>
  <c r="I91" i="20"/>
  <c r="N28" i="20"/>
  <c r="N40" i="20"/>
  <c r="N52" i="20"/>
  <c r="Z78" i="20"/>
  <c r="I60" i="20"/>
  <c r="G63" i="20"/>
  <c r="K66" i="20"/>
  <c r="K105" i="20"/>
  <c r="N67" i="20"/>
  <c r="N91" i="20"/>
  <c r="N103" i="20"/>
  <c r="I63" i="20"/>
  <c r="G66" i="20"/>
  <c r="X78" i="20"/>
  <c r="AE101" i="20"/>
  <c r="G105" i="20"/>
  <c r="I72" i="20"/>
  <c r="AE111" i="20"/>
  <c r="AB87" i="20"/>
  <c r="G84" i="20"/>
  <c r="Z24" i="20"/>
  <c r="Z45" i="20"/>
  <c r="X69" i="20"/>
  <c r="AB24" i="20"/>
  <c r="AB45" i="20"/>
  <c r="Z69" i="20"/>
  <c r="G70" i="20"/>
  <c r="X99" i="20"/>
  <c r="AE63" i="20"/>
  <c r="X15" i="20"/>
  <c r="G30" i="20"/>
  <c r="I43" i="20"/>
  <c r="I70" i="20"/>
  <c r="K43" i="20"/>
  <c r="K70" i="20"/>
  <c r="N106" i="20"/>
  <c r="Z30" i="20"/>
  <c r="X28" i="20"/>
  <c r="Z16" i="20"/>
  <c r="AB51" i="20"/>
  <c r="AE39" i="20"/>
  <c r="AB30" i="20"/>
  <c r="G24" i="20"/>
  <c r="N24" i="20"/>
  <c r="Z54" i="20"/>
  <c r="I56" i="20"/>
  <c r="AB54" i="20"/>
  <c r="T51" i="20"/>
  <c r="T11" i="20"/>
  <c r="T57" i="20"/>
  <c r="I55" i="20"/>
  <c r="K69" i="20"/>
  <c r="X96" i="20"/>
  <c r="G44" i="20"/>
  <c r="K55" i="20"/>
  <c r="N69" i="20"/>
  <c r="G71" i="20"/>
  <c r="AB77" i="20"/>
  <c r="X104" i="20"/>
  <c r="N9" i="20"/>
  <c r="K44" i="20"/>
  <c r="I71" i="20"/>
  <c r="N25" i="20"/>
  <c r="N97" i="20"/>
  <c r="G9" i="20"/>
  <c r="K78" i="20"/>
  <c r="K102" i="20"/>
  <c r="AE104" i="20"/>
  <c r="I50" i="20"/>
  <c r="G108" i="20"/>
  <c r="X75" i="20"/>
  <c r="K19" i="20"/>
  <c r="N19" i="20"/>
  <c r="I78" i="20"/>
  <c r="I102" i="20"/>
  <c r="X108" i="20"/>
  <c r="X31" i="20"/>
  <c r="AE110" i="20"/>
  <c r="Z62" i="20"/>
  <c r="K24" i="20"/>
  <c r="Z108" i="20"/>
  <c r="AB61" i="20"/>
  <c r="AH69" i="15"/>
  <c r="AH63" i="15"/>
  <c r="AH75" i="15"/>
  <c r="AH57" i="15"/>
  <c r="AH51" i="15"/>
  <c r="AH45" i="15"/>
  <c r="AH111" i="15"/>
  <c r="AH39" i="15"/>
  <c r="AH105" i="15"/>
  <c r="AH33" i="15"/>
  <c r="AH99" i="15"/>
  <c r="AH27" i="15"/>
  <c r="AH93" i="15"/>
  <c r="AH21" i="15"/>
  <c r="AH87" i="15"/>
  <c r="AH15" i="15"/>
  <c r="AH81" i="15"/>
  <c r="AH9" i="15"/>
  <c r="AH4" i="15"/>
  <c r="AG106" i="15"/>
  <c r="AG100" i="15"/>
  <c r="AG94" i="15"/>
  <c r="AG88" i="15"/>
  <c r="AG82" i="15"/>
  <c r="AG76" i="15"/>
  <c r="AG70" i="15"/>
  <c r="AG64" i="15"/>
  <c r="AG58" i="15"/>
  <c r="AG52" i="15"/>
  <c r="AG46" i="15"/>
  <c r="AG40" i="15"/>
  <c r="AG34" i="15"/>
  <c r="AG28" i="15"/>
  <c r="AG22" i="15"/>
  <c r="AG16" i="15"/>
  <c r="AG10" i="15"/>
  <c r="AG93" i="15"/>
  <c r="AG81" i="15"/>
  <c r="AG57" i="15"/>
  <c r="AG33" i="15"/>
  <c r="AG21" i="15"/>
  <c r="AG9" i="15"/>
  <c r="AH110" i="15"/>
  <c r="AH104" i="15"/>
  <c r="AH98" i="15"/>
  <c r="AH92" i="15"/>
  <c r="AH86" i="15"/>
  <c r="AH80" i="15"/>
  <c r="AH74" i="15"/>
  <c r="AH68" i="15"/>
  <c r="AH62" i="15"/>
  <c r="AH56" i="15"/>
  <c r="AH50" i="15"/>
  <c r="AH44" i="15"/>
  <c r="AH38" i="15"/>
  <c r="AH32" i="15"/>
  <c r="AH26" i="15"/>
  <c r="AH20" i="15"/>
  <c r="AH14" i="15"/>
  <c r="AH8" i="15"/>
  <c r="AG110" i="15"/>
  <c r="AG98" i="15"/>
  <c r="AG86" i="15"/>
  <c r="AG74" i="15"/>
  <c r="AG62" i="15"/>
  <c r="AG14" i="15"/>
  <c r="AH109" i="15"/>
  <c r="AH103" i="15"/>
  <c r="AH97" i="15"/>
  <c r="AH91" i="15"/>
  <c r="AH85" i="15"/>
  <c r="AH79" i="15"/>
  <c r="AH73" i="15"/>
  <c r="AH67" i="15"/>
  <c r="AH61" i="15"/>
  <c r="AH55" i="15"/>
  <c r="AH49" i="15"/>
  <c r="AH43" i="15"/>
  <c r="AH37" i="15"/>
  <c r="AH31" i="15"/>
  <c r="AH25" i="15"/>
  <c r="AH19" i="15"/>
  <c r="AH13" i="15"/>
  <c r="AH7" i="15"/>
  <c r="AG91" i="15"/>
  <c r="AG79" i="15"/>
  <c r="AG19" i="15"/>
  <c r="AG7" i="15"/>
  <c r="AH108" i="15"/>
  <c r="AH102" i="15"/>
  <c r="AH96" i="15"/>
  <c r="AH90" i="15"/>
  <c r="AH84" i="15"/>
  <c r="AH78" i="15"/>
  <c r="AH72" i="15"/>
  <c r="AH66" i="15"/>
  <c r="AH60" i="15"/>
  <c r="AH54" i="15"/>
  <c r="AH48" i="15"/>
  <c r="AH42" i="15"/>
  <c r="AH36" i="15"/>
  <c r="AH30" i="15"/>
  <c r="AH24" i="15"/>
  <c r="AH18" i="15"/>
  <c r="AH12" i="15"/>
  <c r="AH6" i="15"/>
  <c r="AG78" i="15"/>
  <c r="AG66" i="15"/>
  <c r="AG54" i="15"/>
  <c r="AG48" i="15"/>
  <c r="AG42" i="15"/>
  <c r="AG30" i="15"/>
  <c r="AG18" i="15"/>
  <c r="AG12" i="15"/>
  <c r="AG6" i="15"/>
  <c r="AH107" i="15"/>
  <c r="AH101" i="15"/>
  <c r="AH95" i="15"/>
  <c r="AH89" i="15"/>
  <c r="AH83" i="15"/>
  <c r="AH77" i="15"/>
  <c r="AH71" i="15"/>
  <c r="AH65" i="15"/>
  <c r="AH59" i="15"/>
  <c r="AH53" i="15"/>
  <c r="AH47" i="15"/>
  <c r="AH41" i="15"/>
  <c r="AH35" i="15"/>
  <c r="AH29" i="15"/>
  <c r="AH23" i="15"/>
  <c r="AH17" i="15"/>
  <c r="AH11" i="15"/>
  <c r="AH5" i="15"/>
  <c r="AG89" i="15"/>
  <c r="AG83" i="15"/>
  <c r="AG77" i="15"/>
  <c r="AG65" i="15"/>
  <c r="AG59" i="15"/>
  <c r="AG47" i="15"/>
  <c r="AG41" i="15"/>
  <c r="AG35" i="15"/>
  <c r="AG29" i="15"/>
  <c r="AG23" i="15"/>
  <c r="AG11" i="15"/>
  <c r="AG5" i="15"/>
  <c r="AG4" i="15"/>
  <c r="AH106" i="15"/>
  <c r="AH100" i="15"/>
  <c r="AH88" i="15"/>
  <c r="AH82" i="15"/>
  <c r="AH76" i="15"/>
  <c r="AH52" i="15"/>
  <c r="AH46" i="15"/>
  <c r="AH40" i="15"/>
  <c r="AH28" i="15"/>
  <c r="AH22" i="15"/>
  <c r="AH10" i="15"/>
  <c r="AK111" i="15"/>
  <c r="AK39" i="15"/>
  <c r="N38" i="21"/>
  <c r="V7" i="21"/>
  <c r="G8" i="21"/>
  <c r="K72" i="21"/>
  <c r="N110" i="21"/>
  <c r="I105" i="21"/>
  <c r="N93" i="21"/>
  <c r="K87" i="21"/>
  <c r="N81" i="21"/>
  <c r="K45" i="21"/>
  <c r="G63" i="21"/>
  <c r="G77" i="21"/>
  <c r="N108" i="21"/>
  <c r="G110" i="21"/>
  <c r="X28" i="21"/>
  <c r="G45" i="21"/>
  <c r="I63" i="21"/>
  <c r="I77" i="21"/>
  <c r="N98" i="21"/>
  <c r="G82" i="21"/>
  <c r="I45" i="21"/>
  <c r="K63" i="21"/>
  <c r="K77" i="21"/>
  <c r="N89" i="21"/>
  <c r="N56" i="21"/>
  <c r="N63" i="21"/>
  <c r="N77" i="21"/>
  <c r="G56" i="21"/>
  <c r="K90" i="21"/>
  <c r="I72" i="21"/>
  <c r="I18" i="21"/>
  <c r="I56" i="21"/>
  <c r="G101" i="21"/>
  <c r="AB95" i="21"/>
  <c r="X77" i="21"/>
  <c r="G18" i="21"/>
  <c r="K56" i="21"/>
  <c r="I101" i="21"/>
  <c r="N95" i="21"/>
  <c r="K34" i="21"/>
  <c r="I40" i="21"/>
  <c r="G72" i="21"/>
  <c r="K81" i="21"/>
  <c r="I108" i="21"/>
  <c r="G106" i="21"/>
  <c r="G34" i="21"/>
  <c r="G69" i="21"/>
  <c r="AB77" i="21"/>
  <c r="G46" i="21"/>
  <c r="K78" i="21"/>
  <c r="G97" i="21"/>
  <c r="K99" i="21"/>
  <c r="I90" i="21"/>
  <c r="N101" i="21"/>
  <c r="G103" i="21"/>
  <c r="G105" i="21"/>
  <c r="G64" i="21"/>
  <c r="G88" i="21"/>
  <c r="N96" i="21"/>
  <c r="I94" i="21"/>
  <c r="N87" i="21"/>
  <c r="N8" i="21"/>
  <c r="N9" i="21"/>
  <c r="I11" i="21"/>
  <c r="K12" i="21"/>
  <c r="I14" i="21"/>
  <c r="K15" i="21"/>
  <c r="I17" i="21"/>
  <c r="K18" i="21"/>
  <c r="I20" i="21"/>
  <c r="K21" i="21"/>
  <c r="I23" i="21"/>
  <c r="K24" i="21"/>
  <c r="I26" i="21"/>
  <c r="K27" i="21"/>
  <c r="Z30" i="21"/>
  <c r="I33" i="21"/>
  <c r="N34" i="21"/>
  <c r="AB38" i="21"/>
  <c r="AB42" i="21"/>
  <c r="G54" i="21"/>
  <c r="G55" i="21"/>
  <c r="AB61" i="21"/>
  <c r="I65" i="21"/>
  <c r="X72" i="21"/>
  <c r="G75" i="21"/>
  <c r="I76" i="21"/>
  <c r="G81" i="21"/>
  <c r="I82" i="21"/>
  <c r="Z83" i="21"/>
  <c r="AB84" i="21"/>
  <c r="G91" i="21"/>
  <c r="Z92" i="21"/>
  <c r="AB93" i="21"/>
  <c r="G100" i="21"/>
  <c r="Z101" i="21"/>
  <c r="AB102" i="21"/>
  <c r="G109" i="21"/>
  <c r="AB110" i="21"/>
  <c r="N11" i="21"/>
  <c r="N12" i="21"/>
  <c r="N14" i="21"/>
  <c r="N15" i="21"/>
  <c r="N17" i="21"/>
  <c r="N18" i="21"/>
  <c r="N20" i="21"/>
  <c r="N21" i="21"/>
  <c r="N23" i="21"/>
  <c r="N26" i="21"/>
  <c r="AB30" i="21"/>
  <c r="Z37" i="21"/>
  <c r="AE42" i="21"/>
  <c r="G48" i="21"/>
  <c r="I54" i="21"/>
  <c r="G59" i="21"/>
  <c r="AE61" i="21"/>
  <c r="K65" i="21"/>
  <c r="I75" i="21"/>
  <c r="I81" i="21"/>
  <c r="G86" i="21"/>
  <c r="G90" i="21"/>
  <c r="G95" i="21"/>
  <c r="G99" i="21"/>
  <c r="AB101" i="21"/>
  <c r="G104" i="21"/>
  <c r="G108" i="21"/>
  <c r="T80" i="21"/>
  <c r="AE30" i="21"/>
  <c r="AE37" i="21"/>
  <c r="T39" i="21"/>
  <c r="AK53" i="21"/>
  <c r="K54" i="21"/>
  <c r="I59" i="21"/>
  <c r="Z76" i="21"/>
  <c r="Z82" i="21"/>
  <c r="I86" i="21"/>
  <c r="I95" i="21"/>
  <c r="I104" i="21"/>
  <c r="X11" i="21"/>
  <c r="X14" i="21"/>
  <c r="X17" i="21"/>
  <c r="X20" i="21"/>
  <c r="X23" i="21"/>
  <c r="X26" i="21"/>
  <c r="AB82" i="21"/>
  <c r="AB8" i="21"/>
  <c r="V10" i="21"/>
  <c r="Z11" i="21"/>
  <c r="V13" i="21"/>
  <c r="Z14" i="21"/>
  <c r="V16" i="21"/>
  <c r="Z17" i="21"/>
  <c r="V19" i="21"/>
  <c r="Z20" i="21"/>
  <c r="V22" i="21"/>
  <c r="Z23" i="21"/>
  <c r="V25" i="21"/>
  <c r="Z26" i="21"/>
  <c r="Z45" i="21"/>
  <c r="Z60" i="21"/>
  <c r="AB65" i="21"/>
  <c r="AB11" i="21"/>
  <c r="AB14" i="21"/>
  <c r="AB17" i="21"/>
  <c r="AB20" i="21"/>
  <c r="AB23" i="21"/>
  <c r="AB26" i="21"/>
  <c r="AB33" i="21"/>
  <c r="G35" i="21"/>
  <c r="AB36" i="21"/>
  <c r="K39" i="21"/>
  <c r="G42" i="21"/>
  <c r="G43" i="21"/>
  <c r="AB45" i="21"/>
  <c r="G47" i="21"/>
  <c r="K53" i="21"/>
  <c r="X54" i="21"/>
  <c r="AB60" i="21"/>
  <c r="G62" i="21"/>
  <c r="Z64" i="21"/>
  <c r="I68" i="21"/>
  <c r="X75" i="21"/>
  <c r="G79" i="21"/>
  <c r="X81" i="21"/>
  <c r="G84" i="21"/>
  <c r="G89" i="21"/>
  <c r="G93" i="21"/>
  <c r="G98" i="21"/>
  <c r="G102" i="21"/>
  <c r="G107" i="21"/>
  <c r="I111" i="21"/>
  <c r="AE7" i="21"/>
  <c r="AE11" i="21"/>
  <c r="G28" i="21"/>
  <c r="G31" i="21"/>
  <c r="X32" i="21"/>
  <c r="I35" i="21"/>
  <c r="G38" i="21"/>
  <c r="I42" i="21"/>
  <c r="I47" i="21"/>
  <c r="G51" i="21"/>
  <c r="G52" i="21"/>
  <c r="Z54" i="21"/>
  <c r="G57" i="21"/>
  <c r="I62" i="21"/>
  <c r="AB64" i="21"/>
  <c r="Z75" i="21"/>
  <c r="G78" i="21"/>
  <c r="Z81" i="21"/>
  <c r="I84" i="21"/>
  <c r="I89" i="21"/>
  <c r="I93" i="21"/>
  <c r="I98" i="21"/>
  <c r="I102" i="21"/>
  <c r="I107" i="21"/>
  <c r="K111" i="21"/>
  <c r="AM6" i="21"/>
  <c r="I28" i="21"/>
  <c r="N31" i="21"/>
  <c r="Z32" i="21"/>
  <c r="K35" i="21"/>
  <c r="I38" i="21"/>
  <c r="X39" i="21"/>
  <c r="K42" i="21"/>
  <c r="K47" i="21"/>
  <c r="I51" i="21"/>
  <c r="Z53" i="21"/>
  <c r="AB54" i="21"/>
  <c r="I57" i="21"/>
  <c r="K62" i="21"/>
  <c r="X63" i="21"/>
  <c r="X69" i="21"/>
  <c r="Z74" i="21"/>
  <c r="I78" i="21"/>
  <c r="Z80" i="21"/>
  <c r="K84" i="21"/>
  <c r="Z85" i="21"/>
  <c r="K93" i="21"/>
  <c r="Z94" i="21"/>
  <c r="K102" i="21"/>
  <c r="Z103" i="21"/>
  <c r="AK5" i="21"/>
  <c r="AM9" i="21"/>
  <c r="N28" i="21"/>
  <c r="AB32" i="21"/>
  <c r="K38" i="21"/>
  <c r="Z39" i="21"/>
  <c r="Z43" i="21"/>
  <c r="T46" i="21"/>
  <c r="G50" i="21"/>
  <c r="AB53" i="21"/>
  <c r="AK56" i="21"/>
  <c r="AB74" i="21"/>
  <c r="AB80" i="21"/>
  <c r="G83" i="21"/>
  <c r="AB85" i="21"/>
  <c r="Z89" i="21"/>
  <c r="AB94" i="21"/>
  <c r="Z98" i="21"/>
  <c r="AB103" i="21"/>
  <c r="Z107" i="21"/>
  <c r="AK8" i="21"/>
  <c r="AM12" i="21"/>
  <c r="AM15" i="21"/>
  <c r="AM18" i="21"/>
  <c r="AM21" i="21"/>
  <c r="AM24" i="21"/>
  <c r="Z68" i="21"/>
  <c r="X111" i="21"/>
  <c r="AK14" i="21"/>
  <c r="AK17" i="21"/>
  <c r="AK20" i="21"/>
  <c r="AK23" i="21"/>
  <c r="AK26" i="21"/>
  <c r="T33" i="21"/>
  <c r="T55" i="21"/>
  <c r="AB68" i="21"/>
  <c r="N5" i="21"/>
  <c r="I8" i="21"/>
  <c r="G11" i="21"/>
  <c r="G14" i="21"/>
  <c r="G17" i="21"/>
  <c r="G20" i="21"/>
  <c r="G23" i="21"/>
  <c r="G26" i="21"/>
  <c r="G65" i="21"/>
  <c r="Z110" i="21"/>
  <c r="V5" i="21"/>
  <c r="X47" i="21"/>
  <c r="AE47" i="21"/>
  <c r="AM111" i="21"/>
  <c r="AM108" i="21"/>
  <c r="AM105" i="21"/>
  <c r="AM102" i="21"/>
  <c r="AM99" i="21"/>
  <c r="AM96" i="21"/>
  <c r="AM93" i="21"/>
  <c r="AM90" i="21"/>
  <c r="AM74" i="21"/>
  <c r="AM71" i="21"/>
  <c r="AK22" i="21"/>
  <c r="AK25" i="21"/>
  <c r="V48" i="21"/>
  <c r="V58" i="21"/>
  <c r="K58" i="21"/>
  <c r="V60" i="21"/>
  <c r="AM61" i="21"/>
  <c r="AM62" i="21"/>
  <c r="V71" i="21"/>
  <c r="AM82" i="21"/>
  <c r="AK84" i="21"/>
  <c r="V85" i="21"/>
  <c r="AM91" i="21"/>
  <c r="T95" i="21"/>
  <c r="AK99" i="21"/>
  <c r="AK100" i="21"/>
  <c r="AK105" i="21"/>
  <c r="AK106" i="21"/>
  <c r="V17" i="21"/>
  <c r="AK41" i="21"/>
  <c r="V68" i="21"/>
  <c r="AM84" i="21"/>
  <c r="T108" i="21"/>
  <c r="AK10" i="21"/>
  <c r="G4" i="21"/>
  <c r="T6" i="21"/>
  <c r="G7" i="21"/>
  <c r="T9" i="21"/>
  <c r="G10" i="21"/>
  <c r="T12" i="21"/>
  <c r="G13" i="21"/>
  <c r="T15" i="21"/>
  <c r="G16" i="21"/>
  <c r="T18" i="21"/>
  <c r="G19" i="21"/>
  <c r="T21" i="21"/>
  <c r="G22" i="21"/>
  <c r="T24" i="21"/>
  <c r="G25" i="21"/>
  <c r="T27" i="21"/>
  <c r="AM29" i="21"/>
  <c r="AB31" i="21"/>
  <c r="V32" i="21"/>
  <c r="N33" i="21"/>
  <c r="AM35" i="21"/>
  <c r="AB37" i="21"/>
  <c r="V38" i="21"/>
  <c r="N39" i="21"/>
  <c r="AM41" i="21"/>
  <c r="AE43" i="21"/>
  <c r="V44" i="21"/>
  <c r="AK48" i="21"/>
  <c r="AM48" i="21"/>
  <c r="AM49" i="21"/>
  <c r="AK50" i="21"/>
  <c r="V53" i="21"/>
  <c r="T54" i="21"/>
  <c r="N55" i="21"/>
  <c r="AK58" i="21"/>
  <c r="X59" i="21"/>
  <c r="AK59" i="21"/>
  <c r="AE59" i="21"/>
  <c r="AK60" i="21"/>
  <c r="AM60" i="21"/>
  <c r="V63" i="21"/>
  <c r="AM64" i="21"/>
  <c r="AM65" i="21"/>
  <c r="AM79" i="21"/>
  <c r="V81" i="21"/>
  <c r="AM81" i="21"/>
  <c r="AK85" i="21"/>
  <c r="T87" i="21"/>
  <c r="AK35" i="21"/>
  <c r="T53" i="21"/>
  <c r="AM59" i="21"/>
  <c r="AK111" i="21"/>
  <c r="AK4" i="21"/>
  <c r="I4" i="21"/>
  <c r="AM4" i="21"/>
  <c r="I7" i="21"/>
  <c r="AM7" i="21"/>
  <c r="I10" i="21"/>
  <c r="AM10" i="21"/>
  <c r="I13" i="21"/>
  <c r="AM13" i="21"/>
  <c r="I16" i="21"/>
  <c r="AM16" i="21"/>
  <c r="I19" i="21"/>
  <c r="AM19" i="21"/>
  <c r="I22" i="21"/>
  <c r="AM22" i="21"/>
  <c r="I25" i="21"/>
  <c r="AM25" i="21"/>
  <c r="V30" i="21"/>
  <c r="V36" i="21"/>
  <c r="V42" i="21"/>
  <c r="AK43" i="21"/>
  <c r="T45" i="21"/>
  <c r="V49" i="21"/>
  <c r="K49" i="21"/>
  <c r="T56" i="21"/>
  <c r="G58" i="21"/>
  <c r="V61" i="21"/>
  <c r="N61" i="21"/>
  <c r="K61" i="21"/>
  <c r="AK63" i="21"/>
  <c r="AM63" i="21"/>
  <c r="V66" i="21"/>
  <c r="AM67" i="21"/>
  <c r="AM76" i="21"/>
  <c r="V78" i="21"/>
  <c r="AM78" i="21"/>
  <c r="AK81" i="21"/>
  <c r="V82" i="21"/>
  <c r="T86" i="21"/>
  <c r="AM97" i="21"/>
  <c r="AM103" i="21"/>
  <c r="AM109" i="21"/>
  <c r="T32" i="21"/>
  <c r="T44" i="21"/>
  <c r="AM57" i="21"/>
  <c r="T96" i="21"/>
  <c r="K4" i="21"/>
  <c r="V6" i="21"/>
  <c r="K7" i="21"/>
  <c r="V9" i="21"/>
  <c r="K10" i="21"/>
  <c r="V12" i="21"/>
  <c r="K13" i="21"/>
  <c r="V15" i="21"/>
  <c r="K16" i="21"/>
  <c r="V18" i="21"/>
  <c r="K19" i="21"/>
  <c r="V21" i="21"/>
  <c r="K22" i="21"/>
  <c r="V24" i="21"/>
  <c r="K25" i="21"/>
  <c r="V27" i="21"/>
  <c r="T28" i="21"/>
  <c r="AK30" i="21"/>
  <c r="AM30" i="21"/>
  <c r="AK31" i="21"/>
  <c r="T34" i="21"/>
  <c r="AK36" i="21"/>
  <c r="AM36" i="21"/>
  <c r="AK37" i="21"/>
  <c r="T40" i="21"/>
  <c r="AK42" i="21"/>
  <c r="AM42" i="21"/>
  <c r="Z44" i="21"/>
  <c r="AK49" i="21"/>
  <c r="X50" i="21"/>
  <c r="AE50" i="21"/>
  <c r="AM50" i="21"/>
  <c r="I58" i="21"/>
  <c r="AK61" i="21"/>
  <c r="V64" i="21"/>
  <c r="N64" i="21"/>
  <c r="K64" i="21"/>
  <c r="AK66" i="21"/>
  <c r="AM66" i="21"/>
  <c r="AM68" i="21"/>
  <c r="AM70" i="21"/>
  <c r="AM73" i="21"/>
  <c r="V75" i="21"/>
  <c r="AM75" i="21"/>
  <c r="AK78" i="21"/>
  <c r="V79" i="21"/>
  <c r="AK82" i="21"/>
  <c r="V90" i="21"/>
  <c r="V91" i="21"/>
  <c r="AK29" i="21"/>
  <c r="V37" i="21"/>
  <c r="AM47" i="21"/>
  <c r="AM58" i="21"/>
  <c r="AK94" i="21"/>
  <c r="AK16" i="21"/>
  <c r="N4" i="21"/>
  <c r="X6" i="21"/>
  <c r="N7" i="21"/>
  <c r="X9" i="21"/>
  <c r="N10" i="21"/>
  <c r="X12" i="21"/>
  <c r="N13" i="21"/>
  <c r="X15" i="21"/>
  <c r="N16" i="21"/>
  <c r="X18" i="21"/>
  <c r="N19" i="21"/>
  <c r="X21" i="21"/>
  <c r="N22" i="21"/>
  <c r="X24" i="21"/>
  <c r="N25" i="21"/>
  <c r="X27" i="21"/>
  <c r="G30" i="21"/>
  <c r="G36" i="21"/>
  <c r="V43" i="21"/>
  <c r="K43" i="21"/>
  <c r="AM43" i="21"/>
  <c r="AB44" i="21"/>
  <c r="T47" i="21"/>
  <c r="G49" i="21"/>
  <c r="V51" i="21"/>
  <c r="V56" i="21"/>
  <c r="T57" i="21"/>
  <c r="N58" i="21"/>
  <c r="G61" i="21"/>
  <c r="AK64" i="21"/>
  <c r="V67" i="21"/>
  <c r="N67" i="21"/>
  <c r="K67" i="21"/>
  <c r="V69" i="21"/>
  <c r="AM69" i="21"/>
  <c r="V72" i="21"/>
  <c r="AM72" i="21"/>
  <c r="AK75" i="21"/>
  <c r="V76" i="21"/>
  <c r="AK79" i="21"/>
  <c r="AK90" i="21"/>
  <c r="AK91" i="21"/>
  <c r="T93" i="21"/>
  <c r="T111" i="21"/>
  <c r="T4" i="21"/>
  <c r="T7" i="21"/>
  <c r="T10" i="21"/>
  <c r="Z12" i="21"/>
  <c r="T13" i="21"/>
  <c r="Z15" i="21"/>
  <c r="T16" i="21"/>
  <c r="Z18" i="21"/>
  <c r="T19" i="21"/>
  <c r="Z21" i="21"/>
  <c r="T22" i="21"/>
  <c r="Z24" i="21"/>
  <c r="T25" i="21"/>
  <c r="Z27" i="21"/>
  <c r="V28" i="21"/>
  <c r="T29" i="21"/>
  <c r="I30" i="21"/>
  <c r="AM31" i="21"/>
  <c r="AK32" i="21"/>
  <c r="V34" i="21"/>
  <c r="T35" i="21"/>
  <c r="I36" i="21"/>
  <c r="AM37" i="21"/>
  <c r="AK38" i="21"/>
  <c r="Z40" i="21"/>
  <c r="T41" i="21"/>
  <c r="AK44" i="21"/>
  <c r="Z46" i="21"/>
  <c r="I49" i="21"/>
  <c r="AK51" i="21"/>
  <c r="AM51" i="21"/>
  <c r="AM52" i="21"/>
  <c r="T58" i="21"/>
  <c r="T59" i="21"/>
  <c r="I61" i="21"/>
  <c r="AK67" i="21"/>
  <c r="AK69" i="21"/>
  <c r="V70" i="21"/>
  <c r="N70" i="21"/>
  <c r="K70" i="21"/>
  <c r="AK72" i="21"/>
  <c r="V73" i="21"/>
  <c r="N73" i="21"/>
  <c r="K73" i="21"/>
  <c r="AK76" i="21"/>
  <c r="T84" i="21"/>
  <c r="AM88" i="21"/>
  <c r="T92" i="21"/>
  <c r="V97" i="21"/>
  <c r="T99" i="21"/>
  <c r="V103" i="21"/>
  <c r="T105" i="21"/>
  <c r="V109" i="21"/>
  <c r="V8" i="21"/>
  <c r="AK57" i="21"/>
  <c r="V84" i="21"/>
  <c r="AK7" i="21"/>
  <c r="AK13" i="21"/>
  <c r="AM5" i="21"/>
  <c r="AB6" i="21"/>
  <c r="AM8" i="21"/>
  <c r="AB9" i="21"/>
  <c r="AM11" i="21"/>
  <c r="AB12" i="21"/>
  <c r="AM14" i="21"/>
  <c r="AB15" i="21"/>
  <c r="AM17" i="21"/>
  <c r="AB18" i="21"/>
  <c r="AM20" i="21"/>
  <c r="AB21" i="21"/>
  <c r="AM23" i="21"/>
  <c r="AB24" i="21"/>
  <c r="AM26" i="21"/>
  <c r="AB27" i="21"/>
  <c r="Z28" i="21"/>
  <c r="K30" i="21"/>
  <c r="Z34" i="21"/>
  <c r="K36" i="21"/>
  <c r="AB40" i="21"/>
  <c r="AB46" i="21"/>
  <c r="V47" i="21"/>
  <c r="T48" i="21"/>
  <c r="N49" i="21"/>
  <c r="V52" i="21"/>
  <c r="K52" i="21"/>
  <c r="AM53" i="21"/>
  <c r="T60" i="21"/>
  <c r="T61" i="21"/>
  <c r="T62" i="21"/>
  <c r="AK70" i="21"/>
  <c r="AK73" i="21"/>
  <c r="T82" i="21"/>
  <c r="T83" i="21"/>
  <c r="AK96" i="21"/>
  <c r="AK97" i="21"/>
  <c r="AK102" i="21"/>
  <c r="AK103" i="21"/>
  <c r="AK108" i="21"/>
  <c r="AK109" i="21"/>
  <c r="V23" i="21"/>
  <c r="AM34" i="21"/>
  <c r="T52" i="21"/>
  <c r="V106" i="21"/>
  <c r="V4" i="21"/>
  <c r="AE6" i="21"/>
  <c r="AE9" i="21"/>
  <c r="AE12" i="21"/>
  <c r="AE15" i="21"/>
  <c r="AE18" i="21"/>
  <c r="AE21" i="21"/>
  <c r="AE24" i="21"/>
  <c r="AB28" i="21"/>
  <c r="V29" i="21"/>
  <c r="N30" i="21"/>
  <c r="I31" i="21"/>
  <c r="AM32" i="21"/>
  <c r="AB34" i="21"/>
  <c r="V35" i="21"/>
  <c r="N36" i="21"/>
  <c r="I37" i="21"/>
  <c r="AM38" i="21"/>
  <c r="AE40" i="21"/>
  <c r="V41" i="21"/>
  <c r="I43" i="21"/>
  <c r="AM44" i="21"/>
  <c r="Z47" i="21"/>
  <c r="T49" i="21"/>
  <c r="AK52" i="21"/>
  <c r="X53" i="21"/>
  <c r="AE53" i="21"/>
  <c r="V54" i="21"/>
  <c r="V59" i="21"/>
  <c r="T63" i="21"/>
  <c r="T64" i="21"/>
  <c r="T65" i="21"/>
  <c r="I67" i="21"/>
  <c r="G70" i="21"/>
  <c r="G73" i="21"/>
  <c r="T79" i="21"/>
  <c r="T81" i="21"/>
  <c r="V87" i="21"/>
  <c r="AM87" i="21"/>
  <c r="AM94" i="21"/>
  <c r="V11" i="21"/>
  <c r="AK93" i="21"/>
  <c r="AK19" i="21"/>
  <c r="X4" i="21"/>
  <c r="AK6" i="21"/>
  <c r="X7" i="21"/>
  <c r="AK9" i="21"/>
  <c r="X10" i="21"/>
  <c r="AK12" i="21"/>
  <c r="X13" i="21"/>
  <c r="AK15" i="21"/>
  <c r="X16" i="21"/>
  <c r="AK18" i="21"/>
  <c r="X19" i="21"/>
  <c r="AK21" i="21"/>
  <c r="X22" i="21"/>
  <c r="AK24" i="21"/>
  <c r="X25" i="21"/>
  <c r="AK27" i="21"/>
  <c r="AE28" i="21"/>
  <c r="T30" i="21"/>
  <c r="V33" i="21"/>
  <c r="AE34" i="21"/>
  <c r="T36" i="21"/>
  <c r="V39" i="21"/>
  <c r="AK40" i="21"/>
  <c r="X41" i="21"/>
  <c r="T42" i="21"/>
  <c r="V45" i="21"/>
  <c r="AB47" i="21"/>
  <c r="T50" i="21"/>
  <c r="AK54" i="21"/>
  <c r="AM54" i="21"/>
  <c r="AM55" i="21"/>
  <c r="V62" i="21"/>
  <c r="T66" i="21"/>
  <c r="T67" i="21"/>
  <c r="T76" i="21"/>
  <c r="T78" i="21"/>
  <c r="AK87" i="21"/>
  <c r="V88" i="21"/>
  <c r="AM100" i="21"/>
  <c r="AM106" i="21"/>
  <c r="V110" i="21"/>
  <c r="V107" i="21"/>
  <c r="V104" i="21"/>
  <c r="V101" i="21"/>
  <c r="V98" i="21"/>
  <c r="V95" i="21"/>
  <c r="V92" i="21"/>
  <c r="V89" i="21"/>
  <c r="V86" i="21"/>
  <c r="V83" i="21"/>
  <c r="V80" i="21"/>
  <c r="V77" i="21"/>
  <c r="V74" i="21"/>
  <c r="T110" i="21"/>
  <c r="T107" i="21"/>
  <c r="T104" i="21"/>
  <c r="T101" i="21"/>
  <c r="T98" i="21"/>
  <c r="T88" i="21"/>
  <c r="T85" i="21"/>
  <c r="V111" i="21"/>
  <c r="V108" i="21"/>
  <c r="V105" i="21"/>
  <c r="V102" i="21"/>
  <c r="V99" i="21"/>
  <c r="V96" i="21"/>
  <c r="V93" i="21"/>
  <c r="V14" i="21"/>
  <c r="V20" i="21"/>
  <c r="V26" i="21"/>
  <c r="V31" i="21"/>
  <c r="AK46" i="21"/>
  <c r="X46" i="21"/>
  <c r="V100" i="21"/>
  <c r="T5" i="21"/>
  <c r="Z7" i="21"/>
  <c r="Z10" i="21"/>
  <c r="Z13" i="21"/>
  <c r="T14" i="21"/>
  <c r="T17" i="21"/>
  <c r="Z19" i="21"/>
  <c r="T20" i="21"/>
  <c r="Z22" i="21"/>
  <c r="T23" i="21"/>
  <c r="Z25" i="21"/>
  <c r="T26" i="21"/>
  <c r="AM27" i="21"/>
  <c r="AK28" i="21"/>
  <c r="T31" i="21"/>
  <c r="AK33" i="21"/>
  <c r="AM33" i="21"/>
  <c r="AK34" i="21"/>
  <c r="T37" i="21"/>
  <c r="AK39" i="21"/>
  <c r="AM39" i="21"/>
  <c r="Z41" i="21"/>
  <c r="T43" i="21"/>
  <c r="AK45" i="21"/>
  <c r="AM45" i="21"/>
  <c r="AM46" i="21"/>
  <c r="AK47" i="21"/>
  <c r="V55" i="21"/>
  <c r="K55" i="21"/>
  <c r="AM56" i="21"/>
  <c r="V65" i="21"/>
  <c r="T68" i="21"/>
  <c r="T70" i="21"/>
  <c r="T73" i="21"/>
  <c r="T75" i="21"/>
  <c r="T77" i="21"/>
  <c r="AM85" i="21"/>
  <c r="AK88" i="21"/>
  <c r="T90" i="21"/>
  <c r="AM28" i="21"/>
  <c r="T38" i="21"/>
  <c r="T102" i="21"/>
  <c r="Z4" i="21"/>
  <c r="T8" i="21"/>
  <c r="T11" i="21"/>
  <c r="Z16" i="21"/>
  <c r="AB4" i="21"/>
  <c r="AB29" i="21"/>
  <c r="G33" i="21"/>
  <c r="AB35" i="21"/>
  <c r="G39" i="21"/>
  <c r="V40" i="21"/>
  <c r="K40" i="21"/>
  <c r="AM40" i="21"/>
  <c r="AB41" i="21"/>
  <c r="V46" i="21"/>
  <c r="K46" i="21"/>
  <c r="V50" i="21"/>
  <c r="T51" i="21"/>
  <c r="N52" i="21"/>
  <c r="AK55" i="21"/>
  <c r="X56" i="21"/>
  <c r="AE56" i="21"/>
  <c r="V57" i="21"/>
  <c r="T69" i="21"/>
  <c r="T71" i="21"/>
  <c r="T72" i="21"/>
  <c r="T74" i="21"/>
  <c r="T89" i="21"/>
  <c r="V94" i="21"/>
  <c r="AE62" i="21"/>
  <c r="AE65" i="21"/>
  <c r="AE68" i="21"/>
  <c r="AE71" i="21"/>
  <c r="AE74" i="21"/>
  <c r="K76" i="21"/>
  <c r="AE77" i="21"/>
  <c r="K79" i="21"/>
  <c r="AE80" i="21"/>
  <c r="K82" i="21"/>
  <c r="AE83" i="21"/>
  <c r="K85" i="21"/>
  <c r="AE86" i="21"/>
  <c r="K88" i="21"/>
  <c r="AE89" i="21"/>
  <c r="K91" i="21"/>
  <c r="AE92" i="21"/>
  <c r="K94" i="21"/>
  <c r="AE95" i="21"/>
  <c r="K97" i="21"/>
  <c r="AE98" i="21"/>
  <c r="K100" i="21"/>
  <c r="AE101" i="21"/>
  <c r="K103" i="21"/>
  <c r="AE104" i="21"/>
  <c r="K106" i="21"/>
  <c r="AE107" i="21"/>
  <c r="K109" i="21"/>
  <c r="AE110" i="21"/>
  <c r="AK62" i="21"/>
  <c r="AK65" i="21"/>
  <c r="AK68" i="21"/>
  <c r="AK71" i="21"/>
  <c r="AK74" i="21"/>
  <c r="N76" i="21"/>
  <c r="AK77" i="21"/>
  <c r="N79" i="21"/>
  <c r="AK80" i="21"/>
  <c r="N82" i="21"/>
  <c r="AK83" i="21"/>
  <c r="N85" i="21"/>
  <c r="AK86" i="21"/>
  <c r="N88" i="21"/>
  <c r="AK89" i="21"/>
  <c r="N91" i="21"/>
  <c r="AK92" i="21"/>
  <c r="N94" i="21"/>
  <c r="AK95" i="21"/>
  <c r="N97" i="21"/>
  <c r="AK98" i="21"/>
  <c r="N100" i="21"/>
  <c r="AK101" i="21"/>
  <c r="N103" i="21"/>
  <c r="AK104" i="21"/>
  <c r="N106" i="21"/>
  <c r="AK107" i="21"/>
  <c r="N109" i="21"/>
  <c r="AK110" i="21"/>
  <c r="T91" i="21"/>
  <c r="T94" i="21"/>
  <c r="T97" i="21"/>
  <c r="T100" i="21"/>
  <c r="T103" i="21"/>
  <c r="T106" i="21"/>
  <c r="T109" i="21"/>
  <c r="AM77" i="21"/>
  <c r="AM80" i="21"/>
  <c r="AM83" i="21"/>
  <c r="AM86" i="21"/>
  <c r="AM89" i="21"/>
  <c r="AM92" i="21"/>
  <c r="AM95" i="21"/>
  <c r="AM98" i="21"/>
  <c r="AM101" i="21"/>
  <c r="AM104" i="21"/>
  <c r="AM107" i="21"/>
  <c r="I110" i="21"/>
  <c r="AM110" i="21"/>
  <c r="AB111" i="21"/>
  <c r="AE69" i="21"/>
  <c r="AE72" i="21"/>
  <c r="AE75" i="21"/>
  <c r="AE78" i="21"/>
  <c r="AE81" i="21"/>
  <c r="AE84" i="21"/>
  <c r="K86" i="21"/>
  <c r="AE87" i="21"/>
  <c r="K89" i="21"/>
  <c r="AE90" i="21"/>
  <c r="K92" i="21"/>
  <c r="AE93" i="21"/>
  <c r="K95" i="21"/>
  <c r="AE96" i="21"/>
  <c r="K98" i="21"/>
  <c r="AE99" i="21"/>
  <c r="K101" i="21"/>
  <c r="AE102" i="21"/>
  <c r="K104" i="21"/>
  <c r="AE105" i="21"/>
  <c r="K107" i="21"/>
  <c r="AE108" i="21"/>
  <c r="K110" i="21"/>
  <c r="AE111" i="21"/>
  <c r="X49" i="21"/>
  <c r="X52" i="21"/>
  <c r="X55" i="21"/>
  <c r="X58" i="21"/>
  <c r="X61" i="21"/>
  <c r="X64" i="21"/>
  <c r="X67" i="21"/>
  <c r="X70" i="21"/>
  <c r="X73" i="21"/>
  <c r="X76" i="21"/>
  <c r="X79" i="21"/>
  <c r="X82" i="21"/>
  <c r="X85" i="21"/>
  <c r="X88" i="21"/>
  <c r="X91" i="21"/>
  <c r="X94" i="21"/>
  <c r="X97" i="21"/>
  <c r="X100" i="21"/>
  <c r="X103" i="21"/>
  <c r="X106" i="21"/>
  <c r="X109" i="21"/>
  <c r="I24" i="20"/>
  <c r="T39" i="20"/>
  <c r="X65" i="20"/>
  <c r="N75" i="20"/>
  <c r="I82" i="20"/>
  <c r="N84" i="20"/>
  <c r="G90" i="20"/>
  <c r="K108" i="20"/>
  <c r="AB52" i="20"/>
  <c r="AB40" i="20"/>
  <c r="K96" i="20"/>
  <c r="AE27" i="20"/>
  <c r="AB18" i="20"/>
  <c r="K45" i="20"/>
  <c r="G13" i="20"/>
  <c r="N37" i="20"/>
  <c r="N49" i="20"/>
  <c r="N61" i="20"/>
  <c r="N73" i="20"/>
  <c r="N85" i="20"/>
  <c r="N109" i="20"/>
  <c r="X98" i="20"/>
  <c r="Z86" i="20"/>
  <c r="X12" i="20"/>
  <c r="T26" i="20"/>
  <c r="T45" i="20"/>
  <c r="G47" i="20"/>
  <c r="Z80" i="20"/>
  <c r="G96" i="20"/>
  <c r="I38" i="20"/>
  <c r="Z49" i="20"/>
  <c r="K11" i="20"/>
  <c r="Z12" i="20"/>
  <c r="T14" i="20"/>
  <c r="I47" i="20"/>
  <c r="V78" i="20"/>
  <c r="I96" i="20"/>
  <c r="K87" i="20"/>
  <c r="I99" i="20"/>
  <c r="N111" i="20"/>
  <c r="G11" i="20"/>
  <c r="AB12" i="20"/>
  <c r="I19" i="20"/>
  <c r="AB59" i="20"/>
  <c r="K72" i="20"/>
  <c r="X77" i="20"/>
  <c r="T75" i="20"/>
  <c r="T23" i="20"/>
  <c r="N76" i="20"/>
  <c r="T88" i="20"/>
  <c r="N100" i="20"/>
  <c r="G19" i="20"/>
  <c r="AE59" i="20"/>
  <c r="K81" i="20"/>
  <c r="G94" i="20"/>
  <c r="G72" i="20"/>
  <c r="G81" i="20"/>
  <c r="AB86" i="20"/>
  <c r="X74" i="20"/>
  <c r="K84" i="20"/>
  <c r="T79" i="20"/>
  <c r="AB21" i="20"/>
  <c r="K75" i="20"/>
  <c r="N81" i="20"/>
  <c r="I44" i="20"/>
  <c r="Z25" i="20"/>
  <c r="G69" i="20"/>
  <c r="T10" i="20"/>
  <c r="K94" i="20"/>
  <c r="Z15" i="20"/>
  <c r="Z39" i="20"/>
  <c r="AE51" i="20"/>
  <c r="AE75" i="20"/>
  <c r="AB15" i="20"/>
  <c r="AB39" i="20"/>
  <c r="Z99" i="20"/>
  <c r="AK9" i="20"/>
  <c r="AE15" i="20"/>
  <c r="AB111" i="20"/>
  <c r="X27" i="20"/>
  <c r="Z51" i="20"/>
  <c r="Z75" i="20"/>
  <c r="X87" i="20"/>
  <c r="Z27" i="20"/>
  <c r="Z87" i="20"/>
  <c r="AB27" i="20"/>
  <c r="AE57" i="20"/>
  <c r="AB75" i="20"/>
  <c r="Z93" i="20"/>
  <c r="X62" i="20"/>
  <c r="AE93" i="20"/>
  <c r="AE21" i="20"/>
  <c r="X105" i="20"/>
  <c r="X110" i="20"/>
  <c r="AB69" i="20"/>
  <c r="Z19" i="20"/>
  <c r="AB93" i="20"/>
  <c r="X21" i="20"/>
  <c r="T29" i="20"/>
  <c r="AM13" i="20"/>
  <c r="AM17" i="20"/>
  <c r="AM25" i="20"/>
  <c r="AK29" i="20"/>
  <c r="X30" i="20"/>
  <c r="AB34" i="20"/>
  <c r="Z40" i="20"/>
  <c r="Z46" i="20"/>
  <c r="Z52" i="20"/>
  <c r="I61" i="20"/>
  <c r="AM64" i="20"/>
  <c r="AB96" i="20"/>
  <c r="Z98" i="20"/>
  <c r="AB99" i="20"/>
  <c r="Z101" i="20"/>
  <c r="AB102" i="20"/>
  <c r="Z104" i="20"/>
  <c r="AB105" i="20"/>
  <c r="AB107" i="20"/>
  <c r="AM5" i="20"/>
  <c r="X6" i="20"/>
  <c r="AK12" i="20"/>
  <c r="AK24" i="20"/>
  <c r="G25" i="20"/>
  <c r="AE34" i="20"/>
  <c r="X36" i="20"/>
  <c r="X39" i="20"/>
  <c r="X42" i="20"/>
  <c r="X45" i="20"/>
  <c r="X48" i="20"/>
  <c r="X51" i="20"/>
  <c r="X54" i="20"/>
  <c r="X57" i="20"/>
  <c r="K61" i="20"/>
  <c r="G64" i="20"/>
  <c r="G67" i="20"/>
  <c r="X68" i="20"/>
  <c r="X81" i="20"/>
  <c r="X84" i="20"/>
  <c r="AK86" i="20"/>
  <c r="X90" i="20"/>
  <c r="Z95" i="20"/>
  <c r="AE96" i="20"/>
  <c r="AB98" i="20"/>
  <c r="AE99" i="20"/>
  <c r="AB101" i="20"/>
  <c r="AE102" i="20"/>
  <c r="AB104" i="20"/>
  <c r="AE105" i="20"/>
  <c r="AE107" i="20"/>
  <c r="K111" i="20"/>
  <c r="I16" i="20"/>
  <c r="T17" i="20"/>
  <c r="I28" i="20"/>
  <c r="AM38" i="20"/>
  <c r="AM44" i="20"/>
  <c r="AM50" i="20"/>
  <c r="AM56" i="20"/>
  <c r="T59" i="20"/>
  <c r="I64" i="20"/>
  <c r="AB68" i="20"/>
  <c r="Z81" i="20"/>
  <c r="Z84" i="20"/>
  <c r="Z90" i="20"/>
  <c r="G109" i="20"/>
  <c r="V105" i="20"/>
  <c r="AB6" i="20"/>
  <c r="X9" i="20"/>
  <c r="AM16" i="20"/>
  <c r="AM20" i="20"/>
  <c r="AK35" i="20"/>
  <c r="AK41" i="20"/>
  <c r="AK47" i="20"/>
  <c r="AK53" i="20"/>
  <c r="K64" i="20"/>
  <c r="AE68" i="20"/>
  <c r="Z71" i="20"/>
  <c r="AB81" i="20"/>
  <c r="AB84" i="20"/>
  <c r="AB90" i="20"/>
  <c r="I109" i="20"/>
  <c r="AK95" i="20"/>
  <c r="AM97" i="20"/>
  <c r="T5" i="20"/>
  <c r="AM8" i="20"/>
  <c r="Z9" i="20"/>
  <c r="AK15" i="20"/>
  <c r="G16" i="20"/>
  <c r="Z17" i="20"/>
  <c r="Z21" i="20"/>
  <c r="AK27" i="20"/>
  <c r="G28" i="20"/>
  <c r="Z33" i="20"/>
  <c r="Z61" i="20"/>
  <c r="AB71" i="20"/>
  <c r="Z83" i="20"/>
  <c r="G97" i="20"/>
  <c r="K99" i="20"/>
  <c r="G100" i="20"/>
  <c r="G103" i="20"/>
  <c r="G106" i="20"/>
  <c r="K109" i="20"/>
  <c r="G4" i="20"/>
  <c r="AB9" i="20"/>
  <c r="K16" i="20"/>
  <c r="T20" i="20"/>
  <c r="K28" i="20"/>
  <c r="V29" i="20"/>
  <c r="T31" i="20"/>
  <c r="AB33" i="20"/>
  <c r="T66" i="20"/>
  <c r="I97" i="20"/>
  <c r="I100" i="20"/>
  <c r="I103" i="20"/>
  <c r="K4" i="20"/>
  <c r="T8" i="20"/>
  <c r="AE9" i="20"/>
  <c r="AM11" i="20"/>
  <c r="AB13" i="20"/>
  <c r="N16" i="20"/>
  <c r="AM19" i="20"/>
  <c r="AM23" i="20"/>
  <c r="AB25" i="20"/>
  <c r="AE29" i="20"/>
  <c r="AB32" i="20"/>
  <c r="AK37" i="20"/>
  <c r="AK43" i="20"/>
  <c r="AK49" i="20"/>
  <c r="AK55" i="20"/>
  <c r="Z60" i="20"/>
  <c r="AB67" i="20"/>
  <c r="G73" i="20"/>
  <c r="G76" i="20"/>
  <c r="G79" i="20"/>
  <c r="G88" i="20"/>
  <c r="I94" i="20"/>
  <c r="K97" i="20"/>
  <c r="G99" i="20"/>
  <c r="K100" i="20"/>
  <c r="K103" i="20"/>
  <c r="K106" i="20"/>
  <c r="X111" i="20"/>
  <c r="N4" i="20"/>
  <c r="AM7" i="20"/>
  <c r="AK18" i="20"/>
  <c r="Z20" i="20"/>
  <c r="AE32" i="20"/>
  <c r="G37" i="20"/>
  <c r="X38" i="20"/>
  <c r="G40" i="20"/>
  <c r="X44" i="20"/>
  <c r="G49" i="20"/>
  <c r="X50" i="20"/>
  <c r="G52" i="20"/>
  <c r="X56" i="20"/>
  <c r="X59" i="20"/>
  <c r="X63" i="20"/>
  <c r="AM65" i="20"/>
  <c r="I73" i="20"/>
  <c r="I76" i="20"/>
  <c r="I79" i="20"/>
  <c r="G85" i="20"/>
  <c r="I88" i="20"/>
  <c r="G91" i="20"/>
  <c r="I40" i="20"/>
  <c r="T68" i="20"/>
  <c r="K76" i="20"/>
  <c r="K88" i="20"/>
  <c r="I52" i="20"/>
  <c r="AK6" i="20"/>
  <c r="AM10" i="20"/>
  <c r="AM14" i="20"/>
  <c r="AB16" i="20"/>
  <c r="AM22" i="20"/>
  <c r="AM26" i="20"/>
  <c r="AE28" i="20"/>
  <c r="K37" i="20"/>
  <c r="K40" i="20"/>
  <c r="K49" i="20"/>
  <c r="K52" i="20"/>
  <c r="K85" i="20"/>
  <c r="N88" i="20"/>
  <c r="AK21" i="20"/>
  <c r="AK61" i="20"/>
  <c r="AB110" i="20"/>
  <c r="AM35" i="20"/>
  <c r="X4" i="20"/>
  <c r="N5" i="20"/>
  <c r="X7" i="20"/>
  <c r="N8" i="20"/>
  <c r="X10" i="20"/>
  <c r="N11" i="20"/>
  <c r="X13" i="20"/>
  <c r="N14" i="20"/>
  <c r="X16" i="20"/>
  <c r="N17" i="20"/>
  <c r="X19" i="20"/>
  <c r="N20" i="20"/>
  <c r="X22" i="20"/>
  <c r="N23" i="20"/>
  <c r="X25" i="20"/>
  <c r="N26" i="20"/>
  <c r="Z28" i="20"/>
  <c r="I30" i="20"/>
  <c r="AK31" i="20"/>
  <c r="Z32" i="20"/>
  <c r="T33" i="20"/>
  <c r="I34" i="20"/>
  <c r="V35" i="20"/>
  <c r="N35" i="20"/>
  <c r="V37" i="20"/>
  <c r="N39" i="20"/>
  <c r="V41" i="20"/>
  <c r="N41" i="20"/>
  <c r="V43" i="20"/>
  <c r="N45" i="20"/>
  <c r="V47" i="20"/>
  <c r="N47" i="20"/>
  <c r="V49" i="20"/>
  <c r="N51" i="20"/>
  <c r="V53" i="20"/>
  <c r="N53" i="20"/>
  <c r="V55" i="20"/>
  <c r="N57" i="20"/>
  <c r="AE62" i="20"/>
  <c r="T64" i="20"/>
  <c r="AK73" i="20"/>
  <c r="Z77" i="20"/>
  <c r="AK80" i="20"/>
  <c r="AM82" i="20"/>
  <c r="AK85" i="20"/>
  <c r="AK89" i="20"/>
  <c r="AM91" i="20"/>
  <c r="AK94" i="20"/>
  <c r="AK99" i="20"/>
  <c r="AM103" i="20"/>
  <c r="AK108" i="20"/>
  <c r="AM60" i="20"/>
  <c r="V92" i="20"/>
  <c r="T92" i="20"/>
  <c r="N92" i="20"/>
  <c r="K92" i="20"/>
  <c r="I92" i="20"/>
  <c r="AM6" i="20"/>
  <c r="AM9" i="20"/>
  <c r="AM12" i="20"/>
  <c r="AM15" i="20"/>
  <c r="AM18" i="20"/>
  <c r="AM21" i="20"/>
  <c r="AM24" i="20"/>
  <c r="AM27" i="20"/>
  <c r="X29" i="20"/>
  <c r="N30" i="20"/>
  <c r="AM31" i="20"/>
  <c r="V33" i="20"/>
  <c r="N34" i="20"/>
  <c r="AB37" i="20"/>
  <c r="Z38" i="20"/>
  <c r="AB43" i="20"/>
  <c r="Z44" i="20"/>
  <c r="AB49" i="20"/>
  <c r="Z50" i="20"/>
  <c r="AB55" i="20"/>
  <c r="Z56" i="20"/>
  <c r="AM61" i="20"/>
  <c r="Z64" i="20"/>
  <c r="Z65" i="20"/>
  <c r="AK70" i="20"/>
  <c r="AE77" i="20"/>
  <c r="X83" i="20"/>
  <c r="AM83" i="20"/>
  <c r="X92" i="20"/>
  <c r="AM92" i="20"/>
  <c r="AM111" i="20"/>
  <c r="AK69" i="20"/>
  <c r="V83" i="20"/>
  <c r="T83" i="20"/>
  <c r="N83" i="20"/>
  <c r="K83" i="20"/>
  <c r="I83" i="20"/>
  <c r="V87" i="20"/>
  <c r="V96" i="20"/>
  <c r="V109" i="20"/>
  <c r="V106" i="20"/>
  <c r="V103" i="20"/>
  <c r="V100" i="20"/>
  <c r="V97" i="20"/>
  <c r="V94" i="20"/>
  <c r="V91" i="20"/>
  <c r="V88" i="20"/>
  <c r="V85" i="20"/>
  <c r="V82" i="20"/>
  <c r="V79" i="20"/>
  <c r="V76" i="20"/>
  <c r="V73" i="20"/>
  <c r="V70" i="20"/>
  <c r="V67" i="20"/>
  <c r="V64" i="20"/>
  <c r="V61" i="20"/>
  <c r="V58" i="20"/>
  <c r="T109" i="20"/>
  <c r="T106" i="20"/>
  <c r="T103" i="20"/>
  <c r="T100" i="20"/>
  <c r="T97" i="20"/>
  <c r="V111" i="20"/>
  <c r="T111" i="20"/>
  <c r="T108" i="20"/>
  <c r="T105" i="20"/>
  <c r="T102" i="20"/>
  <c r="AE4" i="20"/>
  <c r="V5" i="20"/>
  <c r="K6" i="20"/>
  <c r="AE7" i="20"/>
  <c r="V8" i="20"/>
  <c r="K9" i="20"/>
  <c r="AE10" i="20"/>
  <c r="V11" i="20"/>
  <c r="AE13" i="20"/>
  <c r="V14" i="20"/>
  <c r="AE16" i="20"/>
  <c r="V17" i="20"/>
  <c r="AE19" i="20"/>
  <c r="V20" i="20"/>
  <c r="AE22" i="20"/>
  <c r="V23" i="20"/>
  <c r="AE25" i="20"/>
  <c r="V26" i="20"/>
  <c r="AK28" i="20"/>
  <c r="Z29" i="20"/>
  <c r="T30" i="20"/>
  <c r="AK32" i="20"/>
  <c r="T34" i="20"/>
  <c r="AK36" i="20"/>
  <c r="AM36" i="20"/>
  <c r="AB38" i="20"/>
  <c r="V39" i="20"/>
  <c r="AK42" i="20"/>
  <c r="AM42" i="20"/>
  <c r="AB44" i="20"/>
  <c r="V45" i="20"/>
  <c r="AK48" i="20"/>
  <c r="AM48" i="20"/>
  <c r="AB50" i="20"/>
  <c r="V51" i="20"/>
  <c r="AK54" i="20"/>
  <c r="AM54" i="20"/>
  <c r="AB56" i="20"/>
  <c r="V57" i="20"/>
  <c r="AE61" i="20"/>
  <c r="X61" i="20"/>
  <c r="V62" i="20"/>
  <c r="N62" i="20"/>
  <c r="K62" i="20"/>
  <c r="AM62" i="20"/>
  <c r="AB64" i="20"/>
  <c r="AB65" i="20"/>
  <c r="V66" i="20"/>
  <c r="T72" i="20"/>
  <c r="AB74" i="20"/>
  <c r="V75" i="20"/>
  <c r="T76" i="20"/>
  <c r="AK77" i="20"/>
  <c r="AK81" i="20"/>
  <c r="G83" i="20"/>
  <c r="T84" i="20"/>
  <c r="AE86" i="20"/>
  <c r="AK90" i="20"/>
  <c r="G92" i="20"/>
  <c r="T93" i="20"/>
  <c r="AE95" i="20"/>
  <c r="AM47" i="20"/>
  <c r="AM53" i="20"/>
  <c r="AK60" i="20"/>
  <c r="AK62" i="20"/>
  <c r="AK100" i="20"/>
  <c r="V104" i="20"/>
  <c r="T104" i="20"/>
  <c r="N104" i="20"/>
  <c r="K104" i="20"/>
  <c r="I104" i="20"/>
  <c r="G104" i="20"/>
  <c r="AM108" i="20"/>
  <c r="AM105" i="20"/>
  <c r="AM102" i="20"/>
  <c r="AM99" i="20"/>
  <c r="AM96" i="20"/>
  <c r="AM93" i="20"/>
  <c r="AM90" i="20"/>
  <c r="AM87" i="20"/>
  <c r="AM84" i="20"/>
  <c r="AM81" i="20"/>
  <c r="AM78" i="20"/>
  <c r="AM75" i="20"/>
  <c r="AM72" i="20"/>
  <c r="AM69" i="20"/>
  <c r="AK4" i="20"/>
  <c r="X5" i="20"/>
  <c r="AK7" i="20"/>
  <c r="X8" i="20"/>
  <c r="AK10" i="20"/>
  <c r="X11" i="20"/>
  <c r="AK13" i="20"/>
  <c r="X14" i="20"/>
  <c r="AK16" i="20"/>
  <c r="X17" i="20"/>
  <c r="AK19" i="20"/>
  <c r="X20" i="20"/>
  <c r="AK22" i="20"/>
  <c r="X23" i="20"/>
  <c r="AK25" i="20"/>
  <c r="X26" i="20"/>
  <c r="AB29" i="20"/>
  <c r="G36" i="20"/>
  <c r="AE38" i="20"/>
  <c r="T40" i="20"/>
  <c r="G42" i="20"/>
  <c r="AE44" i="20"/>
  <c r="T46" i="20"/>
  <c r="G48" i="20"/>
  <c r="AE50" i="20"/>
  <c r="T52" i="20"/>
  <c r="G54" i="20"/>
  <c r="AE56" i="20"/>
  <c r="T58" i="20"/>
  <c r="AK64" i="20"/>
  <c r="AE65" i="20"/>
  <c r="T67" i="20"/>
  <c r="AE74" i="20"/>
  <c r="AM79" i="20"/>
  <c r="AK82" i="20"/>
  <c r="AM88" i="20"/>
  <c r="AK91" i="20"/>
  <c r="V98" i="20"/>
  <c r="T98" i="20"/>
  <c r="N98" i="20"/>
  <c r="K98" i="20"/>
  <c r="I98" i="20"/>
  <c r="G98" i="20"/>
  <c r="T99" i="20"/>
  <c r="AM106" i="20"/>
  <c r="V108" i="20"/>
  <c r="T6" i="20"/>
  <c r="T15" i="20"/>
  <c r="T21" i="20"/>
  <c r="T27" i="20"/>
  <c r="AM28" i="20"/>
  <c r="V30" i="20"/>
  <c r="AM32" i="20"/>
  <c r="V34" i="20"/>
  <c r="T35" i="20"/>
  <c r="AE37" i="20"/>
  <c r="X37" i="20"/>
  <c r="AM37" i="20"/>
  <c r="AK38" i="20"/>
  <c r="T41" i="20"/>
  <c r="AE43" i="20"/>
  <c r="X43" i="20"/>
  <c r="AM43" i="20"/>
  <c r="AK44" i="20"/>
  <c r="T47" i="20"/>
  <c r="AE49" i="20"/>
  <c r="X49" i="20"/>
  <c r="AM49" i="20"/>
  <c r="AK50" i="20"/>
  <c r="T53" i="20"/>
  <c r="AE55" i="20"/>
  <c r="X55" i="20"/>
  <c r="AM55" i="20"/>
  <c r="AK56" i="20"/>
  <c r="T60" i="20"/>
  <c r="AK63" i="20"/>
  <c r="AM63" i="20"/>
  <c r="AK65" i="20"/>
  <c r="T69" i="20"/>
  <c r="V72" i="20"/>
  <c r="T73" i="20"/>
  <c r="AK74" i="20"/>
  <c r="AM77" i="20"/>
  <c r="V80" i="20"/>
  <c r="T80" i="20"/>
  <c r="N80" i="20"/>
  <c r="K80" i="20"/>
  <c r="I80" i="20"/>
  <c r="V84" i="20"/>
  <c r="T85" i="20"/>
  <c r="V89" i="20"/>
  <c r="T89" i="20"/>
  <c r="N89" i="20"/>
  <c r="K89" i="20"/>
  <c r="I89" i="20"/>
  <c r="V93" i="20"/>
  <c r="T94" i="20"/>
  <c r="AK102" i="20"/>
  <c r="AK103" i="20"/>
  <c r="V107" i="20"/>
  <c r="T107" i="20"/>
  <c r="N107" i="20"/>
  <c r="K107" i="20"/>
  <c r="I107" i="20"/>
  <c r="G107" i="20"/>
  <c r="T9" i="20"/>
  <c r="T18" i="20"/>
  <c r="I4" i="20"/>
  <c r="AM4" i="20"/>
  <c r="AB5" i="20"/>
  <c r="AB8" i="20"/>
  <c r="AB11" i="20"/>
  <c r="AB14" i="20"/>
  <c r="AB17" i="20"/>
  <c r="AB20" i="20"/>
  <c r="AB23" i="20"/>
  <c r="AB26" i="20"/>
  <c r="I32" i="20"/>
  <c r="Z34" i="20"/>
  <c r="N36" i="20"/>
  <c r="V38" i="20"/>
  <c r="N38" i="20"/>
  <c r="V40" i="20"/>
  <c r="N42" i="20"/>
  <c r="V44" i="20"/>
  <c r="N44" i="20"/>
  <c r="V46" i="20"/>
  <c r="N48" i="20"/>
  <c r="V50" i="20"/>
  <c r="N50" i="20"/>
  <c r="V52" i="20"/>
  <c r="N54" i="20"/>
  <c r="V56" i="20"/>
  <c r="N56" i="20"/>
  <c r="I62" i="20"/>
  <c r="AE71" i="20"/>
  <c r="AM76" i="20"/>
  <c r="X80" i="20"/>
  <c r="AM80" i="20"/>
  <c r="AB83" i="20"/>
  <c r="X89" i="20"/>
  <c r="AM89" i="20"/>
  <c r="AB92" i="20"/>
  <c r="V99" i="20"/>
  <c r="AM109" i="20"/>
  <c r="T12" i="20"/>
  <c r="T24" i="20"/>
  <c r="AE5" i="20"/>
  <c r="V6" i="20"/>
  <c r="AE8" i="20"/>
  <c r="V9" i="20"/>
  <c r="AE11" i="20"/>
  <c r="V12" i="20"/>
  <c r="AE14" i="20"/>
  <c r="V15" i="20"/>
  <c r="AE17" i="20"/>
  <c r="V18" i="20"/>
  <c r="AE20" i="20"/>
  <c r="V21" i="20"/>
  <c r="AE23" i="20"/>
  <c r="V24" i="20"/>
  <c r="AE26" i="20"/>
  <c r="V27" i="20"/>
  <c r="AK33" i="20"/>
  <c r="X35" i="20"/>
  <c r="T36" i="20"/>
  <c r="X41" i="20"/>
  <c r="T42" i="20"/>
  <c r="X47" i="20"/>
  <c r="T48" i="20"/>
  <c r="X53" i="20"/>
  <c r="T54" i="20"/>
  <c r="V60" i="20"/>
  <c r="T62" i="20"/>
  <c r="AE64" i="20"/>
  <c r="X64" i="20"/>
  <c r="V65" i="20"/>
  <c r="N65" i="20"/>
  <c r="K65" i="20"/>
  <c r="V69" i="20"/>
  <c r="T70" i="20"/>
  <c r="AK71" i="20"/>
  <c r="AM74" i="20"/>
  <c r="V77" i="20"/>
  <c r="T77" i="20"/>
  <c r="N77" i="20"/>
  <c r="K77" i="20"/>
  <c r="AK78" i="20"/>
  <c r="G80" i="20"/>
  <c r="T81" i="20"/>
  <c r="AK87" i="20"/>
  <c r="G89" i="20"/>
  <c r="T90" i="20"/>
  <c r="AE92" i="20"/>
  <c r="AK96" i="20"/>
  <c r="V110" i="20"/>
  <c r="T110" i="20"/>
  <c r="N110" i="20"/>
  <c r="K110" i="20"/>
  <c r="I110" i="20"/>
  <c r="G110" i="20"/>
  <c r="AM41" i="20"/>
  <c r="AK5" i="20"/>
  <c r="AK8" i="20"/>
  <c r="AK11" i="20"/>
  <c r="AK14" i="20"/>
  <c r="AK17" i="20"/>
  <c r="AK20" i="20"/>
  <c r="AK23" i="20"/>
  <c r="AK26" i="20"/>
  <c r="AM29" i="20"/>
  <c r="V31" i="20"/>
  <c r="T32" i="20"/>
  <c r="AM33" i="20"/>
  <c r="Z35" i="20"/>
  <c r="Z41" i="20"/>
  <c r="Z47" i="20"/>
  <c r="Z53" i="20"/>
  <c r="AK58" i="20"/>
  <c r="T61" i="20"/>
  <c r="AK67" i="20"/>
  <c r="AM73" i="20"/>
  <c r="AK79" i="20"/>
  <c r="AK83" i="20"/>
  <c r="AM85" i="20"/>
  <c r="AK88" i="20"/>
  <c r="AK92" i="20"/>
  <c r="AM94" i="20"/>
  <c r="AK97" i="20"/>
  <c r="AM100" i="20"/>
  <c r="T16" i="20"/>
  <c r="T22" i="20"/>
  <c r="T25" i="20"/>
  <c r="T28" i="20"/>
  <c r="Z31" i="20"/>
  <c r="AK34" i="20"/>
  <c r="AB35" i="20"/>
  <c r="V36" i="20"/>
  <c r="AK39" i="20"/>
  <c r="AM39" i="20"/>
  <c r="AK40" i="20"/>
  <c r="AB41" i="20"/>
  <c r="V42" i="20"/>
  <c r="AK45" i="20"/>
  <c r="AM45" i="20"/>
  <c r="AK46" i="20"/>
  <c r="AB47" i="20"/>
  <c r="V48" i="20"/>
  <c r="AK51" i="20"/>
  <c r="AM51" i="20"/>
  <c r="AK52" i="20"/>
  <c r="AB53" i="20"/>
  <c r="V54" i="20"/>
  <c r="AK57" i="20"/>
  <c r="AM57" i="20"/>
  <c r="AK59" i="20"/>
  <c r="T63" i="20"/>
  <c r="AK66" i="20"/>
  <c r="AM66" i="20"/>
  <c r="AK68" i="20"/>
  <c r="AM71" i="20"/>
  <c r="V74" i="20"/>
  <c r="T74" i="20"/>
  <c r="N74" i="20"/>
  <c r="K74" i="20"/>
  <c r="AK75" i="20"/>
  <c r="V81" i="20"/>
  <c r="T82" i="20"/>
  <c r="V86" i="20"/>
  <c r="T86" i="20"/>
  <c r="N86" i="20"/>
  <c r="K86" i="20"/>
  <c r="I86" i="20"/>
  <c r="V90" i="20"/>
  <c r="T91" i="20"/>
  <c r="V95" i="20"/>
  <c r="T95" i="20"/>
  <c r="N95" i="20"/>
  <c r="K95" i="20"/>
  <c r="I95" i="20"/>
  <c r="V101" i="20"/>
  <c r="T101" i="20"/>
  <c r="N101" i="20"/>
  <c r="K101" i="20"/>
  <c r="I101" i="20"/>
  <c r="G101" i="20"/>
  <c r="AK105" i="20"/>
  <c r="AK106" i="20"/>
  <c r="T7" i="20"/>
  <c r="T19" i="20"/>
  <c r="I8" i="20"/>
  <c r="I11" i="20"/>
  <c r="I14" i="20"/>
  <c r="I17" i="20"/>
  <c r="I20" i="20"/>
  <c r="I23" i="20"/>
  <c r="I26" i="20"/>
  <c r="AK30" i="20"/>
  <c r="AB31" i="20"/>
  <c r="V32" i="20"/>
  <c r="AE35" i="20"/>
  <c r="T37" i="20"/>
  <c r="G39" i="20"/>
  <c r="AE41" i="20"/>
  <c r="T43" i="20"/>
  <c r="G45" i="20"/>
  <c r="AE47" i="20"/>
  <c r="T49" i="20"/>
  <c r="G51" i="20"/>
  <c r="AE53" i="20"/>
  <c r="T55" i="20"/>
  <c r="G57" i="20"/>
  <c r="AM58" i="20"/>
  <c r="I65" i="20"/>
  <c r="AM67" i="20"/>
  <c r="AM70" i="20"/>
  <c r="AK76" i="20"/>
  <c r="I77" i="20"/>
  <c r="X86" i="20"/>
  <c r="AM86" i="20"/>
  <c r="X95" i="20"/>
  <c r="AM95" i="20"/>
  <c r="V102" i="20"/>
  <c r="T4" i="20"/>
  <c r="T13" i="20"/>
  <c r="V4" i="20"/>
  <c r="K5" i="20"/>
  <c r="V7" i="20"/>
  <c r="V10" i="20"/>
  <c r="V13" i="20"/>
  <c r="V16" i="20"/>
  <c r="V19" i="20"/>
  <c r="V22" i="20"/>
  <c r="V25" i="20"/>
  <c r="V28" i="20"/>
  <c r="AM30" i="20"/>
  <c r="AE31" i="20"/>
  <c r="AM34" i="20"/>
  <c r="T38" i="20"/>
  <c r="I39" i="20"/>
  <c r="AE40" i="20"/>
  <c r="X40" i="20"/>
  <c r="AM40" i="20"/>
  <c r="T44" i="20"/>
  <c r="I45" i="20"/>
  <c r="AE46" i="20"/>
  <c r="X46" i="20"/>
  <c r="AM46" i="20"/>
  <c r="T50" i="20"/>
  <c r="I51" i="20"/>
  <c r="AE52" i="20"/>
  <c r="X52" i="20"/>
  <c r="AM52" i="20"/>
  <c r="T56" i="20"/>
  <c r="I57" i="20"/>
  <c r="AE58" i="20"/>
  <c r="X58" i="20"/>
  <c r="V59" i="20"/>
  <c r="N59" i="20"/>
  <c r="K59" i="20"/>
  <c r="AM59" i="20"/>
  <c r="V63" i="20"/>
  <c r="T65" i="20"/>
  <c r="AE67" i="20"/>
  <c r="X67" i="20"/>
  <c r="V68" i="20"/>
  <c r="N68" i="20"/>
  <c r="K68" i="20"/>
  <c r="AM68" i="20"/>
  <c r="V71" i="20"/>
  <c r="T71" i="20"/>
  <c r="N71" i="20"/>
  <c r="K71" i="20"/>
  <c r="AK72" i="20"/>
  <c r="G74" i="20"/>
  <c r="T78" i="20"/>
  <c r="AK84" i="20"/>
  <c r="G86" i="20"/>
  <c r="T87" i="20"/>
  <c r="AK93" i="20"/>
  <c r="G95" i="20"/>
  <c r="T96" i="20"/>
  <c r="AK109" i="20"/>
  <c r="Z107" i="20"/>
  <c r="Z110" i="20"/>
  <c r="AK98" i="20"/>
  <c r="AK101" i="20"/>
  <c r="AK104" i="20"/>
  <c r="AK107" i="20"/>
  <c r="AK110" i="20"/>
  <c r="AM98" i="20"/>
  <c r="AM101" i="20"/>
  <c r="AM104" i="20"/>
  <c r="AM107" i="20"/>
  <c r="AM110" i="20"/>
  <c r="X70" i="20"/>
  <c r="X73" i="20"/>
  <c r="X76" i="20"/>
  <c r="X79" i="20"/>
  <c r="X82" i="20"/>
  <c r="X85" i="20"/>
  <c r="X88" i="20"/>
  <c r="X91" i="20"/>
  <c r="X94" i="20"/>
  <c r="X97" i="20"/>
  <c r="X100" i="20"/>
  <c r="X103" i="20"/>
  <c r="X106" i="20"/>
  <c r="X109" i="20"/>
  <c r="AK111" i="20"/>
  <c r="Z70" i="20"/>
  <c r="Z73" i="20"/>
  <c r="Z76" i="20"/>
  <c r="Z79" i="20"/>
  <c r="Z82" i="20"/>
  <c r="Z85" i="20"/>
  <c r="Z88" i="20"/>
  <c r="Z91" i="20"/>
  <c r="Z94" i="20"/>
  <c r="Z97" i="20"/>
  <c r="Z100" i="20"/>
  <c r="Z103" i="20"/>
  <c r="Z106" i="20"/>
  <c r="Z109" i="20"/>
  <c r="AB70" i="20"/>
  <c r="AB73" i="20"/>
  <c r="AB76" i="20"/>
  <c r="AB79" i="20"/>
  <c r="AB82" i="20"/>
  <c r="AB85" i="20"/>
  <c r="AB88" i="20"/>
  <c r="AB91" i="20"/>
  <c r="AB94" i="20"/>
  <c r="AB97" i="20"/>
  <c r="AB100" i="20"/>
  <c r="AB103" i="20"/>
  <c r="AB106" i="20"/>
  <c r="I108" i="20"/>
  <c r="AB109" i="20"/>
  <c r="I111" i="20"/>
  <c r="AE70" i="20"/>
  <c r="AE73" i="20"/>
  <c r="AE76" i="20"/>
  <c r="AE79" i="20"/>
  <c r="AE82" i="20"/>
  <c r="AE85" i="20"/>
  <c r="AE88" i="20"/>
  <c r="AE91" i="20"/>
  <c r="AE94" i="20"/>
  <c r="AE97" i="20"/>
  <c r="AE100" i="20"/>
  <c r="AE103" i="20"/>
  <c r="AE106" i="20"/>
  <c r="AE109" i="20"/>
  <c r="Z96" i="15"/>
  <c r="AK63" i="15"/>
  <c r="AM104" i="15"/>
  <c r="AK99" i="15"/>
  <c r="AM80" i="15"/>
  <c r="AM49" i="15"/>
  <c r="Z60" i="15"/>
  <c r="X31" i="15"/>
  <c r="X16" i="15"/>
  <c r="AM68" i="15"/>
  <c r="AM109" i="15"/>
  <c r="X95" i="15"/>
  <c r="AK51" i="15"/>
  <c r="Z24" i="15"/>
  <c r="X55" i="15"/>
  <c r="AM13" i="15"/>
  <c r="AM73" i="15"/>
  <c r="AK27" i="15"/>
  <c r="Z36" i="15"/>
  <c r="AB17" i="15"/>
  <c r="AM97" i="15"/>
  <c r="Z108" i="15"/>
  <c r="X107" i="15"/>
  <c r="AM92" i="15"/>
  <c r="AK75" i="15"/>
  <c r="X50" i="15"/>
  <c r="AM25" i="15"/>
  <c r="X38" i="15"/>
  <c r="X26" i="15"/>
  <c r="AM32" i="15"/>
  <c r="AK15" i="15"/>
  <c r="X105" i="15"/>
  <c r="X90" i="15"/>
  <c r="Z72" i="15"/>
  <c r="X67" i="15"/>
  <c r="AM44" i="15"/>
  <c r="AM20" i="15"/>
  <c r="X43" i="15"/>
  <c r="AM37" i="15"/>
  <c r="AE94" i="15"/>
  <c r="X102" i="15"/>
  <c r="AK87" i="15"/>
  <c r="X71" i="15"/>
  <c r="AM8" i="15"/>
  <c r="X45" i="15"/>
  <c r="X103" i="15"/>
  <c r="AM85" i="15"/>
  <c r="AE70" i="15"/>
  <c r="X64" i="15"/>
  <c r="AB53" i="15"/>
  <c r="AM56" i="15"/>
  <c r="AE58" i="15"/>
  <c r="AB101" i="15"/>
  <c r="Z84" i="15"/>
  <c r="X69" i="15"/>
  <c r="AM61" i="15"/>
  <c r="AE34" i="15"/>
  <c r="AE111" i="15"/>
  <c r="X108" i="15"/>
  <c r="AB106" i="15"/>
  <c r="AK104" i="15"/>
  <c r="AM102" i="15"/>
  <c r="Z101" i="15"/>
  <c r="AE99" i="15"/>
  <c r="X96" i="15"/>
  <c r="AB94" i="15"/>
  <c r="AK92" i="15"/>
  <c r="AM90" i="15"/>
  <c r="Z89" i="15"/>
  <c r="AE87" i="15"/>
  <c r="X84" i="15"/>
  <c r="AB82" i="15"/>
  <c r="AK80" i="15"/>
  <c r="AM78" i="15"/>
  <c r="Z77" i="15"/>
  <c r="AE75" i="15"/>
  <c r="X72" i="15"/>
  <c r="AB70" i="15"/>
  <c r="AK68" i="15"/>
  <c r="AM66" i="15"/>
  <c r="Z65" i="15"/>
  <c r="AE63" i="15"/>
  <c r="X60" i="15"/>
  <c r="AB58" i="15"/>
  <c r="AK56" i="15"/>
  <c r="AM54" i="15"/>
  <c r="Z53" i="15"/>
  <c r="AE51" i="15"/>
  <c r="X48" i="15"/>
  <c r="AB46" i="15"/>
  <c r="AK44" i="15"/>
  <c r="AM42" i="15"/>
  <c r="Z41" i="15"/>
  <c r="AE39" i="15"/>
  <c r="X36" i="15"/>
  <c r="AB34" i="15"/>
  <c r="AK32" i="15"/>
  <c r="AM30" i="15"/>
  <c r="Z29" i="15"/>
  <c r="AE27" i="15"/>
  <c r="X24" i="15"/>
  <c r="AB22" i="15"/>
  <c r="AK20" i="15"/>
  <c r="AM18" i="15"/>
  <c r="Z17" i="15"/>
  <c r="AE15" i="15"/>
  <c r="X12" i="15"/>
  <c r="AB10" i="15"/>
  <c r="AK8" i="15"/>
  <c r="AM6" i="15"/>
  <c r="Z5" i="15"/>
  <c r="AB111" i="15"/>
  <c r="AK109" i="15"/>
  <c r="AM107" i="15"/>
  <c r="Z106" i="15"/>
  <c r="AE104" i="15"/>
  <c r="X101" i="15"/>
  <c r="AB99" i="15"/>
  <c r="AK97" i="15"/>
  <c r="AM95" i="15"/>
  <c r="Z94" i="15"/>
  <c r="AE92" i="15"/>
  <c r="X89" i="15"/>
  <c r="AB87" i="15"/>
  <c r="AK85" i="15"/>
  <c r="AM83" i="15"/>
  <c r="Z82" i="15"/>
  <c r="AE80" i="15"/>
  <c r="X77" i="15"/>
  <c r="AB75" i="15"/>
  <c r="AK73" i="15"/>
  <c r="AM71" i="15"/>
  <c r="Z70" i="15"/>
  <c r="AE68" i="15"/>
  <c r="X65" i="15"/>
  <c r="AB63" i="15"/>
  <c r="AK61" i="15"/>
  <c r="AM59" i="15"/>
  <c r="Z58" i="15"/>
  <c r="AE56" i="15"/>
  <c r="X53" i="15"/>
  <c r="AB51" i="15"/>
  <c r="AK49" i="15"/>
  <c r="AM47" i="15"/>
  <c r="Z46" i="15"/>
  <c r="AE44" i="15"/>
  <c r="X41" i="15"/>
  <c r="AB39" i="15"/>
  <c r="AK37" i="15"/>
  <c r="AM35" i="15"/>
  <c r="Z34" i="15"/>
  <c r="AE32" i="15"/>
  <c r="X29" i="15"/>
  <c r="AB27" i="15"/>
  <c r="AK25" i="15"/>
  <c r="AM23" i="15"/>
  <c r="Z22" i="15"/>
  <c r="AE20" i="15"/>
  <c r="X17" i="15"/>
  <c r="AB15" i="15"/>
  <c r="AK13" i="15"/>
  <c r="AM11" i="15"/>
  <c r="Z10" i="15"/>
  <c r="AE8" i="15"/>
  <c r="X5" i="15"/>
  <c r="Z111" i="15"/>
  <c r="AE109" i="15"/>
  <c r="X106" i="15"/>
  <c r="AB104" i="15"/>
  <c r="AK102" i="15"/>
  <c r="AM100" i="15"/>
  <c r="Z99" i="15"/>
  <c r="AE97" i="15"/>
  <c r="X94" i="15"/>
  <c r="AB92" i="15"/>
  <c r="AK90" i="15"/>
  <c r="AM88" i="15"/>
  <c r="Z87" i="15"/>
  <c r="AE85" i="15"/>
  <c r="X82" i="15"/>
  <c r="AB80" i="15"/>
  <c r="AK78" i="15"/>
  <c r="AM76" i="15"/>
  <c r="Z75" i="15"/>
  <c r="AE73" i="15"/>
  <c r="X70" i="15"/>
  <c r="AB68" i="15"/>
  <c r="AK66" i="15"/>
  <c r="AM64" i="15"/>
  <c r="Z63" i="15"/>
  <c r="AE61" i="15"/>
  <c r="X58" i="15"/>
  <c r="AB56" i="15"/>
  <c r="AK54" i="15"/>
  <c r="AM52" i="15"/>
  <c r="Z51" i="15"/>
  <c r="AE49" i="15"/>
  <c r="X46" i="15"/>
  <c r="AB44" i="15"/>
  <c r="AK42" i="15"/>
  <c r="AM40" i="15"/>
  <c r="Z39" i="15"/>
  <c r="AE37" i="15"/>
  <c r="X34" i="15"/>
  <c r="AB32" i="15"/>
  <c r="AK30" i="15"/>
  <c r="AM28" i="15"/>
  <c r="Z27" i="15"/>
  <c r="AE25" i="15"/>
  <c r="X22" i="15"/>
  <c r="AB20" i="15"/>
  <c r="AK18" i="15"/>
  <c r="AM16" i="15"/>
  <c r="Z15" i="15"/>
  <c r="AE13" i="15"/>
  <c r="X10" i="15"/>
  <c r="AB8" i="15"/>
  <c r="AK6" i="15"/>
  <c r="Z4" i="15"/>
  <c r="X111" i="15"/>
  <c r="AB109" i="15"/>
  <c r="AK107" i="15"/>
  <c r="AM105" i="15"/>
  <c r="Z104" i="15"/>
  <c r="AE102" i="15"/>
  <c r="X99" i="15"/>
  <c r="AB97" i="15"/>
  <c r="AK95" i="15"/>
  <c r="AM93" i="15"/>
  <c r="Z92" i="15"/>
  <c r="AE90" i="15"/>
  <c r="X87" i="15"/>
  <c r="AB85" i="15"/>
  <c r="AK83" i="15"/>
  <c r="AM81" i="15"/>
  <c r="Z80" i="15"/>
  <c r="AE78" i="15"/>
  <c r="X75" i="15"/>
  <c r="AB73" i="15"/>
  <c r="AK71" i="15"/>
  <c r="AM69" i="15"/>
  <c r="Z68" i="15"/>
  <c r="AE66" i="15"/>
  <c r="X63" i="15"/>
  <c r="AB61" i="15"/>
  <c r="AK59" i="15"/>
  <c r="AM57" i="15"/>
  <c r="Z56" i="15"/>
  <c r="AE54" i="15"/>
  <c r="X51" i="15"/>
  <c r="AB49" i="15"/>
  <c r="AK47" i="15"/>
  <c r="AM45" i="15"/>
  <c r="Z44" i="15"/>
  <c r="AE42" i="15"/>
  <c r="X39" i="15"/>
  <c r="AB37" i="15"/>
  <c r="AK35" i="15"/>
  <c r="AM33" i="15"/>
  <c r="Z32" i="15"/>
  <c r="AE30" i="15"/>
  <c r="X27" i="15"/>
  <c r="AB25" i="15"/>
  <c r="AK23" i="15"/>
  <c r="AM21" i="15"/>
  <c r="Z20" i="15"/>
  <c r="AE18" i="15"/>
  <c r="X15" i="15"/>
  <c r="AB13" i="15"/>
  <c r="AK11" i="15"/>
  <c r="AM9" i="15"/>
  <c r="Z8" i="15"/>
  <c r="AE6" i="15"/>
  <c r="AB4" i="15"/>
  <c r="AM110" i="15"/>
  <c r="Z109" i="15"/>
  <c r="AE107" i="15"/>
  <c r="X104" i="15"/>
  <c r="AB102" i="15"/>
  <c r="AK100" i="15"/>
  <c r="AM98" i="15"/>
  <c r="Z97" i="15"/>
  <c r="AE95" i="15"/>
  <c r="X92" i="15"/>
  <c r="AB90" i="15"/>
  <c r="AK88" i="15"/>
  <c r="AM86" i="15"/>
  <c r="Z85" i="15"/>
  <c r="AE83" i="15"/>
  <c r="X80" i="15"/>
  <c r="AB78" i="15"/>
  <c r="AK76" i="15"/>
  <c r="AM74" i="15"/>
  <c r="Z73" i="15"/>
  <c r="AE71" i="15"/>
  <c r="X68" i="15"/>
  <c r="AB66" i="15"/>
  <c r="AK64" i="15"/>
  <c r="AM62" i="15"/>
  <c r="Z61" i="15"/>
  <c r="AE59" i="15"/>
  <c r="X56" i="15"/>
  <c r="AB54" i="15"/>
  <c r="AK52" i="15"/>
  <c r="AM50" i="15"/>
  <c r="Z49" i="15"/>
  <c r="AE47" i="15"/>
  <c r="X44" i="15"/>
  <c r="AB42" i="15"/>
  <c r="AK40" i="15"/>
  <c r="AM38" i="15"/>
  <c r="Z37" i="15"/>
  <c r="AE35" i="15"/>
  <c r="X32" i="15"/>
  <c r="AB30" i="15"/>
  <c r="AK28" i="15"/>
  <c r="AM26" i="15"/>
  <c r="Z25" i="15"/>
  <c r="AE23" i="15"/>
  <c r="X20" i="15"/>
  <c r="AB18" i="15"/>
  <c r="AK16" i="15"/>
  <c r="AM14" i="15"/>
  <c r="Z13" i="15"/>
  <c r="AE11" i="15"/>
  <c r="X8" i="15"/>
  <c r="AB6" i="15"/>
  <c r="AE4" i="15"/>
  <c r="X109" i="15"/>
  <c r="AB107" i="15"/>
  <c r="AK105" i="15"/>
  <c r="AM103" i="15"/>
  <c r="Z102" i="15"/>
  <c r="AE100" i="15"/>
  <c r="X97" i="15"/>
  <c r="AB95" i="15"/>
  <c r="AK93" i="15"/>
  <c r="AM91" i="15"/>
  <c r="Z90" i="15"/>
  <c r="AE88" i="15"/>
  <c r="X85" i="15"/>
  <c r="AB83" i="15"/>
  <c r="AK81" i="15"/>
  <c r="AM79" i="15"/>
  <c r="Z78" i="15"/>
  <c r="AE76" i="15"/>
  <c r="X73" i="15"/>
  <c r="AB71" i="15"/>
  <c r="AK69" i="15"/>
  <c r="AM67" i="15"/>
  <c r="Z66" i="15"/>
  <c r="AE64" i="15"/>
  <c r="X61" i="15"/>
  <c r="AB59" i="15"/>
  <c r="AK57" i="15"/>
  <c r="AM55" i="15"/>
  <c r="Z54" i="15"/>
  <c r="AE52" i="15"/>
  <c r="X49" i="15"/>
  <c r="AB47" i="15"/>
  <c r="AK45" i="15"/>
  <c r="AM43" i="15"/>
  <c r="Z42" i="15"/>
  <c r="AE40" i="15"/>
  <c r="X37" i="15"/>
  <c r="AB35" i="15"/>
  <c r="AK33" i="15"/>
  <c r="AM31" i="15"/>
  <c r="Z30" i="15"/>
  <c r="AE28" i="15"/>
  <c r="X25" i="15"/>
  <c r="AB23" i="15"/>
  <c r="AK21" i="15"/>
  <c r="AM19" i="15"/>
  <c r="Z18" i="15"/>
  <c r="AE16" i="15"/>
  <c r="X13" i="15"/>
  <c r="AB11" i="15"/>
  <c r="AK9" i="15"/>
  <c r="AM7" i="15"/>
  <c r="Z6" i="15"/>
  <c r="AK4" i="15"/>
  <c r="AK110" i="15"/>
  <c r="AM108" i="15"/>
  <c r="Z107" i="15"/>
  <c r="AE105" i="15"/>
  <c r="AB100" i="15"/>
  <c r="AK98" i="15"/>
  <c r="AM96" i="15"/>
  <c r="Z95" i="15"/>
  <c r="AE93" i="15"/>
  <c r="AB88" i="15"/>
  <c r="AK86" i="15"/>
  <c r="AM84" i="15"/>
  <c r="Z83" i="15"/>
  <c r="AE81" i="15"/>
  <c r="AB76" i="15"/>
  <c r="AK74" i="15"/>
  <c r="AM72" i="15"/>
  <c r="Z71" i="15"/>
  <c r="AE69" i="15"/>
  <c r="AB64" i="15"/>
  <c r="AK62" i="15"/>
  <c r="AM60" i="15"/>
  <c r="Z59" i="15"/>
  <c r="AE57" i="15"/>
  <c r="AB52" i="15"/>
  <c r="AK50" i="15"/>
  <c r="AM48" i="15"/>
  <c r="Z47" i="15"/>
  <c r="AE45" i="15"/>
  <c r="AB40" i="15"/>
  <c r="AK38" i="15"/>
  <c r="AM36" i="15"/>
  <c r="Z35" i="15"/>
  <c r="AE33" i="15"/>
  <c r="AB28" i="15"/>
  <c r="AK26" i="15"/>
  <c r="AM24" i="15"/>
  <c r="Z23" i="15"/>
  <c r="AE21" i="15"/>
  <c r="AB16" i="15"/>
  <c r="AK14" i="15"/>
  <c r="AM12" i="15"/>
  <c r="Z11" i="15"/>
  <c r="AE9" i="15"/>
  <c r="AM4" i="15"/>
  <c r="AE110" i="15"/>
  <c r="AB105" i="15"/>
  <c r="AK103" i="15"/>
  <c r="AM101" i="15"/>
  <c r="Z100" i="15"/>
  <c r="AE98" i="15"/>
  <c r="AB93" i="15"/>
  <c r="AK91" i="15"/>
  <c r="AM89" i="15"/>
  <c r="Z88" i="15"/>
  <c r="AE86" i="15"/>
  <c r="AB81" i="15"/>
  <c r="AK79" i="15"/>
  <c r="AM77" i="15"/>
  <c r="Z76" i="15"/>
  <c r="AE74" i="15"/>
  <c r="AB69" i="15"/>
  <c r="AK67" i="15"/>
  <c r="AM65" i="15"/>
  <c r="Z64" i="15"/>
  <c r="AE62" i="15"/>
  <c r="AB57" i="15"/>
  <c r="AK55" i="15"/>
  <c r="AM53" i="15"/>
  <c r="Z52" i="15"/>
  <c r="AE50" i="15"/>
  <c r="AB45" i="15"/>
  <c r="AK43" i="15"/>
  <c r="AM41" i="15"/>
  <c r="Z40" i="15"/>
  <c r="AE38" i="15"/>
  <c r="AB33" i="15"/>
  <c r="AK31" i="15"/>
  <c r="AM29" i="15"/>
  <c r="Z28" i="15"/>
  <c r="AE26" i="15"/>
  <c r="AB21" i="15"/>
  <c r="AK19" i="15"/>
  <c r="AM17" i="15"/>
  <c r="Z16" i="15"/>
  <c r="AE14" i="15"/>
  <c r="AB9" i="15"/>
  <c r="AK7" i="15"/>
  <c r="AM5" i="15"/>
  <c r="AB110" i="15"/>
  <c r="AK108" i="15"/>
  <c r="AM106" i="15"/>
  <c r="Z105" i="15"/>
  <c r="AE103" i="15"/>
  <c r="AB98" i="15"/>
  <c r="AK96" i="15"/>
  <c r="AM94" i="15"/>
  <c r="Z93" i="15"/>
  <c r="AE91" i="15"/>
  <c r="AB86" i="15"/>
  <c r="AK84" i="15"/>
  <c r="AM82" i="15"/>
  <c r="Z81" i="15"/>
  <c r="AE79" i="15"/>
  <c r="AB74" i="15"/>
  <c r="AK72" i="15"/>
  <c r="AM70" i="15"/>
  <c r="Z69" i="15"/>
  <c r="AE67" i="15"/>
  <c r="AB62" i="15"/>
  <c r="AK60" i="15"/>
  <c r="AM58" i="15"/>
  <c r="Z57" i="15"/>
  <c r="AE55" i="15"/>
  <c r="AB50" i="15"/>
  <c r="AK48" i="15"/>
  <c r="AM46" i="15"/>
  <c r="Z45" i="15"/>
  <c r="AE43" i="15"/>
  <c r="AB38" i="15"/>
  <c r="AK36" i="15"/>
  <c r="AM34" i="15"/>
  <c r="Z33" i="15"/>
  <c r="AE31" i="15"/>
  <c r="AB26" i="15"/>
  <c r="AK24" i="15"/>
  <c r="AM22" i="15"/>
  <c r="Z21" i="15"/>
  <c r="AE19" i="15"/>
  <c r="AB14" i="15"/>
  <c r="AK12" i="15"/>
  <c r="AM10" i="15"/>
  <c r="Z9" i="15"/>
  <c r="AE7" i="15"/>
  <c r="AM111" i="15"/>
  <c r="Z110" i="15"/>
  <c r="AE108" i="15"/>
  <c r="AB103" i="15"/>
  <c r="AK101" i="15"/>
  <c r="AM99" i="15"/>
  <c r="Z98" i="15"/>
  <c r="AE96" i="15"/>
  <c r="AB91" i="15"/>
  <c r="AK89" i="15"/>
  <c r="AM87" i="15"/>
  <c r="Z86" i="15"/>
  <c r="AE84" i="15"/>
  <c r="AB79" i="15"/>
  <c r="AK77" i="15"/>
  <c r="AM75" i="15"/>
  <c r="Z74" i="15"/>
  <c r="AE72" i="15"/>
  <c r="AB67" i="15"/>
  <c r="AK65" i="15"/>
  <c r="AM63" i="15"/>
  <c r="Z62" i="15"/>
  <c r="AE60" i="15"/>
  <c r="AB55" i="15"/>
  <c r="AK53" i="15"/>
  <c r="AM51" i="15"/>
  <c r="Z50" i="15"/>
  <c r="AE48" i="15"/>
  <c r="AB43" i="15"/>
  <c r="AK41" i="15"/>
  <c r="AM39" i="15"/>
  <c r="Z38" i="15"/>
  <c r="AE36" i="15"/>
  <c r="AB31" i="15"/>
  <c r="AK29" i="15"/>
  <c r="AM27" i="15"/>
  <c r="Z26" i="15"/>
  <c r="AE24" i="15"/>
  <c r="AB19" i="15"/>
  <c r="AK17" i="15"/>
  <c r="AM15" i="15"/>
  <c r="Z14" i="15"/>
  <c r="AE12" i="15"/>
  <c r="AB7" i="15"/>
  <c r="AK5" i="15"/>
  <c r="AB108" i="15"/>
  <c r="AK106" i="15"/>
  <c r="Z103" i="15"/>
  <c r="AE101" i="15"/>
  <c r="AB96" i="15"/>
  <c r="AK94" i="15"/>
  <c r="Z91" i="15"/>
  <c r="AE89" i="15"/>
  <c r="AB84" i="15"/>
  <c r="AK82" i="15"/>
  <c r="Z79" i="15"/>
  <c r="AE77" i="15"/>
  <c r="AB72" i="15"/>
  <c r="AK70" i="15"/>
  <c r="Z67" i="15"/>
  <c r="AE65" i="15"/>
  <c r="AB60" i="15"/>
  <c r="AK58" i="15"/>
  <c r="Z55" i="15"/>
  <c r="AE53" i="15"/>
  <c r="AB48" i="15"/>
  <c r="AK46" i="15"/>
  <c r="Z43" i="15"/>
  <c r="AE41" i="15"/>
  <c r="AB36" i="15"/>
  <c r="AK34" i="15"/>
  <c r="Z31" i="15"/>
  <c r="AE29" i="15"/>
  <c r="AB24" i="15"/>
  <c r="AK22" i="15"/>
  <c r="Z19" i="15"/>
  <c r="AE17" i="15"/>
  <c r="AB12" i="15"/>
  <c r="AK10" i="15"/>
  <c r="Z7" i="15"/>
  <c r="AE5" i="15"/>
  <c r="AG112" i="21" l="1"/>
  <c r="AG112" i="20"/>
  <c r="P112" i="20"/>
  <c r="P112" i="21"/>
  <c r="AG112" i="15"/>
  <c r="AE112" i="21"/>
  <c r="N112" i="21"/>
  <c r="AB112" i="21"/>
  <c r="X112" i="21"/>
  <c r="X113" i="21" s="1"/>
  <c r="T112" i="21"/>
  <c r="T113" i="21" s="1"/>
  <c r="I112" i="21"/>
  <c r="AK112" i="21"/>
  <c r="AK113" i="21" s="1"/>
  <c r="K112" i="21"/>
  <c r="Z112" i="21"/>
  <c r="G112" i="21"/>
  <c r="G113" i="21" s="1"/>
  <c r="Z112" i="20"/>
  <c r="N112" i="20"/>
  <c r="G112" i="20"/>
  <c r="G113" i="20" s="1"/>
  <c r="K112" i="20"/>
  <c r="T112" i="20"/>
  <c r="T113" i="20" s="1"/>
  <c r="AB112" i="20"/>
  <c r="I112" i="20"/>
  <c r="AK112" i="20"/>
  <c r="AK113" i="20" s="1"/>
  <c r="AE112" i="20"/>
  <c r="X112" i="20"/>
  <c r="X113" i="20" s="1"/>
  <c r="X112" i="15"/>
  <c r="X113" i="15" s="1"/>
  <c r="AE112" i="15"/>
  <c r="Z112" i="15"/>
  <c r="AK112" i="15"/>
  <c r="AK113" i="15" s="1"/>
  <c r="AB112" i="15"/>
  <c r="U111" i="15"/>
  <c r="U110" i="15"/>
  <c r="U109" i="15"/>
  <c r="U108" i="15"/>
  <c r="U107" i="15"/>
  <c r="U106" i="15"/>
  <c r="U105" i="15"/>
  <c r="U104" i="15"/>
  <c r="U103" i="15"/>
  <c r="U102" i="15"/>
  <c r="U101" i="15"/>
  <c r="U100" i="15"/>
  <c r="U99" i="15"/>
  <c r="U98" i="15"/>
  <c r="U97" i="15"/>
  <c r="U96" i="15"/>
  <c r="U95" i="15"/>
  <c r="U94" i="15"/>
  <c r="U93" i="15"/>
  <c r="U92" i="15"/>
  <c r="U91" i="15"/>
  <c r="U90" i="15"/>
  <c r="U89" i="15"/>
  <c r="U88" i="15"/>
  <c r="U87" i="15"/>
  <c r="U86" i="15"/>
  <c r="U85" i="15"/>
  <c r="U84" i="15"/>
  <c r="U83" i="15"/>
  <c r="U82" i="15"/>
  <c r="U81" i="15"/>
  <c r="U80" i="15"/>
  <c r="U79" i="15"/>
  <c r="U78" i="15"/>
  <c r="U77" i="15"/>
  <c r="U76" i="15"/>
  <c r="U75" i="15"/>
  <c r="U74" i="15"/>
  <c r="U73" i="15"/>
  <c r="U72" i="15"/>
  <c r="U71" i="15"/>
  <c r="U70" i="15"/>
  <c r="U69" i="15"/>
  <c r="U68" i="15"/>
  <c r="U67" i="15"/>
  <c r="U66" i="15"/>
  <c r="U65" i="15"/>
  <c r="U64" i="15"/>
  <c r="U63" i="15"/>
  <c r="U62" i="15"/>
  <c r="U61" i="15"/>
  <c r="U60" i="15"/>
  <c r="U59" i="15"/>
  <c r="U58" i="15"/>
  <c r="U57" i="15"/>
  <c r="U56" i="15"/>
  <c r="U55" i="15"/>
  <c r="U54" i="15"/>
  <c r="U53" i="15"/>
  <c r="U52" i="15"/>
  <c r="U51" i="15"/>
  <c r="U50" i="15"/>
  <c r="U49" i="15"/>
  <c r="U48" i="15"/>
  <c r="U47" i="15"/>
  <c r="U46" i="15"/>
  <c r="U45" i="15"/>
  <c r="U44" i="15"/>
  <c r="U43" i="15"/>
  <c r="U42" i="15"/>
  <c r="U41" i="15"/>
  <c r="U40" i="15"/>
  <c r="U39" i="15"/>
  <c r="U38" i="15"/>
  <c r="U37" i="15"/>
  <c r="U36" i="15"/>
  <c r="U35" i="15"/>
  <c r="U34" i="15"/>
  <c r="U33" i="15"/>
  <c r="U32" i="15"/>
  <c r="U31" i="15"/>
  <c r="U30" i="15"/>
  <c r="U29" i="15"/>
  <c r="U28" i="15"/>
  <c r="U27" i="15"/>
  <c r="U26" i="15"/>
  <c r="U25" i="15"/>
  <c r="U24" i="15"/>
  <c r="U23" i="15"/>
  <c r="U22" i="15"/>
  <c r="U21" i="15"/>
  <c r="U20" i="15"/>
  <c r="U19" i="15"/>
  <c r="U18" i="15"/>
  <c r="U17" i="15"/>
  <c r="U16" i="15"/>
  <c r="U15" i="15"/>
  <c r="U14" i="15"/>
  <c r="U13" i="15"/>
  <c r="U12" i="15"/>
  <c r="U11" i="15"/>
  <c r="U10" i="15"/>
  <c r="U9" i="15"/>
  <c r="U8" i="15"/>
  <c r="U7" i="15"/>
  <c r="U6" i="15"/>
  <c r="U5" i="15"/>
  <c r="U4" i="15"/>
  <c r="D33" i="15"/>
  <c r="D54" i="15"/>
  <c r="D65" i="15"/>
  <c r="D66" i="15"/>
  <c r="D68" i="15"/>
  <c r="D73" i="15"/>
  <c r="D81" i="15"/>
  <c r="D82" i="15"/>
  <c r="D88" i="15"/>
  <c r="D94" i="15"/>
  <c r="D89" i="15"/>
  <c r="D86" i="15"/>
  <c r="D96" i="15"/>
  <c r="D104" i="15"/>
  <c r="D111" i="15"/>
  <c r="D110" i="15"/>
  <c r="D109" i="15"/>
  <c r="D108" i="15"/>
  <c r="D107" i="15"/>
  <c r="D106" i="15"/>
  <c r="D105" i="15"/>
  <c r="D102" i="15"/>
  <c r="D103" i="15"/>
  <c r="D101" i="15"/>
  <c r="D100" i="15"/>
  <c r="D99" i="15"/>
  <c r="D98" i="15"/>
  <c r="D97" i="15"/>
  <c r="D95" i="15"/>
  <c r="D93" i="15"/>
  <c r="D92" i="15"/>
  <c r="D91" i="15"/>
  <c r="D90" i="15"/>
  <c r="D87" i="15"/>
  <c r="D85" i="15"/>
  <c r="D84" i="15"/>
  <c r="D83" i="15"/>
  <c r="D80" i="15"/>
  <c r="D79" i="15"/>
  <c r="D78" i="15"/>
  <c r="D77" i="15"/>
  <c r="D76" i="15"/>
  <c r="D75" i="15"/>
  <c r="D74" i="15"/>
  <c r="D72" i="15"/>
  <c r="D71" i="15"/>
  <c r="D70" i="15"/>
  <c r="D69" i="15"/>
  <c r="D63" i="15"/>
  <c r="D49" i="15"/>
  <c r="D39" i="15"/>
  <c r="D15" i="15"/>
  <c r="D21" i="15"/>
  <c r="D22" i="15"/>
  <c r="D30" i="15"/>
  <c r="D56" i="15"/>
  <c r="D67" i="15"/>
  <c r="D62" i="15"/>
  <c r="D64" i="15"/>
  <c r="D61" i="15"/>
  <c r="D59" i="15"/>
  <c r="D60" i="15"/>
  <c r="D57" i="15"/>
  <c r="D48" i="15"/>
  <c r="D51" i="15"/>
  <c r="D52" i="15"/>
  <c r="D50" i="15"/>
  <c r="D46" i="15"/>
  <c r="D44" i="15"/>
  <c r="D42" i="15"/>
  <c r="D40" i="15"/>
  <c r="D34" i="15"/>
  <c r="D35" i="15"/>
  <c r="D31" i="15"/>
  <c r="D37" i="15"/>
  <c r="D29" i="15"/>
  <c r="D24" i="15"/>
  <c r="D27" i="15"/>
  <c r="D25" i="15"/>
  <c r="D23" i="15"/>
  <c r="D20" i="15"/>
  <c r="D19" i="15"/>
  <c r="D11" i="15"/>
  <c r="D6" i="15"/>
  <c r="D4" i="15"/>
  <c r="D5" i="15"/>
  <c r="D32" i="15"/>
  <c r="D47" i="15"/>
  <c r="D55" i="15"/>
  <c r="D36" i="15"/>
  <c r="D38" i="15"/>
  <c r="D28" i="15"/>
  <c r="D7" i="15"/>
  <c r="D8" i="15"/>
  <c r="D14" i="15"/>
  <c r="D9" i="15"/>
  <c r="D10" i="15"/>
  <c r="D16" i="15"/>
  <c r="D12" i="15"/>
  <c r="D18" i="15"/>
  <c r="D13" i="15"/>
  <c r="D17" i="15"/>
  <c r="D26" i="15"/>
  <c r="D41" i="15"/>
  <c r="D43" i="15"/>
  <c r="D45" i="15"/>
  <c r="D53" i="15"/>
  <c r="D58" i="15"/>
  <c r="Q39" i="15" l="1"/>
  <c r="P39" i="15"/>
  <c r="P59" i="15"/>
  <c r="Q59" i="15"/>
  <c r="P43" i="15"/>
  <c r="Q43" i="15"/>
  <c r="P44" i="15"/>
  <c r="Q44" i="15"/>
  <c r="P72" i="15"/>
  <c r="Q72" i="15"/>
  <c r="P90" i="15"/>
  <c r="Q90" i="15"/>
  <c r="Q88" i="15"/>
  <c r="P88" i="15"/>
  <c r="P41" i="15"/>
  <c r="Q41" i="15"/>
  <c r="P23" i="15"/>
  <c r="Q23" i="15"/>
  <c r="Q46" i="15"/>
  <c r="P46" i="15"/>
  <c r="P56" i="15"/>
  <c r="Q56" i="15"/>
  <c r="P74" i="15"/>
  <c r="Q74" i="15"/>
  <c r="P91" i="15"/>
  <c r="Q91" i="15"/>
  <c r="Q106" i="15"/>
  <c r="P106" i="15"/>
  <c r="Q82" i="15"/>
  <c r="P82" i="15"/>
  <c r="Q28" i="15"/>
  <c r="P28" i="15"/>
  <c r="P26" i="15"/>
  <c r="Q26" i="15"/>
  <c r="P38" i="15"/>
  <c r="Q38" i="15"/>
  <c r="P25" i="15"/>
  <c r="Q25" i="15"/>
  <c r="P50" i="15"/>
  <c r="Q50" i="15"/>
  <c r="P30" i="15"/>
  <c r="Q30" i="15"/>
  <c r="P75" i="15"/>
  <c r="Q75" i="15"/>
  <c r="P92" i="15"/>
  <c r="Q92" i="15"/>
  <c r="P107" i="15"/>
  <c r="Q107" i="15"/>
  <c r="Q81" i="15"/>
  <c r="P81" i="15"/>
  <c r="Q10" i="15"/>
  <c r="P10" i="15"/>
  <c r="Q33" i="15"/>
  <c r="P33" i="15"/>
  <c r="P7" i="15"/>
  <c r="Q7" i="15"/>
  <c r="P67" i="15"/>
  <c r="Q67" i="15"/>
  <c r="Q105" i="15"/>
  <c r="P105" i="15"/>
  <c r="Q27" i="15"/>
  <c r="P27" i="15"/>
  <c r="P37" i="15"/>
  <c r="Q37" i="15"/>
  <c r="Q63" i="15"/>
  <c r="P63" i="15"/>
  <c r="P17" i="15"/>
  <c r="Q17" i="15"/>
  <c r="Q52" i="15"/>
  <c r="P52" i="15"/>
  <c r="P55" i="15"/>
  <c r="Q55" i="15"/>
  <c r="P95" i="15"/>
  <c r="Q95" i="15"/>
  <c r="P79" i="15"/>
  <c r="Q79" i="15"/>
  <c r="P35" i="15"/>
  <c r="Q35" i="15"/>
  <c r="P20" i="15"/>
  <c r="Q20" i="15"/>
  <c r="P36" i="15"/>
  <c r="Q36" i="15"/>
  <c r="Q22" i="15"/>
  <c r="P22" i="15"/>
  <c r="Q76" i="15"/>
  <c r="P76" i="15"/>
  <c r="Q93" i="15"/>
  <c r="P93" i="15"/>
  <c r="P108" i="15"/>
  <c r="Q108" i="15"/>
  <c r="P73" i="15"/>
  <c r="Q73" i="15"/>
  <c r="P13" i="15"/>
  <c r="Q13" i="15"/>
  <c r="P24" i="15"/>
  <c r="Q24" i="15"/>
  <c r="Q51" i="15"/>
  <c r="P51" i="15"/>
  <c r="Q21" i="15"/>
  <c r="P21" i="15"/>
  <c r="P77" i="15"/>
  <c r="Q77" i="15"/>
  <c r="P109" i="15"/>
  <c r="Q109" i="15"/>
  <c r="P68" i="15"/>
  <c r="Q68" i="15"/>
  <c r="P18" i="15"/>
  <c r="Q18" i="15"/>
  <c r="P47" i="15"/>
  <c r="Q47" i="15"/>
  <c r="P29" i="15"/>
  <c r="Q29" i="15"/>
  <c r="P48" i="15"/>
  <c r="Q48" i="15"/>
  <c r="Q15" i="15"/>
  <c r="P15" i="15"/>
  <c r="P78" i="15"/>
  <c r="Q78" i="15"/>
  <c r="P97" i="15"/>
  <c r="Q97" i="15"/>
  <c r="P110" i="15"/>
  <c r="Q110" i="15"/>
  <c r="P66" i="15"/>
  <c r="Q66" i="15"/>
  <c r="P65" i="15"/>
  <c r="Q65" i="15"/>
  <c r="P12" i="15"/>
  <c r="Q12" i="15"/>
  <c r="P98" i="15"/>
  <c r="Q98" i="15"/>
  <c r="Q111" i="15"/>
  <c r="P111" i="15"/>
  <c r="Q16" i="15"/>
  <c r="P16" i="15"/>
  <c r="P5" i="15"/>
  <c r="Q5" i="15"/>
  <c r="P31" i="15"/>
  <c r="Q31" i="15"/>
  <c r="P60" i="15"/>
  <c r="Q60" i="15"/>
  <c r="P49" i="15"/>
  <c r="Q49" i="15"/>
  <c r="P80" i="15"/>
  <c r="Q80" i="15"/>
  <c r="Q99" i="15"/>
  <c r="P99" i="15"/>
  <c r="P104" i="15"/>
  <c r="Q104" i="15"/>
  <c r="P54" i="15"/>
  <c r="Q54" i="15"/>
  <c r="P83" i="15"/>
  <c r="Q83" i="15"/>
  <c r="Q58" i="15"/>
  <c r="P58" i="15"/>
  <c r="Q9" i="15"/>
  <c r="P9" i="15"/>
  <c r="P6" i="15"/>
  <c r="Q6" i="15"/>
  <c r="Q34" i="15"/>
  <c r="P34" i="15"/>
  <c r="P61" i="15"/>
  <c r="Q61" i="15"/>
  <c r="Q69" i="15"/>
  <c r="P69" i="15"/>
  <c r="P84" i="15"/>
  <c r="Q84" i="15"/>
  <c r="P101" i="15"/>
  <c r="Q101" i="15"/>
  <c r="P86" i="15"/>
  <c r="Q86" i="15"/>
  <c r="P32" i="15"/>
  <c r="Q32" i="15"/>
  <c r="P4" i="15"/>
  <c r="Q4" i="15"/>
  <c r="Q100" i="15"/>
  <c r="P100" i="15"/>
  <c r="P14" i="15"/>
  <c r="Q14" i="15"/>
  <c r="P57" i="15"/>
  <c r="Q57" i="15"/>
  <c r="P96" i="15"/>
  <c r="Q96" i="15"/>
  <c r="P53" i="15"/>
  <c r="Q53" i="15"/>
  <c r="P11" i="15"/>
  <c r="Q11" i="15"/>
  <c r="Q40" i="15"/>
  <c r="P40" i="15"/>
  <c r="Q64" i="15"/>
  <c r="P64" i="15"/>
  <c r="Q70" i="15"/>
  <c r="P70" i="15"/>
  <c r="P85" i="15"/>
  <c r="Q85" i="15"/>
  <c r="P103" i="15"/>
  <c r="Q103" i="15"/>
  <c r="P89" i="15"/>
  <c r="Q89" i="15"/>
  <c r="Q45" i="15"/>
  <c r="P45" i="15"/>
  <c r="P8" i="15"/>
  <c r="Q8" i="15"/>
  <c r="P19" i="15"/>
  <c r="Q19" i="15"/>
  <c r="P42" i="15"/>
  <c r="Q42" i="15"/>
  <c r="P62" i="15"/>
  <c r="Q62" i="15"/>
  <c r="P71" i="15"/>
  <c r="Q71" i="15"/>
  <c r="Q87" i="15"/>
  <c r="P87" i="15"/>
  <c r="P102" i="15"/>
  <c r="Q102" i="15"/>
  <c r="Q94" i="15"/>
  <c r="P94" i="15"/>
  <c r="K22" i="15"/>
  <c r="N94" i="15"/>
  <c r="N82" i="15"/>
  <c r="N10" i="15"/>
  <c r="K106" i="15"/>
  <c r="N34" i="15"/>
  <c r="K4" i="15"/>
  <c r="N76" i="15"/>
  <c r="K52" i="15"/>
  <c r="N65" i="15"/>
  <c r="I77" i="15"/>
  <c r="K13" i="15"/>
  <c r="N95" i="15"/>
  <c r="K16" i="15"/>
  <c r="N28" i="15"/>
  <c r="N40" i="15"/>
  <c r="N64" i="15"/>
  <c r="K8" i="15"/>
  <c r="N20" i="15"/>
  <c r="K100" i="15"/>
  <c r="K46" i="15"/>
  <c r="K58" i="15"/>
  <c r="K70" i="15"/>
  <c r="K35" i="15"/>
  <c r="K23" i="15"/>
  <c r="K11" i="15"/>
  <c r="K94" i="15"/>
  <c r="K82" i="15"/>
  <c r="K34" i="15"/>
  <c r="K10" i="15"/>
  <c r="K105" i="15"/>
  <c r="K93" i="15"/>
  <c r="K81" i="15"/>
  <c r="K69" i="15"/>
  <c r="K57" i="15"/>
  <c r="K45" i="15"/>
  <c r="K33" i="15"/>
  <c r="K21" i="15"/>
  <c r="K9" i="15"/>
  <c r="K104" i="15"/>
  <c r="K92" i="15"/>
  <c r="K80" i="15"/>
  <c r="K68" i="15"/>
  <c r="K56" i="15"/>
  <c r="K44" i="15"/>
  <c r="K32" i="15"/>
  <c r="K20" i="15"/>
  <c r="K103" i="15"/>
  <c r="K91" i="15"/>
  <c r="K79" i="15"/>
  <c r="K67" i="15"/>
  <c r="K55" i="15"/>
  <c r="K43" i="15"/>
  <c r="I65" i="15"/>
  <c r="K31" i="15"/>
  <c r="K19" i="15"/>
  <c r="K7" i="15"/>
  <c r="K102" i="15"/>
  <c r="K90" i="15"/>
  <c r="K78" i="15"/>
  <c r="K66" i="15"/>
  <c r="K54" i="15"/>
  <c r="K42" i="15"/>
  <c r="K30" i="15"/>
  <c r="K18" i="15"/>
  <c r="K6" i="15"/>
  <c r="K101" i="15"/>
  <c r="K89" i="15"/>
  <c r="K77" i="15"/>
  <c r="K65" i="15"/>
  <c r="K53" i="15"/>
  <c r="K41" i="15"/>
  <c r="K29" i="15"/>
  <c r="K17" i="15"/>
  <c r="K5" i="15"/>
  <c r="K88" i="15"/>
  <c r="K76" i="15"/>
  <c r="K64" i="15"/>
  <c r="K40" i="15"/>
  <c r="I33" i="15"/>
  <c r="K28" i="15"/>
  <c r="K111" i="15"/>
  <c r="K99" i="15"/>
  <c r="K87" i="15"/>
  <c r="K75" i="15"/>
  <c r="K63" i="15"/>
  <c r="K51" i="15"/>
  <c r="K39" i="15"/>
  <c r="K27" i="15"/>
  <c r="K15" i="15"/>
  <c r="K110" i="15"/>
  <c r="K98" i="15"/>
  <c r="K86" i="15"/>
  <c r="K74" i="15"/>
  <c r="K62" i="15"/>
  <c r="K50" i="15"/>
  <c r="K38" i="15"/>
  <c r="K26" i="15"/>
  <c r="K14" i="15"/>
  <c r="K109" i="15"/>
  <c r="K97" i="15"/>
  <c r="K85" i="15"/>
  <c r="K73" i="15"/>
  <c r="K61" i="15"/>
  <c r="K49" i="15"/>
  <c r="K37" i="15"/>
  <c r="K25" i="15"/>
  <c r="K108" i="15"/>
  <c r="K96" i="15"/>
  <c r="K84" i="15"/>
  <c r="K72" i="15"/>
  <c r="K60" i="15"/>
  <c r="K48" i="15"/>
  <c r="K36" i="15"/>
  <c r="K24" i="15"/>
  <c r="K12" i="15"/>
  <c r="K107" i="15"/>
  <c r="K95" i="15"/>
  <c r="K83" i="15"/>
  <c r="K71" i="15"/>
  <c r="K59" i="15"/>
  <c r="K47" i="15"/>
  <c r="N83" i="15"/>
  <c r="N25" i="15"/>
  <c r="N89" i="15"/>
  <c r="I59" i="15"/>
  <c r="N7" i="15"/>
  <c r="I39" i="15"/>
  <c r="I71" i="15"/>
  <c r="T8" i="15"/>
  <c r="N19" i="15"/>
  <c r="N39" i="15"/>
  <c r="V13" i="15"/>
  <c r="V77" i="15"/>
  <c r="N13" i="15"/>
  <c r="I45" i="15"/>
  <c r="N33" i="15"/>
  <c r="I53" i="15"/>
  <c r="N59" i="15"/>
  <c r="N71" i="15"/>
  <c r="N77" i="15"/>
  <c r="N103" i="15"/>
  <c r="N109" i="15"/>
  <c r="I103" i="15"/>
  <c r="T46" i="15"/>
  <c r="I9" i="15"/>
  <c r="I15" i="15"/>
  <c r="I21" i="15"/>
  <c r="N53" i="15"/>
  <c r="I85" i="15"/>
  <c r="I91" i="15"/>
  <c r="I97" i="15"/>
  <c r="T52" i="15"/>
  <c r="N9" i="15"/>
  <c r="N15" i="15"/>
  <c r="N21" i="15"/>
  <c r="I41" i="15"/>
  <c r="N85" i="15"/>
  <c r="N91" i="15"/>
  <c r="N97" i="15"/>
  <c r="T58" i="15"/>
  <c r="V95" i="15"/>
  <c r="T100" i="15"/>
  <c r="I29" i="15"/>
  <c r="I35" i="15"/>
  <c r="N41" i="15"/>
  <c r="I61" i="15"/>
  <c r="I67" i="15"/>
  <c r="I73" i="15"/>
  <c r="I79" i="15"/>
  <c r="I105" i="15"/>
  <c r="I111" i="15"/>
  <c r="N29" i="15"/>
  <c r="N35" i="15"/>
  <c r="I49" i="15"/>
  <c r="I55" i="15"/>
  <c r="N61" i="15"/>
  <c r="N67" i="15"/>
  <c r="N73" i="15"/>
  <c r="N79" i="15"/>
  <c r="N105" i="15"/>
  <c r="N111" i="15"/>
  <c r="T16" i="15"/>
  <c r="T106" i="15"/>
  <c r="I11" i="15"/>
  <c r="I17" i="15"/>
  <c r="I23" i="15"/>
  <c r="N49" i="15"/>
  <c r="N55" i="15"/>
  <c r="I87" i="15"/>
  <c r="I93" i="15"/>
  <c r="I99" i="15"/>
  <c r="V65" i="15"/>
  <c r="T70" i="15"/>
  <c r="I5" i="15"/>
  <c r="N11" i="15"/>
  <c r="N17" i="15"/>
  <c r="N23" i="15"/>
  <c r="I43" i="15"/>
  <c r="N87" i="15"/>
  <c r="N93" i="15"/>
  <c r="N99" i="15"/>
  <c r="N45" i="15"/>
  <c r="I109" i="15"/>
  <c r="I31" i="15"/>
  <c r="I37" i="15"/>
  <c r="N43" i="15"/>
  <c r="I63" i="15"/>
  <c r="I69" i="15"/>
  <c r="I75" i="15"/>
  <c r="I107" i="15"/>
  <c r="N31" i="15"/>
  <c r="I51" i="15"/>
  <c r="I57" i="15"/>
  <c r="N63" i="15"/>
  <c r="N69" i="15"/>
  <c r="N75" i="15"/>
  <c r="N107" i="15"/>
  <c r="T22" i="15"/>
  <c r="I7" i="15"/>
  <c r="I13" i="15"/>
  <c r="I19" i="15"/>
  <c r="I25" i="15"/>
  <c r="N51" i="15"/>
  <c r="I83" i="15"/>
  <c r="I89" i="15"/>
  <c r="I95" i="15"/>
  <c r="I47" i="15"/>
  <c r="I81" i="15"/>
  <c r="I27" i="15"/>
  <c r="I101" i="15"/>
  <c r="V4" i="15"/>
  <c r="V6" i="15"/>
  <c r="V8" i="15"/>
  <c r="V10" i="15"/>
  <c r="V12" i="15"/>
  <c r="V14" i="15"/>
  <c r="V16" i="15"/>
  <c r="V18" i="15"/>
  <c r="V20" i="15"/>
  <c r="V22" i="15"/>
  <c r="V24" i="15"/>
  <c r="V26" i="15"/>
  <c r="V28" i="15"/>
  <c r="V30" i="15"/>
  <c r="V32" i="15"/>
  <c r="V34" i="15"/>
  <c r="V36" i="15"/>
  <c r="V38" i="15"/>
  <c r="V40" i="15"/>
  <c r="V42" i="15"/>
  <c r="V44" i="15"/>
  <c r="V46" i="15"/>
  <c r="V48" i="15"/>
  <c r="V50" i="15"/>
  <c r="V52" i="15"/>
  <c r="V54" i="15"/>
  <c r="V56" i="15"/>
  <c r="V58" i="15"/>
  <c r="V60" i="15"/>
  <c r="V62" i="15"/>
  <c r="V64" i="15"/>
  <c r="V66" i="15"/>
  <c r="V68" i="15"/>
  <c r="V70" i="15"/>
  <c r="V72" i="15"/>
  <c r="V74" i="15"/>
  <c r="V76" i="15"/>
  <c r="V78" i="15"/>
  <c r="V80" i="15"/>
  <c r="V82" i="15"/>
  <c r="V84" i="15"/>
  <c r="V86" i="15"/>
  <c r="V88" i="15"/>
  <c r="V90" i="15"/>
  <c r="V92" i="15"/>
  <c r="V94" i="15"/>
  <c r="V96" i="15"/>
  <c r="V98" i="15"/>
  <c r="V100" i="15"/>
  <c r="V102" i="15"/>
  <c r="V104" i="15"/>
  <c r="V106" i="15"/>
  <c r="V108" i="15"/>
  <c r="V110" i="15"/>
  <c r="G5" i="15"/>
  <c r="G7" i="15"/>
  <c r="G9" i="15"/>
  <c r="G11" i="15"/>
  <c r="G13" i="15"/>
  <c r="G15" i="15"/>
  <c r="G17" i="15"/>
  <c r="G19" i="15"/>
  <c r="G21" i="15"/>
  <c r="G23" i="15"/>
  <c r="G25" i="15"/>
  <c r="G27" i="15"/>
  <c r="G29" i="15"/>
  <c r="G31" i="15"/>
  <c r="G33" i="15"/>
  <c r="G35" i="15"/>
  <c r="G37" i="15"/>
  <c r="G39" i="15"/>
  <c r="G41" i="15"/>
  <c r="G43" i="15"/>
  <c r="G45" i="15"/>
  <c r="G47" i="15"/>
  <c r="G49" i="15"/>
  <c r="G51" i="15"/>
  <c r="G53" i="15"/>
  <c r="G55" i="15"/>
  <c r="G57" i="15"/>
  <c r="G59" i="15"/>
  <c r="G61" i="15"/>
  <c r="G63" i="15"/>
  <c r="G65" i="15"/>
  <c r="G67" i="15"/>
  <c r="G69" i="15"/>
  <c r="G71" i="15"/>
  <c r="G73" i="15"/>
  <c r="G75" i="15"/>
  <c r="G77" i="15"/>
  <c r="G79" i="15"/>
  <c r="G81" i="15"/>
  <c r="G83" i="15"/>
  <c r="G85" i="15"/>
  <c r="G87" i="15"/>
  <c r="G89" i="15"/>
  <c r="G91" i="15"/>
  <c r="G93" i="15"/>
  <c r="G95" i="15"/>
  <c r="G97" i="15"/>
  <c r="G99" i="15"/>
  <c r="G101" i="15"/>
  <c r="G103" i="15"/>
  <c r="G105" i="15"/>
  <c r="G107" i="15"/>
  <c r="G109" i="15"/>
  <c r="G111" i="15"/>
  <c r="N27" i="15"/>
  <c r="N37" i="15"/>
  <c r="N47" i="15"/>
  <c r="N57" i="15"/>
  <c r="N81" i="15"/>
  <c r="N101" i="15"/>
  <c r="T5" i="15"/>
  <c r="T7" i="15"/>
  <c r="T9" i="15"/>
  <c r="T11" i="15"/>
  <c r="T13" i="15"/>
  <c r="T15" i="15"/>
  <c r="T17" i="15"/>
  <c r="T19" i="15"/>
  <c r="T21" i="15"/>
  <c r="T23" i="15"/>
  <c r="T25" i="15"/>
  <c r="T27" i="15"/>
  <c r="T29" i="15"/>
  <c r="T31" i="15"/>
  <c r="T33" i="15"/>
  <c r="T35" i="15"/>
  <c r="T37" i="15"/>
  <c r="T39" i="15"/>
  <c r="T41" i="15"/>
  <c r="T43" i="15"/>
  <c r="T45" i="15"/>
  <c r="T47" i="15"/>
  <c r="T49" i="15"/>
  <c r="T51" i="15"/>
  <c r="T53" i="15"/>
  <c r="T55" i="15"/>
  <c r="T57" i="15"/>
  <c r="T59" i="15"/>
  <c r="T61" i="15"/>
  <c r="T63" i="15"/>
  <c r="T65" i="15"/>
  <c r="T67" i="15"/>
  <c r="T69" i="15"/>
  <c r="T71" i="15"/>
  <c r="T73" i="15"/>
  <c r="T75" i="15"/>
  <c r="T77" i="15"/>
  <c r="T79" i="15"/>
  <c r="T81" i="15"/>
  <c r="T83" i="15"/>
  <c r="T85" i="15"/>
  <c r="T87" i="15"/>
  <c r="T89" i="15"/>
  <c r="T91" i="15"/>
  <c r="T93" i="15"/>
  <c r="T95" i="15"/>
  <c r="T97" i="15"/>
  <c r="T99" i="15"/>
  <c r="T101" i="15"/>
  <c r="T103" i="15"/>
  <c r="T105" i="15"/>
  <c r="T107" i="15"/>
  <c r="T109" i="15"/>
  <c r="T111" i="15"/>
  <c r="N5" i="15"/>
  <c r="V5" i="15"/>
  <c r="V7" i="15"/>
  <c r="V9" i="15"/>
  <c r="V11" i="15"/>
  <c r="V15" i="15"/>
  <c r="V17" i="15"/>
  <c r="V19" i="15"/>
  <c r="V21" i="15"/>
  <c r="V23" i="15"/>
  <c r="V25" i="15"/>
  <c r="V27" i="15"/>
  <c r="V29" i="15"/>
  <c r="V31" i="15"/>
  <c r="V33" i="15"/>
  <c r="V35" i="15"/>
  <c r="V37" i="15"/>
  <c r="V39" i="15"/>
  <c r="V41" i="15"/>
  <c r="V43" i="15"/>
  <c r="V45" i="15"/>
  <c r="V47" i="15"/>
  <c r="V49" i="15"/>
  <c r="V51" i="15"/>
  <c r="V53" i="15"/>
  <c r="V55" i="15"/>
  <c r="V57" i="15"/>
  <c r="V59" i="15"/>
  <c r="V61" i="15"/>
  <c r="V63" i="15"/>
  <c r="V67" i="15"/>
  <c r="V69" i="15"/>
  <c r="V71" i="15"/>
  <c r="V73" i="15"/>
  <c r="V75" i="15"/>
  <c r="V79" i="15"/>
  <c r="V81" i="15"/>
  <c r="V83" i="15"/>
  <c r="V85" i="15"/>
  <c r="V87" i="15"/>
  <c r="V89" i="15"/>
  <c r="V91" i="15"/>
  <c r="V93" i="15"/>
  <c r="V97" i="15"/>
  <c r="V99" i="15"/>
  <c r="V101" i="15"/>
  <c r="V103" i="15"/>
  <c r="V105" i="15"/>
  <c r="V107" i="15"/>
  <c r="V109" i="15"/>
  <c r="V111" i="15"/>
  <c r="G4" i="15"/>
  <c r="G6" i="15"/>
  <c r="G8" i="15"/>
  <c r="G10" i="15"/>
  <c r="G12" i="15"/>
  <c r="G14" i="15"/>
  <c r="G16" i="15"/>
  <c r="G18" i="15"/>
  <c r="G20" i="15"/>
  <c r="G22" i="15"/>
  <c r="G24" i="15"/>
  <c r="G26" i="15"/>
  <c r="G28" i="15"/>
  <c r="G30" i="15"/>
  <c r="G32" i="15"/>
  <c r="G34" i="15"/>
  <c r="G36" i="15"/>
  <c r="G38" i="15"/>
  <c r="G40" i="15"/>
  <c r="G42" i="15"/>
  <c r="G44" i="15"/>
  <c r="G46" i="15"/>
  <c r="G48" i="15"/>
  <c r="G50" i="15"/>
  <c r="G52" i="15"/>
  <c r="G54" i="15"/>
  <c r="G56" i="15"/>
  <c r="G58" i="15"/>
  <c r="G60" i="15"/>
  <c r="G62" i="15"/>
  <c r="G64" i="15"/>
  <c r="G66" i="15"/>
  <c r="G68" i="15"/>
  <c r="G70" i="15"/>
  <c r="G72" i="15"/>
  <c r="G74" i="15"/>
  <c r="G76" i="15"/>
  <c r="G78" i="15"/>
  <c r="G80" i="15"/>
  <c r="G82" i="15"/>
  <c r="G84" i="15"/>
  <c r="G86" i="15"/>
  <c r="G88" i="15"/>
  <c r="G90" i="15"/>
  <c r="G92" i="15"/>
  <c r="G94" i="15"/>
  <c r="G96" i="15"/>
  <c r="G98" i="15"/>
  <c r="G100" i="15"/>
  <c r="G102" i="15"/>
  <c r="G104" i="15"/>
  <c r="G106" i="15"/>
  <c r="G108" i="15"/>
  <c r="G110" i="15"/>
  <c r="I4" i="15"/>
  <c r="I6" i="15"/>
  <c r="I8" i="15"/>
  <c r="I10" i="15"/>
  <c r="I12" i="15"/>
  <c r="I14" i="15"/>
  <c r="I16" i="15"/>
  <c r="I18" i="15"/>
  <c r="I20" i="15"/>
  <c r="I22" i="15"/>
  <c r="I24" i="15"/>
  <c r="I26" i="15"/>
  <c r="I28" i="15"/>
  <c r="I30" i="15"/>
  <c r="I32" i="15"/>
  <c r="I34" i="15"/>
  <c r="I36" i="15"/>
  <c r="I38" i="15"/>
  <c r="I40" i="15"/>
  <c r="I42" i="15"/>
  <c r="I44" i="15"/>
  <c r="I46" i="15"/>
  <c r="I48" i="15"/>
  <c r="I50" i="15"/>
  <c r="I52" i="15"/>
  <c r="I54" i="15"/>
  <c r="I56" i="15"/>
  <c r="I58" i="15"/>
  <c r="I60" i="15"/>
  <c r="I62" i="15"/>
  <c r="I64" i="15"/>
  <c r="I66" i="15"/>
  <c r="I68" i="15"/>
  <c r="I70" i="15"/>
  <c r="I72" i="15"/>
  <c r="I74" i="15"/>
  <c r="I76" i="15"/>
  <c r="I78" i="15"/>
  <c r="I80" i="15"/>
  <c r="I82" i="15"/>
  <c r="I84" i="15"/>
  <c r="I86" i="15"/>
  <c r="I88" i="15"/>
  <c r="I90" i="15"/>
  <c r="I92" i="15"/>
  <c r="I94" i="15"/>
  <c r="I96" i="15"/>
  <c r="I98" i="15"/>
  <c r="I100" i="15"/>
  <c r="I102" i="15"/>
  <c r="I104" i="15"/>
  <c r="I106" i="15"/>
  <c r="I108" i="15"/>
  <c r="I110" i="15"/>
  <c r="N4" i="15"/>
  <c r="N6" i="15"/>
  <c r="N8" i="15"/>
  <c r="N12" i="15"/>
  <c r="N14" i="15"/>
  <c r="N16" i="15"/>
  <c r="N18" i="15"/>
  <c r="N22" i="15"/>
  <c r="N24" i="15"/>
  <c r="N26" i="15"/>
  <c r="N30" i="15"/>
  <c r="N32" i="15"/>
  <c r="N36" i="15"/>
  <c r="N38" i="15"/>
  <c r="N42" i="15"/>
  <c r="N44" i="15"/>
  <c r="N46" i="15"/>
  <c r="N48" i="15"/>
  <c r="N50" i="15"/>
  <c r="N52" i="15"/>
  <c r="N54" i="15"/>
  <c r="N56" i="15"/>
  <c r="N58" i="15"/>
  <c r="N60" i="15"/>
  <c r="N62" i="15"/>
  <c r="N66" i="15"/>
  <c r="N68" i="15"/>
  <c r="N70" i="15"/>
  <c r="N72" i="15"/>
  <c r="N74" i="15"/>
  <c r="N78" i="15"/>
  <c r="N80" i="15"/>
  <c r="N84" i="15"/>
  <c r="N86" i="15"/>
  <c r="N88" i="15"/>
  <c r="N90" i="15"/>
  <c r="N92" i="15"/>
  <c r="N96" i="15"/>
  <c r="N98" i="15"/>
  <c r="N100" i="15"/>
  <c r="N102" i="15"/>
  <c r="N104" i="15"/>
  <c r="N106" i="15"/>
  <c r="N108" i="15"/>
  <c r="N110" i="15"/>
  <c r="T4" i="15"/>
  <c r="T6" i="15"/>
  <c r="T10" i="15"/>
  <c r="T12" i="15"/>
  <c r="T14" i="15"/>
  <c r="T18" i="15"/>
  <c r="T20" i="15"/>
  <c r="T24" i="15"/>
  <c r="T26" i="15"/>
  <c r="T28" i="15"/>
  <c r="T30" i="15"/>
  <c r="T32" i="15"/>
  <c r="T34" i="15"/>
  <c r="T36" i="15"/>
  <c r="T38" i="15"/>
  <c r="T40" i="15"/>
  <c r="T42" i="15"/>
  <c r="T44" i="15"/>
  <c r="T48" i="15"/>
  <c r="T50" i="15"/>
  <c r="T54" i="15"/>
  <c r="T56" i="15"/>
  <c r="T60" i="15"/>
  <c r="T62" i="15"/>
  <c r="T64" i="15"/>
  <c r="T66" i="15"/>
  <c r="T68" i="15"/>
  <c r="T72" i="15"/>
  <c r="T74" i="15"/>
  <c r="T76" i="15"/>
  <c r="T78" i="15"/>
  <c r="T80" i="15"/>
  <c r="T82" i="15"/>
  <c r="T84" i="15"/>
  <c r="T86" i="15"/>
  <c r="T88" i="15"/>
  <c r="T90" i="15"/>
  <c r="T92" i="15"/>
  <c r="T94" i="15"/>
  <c r="T96" i="15"/>
  <c r="T98" i="15"/>
  <c r="T102" i="15"/>
  <c r="T104" i="15"/>
  <c r="T108" i="15"/>
  <c r="T110" i="15"/>
  <c r="P112" i="15" l="1"/>
  <c r="I112" i="15"/>
  <c r="N112" i="15"/>
  <c r="G112" i="15"/>
  <c r="G113" i="15" s="1"/>
  <c r="K112" i="15"/>
  <c r="T112" i="15"/>
  <c r="T113" i="15" s="1"/>
</calcChain>
</file>

<file path=xl/sharedStrings.xml><?xml version="1.0" encoding="utf-8"?>
<sst xmlns="http://schemas.openxmlformats.org/spreadsheetml/2006/main" count="114" uniqueCount="23">
  <si>
    <t>FIRST CALIBRATION</t>
  </si>
  <si>
    <t>Measurement number</t>
  </si>
  <si>
    <t>Sensor voltage (mV)</t>
  </si>
  <si>
    <t>KIMO (ppm)</t>
  </si>
  <si>
    <t>SECOND CALIBRATION</t>
  </si>
  <si>
    <t>R2</t>
  </si>
  <si>
    <t>Datasheet: y = 3.1249x - 1251.6</t>
  </si>
  <si>
    <t>MSE</t>
  </si>
  <si>
    <t>RMSE</t>
  </si>
  <si>
    <t>MAE</t>
  </si>
  <si>
    <t>R</t>
  </si>
  <si>
    <t>MAPE</t>
  </si>
  <si>
    <t>ME</t>
  </si>
  <si>
    <t>Setting: y = 3.3237x - 1281.2</t>
  </si>
  <si>
    <t>MSE/RMSE</t>
  </si>
  <si>
    <t>R/R2</t>
  </si>
  <si>
    <t>Prototype (ppm)</t>
  </si>
  <si>
    <t>Previous Setting y = 3.3237x - 1281.2</t>
  </si>
  <si>
    <t>Previous Setting y = 2.9497x-1120.8</t>
  </si>
  <si>
    <t>Setting: y = 2.9713x - 1150.3</t>
  </si>
  <si>
    <t>Setting: y = 2.9497x - 1120.8</t>
  </si>
  <si>
    <t>Previous Setting y = 2.9497x - 1120.8</t>
  </si>
  <si>
    <t>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</si>
</sst>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6" formatCode="0.000000000"/>
    <numFmt numFmtId="167" formatCode="0.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2" fontId="2" fillId="0" borderId="0" xfId="0" applyNumberFormat="1" applyFont="1" applyFill="1"/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2" fontId="2" fillId="0" borderId="0" xfId="0" applyNumberFormat="1" applyFont="1" applyFill="1" applyBorder="1"/>
    <xf numFmtId="164" fontId="2" fillId="0" borderId="0" xfId="1" applyNumberFormat="1" applyFont="1" applyFill="1" applyBorder="1"/>
    <xf numFmtId="10" fontId="2" fillId="0" borderId="0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3" fillId="0" borderId="1" xfId="0" applyFont="1" applyFill="1" applyBorder="1"/>
    <xf numFmtId="164" fontId="3" fillId="0" borderId="3" xfId="0" applyNumberFormat="1" applyFont="1" applyFill="1" applyBorder="1"/>
    <xf numFmtId="164" fontId="3" fillId="0" borderId="1" xfId="0" applyNumberFormat="1" applyFont="1" applyFill="1" applyBorder="1"/>
    <xf numFmtId="0" fontId="3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/>
    <xf numFmtId="167" fontId="2" fillId="0" borderId="0" xfId="0" applyNumberFormat="1" applyFont="1" applyFill="1" applyBorder="1"/>
    <xf numFmtId="164" fontId="3" fillId="0" borderId="0" xfId="0" applyNumberFormat="1" applyFont="1" applyFill="1" applyBorder="1" applyAlignment="1"/>
    <xf numFmtId="0" fontId="3" fillId="0" borderId="4" xfId="0" applyFont="1" applyFill="1" applyBorder="1" applyAlignment="1">
      <alignment vertical="center" wrapText="1"/>
    </xf>
    <xf numFmtId="2" fontId="0" fillId="0" borderId="0" xfId="0" applyNumberFormat="1" applyFill="1" applyBorder="1"/>
    <xf numFmtId="164" fontId="3" fillId="0" borderId="2" xfId="0" applyNumberFormat="1" applyFont="1" applyFill="1" applyBorder="1"/>
    <xf numFmtId="164" fontId="3" fillId="0" borderId="0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FF"/>
      <color rgb="FF33CC33"/>
      <color rgb="FF9933FF"/>
      <color rgb="FFFF9900"/>
      <color rgb="FF8601AF"/>
      <color rgb="FF66B032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/>
              <a:t>First calibration and adjustment</a:t>
            </a:r>
          </a:p>
        </c:rich>
      </c:tx>
      <c:layout>
        <c:manualLayout>
          <c:xMode val="edge"/>
          <c:yMode val="edge"/>
          <c:x val="0.36413157343389907"/>
          <c:y val="2.844067146910746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303756042394338"/>
          <c:y val="5.9870486111111114E-2"/>
          <c:w val="0.85455118646103345"/>
          <c:h val="0.75866766363208893"/>
        </c:manualLayout>
      </c:layout>
      <c:scatterChart>
        <c:scatterStyle val="lineMarker"/>
        <c:varyColors val="0"/>
        <c:ser>
          <c:idx val="0"/>
          <c:order val="0"/>
          <c:tx>
            <c:v>Prototype before adjustment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'First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'First Calibration'!$D$4:$D$111</c:f>
              <c:numCache>
                <c:formatCode>0.00</c:formatCode>
                <c:ptCount val="108"/>
                <c:pt idx="0">
                  <c:v>428.34624000000008</c:v>
                </c:pt>
                <c:pt idx="1">
                  <c:v>474.59475999999995</c:v>
                </c:pt>
                <c:pt idx="2">
                  <c:v>382.09771999999975</c:v>
                </c:pt>
                <c:pt idx="3">
                  <c:v>443.78324599999996</c:v>
                </c:pt>
                <c:pt idx="4">
                  <c:v>474.59475999999995</c:v>
                </c:pt>
                <c:pt idx="5">
                  <c:v>474.59475999999995</c:v>
                </c:pt>
                <c:pt idx="6">
                  <c:v>474.59475999999995</c:v>
                </c:pt>
                <c:pt idx="7">
                  <c:v>443.78324599999996</c:v>
                </c:pt>
                <c:pt idx="8">
                  <c:v>490.00051700000017</c:v>
                </c:pt>
                <c:pt idx="9">
                  <c:v>505.43752299999983</c:v>
                </c:pt>
                <c:pt idx="10">
                  <c:v>459.18900299999996</c:v>
                </c:pt>
                <c:pt idx="11">
                  <c:v>459.18900299999996</c:v>
                </c:pt>
                <c:pt idx="12">
                  <c:v>490.00051700000017</c:v>
                </c:pt>
                <c:pt idx="13">
                  <c:v>567.06055100000003</c:v>
                </c:pt>
                <c:pt idx="14">
                  <c:v>505.43752299999983</c:v>
                </c:pt>
                <c:pt idx="15">
                  <c:v>505.43752299999983</c:v>
                </c:pt>
                <c:pt idx="16">
                  <c:v>505.43752299999983</c:v>
                </c:pt>
                <c:pt idx="17">
                  <c:v>520.84328000000005</c:v>
                </c:pt>
                <c:pt idx="18">
                  <c:v>597.87206500000002</c:v>
                </c:pt>
                <c:pt idx="19">
                  <c:v>520.84328000000005</c:v>
                </c:pt>
                <c:pt idx="20">
                  <c:v>613.3090709999999</c:v>
                </c:pt>
                <c:pt idx="21">
                  <c:v>597.87206500000002</c:v>
                </c:pt>
                <c:pt idx="22">
                  <c:v>690.36910499999999</c:v>
                </c:pt>
                <c:pt idx="23">
                  <c:v>582.4663079999998</c:v>
                </c:pt>
                <c:pt idx="24">
                  <c:v>613.3090709999999</c:v>
                </c:pt>
                <c:pt idx="25">
                  <c:v>582.4663079999998</c:v>
                </c:pt>
                <c:pt idx="26">
                  <c:v>690.36910499999999</c:v>
                </c:pt>
                <c:pt idx="27">
                  <c:v>674.963348</c:v>
                </c:pt>
                <c:pt idx="28">
                  <c:v>752.02338199999986</c:v>
                </c:pt>
                <c:pt idx="29">
                  <c:v>674.963348</c:v>
                </c:pt>
                <c:pt idx="30">
                  <c:v>644.12058499999989</c:v>
                </c:pt>
                <c:pt idx="31">
                  <c:v>659.52634200000011</c:v>
                </c:pt>
                <c:pt idx="32">
                  <c:v>721.21186800000009</c:v>
                </c:pt>
                <c:pt idx="33">
                  <c:v>659.52634200000011</c:v>
                </c:pt>
                <c:pt idx="34">
                  <c:v>690.36910499999999</c:v>
                </c:pt>
                <c:pt idx="35">
                  <c:v>705.77486199999998</c:v>
                </c:pt>
                <c:pt idx="36">
                  <c:v>659.52634200000011</c:v>
                </c:pt>
                <c:pt idx="37">
                  <c:v>752.02338199999986</c:v>
                </c:pt>
                <c:pt idx="38">
                  <c:v>644.12058499999989</c:v>
                </c:pt>
                <c:pt idx="39">
                  <c:v>782.86614499999973</c:v>
                </c:pt>
                <c:pt idx="40">
                  <c:v>690.36910499999999</c:v>
                </c:pt>
                <c:pt idx="41">
                  <c:v>798.27190199999995</c:v>
                </c:pt>
                <c:pt idx="42">
                  <c:v>705.77486199999998</c:v>
                </c:pt>
                <c:pt idx="43">
                  <c:v>813.64640999999983</c:v>
                </c:pt>
                <c:pt idx="44">
                  <c:v>736.61762499999986</c:v>
                </c:pt>
                <c:pt idx="45">
                  <c:v>767.42913900000008</c:v>
                </c:pt>
                <c:pt idx="46">
                  <c:v>736.61762499999986</c:v>
                </c:pt>
                <c:pt idx="47">
                  <c:v>721.21186800000009</c:v>
                </c:pt>
                <c:pt idx="48">
                  <c:v>721.21186800000009</c:v>
                </c:pt>
                <c:pt idx="49">
                  <c:v>829.08341599999994</c:v>
                </c:pt>
                <c:pt idx="50">
                  <c:v>721.21186800000009</c:v>
                </c:pt>
                <c:pt idx="51">
                  <c:v>782.86614499999973</c:v>
                </c:pt>
                <c:pt idx="52">
                  <c:v>767.42913900000008</c:v>
                </c:pt>
                <c:pt idx="53">
                  <c:v>736.61762499999986</c:v>
                </c:pt>
                <c:pt idx="54">
                  <c:v>859.89492999999993</c:v>
                </c:pt>
                <c:pt idx="55">
                  <c:v>767.42913900000008</c:v>
                </c:pt>
                <c:pt idx="56">
                  <c:v>767.42913900000008</c:v>
                </c:pt>
                <c:pt idx="57">
                  <c:v>767.42913900000008</c:v>
                </c:pt>
                <c:pt idx="58">
                  <c:v>798.27190199999995</c:v>
                </c:pt>
                <c:pt idx="59">
                  <c:v>767.42913900000008</c:v>
                </c:pt>
                <c:pt idx="60">
                  <c:v>767.42913900000008</c:v>
                </c:pt>
                <c:pt idx="61">
                  <c:v>767.42913900000008</c:v>
                </c:pt>
                <c:pt idx="62">
                  <c:v>813.64640999999983</c:v>
                </c:pt>
                <c:pt idx="63">
                  <c:v>1014.0462469999998</c:v>
                </c:pt>
                <c:pt idx="64">
                  <c:v>906.14345000000003</c:v>
                </c:pt>
                <c:pt idx="65">
                  <c:v>829.08341599999994</c:v>
                </c:pt>
                <c:pt idx="66">
                  <c:v>936.98621300000013</c:v>
                </c:pt>
                <c:pt idx="67">
                  <c:v>952.39196999999967</c:v>
                </c:pt>
                <c:pt idx="68">
                  <c:v>1014.0462469999998</c:v>
                </c:pt>
                <c:pt idx="69">
                  <c:v>1137.3235519999998</c:v>
                </c:pt>
                <c:pt idx="70">
                  <c:v>1014.0462469999998</c:v>
                </c:pt>
                <c:pt idx="71">
                  <c:v>1075.6692749999997</c:v>
                </c:pt>
                <c:pt idx="72">
                  <c:v>1091.0750319999997</c:v>
                </c:pt>
                <c:pt idx="73">
                  <c:v>1291.4436199999996</c:v>
                </c:pt>
                <c:pt idx="74">
                  <c:v>1198.9778289999999</c:v>
                </c:pt>
                <c:pt idx="75">
                  <c:v>1245.226349</c:v>
                </c:pt>
                <c:pt idx="76">
                  <c:v>1276.0691120000001</c:v>
                </c:pt>
                <c:pt idx="77">
                  <c:v>1353.0978969999996</c:v>
                </c:pt>
                <c:pt idx="78">
                  <c:v>1353.0978969999996</c:v>
                </c:pt>
                <c:pt idx="79">
                  <c:v>1291.4436199999996</c:v>
                </c:pt>
                <c:pt idx="80">
                  <c:v>1306.849377</c:v>
                </c:pt>
                <c:pt idx="81">
                  <c:v>1368.5036540000001</c:v>
                </c:pt>
                <c:pt idx="82">
                  <c:v>1445.5949369999998</c:v>
                </c:pt>
                <c:pt idx="83">
                  <c:v>1383.9406599999998</c:v>
                </c:pt>
                <c:pt idx="84">
                  <c:v>1676.7750390000001</c:v>
                </c:pt>
                <c:pt idx="85">
                  <c:v>1430.1891799999999</c:v>
                </c:pt>
                <c:pt idx="86">
                  <c:v>1414.7521739999997</c:v>
                </c:pt>
                <c:pt idx="87">
                  <c:v>1430.1891799999999</c:v>
                </c:pt>
                <c:pt idx="88">
                  <c:v>1445.5949369999998</c:v>
                </c:pt>
                <c:pt idx="89">
                  <c:v>1476.4064509999998</c:v>
                </c:pt>
                <c:pt idx="90">
                  <c:v>1491.8434569999999</c:v>
                </c:pt>
                <c:pt idx="91">
                  <c:v>1491.8434569999999</c:v>
                </c:pt>
                <c:pt idx="92">
                  <c:v>1630.5265189999996</c:v>
                </c:pt>
                <c:pt idx="93">
                  <c:v>1522.6549709999999</c:v>
                </c:pt>
                <c:pt idx="94">
                  <c:v>1568.8722419999999</c:v>
                </c:pt>
                <c:pt idx="95">
                  <c:v>1584.2779989999999</c:v>
                </c:pt>
                <c:pt idx="96">
                  <c:v>1630.5265189999996</c:v>
                </c:pt>
                <c:pt idx="97">
                  <c:v>1676.7750390000001</c:v>
                </c:pt>
                <c:pt idx="98">
                  <c:v>1723.0235589999998</c:v>
                </c:pt>
                <c:pt idx="99">
                  <c:v>1738.4293160000002</c:v>
                </c:pt>
                <c:pt idx="100">
                  <c:v>1753.8350729999997</c:v>
                </c:pt>
                <c:pt idx="101">
                  <c:v>1723.0235589999998</c:v>
                </c:pt>
                <c:pt idx="102">
                  <c:v>1784.6465869999997</c:v>
                </c:pt>
                <c:pt idx="103">
                  <c:v>1907.9551409999999</c:v>
                </c:pt>
                <c:pt idx="104">
                  <c:v>1800.0523439999997</c:v>
                </c:pt>
                <c:pt idx="105">
                  <c:v>1923.3921469999996</c:v>
                </c:pt>
                <c:pt idx="106">
                  <c:v>1892.5493839999999</c:v>
                </c:pt>
                <c:pt idx="107">
                  <c:v>1954.203661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47-4C61-A9C3-FF21A2157BBF}"/>
            </c:ext>
          </c:extLst>
        </c:ser>
        <c:ser>
          <c:idx val="2"/>
          <c:order val="1"/>
          <c:tx>
            <c:v>Prototype after adjustment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'First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'First Calibration'!$E$4:$E$111</c:f>
              <c:numCache>
                <c:formatCode>0.00</c:formatCode>
                <c:ptCount val="108"/>
                <c:pt idx="0">
                  <c:v>505.62112000000002</c:v>
                </c:pt>
                <c:pt idx="1">
                  <c:v>554.81187999999997</c:v>
                </c:pt>
                <c:pt idx="2">
                  <c:v>456.43035999999984</c:v>
                </c:pt>
                <c:pt idx="3">
                  <c:v>522.04019799999992</c:v>
                </c:pt>
                <c:pt idx="4">
                  <c:v>554.81187999999997</c:v>
                </c:pt>
                <c:pt idx="5">
                  <c:v>554.81187999999997</c:v>
                </c:pt>
                <c:pt idx="6">
                  <c:v>554.81187999999997</c:v>
                </c:pt>
                <c:pt idx="7">
                  <c:v>522.04019799999992</c:v>
                </c:pt>
                <c:pt idx="8">
                  <c:v>571.19772100000023</c:v>
                </c:pt>
                <c:pt idx="9">
                  <c:v>587.6167989999999</c:v>
                </c:pt>
                <c:pt idx="10">
                  <c:v>538.42603900000017</c:v>
                </c:pt>
                <c:pt idx="11">
                  <c:v>538.42603900000017</c:v>
                </c:pt>
                <c:pt idx="12">
                  <c:v>571.19772100000023</c:v>
                </c:pt>
                <c:pt idx="13">
                  <c:v>653.16016300000001</c:v>
                </c:pt>
                <c:pt idx="14">
                  <c:v>587.6167989999999</c:v>
                </c:pt>
                <c:pt idx="15">
                  <c:v>587.6167989999999</c:v>
                </c:pt>
                <c:pt idx="16">
                  <c:v>587.6167989999999</c:v>
                </c:pt>
                <c:pt idx="17">
                  <c:v>604.00264000000016</c:v>
                </c:pt>
                <c:pt idx="18">
                  <c:v>685.93184500000007</c:v>
                </c:pt>
                <c:pt idx="19">
                  <c:v>604.00264000000016</c:v>
                </c:pt>
                <c:pt idx="20">
                  <c:v>702.35092299999997</c:v>
                </c:pt>
                <c:pt idx="21">
                  <c:v>685.93184500000007</c:v>
                </c:pt>
                <c:pt idx="22">
                  <c:v>784.3133650000002</c:v>
                </c:pt>
                <c:pt idx="23">
                  <c:v>669.54600399999981</c:v>
                </c:pt>
                <c:pt idx="24">
                  <c:v>702.35092299999997</c:v>
                </c:pt>
                <c:pt idx="25">
                  <c:v>669.54600399999981</c:v>
                </c:pt>
                <c:pt idx="26">
                  <c:v>784.3133650000002</c:v>
                </c:pt>
                <c:pt idx="27">
                  <c:v>767.92752399999995</c:v>
                </c:pt>
                <c:pt idx="28">
                  <c:v>849.88996599999996</c:v>
                </c:pt>
                <c:pt idx="29">
                  <c:v>767.92752399999995</c:v>
                </c:pt>
                <c:pt idx="30">
                  <c:v>735.12260500000002</c:v>
                </c:pt>
                <c:pt idx="31">
                  <c:v>751.50844600000005</c:v>
                </c:pt>
                <c:pt idx="32">
                  <c:v>817.11828400000036</c:v>
                </c:pt>
                <c:pt idx="33">
                  <c:v>751.50844600000005</c:v>
                </c:pt>
                <c:pt idx="34">
                  <c:v>784.3133650000002</c:v>
                </c:pt>
                <c:pt idx="35">
                  <c:v>800.699206</c:v>
                </c:pt>
                <c:pt idx="36">
                  <c:v>751.50844600000005</c:v>
                </c:pt>
                <c:pt idx="37">
                  <c:v>849.88996599999996</c:v>
                </c:pt>
                <c:pt idx="38">
                  <c:v>735.12260500000002</c:v>
                </c:pt>
                <c:pt idx="39">
                  <c:v>882.69488499999966</c:v>
                </c:pt>
                <c:pt idx="40">
                  <c:v>784.3133650000002</c:v>
                </c:pt>
                <c:pt idx="41">
                  <c:v>899.08072599999991</c:v>
                </c:pt>
                <c:pt idx="42">
                  <c:v>800.699206</c:v>
                </c:pt>
                <c:pt idx="43">
                  <c:v>915.43333000000007</c:v>
                </c:pt>
                <c:pt idx="44">
                  <c:v>833.50412500000016</c:v>
                </c:pt>
                <c:pt idx="45">
                  <c:v>866.27580700000021</c:v>
                </c:pt>
                <c:pt idx="46">
                  <c:v>833.50412500000016</c:v>
                </c:pt>
                <c:pt idx="47">
                  <c:v>817.11828400000036</c:v>
                </c:pt>
                <c:pt idx="48">
                  <c:v>817.11828400000036</c:v>
                </c:pt>
                <c:pt idx="49">
                  <c:v>931.85240799999997</c:v>
                </c:pt>
                <c:pt idx="50">
                  <c:v>817.11828400000036</c:v>
                </c:pt>
                <c:pt idx="51">
                  <c:v>882.69488499999966</c:v>
                </c:pt>
                <c:pt idx="52">
                  <c:v>866.27580700000021</c:v>
                </c:pt>
                <c:pt idx="53">
                  <c:v>833.50412500000016</c:v>
                </c:pt>
                <c:pt idx="54">
                  <c:v>964.62409000000002</c:v>
                </c:pt>
                <c:pt idx="55">
                  <c:v>866.27580700000021</c:v>
                </c:pt>
                <c:pt idx="56">
                  <c:v>866.27580700000021</c:v>
                </c:pt>
                <c:pt idx="57">
                  <c:v>866.27580700000021</c:v>
                </c:pt>
                <c:pt idx="58">
                  <c:v>899.08072599999991</c:v>
                </c:pt>
                <c:pt idx="59">
                  <c:v>866.27580700000021</c:v>
                </c:pt>
                <c:pt idx="60">
                  <c:v>866.27580700000021</c:v>
                </c:pt>
                <c:pt idx="61">
                  <c:v>866.27580700000021</c:v>
                </c:pt>
                <c:pt idx="62">
                  <c:v>915.43333000000007</c:v>
                </c:pt>
                <c:pt idx="63">
                  <c:v>1128.5822110000001</c:v>
                </c:pt>
                <c:pt idx="64">
                  <c:v>1013.81485</c:v>
                </c:pt>
                <c:pt idx="65">
                  <c:v>931.85240799999997</c:v>
                </c:pt>
                <c:pt idx="66">
                  <c:v>1046.6197690000001</c:v>
                </c:pt>
                <c:pt idx="67">
                  <c:v>1063.0056099999999</c:v>
                </c:pt>
                <c:pt idx="68">
                  <c:v>1128.5822110000001</c:v>
                </c:pt>
                <c:pt idx="69">
                  <c:v>1259.702176</c:v>
                </c:pt>
                <c:pt idx="70">
                  <c:v>1128.5822110000001</c:v>
                </c:pt>
                <c:pt idx="71">
                  <c:v>1194.1255750000003</c:v>
                </c:pt>
                <c:pt idx="72">
                  <c:v>1210.5114160000001</c:v>
                </c:pt>
                <c:pt idx="73">
                  <c:v>1423.62706</c:v>
                </c:pt>
                <c:pt idx="74">
                  <c:v>1325.2787770000002</c:v>
                </c:pt>
                <c:pt idx="75">
                  <c:v>1374.4695370000002</c:v>
                </c:pt>
                <c:pt idx="76">
                  <c:v>1407.2744559999999</c:v>
                </c:pt>
                <c:pt idx="77">
                  <c:v>1489.2036609999998</c:v>
                </c:pt>
                <c:pt idx="78">
                  <c:v>1489.2036609999998</c:v>
                </c:pt>
                <c:pt idx="79">
                  <c:v>1423.62706</c:v>
                </c:pt>
                <c:pt idx="80">
                  <c:v>1440.0129010000003</c:v>
                </c:pt>
                <c:pt idx="81">
                  <c:v>1505.589502</c:v>
                </c:pt>
                <c:pt idx="82">
                  <c:v>1587.5851810000001</c:v>
                </c:pt>
                <c:pt idx="83">
                  <c:v>1522.0085799999999</c:v>
                </c:pt>
                <c:pt idx="84">
                  <c:v>1833.4725070000002</c:v>
                </c:pt>
                <c:pt idx="85">
                  <c:v>1571.1993400000003</c:v>
                </c:pt>
                <c:pt idx="86">
                  <c:v>1554.780262</c:v>
                </c:pt>
                <c:pt idx="87">
                  <c:v>1571.1993400000003</c:v>
                </c:pt>
                <c:pt idx="88">
                  <c:v>1587.5851810000001</c:v>
                </c:pt>
                <c:pt idx="89">
                  <c:v>1620.3568630000002</c:v>
                </c:pt>
                <c:pt idx="90">
                  <c:v>1636.7759409999996</c:v>
                </c:pt>
                <c:pt idx="91">
                  <c:v>1636.7759409999996</c:v>
                </c:pt>
                <c:pt idx="92">
                  <c:v>1784.2817469999998</c:v>
                </c:pt>
                <c:pt idx="93">
                  <c:v>1669.5476229999997</c:v>
                </c:pt>
                <c:pt idx="94">
                  <c:v>1718.705146</c:v>
                </c:pt>
                <c:pt idx="95">
                  <c:v>1735.0909869999998</c:v>
                </c:pt>
                <c:pt idx="96">
                  <c:v>1784.2817469999998</c:v>
                </c:pt>
                <c:pt idx="97">
                  <c:v>1833.4725070000002</c:v>
                </c:pt>
                <c:pt idx="98">
                  <c:v>1882.6632670000001</c:v>
                </c:pt>
                <c:pt idx="99">
                  <c:v>1899.0491079999999</c:v>
                </c:pt>
                <c:pt idx="100">
                  <c:v>1915.4349490000002</c:v>
                </c:pt>
                <c:pt idx="101">
                  <c:v>1882.6632670000001</c:v>
                </c:pt>
                <c:pt idx="102">
                  <c:v>1948.2066310000002</c:v>
                </c:pt>
                <c:pt idx="103">
                  <c:v>2079.3598330000004</c:v>
                </c:pt>
                <c:pt idx="104">
                  <c:v>1964.592472</c:v>
                </c:pt>
                <c:pt idx="105">
                  <c:v>2095.7789110000003</c:v>
                </c:pt>
                <c:pt idx="106">
                  <c:v>2062.9739920000002</c:v>
                </c:pt>
                <c:pt idx="107">
                  <c:v>2128.5505929999999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47-4C61-A9C3-FF21A2157BBF}"/>
            </c:ext>
          </c:extLst>
        </c:ser>
        <c:ser>
          <c:idx val="1"/>
          <c:order val="2"/>
          <c:tx>
            <c:v>KIMO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'First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'First Calibration'!$C$4:$C$111</c:f>
              <c:numCache>
                <c:formatCode>General</c:formatCode>
                <c:ptCount val="108"/>
                <c:pt idx="0">
                  <c:v>450</c:v>
                </c:pt>
                <c:pt idx="1">
                  <c:v>471</c:v>
                </c:pt>
                <c:pt idx="2">
                  <c:v>503</c:v>
                </c:pt>
                <c:pt idx="3">
                  <c:v>529</c:v>
                </c:pt>
                <c:pt idx="4">
                  <c:v>530</c:v>
                </c:pt>
                <c:pt idx="5">
                  <c:v>533</c:v>
                </c:pt>
                <c:pt idx="6">
                  <c:v>534</c:v>
                </c:pt>
                <c:pt idx="7">
                  <c:v>540</c:v>
                </c:pt>
                <c:pt idx="8">
                  <c:v>557</c:v>
                </c:pt>
                <c:pt idx="9">
                  <c:v>560</c:v>
                </c:pt>
                <c:pt idx="10">
                  <c:v>571</c:v>
                </c:pt>
                <c:pt idx="11">
                  <c:v>571</c:v>
                </c:pt>
                <c:pt idx="12">
                  <c:v>576</c:v>
                </c:pt>
                <c:pt idx="13">
                  <c:v>582</c:v>
                </c:pt>
                <c:pt idx="14">
                  <c:v>590</c:v>
                </c:pt>
                <c:pt idx="15">
                  <c:v>594</c:v>
                </c:pt>
                <c:pt idx="16">
                  <c:v>612</c:v>
                </c:pt>
                <c:pt idx="17">
                  <c:v>612</c:v>
                </c:pt>
                <c:pt idx="18">
                  <c:v>664</c:v>
                </c:pt>
                <c:pt idx="19">
                  <c:v>670</c:v>
                </c:pt>
                <c:pt idx="20">
                  <c:v>676</c:v>
                </c:pt>
                <c:pt idx="21">
                  <c:v>677</c:v>
                </c:pt>
                <c:pt idx="22">
                  <c:v>695</c:v>
                </c:pt>
                <c:pt idx="23">
                  <c:v>706</c:v>
                </c:pt>
                <c:pt idx="24">
                  <c:v>714</c:v>
                </c:pt>
                <c:pt idx="25">
                  <c:v>716</c:v>
                </c:pt>
                <c:pt idx="26">
                  <c:v>728</c:v>
                </c:pt>
                <c:pt idx="27">
                  <c:v>742</c:v>
                </c:pt>
                <c:pt idx="28">
                  <c:v>744</c:v>
                </c:pt>
                <c:pt idx="29">
                  <c:v>754</c:v>
                </c:pt>
                <c:pt idx="30">
                  <c:v>755</c:v>
                </c:pt>
                <c:pt idx="31">
                  <c:v>762</c:v>
                </c:pt>
                <c:pt idx="32">
                  <c:v>772</c:v>
                </c:pt>
                <c:pt idx="33">
                  <c:v>772</c:v>
                </c:pt>
                <c:pt idx="34">
                  <c:v>775</c:v>
                </c:pt>
                <c:pt idx="35">
                  <c:v>775</c:v>
                </c:pt>
                <c:pt idx="36">
                  <c:v>779</c:v>
                </c:pt>
                <c:pt idx="37">
                  <c:v>787</c:v>
                </c:pt>
                <c:pt idx="38">
                  <c:v>805</c:v>
                </c:pt>
                <c:pt idx="39">
                  <c:v>806</c:v>
                </c:pt>
                <c:pt idx="40">
                  <c:v>807</c:v>
                </c:pt>
                <c:pt idx="41">
                  <c:v>812</c:v>
                </c:pt>
                <c:pt idx="42">
                  <c:v>822</c:v>
                </c:pt>
                <c:pt idx="43">
                  <c:v>824</c:v>
                </c:pt>
                <c:pt idx="44">
                  <c:v>842</c:v>
                </c:pt>
                <c:pt idx="45">
                  <c:v>847</c:v>
                </c:pt>
                <c:pt idx="46">
                  <c:v>850</c:v>
                </c:pt>
                <c:pt idx="47">
                  <c:v>853</c:v>
                </c:pt>
                <c:pt idx="48">
                  <c:v>856</c:v>
                </c:pt>
                <c:pt idx="49">
                  <c:v>858</c:v>
                </c:pt>
                <c:pt idx="50">
                  <c:v>860</c:v>
                </c:pt>
                <c:pt idx="51">
                  <c:v>861</c:v>
                </c:pt>
                <c:pt idx="52">
                  <c:v>865</c:v>
                </c:pt>
                <c:pt idx="53">
                  <c:v>881</c:v>
                </c:pt>
                <c:pt idx="54">
                  <c:v>882</c:v>
                </c:pt>
                <c:pt idx="55">
                  <c:v>887</c:v>
                </c:pt>
                <c:pt idx="56">
                  <c:v>891</c:v>
                </c:pt>
                <c:pt idx="57">
                  <c:v>907</c:v>
                </c:pt>
                <c:pt idx="58">
                  <c:v>920</c:v>
                </c:pt>
                <c:pt idx="59">
                  <c:v>922</c:v>
                </c:pt>
                <c:pt idx="60">
                  <c:v>933</c:v>
                </c:pt>
                <c:pt idx="61">
                  <c:v>946</c:v>
                </c:pt>
                <c:pt idx="62">
                  <c:v>951</c:v>
                </c:pt>
                <c:pt idx="63">
                  <c:v>966</c:v>
                </c:pt>
                <c:pt idx="64">
                  <c:v>977</c:v>
                </c:pt>
                <c:pt idx="65">
                  <c:v>1007</c:v>
                </c:pt>
                <c:pt idx="66">
                  <c:v>1096</c:v>
                </c:pt>
                <c:pt idx="67">
                  <c:v>1131</c:v>
                </c:pt>
                <c:pt idx="68">
                  <c:v>1173</c:v>
                </c:pt>
                <c:pt idx="69">
                  <c:v>1175</c:v>
                </c:pt>
                <c:pt idx="70">
                  <c:v>1210</c:v>
                </c:pt>
                <c:pt idx="71">
                  <c:v>1253</c:v>
                </c:pt>
                <c:pt idx="72">
                  <c:v>1282</c:v>
                </c:pt>
                <c:pt idx="73">
                  <c:v>1322</c:v>
                </c:pt>
                <c:pt idx="74">
                  <c:v>1346</c:v>
                </c:pt>
                <c:pt idx="75">
                  <c:v>1384</c:v>
                </c:pt>
                <c:pt idx="76">
                  <c:v>1419</c:v>
                </c:pt>
                <c:pt idx="77">
                  <c:v>1425</c:v>
                </c:pt>
                <c:pt idx="78">
                  <c:v>1427</c:v>
                </c:pt>
                <c:pt idx="79">
                  <c:v>1451</c:v>
                </c:pt>
                <c:pt idx="80">
                  <c:v>1481</c:v>
                </c:pt>
                <c:pt idx="81">
                  <c:v>1512</c:v>
                </c:pt>
                <c:pt idx="82">
                  <c:v>1537</c:v>
                </c:pt>
                <c:pt idx="83">
                  <c:v>1539</c:v>
                </c:pt>
                <c:pt idx="84">
                  <c:v>1580</c:v>
                </c:pt>
                <c:pt idx="85">
                  <c:v>1586</c:v>
                </c:pt>
                <c:pt idx="86">
                  <c:v>1588</c:v>
                </c:pt>
                <c:pt idx="87">
                  <c:v>1601</c:v>
                </c:pt>
                <c:pt idx="88">
                  <c:v>1634</c:v>
                </c:pt>
                <c:pt idx="89">
                  <c:v>1671</c:v>
                </c:pt>
                <c:pt idx="90">
                  <c:v>1680</c:v>
                </c:pt>
                <c:pt idx="91">
                  <c:v>1694</c:v>
                </c:pt>
                <c:pt idx="92">
                  <c:v>1697</c:v>
                </c:pt>
                <c:pt idx="93">
                  <c:v>1721</c:v>
                </c:pt>
                <c:pt idx="94">
                  <c:v>1748</c:v>
                </c:pt>
                <c:pt idx="95">
                  <c:v>1778</c:v>
                </c:pt>
                <c:pt idx="96">
                  <c:v>1817</c:v>
                </c:pt>
                <c:pt idx="97">
                  <c:v>1840</c:v>
                </c:pt>
                <c:pt idx="98">
                  <c:v>1897</c:v>
                </c:pt>
                <c:pt idx="99">
                  <c:v>1906</c:v>
                </c:pt>
                <c:pt idx="100">
                  <c:v>1924</c:v>
                </c:pt>
                <c:pt idx="101">
                  <c:v>1941</c:v>
                </c:pt>
                <c:pt idx="102">
                  <c:v>1971</c:v>
                </c:pt>
                <c:pt idx="103">
                  <c:v>1986</c:v>
                </c:pt>
                <c:pt idx="104">
                  <c:v>2002</c:v>
                </c:pt>
                <c:pt idx="105">
                  <c:v>2037</c:v>
                </c:pt>
                <c:pt idx="106">
                  <c:v>2098</c:v>
                </c:pt>
                <c:pt idx="107">
                  <c:v>2180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47-4C61-A9C3-FF21A2157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31544"/>
        <c:axId val="363736136"/>
      </c:scatterChart>
      <c:valAx>
        <c:axId val="363731544"/>
        <c:scaling>
          <c:orientation val="minMax"/>
          <c:max val="1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/>
                  <a:t>Number of measurements</a:t>
                </a:r>
              </a:p>
            </c:rich>
          </c:tx>
          <c:layout>
            <c:manualLayout>
              <c:xMode val="edge"/>
              <c:yMode val="edge"/>
              <c:x val="0.39792110971032868"/>
              <c:y val="0.93984265072293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6136"/>
        <c:crosses val="autoZero"/>
        <c:crossBetween val="midCat"/>
        <c:majorUnit val="12"/>
      </c:valAx>
      <c:valAx>
        <c:axId val="3637361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dirty="0"/>
                  <a:t>CO</a:t>
                </a:r>
                <a:r>
                  <a:rPr lang="es-ES" baseline="-25000" dirty="0"/>
                  <a:t>2</a:t>
                </a:r>
                <a:r>
                  <a:rPr lang="es-ES" dirty="0"/>
                  <a:t> </a:t>
                </a:r>
                <a:r>
                  <a:rPr lang="es-ES" dirty="0" err="1"/>
                  <a:t>concentration</a:t>
                </a:r>
                <a:r>
                  <a:rPr lang="es-ES" dirty="0"/>
                  <a:t> (ppm)</a:t>
                </a:r>
              </a:p>
            </c:rich>
          </c:tx>
          <c:layout>
            <c:manualLayout>
              <c:xMode val="edge"/>
              <c:yMode val="edge"/>
              <c:x val="0"/>
              <c:y val="0.21763298611111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1544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00023018645102"/>
          <c:y val="0.89041419753086415"/>
          <c:w val="0.81813769153013927"/>
          <c:h val="5.90722222222222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Palatino Linotype" panose="0204050205050503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ES" sz="900" b="0" i="0" u="none" strike="noStrike" kern="1200" spc="0" baseline="0" dirty="0" err="1" smtClean="0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 b="0" i="0" u="none" strike="noStrike" kern="1200" spc="0" baseline="0" dirty="0" err="1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rPr>
              <a:t>First Calibration</a:t>
            </a:r>
          </a:p>
        </c:rich>
      </c:tx>
      <c:layout>
        <c:manualLayout>
          <c:xMode val="edge"/>
          <c:yMode val="edge"/>
          <c:x val="0.44808504403272015"/>
          <c:y val="3.923959231608449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ES" sz="900" b="0" i="0" u="none" strike="noStrike" kern="1200" spc="0" baseline="0" dirty="0" err="1" smtClean="0">
              <a:solidFill>
                <a:prstClr val="black">
                  <a:lumMod val="65000"/>
                  <a:lumOff val="35000"/>
                </a:prst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394873969946677"/>
          <c:y val="7.5604861111111116E-2"/>
          <c:w val="0.84614416707060913"/>
          <c:h val="0.7423059185072915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0000FF"/>
              </a:solidFill>
              <a:ln w="6350">
                <a:solidFill>
                  <a:srgbClr val="0000FF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1185179945533823"/>
                  <c:y val="-0.296674181924019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prstClr val="black">
                          <a:lumMod val="65000"/>
                          <a:lumOff val="35000"/>
                        </a:prstClr>
                      </a:solidFill>
                      <a:latin typeface="Palatino Linotype" panose="02040502050505030304" pitchFamily="18" charset="0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'First Calibration'!$B$4:$B$111</c:f>
              <c:numCache>
                <c:formatCode>0.00</c:formatCode>
                <c:ptCount val="108"/>
                <c:pt idx="0">
                  <c:v>537.6</c:v>
                </c:pt>
                <c:pt idx="1">
                  <c:v>552.4</c:v>
                </c:pt>
                <c:pt idx="2">
                  <c:v>522.79999999999995</c:v>
                </c:pt>
                <c:pt idx="3">
                  <c:v>542.54</c:v>
                </c:pt>
                <c:pt idx="4">
                  <c:v>552.4</c:v>
                </c:pt>
                <c:pt idx="5">
                  <c:v>552.4</c:v>
                </c:pt>
                <c:pt idx="6">
                  <c:v>552.4</c:v>
                </c:pt>
                <c:pt idx="7">
                  <c:v>542.54</c:v>
                </c:pt>
                <c:pt idx="8">
                  <c:v>557.33000000000004</c:v>
                </c:pt>
                <c:pt idx="9">
                  <c:v>562.27</c:v>
                </c:pt>
                <c:pt idx="10">
                  <c:v>547.47</c:v>
                </c:pt>
                <c:pt idx="11">
                  <c:v>547.47</c:v>
                </c:pt>
                <c:pt idx="12">
                  <c:v>557.33000000000004</c:v>
                </c:pt>
                <c:pt idx="13">
                  <c:v>581.99</c:v>
                </c:pt>
                <c:pt idx="14">
                  <c:v>562.27</c:v>
                </c:pt>
                <c:pt idx="15">
                  <c:v>562.27</c:v>
                </c:pt>
                <c:pt idx="16">
                  <c:v>562.27</c:v>
                </c:pt>
                <c:pt idx="17">
                  <c:v>567.20000000000005</c:v>
                </c:pt>
                <c:pt idx="18">
                  <c:v>591.85</c:v>
                </c:pt>
                <c:pt idx="19">
                  <c:v>567.20000000000005</c:v>
                </c:pt>
                <c:pt idx="20">
                  <c:v>596.79</c:v>
                </c:pt>
                <c:pt idx="21">
                  <c:v>591.85</c:v>
                </c:pt>
                <c:pt idx="22">
                  <c:v>621.45000000000005</c:v>
                </c:pt>
                <c:pt idx="23">
                  <c:v>586.91999999999996</c:v>
                </c:pt>
                <c:pt idx="24">
                  <c:v>596.79</c:v>
                </c:pt>
                <c:pt idx="25">
                  <c:v>586.91999999999996</c:v>
                </c:pt>
                <c:pt idx="26">
                  <c:v>621.45000000000005</c:v>
                </c:pt>
                <c:pt idx="27">
                  <c:v>616.52</c:v>
                </c:pt>
                <c:pt idx="28">
                  <c:v>641.17999999999995</c:v>
                </c:pt>
                <c:pt idx="29">
                  <c:v>616.52</c:v>
                </c:pt>
                <c:pt idx="30">
                  <c:v>606.65</c:v>
                </c:pt>
                <c:pt idx="31">
                  <c:v>611.58000000000004</c:v>
                </c:pt>
                <c:pt idx="32">
                  <c:v>631.32000000000005</c:v>
                </c:pt>
                <c:pt idx="33">
                  <c:v>611.58000000000004</c:v>
                </c:pt>
                <c:pt idx="34">
                  <c:v>621.45000000000005</c:v>
                </c:pt>
                <c:pt idx="35">
                  <c:v>626.38</c:v>
                </c:pt>
                <c:pt idx="36">
                  <c:v>611.58000000000004</c:v>
                </c:pt>
                <c:pt idx="37">
                  <c:v>641.17999999999995</c:v>
                </c:pt>
                <c:pt idx="38">
                  <c:v>606.65</c:v>
                </c:pt>
                <c:pt idx="39">
                  <c:v>651.04999999999995</c:v>
                </c:pt>
                <c:pt idx="40">
                  <c:v>621.45000000000005</c:v>
                </c:pt>
                <c:pt idx="41">
                  <c:v>655.98</c:v>
                </c:pt>
                <c:pt idx="42">
                  <c:v>626.38</c:v>
                </c:pt>
                <c:pt idx="43">
                  <c:v>660.9</c:v>
                </c:pt>
                <c:pt idx="44">
                  <c:v>636.25</c:v>
                </c:pt>
                <c:pt idx="45">
                  <c:v>646.11</c:v>
                </c:pt>
                <c:pt idx="46">
                  <c:v>636.25</c:v>
                </c:pt>
                <c:pt idx="47">
                  <c:v>631.32000000000005</c:v>
                </c:pt>
                <c:pt idx="48">
                  <c:v>631.32000000000005</c:v>
                </c:pt>
                <c:pt idx="49">
                  <c:v>665.84</c:v>
                </c:pt>
                <c:pt idx="50">
                  <c:v>631.32000000000005</c:v>
                </c:pt>
                <c:pt idx="51">
                  <c:v>651.04999999999995</c:v>
                </c:pt>
                <c:pt idx="52">
                  <c:v>646.11</c:v>
                </c:pt>
                <c:pt idx="53">
                  <c:v>636.25</c:v>
                </c:pt>
                <c:pt idx="54">
                  <c:v>675.7</c:v>
                </c:pt>
                <c:pt idx="55">
                  <c:v>646.11</c:v>
                </c:pt>
                <c:pt idx="56">
                  <c:v>646.11</c:v>
                </c:pt>
                <c:pt idx="57">
                  <c:v>646.11</c:v>
                </c:pt>
                <c:pt idx="58">
                  <c:v>655.98</c:v>
                </c:pt>
                <c:pt idx="59">
                  <c:v>646.11</c:v>
                </c:pt>
                <c:pt idx="60">
                  <c:v>646.11</c:v>
                </c:pt>
                <c:pt idx="61">
                  <c:v>646.11</c:v>
                </c:pt>
                <c:pt idx="62">
                  <c:v>660.9</c:v>
                </c:pt>
                <c:pt idx="63">
                  <c:v>725.03</c:v>
                </c:pt>
                <c:pt idx="64">
                  <c:v>690.5</c:v>
                </c:pt>
                <c:pt idx="65">
                  <c:v>665.84</c:v>
                </c:pt>
                <c:pt idx="66">
                  <c:v>700.37</c:v>
                </c:pt>
                <c:pt idx="67">
                  <c:v>705.3</c:v>
                </c:pt>
                <c:pt idx="68">
                  <c:v>725.03</c:v>
                </c:pt>
                <c:pt idx="69">
                  <c:v>764.48</c:v>
                </c:pt>
                <c:pt idx="70">
                  <c:v>725.03</c:v>
                </c:pt>
                <c:pt idx="71">
                  <c:v>744.75</c:v>
                </c:pt>
                <c:pt idx="72">
                  <c:v>749.68</c:v>
                </c:pt>
                <c:pt idx="73">
                  <c:v>813.8</c:v>
                </c:pt>
                <c:pt idx="74">
                  <c:v>784.21</c:v>
                </c:pt>
                <c:pt idx="75">
                  <c:v>799.01</c:v>
                </c:pt>
                <c:pt idx="76">
                  <c:v>808.88</c:v>
                </c:pt>
                <c:pt idx="77">
                  <c:v>833.53</c:v>
                </c:pt>
                <c:pt idx="78">
                  <c:v>833.53</c:v>
                </c:pt>
                <c:pt idx="79">
                  <c:v>813.8</c:v>
                </c:pt>
                <c:pt idx="80">
                  <c:v>818.73</c:v>
                </c:pt>
                <c:pt idx="81">
                  <c:v>838.46</c:v>
                </c:pt>
                <c:pt idx="82">
                  <c:v>863.13</c:v>
                </c:pt>
                <c:pt idx="83">
                  <c:v>843.4</c:v>
                </c:pt>
                <c:pt idx="84">
                  <c:v>937.11</c:v>
                </c:pt>
                <c:pt idx="85">
                  <c:v>858.2</c:v>
                </c:pt>
                <c:pt idx="86">
                  <c:v>853.26</c:v>
                </c:pt>
                <c:pt idx="87">
                  <c:v>858.2</c:v>
                </c:pt>
                <c:pt idx="88">
                  <c:v>863.13</c:v>
                </c:pt>
                <c:pt idx="89">
                  <c:v>872.99</c:v>
                </c:pt>
                <c:pt idx="90">
                  <c:v>877.93</c:v>
                </c:pt>
                <c:pt idx="91">
                  <c:v>877.93</c:v>
                </c:pt>
                <c:pt idx="92">
                  <c:v>922.31</c:v>
                </c:pt>
                <c:pt idx="93">
                  <c:v>887.79</c:v>
                </c:pt>
                <c:pt idx="94">
                  <c:v>902.58</c:v>
                </c:pt>
                <c:pt idx="95">
                  <c:v>907.51</c:v>
                </c:pt>
                <c:pt idx="96">
                  <c:v>922.31</c:v>
                </c:pt>
                <c:pt idx="97">
                  <c:v>937.11</c:v>
                </c:pt>
                <c:pt idx="98">
                  <c:v>951.91</c:v>
                </c:pt>
                <c:pt idx="99">
                  <c:v>956.84</c:v>
                </c:pt>
                <c:pt idx="100">
                  <c:v>961.77</c:v>
                </c:pt>
                <c:pt idx="101">
                  <c:v>951.91</c:v>
                </c:pt>
                <c:pt idx="102">
                  <c:v>971.63</c:v>
                </c:pt>
                <c:pt idx="103">
                  <c:v>1011.09</c:v>
                </c:pt>
                <c:pt idx="104">
                  <c:v>976.56</c:v>
                </c:pt>
                <c:pt idx="105">
                  <c:v>1016.03</c:v>
                </c:pt>
                <c:pt idx="106">
                  <c:v>1006.16</c:v>
                </c:pt>
                <c:pt idx="107">
                  <c:v>1025.8900000000001</c:v>
                </c:pt>
              </c:numCache>
            </c:numRef>
          </c:xVal>
          <c:yVal>
            <c:numRef>
              <c:f>'First Calibration'!$C$4:$C$111</c:f>
              <c:numCache>
                <c:formatCode>General</c:formatCode>
                <c:ptCount val="108"/>
                <c:pt idx="0">
                  <c:v>450</c:v>
                </c:pt>
                <c:pt idx="1">
                  <c:v>471</c:v>
                </c:pt>
                <c:pt idx="2">
                  <c:v>503</c:v>
                </c:pt>
                <c:pt idx="3">
                  <c:v>529</c:v>
                </c:pt>
                <c:pt idx="4">
                  <c:v>530</c:v>
                </c:pt>
                <c:pt idx="5">
                  <c:v>533</c:v>
                </c:pt>
                <c:pt idx="6">
                  <c:v>534</c:v>
                </c:pt>
                <c:pt idx="7">
                  <c:v>540</c:v>
                </c:pt>
                <c:pt idx="8">
                  <c:v>557</c:v>
                </c:pt>
                <c:pt idx="9">
                  <c:v>560</c:v>
                </c:pt>
                <c:pt idx="10">
                  <c:v>571</c:v>
                </c:pt>
                <c:pt idx="11">
                  <c:v>571</c:v>
                </c:pt>
                <c:pt idx="12">
                  <c:v>576</c:v>
                </c:pt>
                <c:pt idx="13">
                  <c:v>582</c:v>
                </c:pt>
                <c:pt idx="14">
                  <c:v>590</c:v>
                </c:pt>
                <c:pt idx="15">
                  <c:v>594</c:v>
                </c:pt>
                <c:pt idx="16">
                  <c:v>612</c:v>
                </c:pt>
                <c:pt idx="17">
                  <c:v>612</c:v>
                </c:pt>
                <c:pt idx="18">
                  <c:v>664</c:v>
                </c:pt>
                <c:pt idx="19">
                  <c:v>670</c:v>
                </c:pt>
                <c:pt idx="20">
                  <c:v>676</c:v>
                </c:pt>
                <c:pt idx="21">
                  <c:v>677</c:v>
                </c:pt>
                <c:pt idx="22">
                  <c:v>695</c:v>
                </c:pt>
                <c:pt idx="23">
                  <c:v>706</c:v>
                </c:pt>
                <c:pt idx="24">
                  <c:v>714</c:v>
                </c:pt>
                <c:pt idx="25">
                  <c:v>716</c:v>
                </c:pt>
                <c:pt idx="26">
                  <c:v>728</c:v>
                </c:pt>
                <c:pt idx="27">
                  <c:v>742</c:v>
                </c:pt>
                <c:pt idx="28">
                  <c:v>744</c:v>
                </c:pt>
                <c:pt idx="29">
                  <c:v>754</c:v>
                </c:pt>
                <c:pt idx="30">
                  <c:v>755</c:v>
                </c:pt>
                <c:pt idx="31">
                  <c:v>762</c:v>
                </c:pt>
                <c:pt idx="32">
                  <c:v>772</c:v>
                </c:pt>
                <c:pt idx="33">
                  <c:v>772</c:v>
                </c:pt>
                <c:pt idx="34">
                  <c:v>775</c:v>
                </c:pt>
                <c:pt idx="35">
                  <c:v>775</c:v>
                </c:pt>
                <c:pt idx="36">
                  <c:v>779</c:v>
                </c:pt>
                <c:pt idx="37">
                  <c:v>787</c:v>
                </c:pt>
                <c:pt idx="38">
                  <c:v>805</c:v>
                </c:pt>
                <c:pt idx="39">
                  <c:v>806</c:v>
                </c:pt>
                <c:pt idx="40">
                  <c:v>807</c:v>
                </c:pt>
                <c:pt idx="41">
                  <c:v>812</c:v>
                </c:pt>
                <c:pt idx="42">
                  <c:v>822</c:v>
                </c:pt>
                <c:pt idx="43">
                  <c:v>824</c:v>
                </c:pt>
                <c:pt idx="44">
                  <c:v>842</c:v>
                </c:pt>
                <c:pt idx="45">
                  <c:v>847</c:v>
                </c:pt>
                <c:pt idx="46">
                  <c:v>850</c:v>
                </c:pt>
                <c:pt idx="47">
                  <c:v>853</c:v>
                </c:pt>
                <c:pt idx="48">
                  <c:v>856</c:v>
                </c:pt>
                <c:pt idx="49">
                  <c:v>858</c:v>
                </c:pt>
                <c:pt idx="50">
                  <c:v>860</c:v>
                </c:pt>
                <c:pt idx="51">
                  <c:v>861</c:v>
                </c:pt>
                <c:pt idx="52">
                  <c:v>865</c:v>
                </c:pt>
                <c:pt idx="53">
                  <c:v>881</c:v>
                </c:pt>
                <c:pt idx="54">
                  <c:v>882</c:v>
                </c:pt>
                <c:pt idx="55">
                  <c:v>887</c:v>
                </c:pt>
                <c:pt idx="56">
                  <c:v>891</c:v>
                </c:pt>
                <c:pt idx="57">
                  <c:v>907</c:v>
                </c:pt>
                <c:pt idx="58">
                  <c:v>920</c:v>
                </c:pt>
                <c:pt idx="59">
                  <c:v>922</c:v>
                </c:pt>
                <c:pt idx="60">
                  <c:v>933</c:v>
                </c:pt>
                <c:pt idx="61">
                  <c:v>946</c:v>
                </c:pt>
                <c:pt idx="62">
                  <c:v>951</c:v>
                </c:pt>
                <c:pt idx="63">
                  <c:v>966</c:v>
                </c:pt>
                <c:pt idx="64">
                  <c:v>977</c:v>
                </c:pt>
                <c:pt idx="65">
                  <c:v>1007</c:v>
                </c:pt>
                <c:pt idx="66">
                  <c:v>1096</c:v>
                </c:pt>
                <c:pt idx="67">
                  <c:v>1131</c:v>
                </c:pt>
                <c:pt idx="68">
                  <c:v>1173</c:v>
                </c:pt>
                <c:pt idx="69">
                  <c:v>1175</c:v>
                </c:pt>
                <c:pt idx="70">
                  <c:v>1210</c:v>
                </c:pt>
                <c:pt idx="71">
                  <c:v>1253</c:v>
                </c:pt>
                <c:pt idx="72">
                  <c:v>1282</c:v>
                </c:pt>
                <c:pt idx="73">
                  <c:v>1322</c:v>
                </c:pt>
                <c:pt idx="74">
                  <c:v>1346</c:v>
                </c:pt>
                <c:pt idx="75">
                  <c:v>1384</c:v>
                </c:pt>
                <c:pt idx="76">
                  <c:v>1419</c:v>
                </c:pt>
                <c:pt idx="77">
                  <c:v>1425</c:v>
                </c:pt>
                <c:pt idx="78">
                  <c:v>1427</c:v>
                </c:pt>
                <c:pt idx="79">
                  <c:v>1451</c:v>
                </c:pt>
                <c:pt idx="80">
                  <c:v>1481</c:v>
                </c:pt>
                <c:pt idx="81">
                  <c:v>1512</c:v>
                </c:pt>
                <c:pt idx="82">
                  <c:v>1537</c:v>
                </c:pt>
                <c:pt idx="83">
                  <c:v>1539</c:v>
                </c:pt>
                <c:pt idx="84">
                  <c:v>1580</c:v>
                </c:pt>
                <c:pt idx="85">
                  <c:v>1586</c:v>
                </c:pt>
                <c:pt idx="86">
                  <c:v>1588</c:v>
                </c:pt>
                <c:pt idx="87">
                  <c:v>1601</c:v>
                </c:pt>
                <c:pt idx="88">
                  <c:v>1634</c:v>
                </c:pt>
                <c:pt idx="89">
                  <c:v>1671</c:v>
                </c:pt>
                <c:pt idx="90">
                  <c:v>1680</c:v>
                </c:pt>
                <c:pt idx="91">
                  <c:v>1694</c:v>
                </c:pt>
                <c:pt idx="92">
                  <c:v>1697</c:v>
                </c:pt>
                <c:pt idx="93">
                  <c:v>1721</c:v>
                </c:pt>
                <c:pt idx="94">
                  <c:v>1748</c:v>
                </c:pt>
                <c:pt idx="95">
                  <c:v>1778</c:v>
                </c:pt>
                <c:pt idx="96">
                  <c:v>1817</c:v>
                </c:pt>
                <c:pt idx="97">
                  <c:v>1840</c:v>
                </c:pt>
                <c:pt idx="98">
                  <c:v>1897</c:v>
                </c:pt>
                <c:pt idx="99">
                  <c:v>1906</c:v>
                </c:pt>
                <c:pt idx="100">
                  <c:v>1924</c:v>
                </c:pt>
                <c:pt idx="101">
                  <c:v>1941</c:v>
                </c:pt>
                <c:pt idx="102">
                  <c:v>1971</c:v>
                </c:pt>
                <c:pt idx="103">
                  <c:v>1986</c:v>
                </c:pt>
                <c:pt idx="104">
                  <c:v>2002</c:v>
                </c:pt>
                <c:pt idx="105">
                  <c:v>2037</c:v>
                </c:pt>
                <c:pt idx="106">
                  <c:v>2098</c:v>
                </c:pt>
                <c:pt idx="107">
                  <c:v>2180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A8-42E6-A171-97B330A6A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486928"/>
        <c:axId val="1336481936"/>
      </c:scatterChart>
      <c:valAx>
        <c:axId val="1336486928"/>
        <c:scaling>
          <c:orientation val="minMax"/>
          <c:max val="15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Sensor </a:t>
                </a:r>
                <a:r>
                  <a:rPr lang="es-ES" sz="900" b="0" i="0" baseline="0" dirty="0" err="1">
                    <a:effectLst/>
                  </a:rPr>
                  <a:t>voltage</a:t>
                </a:r>
                <a:r>
                  <a:rPr lang="es-ES" sz="900" b="0" i="0" baseline="0" dirty="0">
                    <a:effectLst/>
                  </a:rPr>
                  <a:t> (</a:t>
                </a:r>
                <a:r>
                  <a:rPr lang="es-ES" sz="900" b="0" i="0" baseline="0" dirty="0" err="1">
                    <a:effectLst/>
                  </a:rPr>
                  <a:t>mV</a:t>
                </a:r>
                <a:r>
                  <a:rPr lang="es-ES" sz="900" b="0" i="0" baseline="0" dirty="0">
                    <a:effectLst/>
                  </a:rPr>
                  <a:t>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929067658308112"/>
              <c:y val="0.931007527513288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1936"/>
        <c:crosses val="autoZero"/>
        <c:crossBetween val="midCat"/>
        <c:majorUnit val="250"/>
      </c:valAx>
      <c:valAx>
        <c:axId val="13364819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CO</a:t>
                </a:r>
                <a:r>
                  <a:rPr lang="es-ES" sz="900" b="0" i="0" baseline="-25000" dirty="0">
                    <a:effectLst/>
                  </a:rPr>
                  <a:t>2</a:t>
                </a:r>
                <a:r>
                  <a:rPr lang="es-ES" sz="900" b="0" i="0" baseline="0" dirty="0">
                    <a:effectLst/>
                  </a:rPr>
                  <a:t> </a:t>
                </a:r>
                <a:r>
                  <a:rPr lang="es-ES" sz="900" b="0" i="0" baseline="0" dirty="0" err="1">
                    <a:effectLst/>
                  </a:rPr>
                  <a:t>calibration</a:t>
                </a:r>
                <a:r>
                  <a:rPr lang="es-ES" sz="900" b="0" i="0" baseline="0" dirty="0">
                    <a:effectLst/>
                  </a:rPr>
                  <a:t> - KIMO (ppm)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2.2746050340457513E-3"/>
              <c:y val="0.176869538650294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6928"/>
        <c:crosses val="autoZero"/>
        <c:crossBetween val="midCat"/>
        <c:majorUnit val="4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/>
              <a:t>Second calibration and adjustment</a:t>
            </a:r>
          </a:p>
        </c:rich>
      </c:tx>
      <c:layout>
        <c:manualLayout>
          <c:xMode val="edge"/>
          <c:yMode val="edge"/>
          <c:x val="0.35291818892888194"/>
          <c:y val="2.841579318641497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303756042394338"/>
          <c:y val="5.9870486111111114E-2"/>
          <c:w val="0.85455118646103345"/>
          <c:h val="0.75866766363208893"/>
        </c:manualLayout>
      </c:layout>
      <c:scatterChart>
        <c:scatterStyle val="lineMarker"/>
        <c:varyColors val="0"/>
        <c:ser>
          <c:idx val="0"/>
          <c:order val="0"/>
          <c:tx>
            <c:v>Prototype before adjustment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'Second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'Second Calibration'!$D$4:$D$111</c:f>
              <c:numCache>
                <c:formatCode>0.00</c:formatCode>
                <c:ptCount val="108"/>
                <c:pt idx="0">
                  <c:v>447.29018499999984</c:v>
                </c:pt>
                <c:pt idx="1">
                  <c:v>447.29018499999984</c:v>
                </c:pt>
                <c:pt idx="2">
                  <c:v>463.60955200000012</c:v>
                </c:pt>
                <c:pt idx="3">
                  <c:v>463.60955200000012</c:v>
                </c:pt>
                <c:pt idx="4">
                  <c:v>479.92891899999995</c:v>
                </c:pt>
                <c:pt idx="5">
                  <c:v>479.92891899999995</c:v>
                </c:pt>
                <c:pt idx="6">
                  <c:v>479.92891899999995</c:v>
                </c:pt>
                <c:pt idx="7">
                  <c:v>496.24828600000001</c:v>
                </c:pt>
                <c:pt idx="8">
                  <c:v>528.88702000000012</c:v>
                </c:pt>
                <c:pt idx="9">
                  <c:v>479.92891899999995</c:v>
                </c:pt>
                <c:pt idx="10">
                  <c:v>479.92891899999995</c:v>
                </c:pt>
                <c:pt idx="11">
                  <c:v>479.92891899999995</c:v>
                </c:pt>
                <c:pt idx="12">
                  <c:v>479.92891899999995</c:v>
                </c:pt>
                <c:pt idx="13">
                  <c:v>496.24828600000001</c:v>
                </c:pt>
                <c:pt idx="14">
                  <c:v>512.53441599999974</c:v>
                </c:pt>
                <c:pt idx="15">
                  <c:v>496.24828600000001</c:v>
                </c:pt>
                <c:pt idx="16">
                  <c:v>496.24828600000001</c:v>
                </c:pt>
                <c:pt idx="17">
                  <c:v>512.53441599999974</c:v>
                </c:pt>
                <c:pt idx="18">
                  <c:v>528.88702000000012</c:v>
                </c:pt>
                <c:pt idx="19">
                  <c:v>545.17315000000008</c:v>
                </c:pt>
                <c:pt idx="20">
                  <c:v>561.49251699999991</c:v>
                </c:pt>
                <c:pt idx="21">
                  <c:v>577.77864699999986</c:v>
                </c:pt>
                <c:pt idx="22">
                  <c:v>577.77864699999986</c:v>
                </c:pt>
                <c:pt idx="23">
                  <c:v>577.77864699999986</c:v>
                </c:pt>
                <c:pt idx="24">
                  <c:v>594.13125100000002</c:v>
                </c:pt>
                <c:pt idx="25">
                  <c:v>561.49251699999991</c:v>
                </c:pt>
                <c:pt idx="26">
                  <c:v>561.49251699999991</c:v>
                </c:pt>
                <c:pt idx="27">
                  <c:v>626.73674799999981</c:v>
                </c:pt>
                <c:pt idx="28">
                  <c:v>577.77864699999986</c:v>
                </c:pt>
                <c:pt idx="29">
                  <c:v>577.77864699999986</c:v>
                </c:pt>
                <c:pt idx="30">
                  <c:v>594.13125100000002</c:v>
                </c:pt>
                <c:pt idx="31">
                  <c:v>594.13125100000002</c:v>
                </c:pt>
                <c:pt idx="32">
                  <c:v>626.73674799999981</c:v>
                </c:pt>
                <c:pt idx="33">
                  <c:v>643.02287800000022</c:v>
                </c:pt>
                <c:pt idx="34">
                  <c:v>610.41738099999998</c:v>
                </c:pt>
                <c:pt idx="35">
                  <c:v>675.69484899999998</c:v>
                </c:pt>
                <c:pt idx="36">
                  <c:v>610.41738099999998</c:v>
                </c:pt>
                <c:pt idx="37">
                  <c:v>659.37548200000015</c:v>
                </c:pt>
                <c:pt idx="38">
                  <c:v>789.86394399999995</c:v>
                </c:pt>
                <c:pt idx="39">
                  <c:v>969.31050699999992</c:v>
                </c:pt>
                <c:pt idx="40">
                  <c:v>953.02437699999996</c:v>
                </c:pt>
                <c:pt idx="41">
                  <c:v>1197.7151710000001</c:v>
                </c:pt>
                <c:pt idx="42">
                  <c:v>1148.7570699999999</c:v>
                </c:pt>
                <c:pt idx="43">
                  <c:v>1197.7151710000001</c:v>
                </c:pt>
                <c:pt idx="44">
                  <c:v>1181.395804</c:v>
                </c:pt>
                <c:pt idx="45">
                  <c:v>1197.7151710000001</c:v>
                </c:pt>
                <c:pt idx="46">
                  <c:v>1165.0764369999999</c:v>
                </c:pt>
                <c:pt idx="47">
                  <c:v>1214.001301</c:v>
                </c:pt>
                <c:pt idx="48">
                  <c:v>1214.001301</c:v>
                </c:pt>
                <c:pt idx="49">
                  <c:v>1262.9594020000002</c:v>
                </c:pt>
                <c:pt idx="50">
                  <c:v>1246.6400349999997</c:v>
                </c:pt>
                <c:pt idx="51">
                  <c:v>1246.6400349999997</c:v>
                </c:pt>
                <c:pt idx="52">
                  <c:v>1246.6400349999997</c:v>
                </c:pt>
                <c:pt idx="53">
                  <c:v>1214.001301</c:v>
                </c:pt>
                <c:pt idx="54">
                  <c:v>1181.395804</c:v>
                </c:pt>
                <c:pt idx="55">
                  <c:v>1262.9594020000002</c:v>
                </c:pt>
                <c:pt idx="56">
                  <c:v>1262.9594020000002</c:v>
                </c:pt>
                <c:pt idx="57">
                  <c:v>2111.2341159999996</c:v>
                </c:pt>
                <c:pt idx="58">
                  <c:v>2192.7977140000003</c:v>
                </c:pt>
                <c:pt idx="59">
                  <c:v>2404.8830109999999</c:v>
                </c:pt>
                <c:pt idx="60">
                  <c:v>2486.4466089999996</c:v>
                </c:pt>
                <c:pt idx="61">
                  <c:v>2519.0853430000006</c:v>
                </c:pt>
                <c:pt idx="62">
                  <c:v>2355.9249099999997</c:v>
                </c:pt>
                <c:pt idx="63">
                  <c:v>2519.0853430000006</c:v>
                </c:pt>
                <c:pt idx="64">
                  <c:v>2486.4466089999996</c:v>
                </c:pt>
                <c:pt idx="65">
                  <c:v>2551.6908400000002</c:v>
                </c:pt>
                <c:pt idx="66">
                  <c:v>2616.9683079999995</c:v>
                </c:pt>
                <c:pt idx="67">
                  <c:v>2616.9683079999995</c:v>
                </c:pt>
                <c:pt idx="68">
                  <c:v>2600.6157040000007</c:v>
                </c:pt>
                <c:pt idx="69">
                  <c:v>2616.9683079999995</c:v>
                </c:pt>
                <c:pt idx="70">
                  <c:v>2682.2125390000001</c:v>
                </c:pt>
                <c:pt idx="71">
                  <c:v>2649.573805</c:v>
                </c:pt>
                <c:pt idx="72">
                  <c:v>2649.573805</c:v>
                </c:pt>
                <c:pt idx="73">
                  <c:v>2731.1374030000006</c:v>
                </c:pt>
                <c:pt idx="74">
                  <c:v>2698.5319060000002</c:v>
                </c:pt>
                <c:pt idx="75">
                  <c:v>2763.7761369999998</c:v>
                </c:pt>
                <c:pt idx="76">
                  <c:v>2763.7761369999998</c:v>
                </c:pt>
                <c:pt idx="77">
                  <c:v>2780.0622670000002</c:v>
                </c:pt>
                <c:pt idx="78">
                  <c:v>2829.0203680000004</c:v>
                </c:pt>
                <c:pt idx="79">
                  <c:v>2796.4148709999999</c:v>
                </c:pt>
                <c:pt idx="80">
                  <c:v>2812.7010010000004</c:v>
                </c:pt>
                <c:pt idx="81">
                  <c:v>2731.1374030000006</c:v>
                </c:pt>
                <c:pt idx="82">
                  <c:v>2894.2645990000001</c:v>
                </c:pt>
                <c:pt idx="83">
                  <c:v>2894.2645990000001</c:v>
                </c:pt>
                <c:pt idx="84">
                  <c:v>3090.0305290000006</c:v>
                </c:pt>
                <c:pt idx="85">
                  <c:v>2926.9033330000002</c:v>
                </c:pt>
                <c:pt idx="86">
                  <c:v>2992.1475640000008</c:v>
                </c:pt>
                <c:pt idx="87">
                  <c:v>2943.2227000000003</c:v>
                </c:pt>
                <c:pt idx="88">
                  <c:v>3024.786298</c:v>
                </c:pt>
                <c:pt idx="89">
                  <c:v>3008.4669310000008</c:v>
                </c:pt>
                <c:pt idx="90">
                  <c:v>3008.4669310000008</c:v>
                </c:pt>
                <c:pt idx="91">
                  <c:v>2926.9033330000002</c:v>
                </c:pt>
                <c:pt idx="92">
                  <c:v>3057.3917950000005</c:v>
                </c:pt>
                <c:pt idx="93">
                  <c:v>3122.6360260000001</c:v>
                </c:pt>
                <c:pt idx="94">
                  <c:v>3073.7111620000005</c:v>
                </c:pt>
                <c:pt idx="95">
                  <c:v>3122.6360260000001</c:v>
                </c:pt>
                <c:pt idx="96">
                  <c:v>3220.5522280000005</c:v>
                </c:pt>
                <c:pt idx="97">
                  <c:v>3008.4669310000008</c:v>
                </c:pt>
                <c:pt idx="98">
                  <c:v>3187.9134940000004</c:v>
                </c:pt>
                <c:pt idx="99">
                  <c:v>3334.7213229999998</c:v>
                </c:pt>
                <c:pt idx="100">
                  <c:v>3383.6794239999999</c:v>
                </c:pt>
                <c:pt idx="101">
                  <c:v>3269.477092000001</c:v>
                </c:pt>
                <c:pt idx="102">
                  <c:v>3236.838358</c:v>
                </c:pt>
                <c:pt idx="103">
                  <c:v>3138.9886300000007</c:v>
                </c:pt>
                <c:pt idx="104">
                  <c:v>3269.477092000001</c:v>
                </c:pt>
                <c:pt idx="105">
                  <c:v>3253.157725</c:v>
                </c:pt>
                <c:pt idx="106">
                  <c:v>3285.7964590000001</c:v>
                </c:pt>
                <c:pt idx="107">
                  <c:v>3285.7964590000001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0-4E85-852A-175B6E1B81AA}"/>
            </c:ext>
          </c:extLst>
        </c:ser>
        <c:ser>
          <c:idx val="2"/>
          <c:order val="1"/>
          <c:tx>
            <c:v>Prototype after adjustment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'Second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'Second Calibration'!$E$4:$E$111</c:f>
              <c:numCache>
                <c:formatCode>0.00</c:formatCode>
                <c:ptCount val="108"/>
                <c:pt idx="0">
                  <c:v>406.0482499999996</c:v>
                </c:pt>
                <c:pt idx="1">
                  <c:v>406.0482499999996</c:v>
                </c:pt>
                <c:pt idx="2">
                  <c:v>420.60639999999989</c:v>
                </c:pt>
                <c:pt idx="3">
                  <c:v>420.60639999999989</c:v>
                </c:pt>
                <c:pt idx="4">
                  <c:v>435.16454999999974</c:v>
                </c:pt>
                <c:pt idx="5">
                  <c:v>435.16454999999974</c:v>
                </c:pt>
                <c:pt idx="6">
                  <c:v>435.16454999999974</c:v>
                </c:pt>
                <c:pt idx="7">
                  <c:v>449.7226999999998</c:v>
                </c:pt>
                <c:pt idx="8">
                  <c:v>478.83899999999994</c:v>
                </c:pt>
                <c:pt idx="9">
                  <c:v>435.16454999999974</c:v>
                </c:pt>
                <c:pt idx="10">
                  <c:v>435.16454999999974</c:v>
                </c:pt>
                <c:pt idx="11">
                  <c:v>435.16454999999974</c:v>
                </c:pt>
                <c:pt idx="12">
                  <c:v>435.16454999999974</c:v>
                </c:pt>
                <c:pt idx="13">
                  <c:v>449.7226999999998</c:v>
                </c:pt>
                <c:pt idx="14">
                  <c:v>464.2511999999997</c:v>
                </c:pt>
                <c:pt idx="15">
                  <c:v>449.7226999999998</c:v>
                </c:pt>
                <c:pt idx="16">
                  <c:v>449.7226999999998</c:v>
                </c:pt>
                <c:pt idx="17">
                  <c:v>464.2511999999997</c:v>
                </c:pt>
                <c:pt idx="18">
                  <c:v>478.83899999999994</c:v>
                </c:pt>
                <c:pt idx="19">
                  <c:v>493.36749999999984</c:v>
                </c:pt>
                <c:pt idx="20">
                  <c:v>507.92564999999968</c:v>
                </c:pt>
                <c:pt idx="21">
                  <c:v>522.45414999999957</c:v>
                </c:pt>
                <c:pt idx="22">
                  <c:v>522.45414999999957</c:v>
                </c:pt>
                <c:pt idx="23">
                  <c:v>522.45414999999957</c:v>
                </c:pt>
                <c:pt idx="24">
                  <c:v>537.04194999999982</c:v>
                </c:pt>
                <c:pt idx="25">
                  <c:v>507.92564999999968</c:v>
                </c:pt>
                <c:pt idx="26">
                  <c:v>507.92564999999968</c:v>
                </c:pt>
                <c:pt idx="27">
                  <c:v>566.12859999999978</c:v>
                </c:pt>
                <c:pt idx="28">
                  <c:v>522.45414999999957</c:v>
                </c:pt>
                <c:pt idx="29">
                  <c:v>522.45414999999957</c:v>
                </c:pt>
                <c:pt idx="30">
                  <c:v>537.04194999999982</c:v>
                </c:pt>
                <c:pt idx="31">
                  <c:v>537.04194999999982</c:v>
                </c:pt>
                <c:pt idx="32">
                  <c:v>566.12859999999978</c:v>
                </c:pt>
                <c:pt idx="33">
                  <c:v>580.6570999999999</c:v>
                </c:pt>
                <c:pt idx="34">
                  <c:v>551.57044999999971</c:v>
                </c:pt>
                <c:pt idx="35">
                  <c:v>609.80304999999976</c:v>
                </c:pt>
                <c:pt idx="36">
                  <c:v>551.57044999999971</c:v>
                </c:pt>
                <c:pt idx="37">
                  <c:v>595.24489999999992</c:v>
                </c:pt>
                <c:pt idx="38">
                  <c:v>711.65079999999989</c:v>
                </c:pt>
                <c:pt idx="39">
                  <c:v>871.73114999999984</c:v>
                </c:pt>
                <c:pt idx="40">
                  <c:v>857.20264999999995</c:v>
                </c:pt>
                <c:pt idx="41">
                  <c:v>1075.4859499999998</c:v>
                </c:pt>
                <c:pt idx="42">
                  <c:v>1031.8114999999998</c:v>
                </c:pt>
                <c:pt idx="43">
                  <c:v>1075.4859499999998</c:v>
                </c:pt>
                <c:pt idx="44">
                  <c:v>1060.9277999999995</c:v>
                </c:pt>
                <c:pt idx="45">
                  <c:v>1075.4859499999998</c:v>
                </c:pt>
                <c:pt idx="46">
                  <c:v>1046.3696499999996</c:v>
                </c:pt>
                <c:pt idx="47">
                  <c:v>1090.0144499999997</c:v>
                </c:pt>
                <c:pt idx="48">
                  <c:v>1090.0144499999997</c:v>
                </c:pt>
                <c:pt idx="49">
                  <c:v>1133.6889000000001</c:v>
                </c:pt>
                <c:pt idx="50">
                  <c:v>1119.1307499999998</c:v>
                </c:pt>
                <c:pt idx="51">
                  <c:v>1119.1307499999998</c:v>
                </c:pt>
                <c:pt idx="52">
                  <c:v>1119.1307499999998</c:v>
                </c:pt>
                <c:pt idx="53">
                  <c:v>1090.0144499999997</c:v>
                </c:pt>
                <c:pt idx="54">
                  <c:v>1060.9277999999995</c:v>
                </c:pt>
                <c:pt idx="55">
                  <c:v>1133.6889000000001</c:v>
                </c:pt>
                <c:pt idx="56">
                  <c:v>1133.6889000000001</c:v>
                </c:pt>
                <c:pt idx="57">
                  <c:v>1890.4161999999997</c:v>
                </c:pt>
                <c:pt idx="58">
                  <c:v>1963.1772999999998</c:v>
                </c:pt>
                <c:pt idx="59">
                  <c:v>2152.3739499999997</c:v>
                </c:pt>
                <c:pt idx="60">
                  <c:v>2225.1350499999994</c:v>
                </c:pt>
                <c:pt idx="61">
                  <c:v>2254.25135</c:v>
                </c:pt>
                <c:pt idx="62">
                  <c:v>2108.6994999999997</c:v>
                </c:pt>
                <c:pt idx="63">
                  <c:v>2254.25135</c:v>
                </c:pt>
                <c:pt idx="64">
                  <c:v>2225.1350499999994</c:v>
                </c:pt>
                <c:pt idx="65">
                  <c:v>2283.3379999999997</c:v>
                </c:pt>
                <c:pt idx="66">
                  <c:v>2341.5705999999996</c:v>
                </c:pt>
                <c:pt idx="67">
                  <c:v>2341.5705999999996</c:v>
                </c:pt>
                <c:pt idx="68">
                  <c:v>2326.9827999999998</c:v>
                </c:pt>
                <c:pt idx="69">
                  <c:v>2341.5705999999996</c:v>
                </c:pt>
                <c:pt idx="70">
                  <c:v>2399.7735499999999</c:v>
                </c:pt>
                <c:pt idx="71">
                  <c:v>2370.6572500000002</c:v>
                </c:pt>
                <c:pt idx="72">
                  <c:v>2370.6572500000002</c:v>
                </c:pt>
                <c:pt idx="73">
                  <c:v>2443.4183499999999</c:v>
                </c:pt>
                <c:pt idx="74">
                  <c:v>2414.3317000000002</c:v>
                </c:pt>
                <c:pt idx="75">
                  <c:v>2472.5346499999996</c:v>
                </c:pt>
                <c:pt idx="76">
                  <c:v>2472.5346499999996</c:v>
                </c:pt>
                <c:pt idx="77">
                  <c:v>2487.06315</c:v>
                </c:pt>
                <c:pt idx="78">
                  <c:v>2530.7375999999999</c:v>
                </c:pt>
                <c:pt idx="79">
                  <c:v>2501.6509499999997</c:v>
                </c:pt>
                <c:pt idx="80">
                  <c:v>2516.1794499999996</c:v>
                </c:pt>
                <c:pt idx="81">
                  <c:v>2443.4183499999999</c:v>
                </c:pt>
                <c:pt idx="82">
                  <c:v>2588.9405499999998</c:v>
                </c:pt>
                <c:pt idx="83">
                  <c:v>2588.9405499999998</c:v>
                </c:pt>
                <c:pt idx="84">
                  <c:v>2763.5790499999998</c:v>
                </c:pt>
                <c:pt idx="85">
                  <c:v>2618.0568499999995</c:v>
                </c:pt>
                <c:pt idx="86">
                  <c:v>2676.2597999999998</c:v>
                </c:pt>
                <c:pt idx="87">
                  <c:v>2632.6149999999998</c:v>
                </c:pt>
                <c:pt idx="88">
                  <c:v>2705.3760999999995</c:v>
                </c:pt>
                <c:pt idx="89">
                  <c:v>2690.8179500000001</c:v>
                </c:pt>
                <c:pt idx="90">
                  <c:v>2690.8179500000001</c:v>
                </c:pt>
                <c:pt idx="91">
                  <c:v>2618.0568499999995</c:v>
                </c:pt>
                <c:pt idx="92">
                  <c:v>2734.4627499999992</c:v>
                </c:pt>
                <c:pt idx="93">
                  <c:v>2792.6656999999996</c:v>
                </c:pt>
                <c:pt idx="94">
                  <c:v>2749.0208999999995</c:v>
                </c:pt>
                <c:pt idx="95">
                  <c:v>2792.6656999999996</c:v>
                </c:pt>
                <c:pt idx="96">
                  <c:v>2880.0146</c:v>
                </c:pt>
                <c:pt idx="97">
                  <c:v>2690.8179500000001</c:v>
                </c:pt>
                <c:pt idx="98">
                  <c:v>2850.8982999999994</c:v>
                </c:pt>
                <c:pt idx="99">
                  <c:v>2981.8623499999999</c:v>
                </c:pt>
                <c:pt idx="100">
                  <c:v>3025.5367999999994</c:v>
                </c:pt>
                <c:pt idx="101">
                  <c:v>2923.6594</c:v>
                </c:pt>
                <c:pt idx="102">
                  <c:v>2894.5430999999994</c:v>
                </c:pt>
                <c:pt idx="103">
                  <c:v>2807.2534999999998</c:v>
                </c:pt>
                <c:pt idx="104">
                  <c:v>2923.6594</c:v>
                </c:pt>
                <c:pt idx="105">
                  <c:v>2909.1012499999997</c:v>
                </c:pt>
                <c:pt idx="106">
                  <c:v>2938.2175499999994</c:v>
                </c:pt>
                <c:pt idx="107">
                  <c:v>2938.2175499999994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B0-4E85-852A-175B6E1B81AA}"/>
            </c:ext>
          </c:extLst>
        </c:ser>
        <c:ser>
          <c:idx val="1"/>
          <c:order val="2"/>
          <c:tx>
            <c:v>KIMO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'Second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'Second Calibration'!$C$4:$C$111</c:f>
              <c:numCache>
                <c:formatCode>General</c:formatCode>
                <c:ptCount val="108"/>
                <c:pt idx="0">
                  <c:v>433</c:v>
                </c:pt>
                <c:pt idx="1">
                  <c:v>437</c:v>
                </c:pt>
                <c:pt idx="2">
                  <c:v>438</c:v>
                </c:pt>
                <c:pt idx="3">
                  <c:v>440</c:v>
                </c:pt>
                <c:pt idx="4">
                  <c:v>443</c:v>
                </c:pt>
                <c:pt idx="5">
                  <c:v>446</c:v>
                </c:pt>
                <c:pt idx="6">
                  <c:v>453</c:v>
                </c:pt>
                <c:pt idx="7">
                  <c:v>453</c:v>
                </c:pt>
                <c:pt idx="8">
                  <c:v>456</c:v>
                </c:pt>
                <c:pt idx="9">
                  <c:v>458</c:v>
                </c:pt>
                <c:pt idx="10">
                  <c:v>464</c:v>
                </c:pt>
                <c:pt idx="11">
                  <c:v>464</c:v>
                </c:pt>
                <c:pt idx="12">
                  <c:v>465</c:v>
                </c:pt>
                <c:pt idx="13">
                  <c:v>471</c:v>
                </c:pt>
                <c:pt idx="14">
                  <c:v>474</c:v>
                </c:pt>
                <c:pt idx="15">
                  <c:v>475</c:v>
                </c:pt>
                <c:pt idx="16">
                  <c:v>476</c:v>
                </c:pt>
                <c:pt idx="17">
                  <c:v>481</c:v>
                </c:pt>
                <c:pt idx="18">
                  <c:v>503</c:v>
                </c:pt>
                <c:pt idx="19">
                  <c:v>504</c:v>
                </c:pt>
                <c:pt idx="20">
                  <c:v>513</c:v>
                </c:pt>
                <c:pt idx="21">
                  <c:v>521</c:v>
                </c:pt>
                <c:pt idx="22">
                  <c:v>522</c:v>
                </c:pt>
                <c:pt idx="23">
                  <c:v>526</c:v>
                </c:pt>
                <c:pt idx="24">
                  <c:v>530</c:v>
                </c:pt>
                <c:pt idx="25">
                  <c:v>538</c:v>
                </c:pt>
                <c:pt idx="26">
                  <c:v>547</c:v>
                </c:pt>
                <c:pt idx="27">
                  <c:v>556</c:v>
                </c:pt>
                <c:pt idx="28">
                  <c:v>557</c:v>
                </c:pt>
                <c:pt idx="29">
                  <c:v>559</c:v>
                </c:pt>
                <c:pt idx="30">
                  <c:v>559</c:v>
                </c:pt>
                <c:pt idx="31">
                  <c:v>561</c:v>
                </c:pt>
                <c:pt idx="32">
                  <c:v>573</c:v>
                </c:pt>
                <c:pt idx="33">
                  <c:v>574</c:v>
                </c:pt>
                <c:pt idx="34">
                  <c:v>574</c:v>
                </c:pt>
                <c:pt idx="35">
                  <c:v>575</c:v>
                </c:pt>
                <c:pt idx="36">
                  <c:v>586</c:v>
                </c:pt>
                <c:pt idx="37">
                  <c:v>614</c:v>
                </c:pt>
                <c:pt idx="38">
                  <c:v>664</c:v>
                </c:pt>
                <c:pt idx="39">
                  <c:v>822</c:v>
                </c:pt>
                <c:pt idx="40">
                  <c:v>864</c:v>
                </c:pt>
                <c:pt idx="41">
                  <c:v>1032</c:v>
                </c:pt>
                <c:pt idx="42">
                  <c:v>1032</c:v>
                </c:pt>
                <c:pt idx="43">
                  <c:v>1036</c:v>
                </c:pt>
                <c:pt idx="44">
                  <c:v>1046</c:v>
                </c:pt>
                <c:pt idx="45">
                  <c:v>1063</c:v>
                </c:pt>
                <c:pt idx="46">
                  <c:v>1065</c:v>
                </c:pt>
                <c:pt idx="47">
                  <c:v>1090</c:v>
                </c:pt>
                <c:pt idx="48">
                  <c:v>1095</c:v>
                </c:pt>
                <c:pt idx="49">
                  <c:v>1105</c:v>
                </c:pt>
                <c:pt idx="50">
                  <c:v>1113</c:v>
                </c:pt>
                <c:pt idx="51">
                  <c:v>1122</c:v>
                </c:pt>
                <c:pt idx="52">
                  <c:v>1122</c:v>
                </c:pt>
                <c:pt idx="53">
                  <c:v>1128</c:v>
                </c:pt>
                <c:pt idx="54">
                  <c:v>1141</c:v>
                </c:pt>
                <c:pt idx="55">
                  <c:v>1144</c:v>
                </c:pt>
                <c:pt idx="56">
                  <c:v>1148</c:v>
                </c:pt>
                <c:pt idx="57">
                  <c:v>1883</c:v>
                </c:pt>
                <c:pt idx="58">
                  <c:v>1997</c:v>
                </c:pt>
                <c:pt idx="59">
                  <c:v>2118</c:v>
                </c:pt>
                <c:pt idx="60">
                  <c:v>2128</c:v>
                </c:pt>
                <c:pt idx="61">
                  <c:v>2139</c:v>
                </c:pt>
                <c:pt idx="62">
                  <c:v>2140</c:v>
                </c:pt>
                <c:pt idx="63">
                  <c:v>2185</c:v>
                </c:pt>
                <c:pt idx="64">
                  <c:v>2187</c:v>
                </c:pt>
                <c:pt idx="65">
                  <c:v>2223</c:v>
                </c:pt>
                <c:pt idx="66">
                  <c:v>2251</c:v>
                </c:pt>
                <c:pt idx="67">
                  <c:v>2267</c:v>
                </c:pt>
                <c:pt idx="68">
                  <c:v>2269</c:v>
                </c:pt>
                <c:pt idx="69">
                  <c:v>2299</c:v>
                </c:pt>
                <c:pt idx="70">
                  <c:v>2301</c:v>
                </c:pt>
                <c:pt idx="71">
                  <c:v>2304</c:v>
                </c:pt>
                <c:pt idx="72">
                  <c:v>2320</c:v>
                </c:pt>
                <c:pt idx="73">
                  <c:v>2346</c:v>
                </c:pt>
                <c:pt idx="74">
                  <c:v>2366</c:v>
                </c:pt>
                <c:pt idx="75">
                  <c:v>2391</c:v>
                </c:pt>
                <c:pt idx="76">
                  <c:v>2392</c:v>
                </c:pt>
                <c:pt idx="77">
                  <c:v>2435</c:v>
                </c:pt>
                <c:pt idx="78">
                  <c:v>2445</c:v>
                </c:pt>
                <c:pt idx="79">
                  <c:v>2464</c:v>
                </c:pt>
                <c:pt idx="80">
                  <c:v>2467</c:v>
                </c:pt>
                <c:pt idx="81">
                  <c:v>2539</c:v>
                </c:pt>
                <c:pt idx="82">
                  <c:v>2575</c:v>
                </c:pt>
                <c:pt idx="83">
                  <c:v>2576</c:v>
                </c:pt>
                <c:pt idx="84">
                  <c:v>2629</c:v>
                </c:pt>
                <c:pt idx="85">
                  <c:v>2643</c:v>
                </c:pt>
                <c:pt idx="86">
                  <c:v>2657</c:v>
                </c:pt>
                <c:pt idx="87">
                  <c:v>2679</c:v>
                </c:pt>
                <c:pt idx="88">
                  <c:v>2684</c:v>
                </c:pt>
                <c:pt idx="89">
                  <c:v>2727</c:v>
                </c:pt>
                <c:pt idx="90">
                  <c:v>2728</c:v>
                </c:pt>
                <c:pt idx="91">
                  <c:v>2740</c:v>
                </c:pt>
                <c:pt idx="92">
                  <c:v>2763</c:v>
                </c:pt>
                <c:pt idx="93">
                  <c:v>2812</c:v>
                </c:pt>
                <c:pt idx="94">
                  <c:v>2827</c:v>
                </c:pt>
                <c:pt idx="95">
                  <c:v>2835</c:v>
                </c:pt>
                <c:pt idx="96">
                  <c:v>2837</c:v>
                </c:pt>
                <c:pt idx="97">
                  <c:v>2857</c:v>
                </c:pt>
                <c:pt idx="98">
                  <c:v>2884</c:v>
                </c:pt>
                <c:pt idx="99">
                  <c:v>2901</c:v>
                </c:pt>
                <c:pt idx="100">
                  <c:v>2928</c:v>
                </c:pt>
                <c:pt idx="101">
                  <c:v>2968</c:v>
                </c:pt>
                <c:pt idx="102">
                  <c:v>2977</c:v>
                </c:pt>
                <c:pt idx="103">
                  <c:v>2981</c:v>
                </c:pt>
                <c:pt idx="104">
                  <c:v>2994</c:v>
                </c:pt>
                <c:pt idx="105">
                  <c:v>3008</c:v>
                </c:pt>
                <c:pt idx="106">
                  <c:v>3028</c:v>
                </c:pt>
                <c:pt idx="107">
                  <c:v>3061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B0-4E85-852A-175B6E1B8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31544"/>
        <c:axId val="363736136"/>
      </c:scatterChart>
      <c:valAx>
        <c:axId val="363731544"/>
        <c:scaling>
          <c:orientation val="minMax"/>
          <c:max val="1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/>
                  <a:t>Number of measurements</a:t>
                </a:r>
              </a:p>
            </c:rich>
          </c:tx>
          <c:layout>
            <c:manualLayout>
              <c:xMode val="edge"/>
              <c:yMode val="edge"/>
              <c:x val="0.40052628280934277"/>
              <c:y val="0.943560052803966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6136"/>
        <c:crosses val="autoZero"/>
        <c:crossBetween val="midCat"/>
        <c:majorUnit val="12"/>
      </c:valAx>
      <c:valAx>
        <c:axId val="3637361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dirty="0"/>
                  <a:t>CO</a:t>
                </a:r>
                <a:r>
                  <a:rPr lang="es-ES" baseline="-25000" dirty="0"/>
                  <a:t>2</a:t>
                </a:r>
                <a:r>
                  <a:rPr lang="es-ES" dirty="0"/>
                  <a:t> </a:t>
                </a:r>
                <a:r>
                  <a:rPr lang="es-ES" dirty="0" err="1"/>
                  <a:t>concentration</a:t>
                </a:r>
                <a:r>
                  <a:rPr lang="es-ES" dirty="0"/>
                  <a:t> (ppm)</a:t>
                </a:r>
              </a:p>
            </c:rich>
          </c:tx>
          <c:layout>
            <c:manualLayout>
              <c:xMode val="edge"/>
              <c:yMode val="edge"/>
              <c:x val="0"/>
              <c:y val="0.21763298611111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1544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00023018645102"/>
          <c:y val="0.89041419753086415"/>
          <c:w val="0.81813769153013927"/>
          <c:h val="5.90722222222222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Palatino Linotype" panose="0204050205050503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ES" sz="900" b="0" i="0" u="none" strike="noStrike" kern="1200" spc="0" baseline="0" dirty="0" err="1" smtClean="0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 b="0" i="0" u="none" strike="noStrike" kern="1200" spc="0" baseline="0" dirty="0" err="1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rPr>
              <a:t>Second Calibration</a:t>
            </a:r>
          </a:p>
        </c:rich>
      </c:tx>
      <c:layout>
        <c:manualLayout>
          <c:xMode val="edge"/>
          <c:yMode val="edge"/>
          <c:x val="0.429903648740481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ES" sz="900" b="0" i="0" u="none" strike="noStrike" kern="1200" spc="0" baseline="0" dirty="0" err="1" smtClean="0">
              <a:solidFill>
                <a:prstClr val="black">
                  <a:lumMod val="65000"/>
                  <a:lumOff val="35000"/>
                </a:prst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402419000985152"/>
          <c:y val="7.5604861111111116E-2"/>
          <c:w val="0.84606857342618746"/>
          <c:h val="0.7423059185072915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0000FF"/>
              </a:solidFill>
              <a:ln w="6350">
                <a:solidFill>
                  <a:srgbClr val="0000FF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4593079415064119E-2"/>
                  <c:y val="-9.00350299693110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prstClr val="black">
                          <a:lumMod val="65000"/>
                          <a:lumOff val="35000"/>
                        </a:prstClr>
                      </a:solidFill>
                      <a:latin typeface="Palatino Linotype" panose="02040502050505030304" pitchFamily="18" charset="0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'Second Calibration'!$B$4:$B$111</c:f>
              <c:numCache>
                <c:formatCode>General</c:formatCode>
                <c:ptCount val="108"/>
                <c:pt idx="0">
                  <c:v>520.04999999999995</c:v>
                </c:pt>
                <c:pt idx="1">
                  <c:v>520.04999999999995</c:v>
                </c:pt>
                <c:pt idx="2">
                  <c:v>524.96</c:v>
                </c:pt>
                <c:pt idx="3">
                  <c:v>524.96</c:v>
                </c:pt>
                <c:pt idx="4">
                  <c:v>529.87</c:v>
                </c:pt>
                <c:pt idx="5">
                  <c:v>529.87</c:v>
                </c:pt>
                <c:pt idx="6">
                  <c:v>529.87</c:v>
                </c:pt>
                <c:pt idx="7">
                  <c:v>534.78</c:v>
                </c:pt>
                <c:pt idx="8">
                  <c:v>544.6</c:v>
                </c:pt>
                <c:pt idx="9">
                  <c:v>529.87</c:v>
                </c:pt>
                <c:pt idx="10">
                  <c:v>529.87</c:v>
                </c:pt>
                <c:pt idx="11">
                  <c:v>529.87</c:v>
                </c:pt>
                <c:pt idx="12">
                  <c:v>529.87</c:v>
                </c:pt>
                <c:pt idx="13">
                  <c:v>534.78</c:v>
                </c:pt>
                <c:pt idx="14">
                  <c:v>539.67999999999995</c:v>
                </c:pt>
                <c:pt idx="15">
                  <c:v>534.78</c:v>
                </c:pt>
                <c:pt idx="16">
                  <c:v>534.78</c:v>
                </c:pt>
                <c:pt idx="17">
                  <c:v>539.67999999999995</c:v>
                </c:pt>
                <c:pt idx="18">
                  <c:v>544.6</c:v>
                </c:pt>
                <c:pt idx="19">
                  <c:v>549.5</c:v>
                </c:pt>
                <c:pt idx="20">
                  <c:v>554.41</c:v>
                </c:pt>
                <c:pt idx="21">
                  <c:v>559.30999999999995</c:v>
                </c:pt>
                <c:pt idx="22">
                  <c:v>559.30999999999995</c:v>
                </c:pt>
                <c:pt idx="23">
                  <c:v>559.30999999999995</c:v>
                </c:pt>
                <c:pt idx="24">
                  <c:v>564.23</c:v>
                </c:pt>
                <c:pt idx="25">
                  <c:v>554.41</c:v>
                </c:pt>
                <c:pt idx="26">
                  <c:v>554.41</c:v>
                </c:pt>
                <c:pt idx="27">
                  <c:v>574.04</c:v>
                </c:pt>
                <c:pt idx="28">
                  <c:v>559.30999999999995</c:v>
                </c:pt>
                <c:pt idx="29">
                  <c:v>559.30999999999995</c:v>
                </c:pt>
                <c:pt idx="30">
                  <c:v>564.23</c:v>
                </c:pt>
                <c:pt idx="31">
                  <c:v>564.23</c:v>
                </c:pt>
                <c:pt idx="32">
                  <c:v>574.04</c:v>
                </c:pt>
                <c:pt idx="33">
                  <c:v>578.94000000000005</c:v>
                </c:pt>
                <c:pt idx="34">
                  <c:v>569.13</c:v>
                </c:pt>
                <c:pt idx="35">
                  <c:v>588.77</c:v>
                </c:pt>
                <c:pt idx="36">
                  <c:v>569.13</c:v>
                </c:pt>
                <c:pt idx="37">
                  <c:v>583.86</c:v>
                </c:pt>
                <c:pt idx="38">
                  <c:v>623.12</c:v>
                </c:pt>
                <c:pt idx="39">
                  <c:v>677.11</c:v>
                </c:pt>
                <c:pt idx="40">
                  <c:v>672.21</c:v>
                </c:pt>
                <c:pt idx="41">
                  <c:v>745.83</c:v>
                </c:pt>
                <c:pt idx="42">
                  <c:v>731.1</c:v>
                </c:pt>
                <c:pt idx="43">
                  <c:v>745.83</c:v>
                </c:pt>
                <c:pt idx="44">
                  <c:v>740.92</c:v>
                </c:pt>
                <c:pt idx="45">
                  <c:v>745.83</c:v>
                </c:pt>
                <c:pt idx="46">
                  <c:v>736.01</c:v>
                </c:pt>
                <c:pt idx="47">
                  <c:v>750.73</c:v>
                </c:pt>
                <c:pt idx="48">
                  <c:v>750.73</c:v>
                </c:pt>
                <c:pt idx="49">
                  <c:v>765.46</c:v>
                </c:pt>
                <c:pt idx="50">
                  <c:v>760.55</c:v>
                </c:pt>
                <c:pt idx="51">
                  <c:v>760.55</c:v>
                </c:pt>
                <c:pt idx="52">
                  <c:v>760.55</c:v>
                </c:pt>
                <c:pt idx="53">
                  <c:v>750.73</c:v>
                </c:pt>
                <c:pt idx="54">
                  <c:v>740.92</c:v>
                </c:pt>
                <c:pt idx="55">
                  <c:v>765.46</c:v>
                </c:pt>
                <c:pt idx="56">
                  <c:v>765.46</c:v>
                </c:pt>
                <c:pt idx="57">
                  <c:v>1020.68</c:v>
                </c:pt>
                <c:pt idx="58">
                  <c:v>1045.22</c:v>
                </c:pt>
                <c:pt idx="59">
                  <c:v>1109.03</c:v>
                </c:pt>
                <c:pt idx="60">
                  <c:v>1133.57</c:v>
                </c:pt>
                <c:pt idx="61">
                  <c:v>1143.3900000000001</c:v>
                </c:pt>
                <c:pt idx="62">
                  <c:v>1094.3</c:v>
                </c:pt>
                <c:pt idx="63">
                  <c:v>1143.3900000000001</c:v>
                </c:pt>
                <c:pt idx="64">
                  <c:v>1133.57</c:v>
                </c:pt>
                <c:pt idx="65">
                  <c:v>1153.2</c:v>
                </c:pt>
                <c:pt idx="66">
                  <c:v>1172.8399999999999</c:v>
                </c:pt>
                <c:pt idx="67">
                  <c:v>1172.8399999999999</c:v>
                </c:pt>
                <c:pt idx="68">
                  <c:v>1167.92</c:v>
                </c:pt>
                <c:pt idx="69">
                  <c:v>1172.8399999999999</c:v>
                </c:pt>
                <c:pt idx="70">
                  <c:v>1192.47</c:v>
                </c:pt>
                <c:pt idx="71">
                  <c:v>1182.6500000000001</c:v>
                </c:pt>
                <c:pt idx="72">
                  <c:v>1182.6500000000001</c:v>
                </c:pt>
                <c:pt idx="73">
                  <c:v>1207.19</c:v>
                </c:pt>
                <c:pt idx="74">
                  <c:v>1197.3800000000001</c:v>
                </c:pt>
                <c:pt idx="75">
                  <c:v>1217.01</c:v>
                </c:pt>
                <c:pt idx="76">
                  <c:v>1217.01</c:v>
                </c:pt>
                <c:pt idx="77">
                  <c:v>1221.9100000000001</c:v>
                </c:pt>
                <c:pt idx="78">
                  <c:v>1236.6400000000001</c:v>
                </c:pt>
                <c:pt idx="79">
                  <c:v>1226.83</c:v>
                </c:pt>
                <c:pt idx="80">
                  <c:v>1231.73</c:v>
                </c:pt>
                <c:pt idx="81">
                  <c:v>1207.19</c:v>
                </c:pt>
                <c:pt idx="82">
                  <c:v>1256.27</c:v>
                </c:pt>
                <c:pt idx="83">
                  <c:v>1256.27</c:v>
                </c:pt>
                <c:pt idx="84">
                  <c:v>1315.17</c:v>
                </c:pt>
                <c:pt idx="85">
                  <c:v>1266.0899999999999</c:v>
                </c:pt>
                <c:pt idx="86">
                  <c:v>1285.72</c:v>
                </c:pt>
                <c:pt idx="87">
                  <c:v>1271</c:v>
                </c:pt>
                <c:pt idx="88">
                  <c:v>1295.54</c:v>
                </c:pt>
                <c:pt idx="89">
                  <c:v>1290.6300000000001</c:v>
                </c:pt>
                <c:pt idx="90">
                  <c:v>1290.6300000000001</c:v>
                </c:pt>
                <c:pt idx="91">
                  <c:v>1266.0899999999999</c:v>
                </c:pt>
                <c:pt idx="92">
                  <c:v>1305.3499999999999</c:v>
                </c:pt>
                <c:pt idx="93">
                  <c:v>1324.98</c:v>
                </c:pt>
                <c:pt idx="94">
                  <c:v>1310.26</c:v>
                </c:pt>
                <c:pt idx="95">
                  <c:v>1324.98</c:v>
                </c:pt>
                <c:pt idx="96">
                  <c:v>1354.44</c:v>
                </c:pt>
                <c:pt idx="97">
                  <c:v>1290.6300000000001</c:v>
                </c:pt>
                <c:pt idx="98">
                  <c:v>1344.62</c:v>
                </c:pt>
                <c:pt idx="99">
                  <c:v>1388.79</c:v>
                </c:pt>
                <c:pt idx="100">
                  <c:v>1403.52</c:v>
                </c:pt>
                <c:pt idx="101">
                  <c:v>1369.16</c:v>
                </c:pt>
                <c:pt idx="102">
                  <c:v>1359.34</c:v>
                </c:pt>
                <c:pt idx="103">
                  <c:v>1329.9</c:v>
                </c:pt>
                <c:pt idx="104">
                  <c:v>1369.16</c:v>
                </c:pt>
                <c:pt idx="105">
                  <c:v>1364.25</c:v>
                </c:pt>
                <c:pt idx="106">
                  <c:v>1374.07</c:v>
                </c:pt>
                <c:pt idx="107">
                  <c:v>1374.07</c:v>
                </c:pt>
              </c:numCache>
            </c:numRef>
          </c:xVal>
          <c:yVal>
            <c:numRef>
              <c:f>'Second Calibration'!$C$4:$C$111</c:f>
              <c:numCache>
                <c:formatCode>General</c:formatCode>
                <c:ptCount val="108"/>
                <c:pt idx="0">
                  <c:v>433</c:v>
                </c:pt>
                <c:pt idx="1">
                  <c:v>437</c:v>
                </c:pt>
                <c:pt idx="2">
                  <c:v>438</c:v>
                </c:pt>
                <c:pt idx="3">
                  <c:v>440</c:v>
                </c:pt>
                <c:pt idx="4">
                  <c:v>443</c:v>
                </c:pt>
                <c:pt idx="5">
                  <c:v>446</c:v>
                </c:pt>
                <c:pt idx="6">
                  <c:v>453</c:v>
                </c:pt>
                <c:pt idx="7">
                  <c:v>453</c:v>
                </c:pt>
                <c:pt idx="8">
                  <c:v>456</c:v>
                </c:pt>
                <c:pt idx="9">
                  <c:v>458</c:v>
                </c:pt>
                <c:pt idx="10">
                  <c:v>464</c:v>
                </c:pt>
                <c:pt idx="11">
                  <c:v>464</c:v>
                </c:pt>
                <c:pt idx="12">
                  <c:v>465</c:v>
                </c:pt>
                <c:pt idx="13">
                  <c:v>471</c:v>
                </c:pt>
                <c:pt idx="14">
                  <c:v>474</c:v>
                </c:pt>
                <c:pt idx="15">
                  <c:v>475</c:v>
                </c:pt>
                <c:pt idx="16">
                  <c:v>476</c:v>
                </c:pt>
                <c:pt idx="17">
                  <c:v>481</c:v>
                </c:pt>
                <c:pt idx="18">
                  <c:v>503</c:v>
                </c:pt>
                <c:pt idx="19">
                  <c:v>504</c:v>
                </c:pt>
                <c:pt idx="20">
                  <c:v>513</c:v>
                </c:pt>
                <c:pt idx="21">
                  <c:v>521</c:v>
                </c:pt>
                <c:pt idx="22">
                  <c:v>522</c:v>
                </c:pt>
                <c:pt idx="23">
                  <c:v>526</c:v>
                </c:pt>
                <c:pt idx="24">
                  <c:v>530</c:v>
                </c:pt>
                <c:pt idx="25">
                  <c:v>538</c:v>
                </c:pt>
                <c:pt idx="26">
                  <c:v>547</c:v>
                </c:pt>
                <c:pt idx="27">
                  <c:v>556</c:v>
                </c:pt>
                <c:pt idx="28">
                  <c:v>557</c:v>
                </c:pt>
                <c:pt idx="29">
                  <c:v>559</c:v>
                </c:pt>
                <c:pt idx="30">
                  <c:v>559</c:v>
                </c:pt>
                <c:pt idx="31">
                  <c:v>561</c:v>
                </c:pt>
                <c:pt idx="32">
                  <c:v>573</c:v>
                </c:pt>
                <c:pt idx="33">
                  <c:v>574</c:v>
                </c:pt>
                <c:pt idx="34">
                  <c:v>574</c:v>
                </c:pt>
                <c:pt idx="35">
                  <c:v>575</c:v>
                </c:pt>
                <c:pt idx="36">
                  <c:v>586</c:v>
                </c:pt>
                <c:pt idx="37">
                  <c:v>614</c:v>
                </c:pt>
                <c:pt idx="38">
                  <c:v>664</c:v>
                </c:pt>
                <c:pt idx="39">
                  <c:v>822</c:v>
                </c:pt>
                <c:pt idx="40">
                  <c:v>864</c:v>
                </c:pt>
                <c:pt idx="41">
                  <c:v>1032</c:v>
                </c:pt>
                <c:pt idx="42">
                  <c:v>1032</c:v>
                </c:pt>
                <c:pt idx="43">
                  <c:v>1036</c:v>
                </c:pt>
                <c:pt idx="44">
                  <c:v>1046</c:v>
                </c:pt>
                <c:pt idx="45">
                  <c:v>1063</c:v>
                </c:pt>
                <c:pt idx="46">
                  <c:v>1065</c:v>
                </c:pt>
                <c:pt idx="47">
                  <c:v>1090</c:v>
                </c:pt>
                <c:pt idx="48">
                  <c:v>1095</c:v>
                </c:pt>
                <c:pt idx="49">
                  <c:v>1105</c:v>
                </c:pt>
                <c:pt idx="50">
                  <c:v>1113</c:v>
                </c:pt>
                <c:pt idx="51">
                  <c:v>1122</c:v>
                </c:pt>
                <c:pt idx="52">
                  <c:v>1122</c:v>
                </c:pt>
                <c:pt idx="53">
                  <c:v>1128</c:v>
                </c:pt>
                <c:pt idx="54">
                  <c:v>1141</c:v>
                </c:pt>
                <c:pt idx="55">
                  <c:v>1144</c:v>
                </c:pt>
                <c:pt idx="56">
                  <c:v>1148</c:v>
                </c:pt>
                <c:pt idx="57">
                  <c:v>1883</c:v>
                </c:pt>
                <c:pt idx="58">
                  <c:v>1997</c:v>
                </c:pt>
                <c:pt idx="59">
                  <c:v>2118</c:v>
                </c:pt>
                <c:pt idx="60">
                  <c:v>2128</c:v>
                </c:pt>
                <c:pt idx="61">
                  <c:v>2139</c:v>
                </c:pt>
                <c:pt idx="62">
                  <c:v>2140</c:v>
                </c:pt>
                <c:pt idx="63">
                  <c:v>2185</c:v>
                </c:pt>
                <c:pt idx="64">
                  <c:v>2187</c:v>
                </c:pt>
                <c:pt idx="65">
                  <c:v>2223</c:v>
                </c:pt>
                <c:pt idx="66">
                  <c:v>2251</c:v>
                </c:pt>
                <c:pt idx="67">
                  <c:v>2267</c:v>
                </c:pt>
                <c:pt idx="68">
                  <c:v>2269</c:v>
                </c:pt>
                <c:pt idx="69">
                  <c:v>2299</c:v>
                </c:pt>
                <c:pt idx="70">
                  <c:v>2301</c:v>
                </c:pt>
                <c:pt idx="71">
                  <c:v>2304</c:v>
                </c:pt>
                <c:pt idx="72">
                  <c:v>2320</c:v>
                </c:pt>
                <c:pt idx="73">
                  <c:v>2346</c:v>
                </c:pt>
                <c:pt idx="74">
                  <c:v>2366</c:v>
                </c:pt>
                <c:pt idx="75">
                  <c:v>2391</c:v>
                </c:pt>
                <c:pt idx="76">
                  <c:v>2392</c:v>
                </c:pt>
                <c:pt idx="77">
                  <c:v>2435</c:v>
                </c:pt>
                <c:pt idx="78">
                  <c:v>2445</c:v>
                </c:pt>
                <c:pt idx="79">
                  <c:v>2464</c:v>
                </c:pt>
                <c:pt idx="80">
                  <c:v>2467</c:v>
                </c:pt>
                <c:pt idx="81">
                  <c:v>2539</c:v>
                </c:pt>
                <c:pt idx="82">
                  <c:v>2575</c:v>
                </c:pt>
                <c:pt idx="83">
                  <c:v>2576</c:v>
                </c:pt>
                <c:pt idx="84">
                  <c:v>2629</c:v>
                </c:pt>
                <c:pt idx="85">
                  <c:v>2643</c:v>
                </c:pt>
                <c:pt idx="86">
                  <c:v>2657</c:v>
                </c:pt>
                <c:pt idx="87">
                  <c:v>2679</c:v>
                </c:pt>
                <c:pt idx="88">
                  <c:v>2684</c:v>
                </c:pt>
                <c:pt idx="89">
                  <c:v>2727</c:v>
                </c:pt>
                <c:pt idx="90">
                  <c:v>2728</c:v>
                </c:pt>
                <c:pt idx="91">
                  <c:v>2740</c:v>
                </c:pt>
                <c:pt idx="92">
                  <c:v>2763</c:v>
                </c:pt>
                <c:pt idx="93">
                  <c:v>2812</c:v>
                </c:pt>
                <c:pt idx="94">
                  <c:v>2827</c:v>
                </c:pt>
                <c:pt idx="95">
                  <c:v>2835</c:v>
                </c:pt>
                <c:pt idx="96">
                  <c:v>2837</c:v>
                </c:pt>
                <c:pt idx="97">
                  <c:v>2857</c:v>
                </c:pt>
                <c:pt idx="98">
                  <c:v>2884</c:v>
                </c:pt>
                <c:pt idx="99">
                  <c:v>2901</c:v>
                </c:pt>
                <c:pt idx="100">
                  <c:v>2928</c:v>
                </c:pt>
                <c:pt idx="101">
                  <c:v>2968</c:v>
                </c:pt>
                <c:pt idx="102">
                  <c:v>2977</c:v>
                </c:pt>
                <c:pt idx="103">
                  <c:v>2981</c:v>
                </c:pt>
                <c:pt idx="104">
                  <c:v>2994</c:v>
                </c:pt>
                <c:pt idx="105">
                  <c:v>3008</c:v>
                </c:pt>
                <c:pt idx="106">
                  <c:v>3028</c:v>
                </c:pt>
                <c:pt idx="107">
                  <c:v>3061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D-4BD4-8413-9D5172BEF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486928"/>
        <c:axId val="1336481936"/>
      </c:scatterChart>
      <c:valAx>
        <c:axId val="1336486928"/>
        <c:scaling>
          <c:orientation val="minMax"/>
          <c:max val="15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Sensor </a:t>
                </a:r>
                <a:r>
                  <a:rPr lang="es-ES" sz="900" b="0" i="0" baseline="0" dirty="0" err="1">
                    <a:effectLst/>
                  </a:rPr>
                  <a:t>voltage</a:t>
                </a:r>
                <a:r>
                  <a:rPr lang="es-ES" sz="900" b="0" i="0" baseline="0" dirty="0">
                    <a:effectLst/>
                  </a:rPr>
                  <a:t> (</a:t>
                </a:r>
                <a:r>
                  <a:rPr lang="es-ES" sz="900" b="0" i="0" baseline="0" dirty="0" err="1">
                    <a:effectLst/>
                  </a:rPr>
                  <a:t>mV</a:t>
                </a:r>
                <a:r>
                  <a:rPr lang="es-ES" sz="900" b="0" i="0" baseline="0" dirty="0">
                    <a:effectLst/>
                  </a:rPr>
                  <a:t>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458631035353062"/>
              <c:y val="0.93100760176322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1936"/>
        <c:crosses val="autoZero"/>
        <c:crossBetween val="midCat"/>
        <c:majorUnit val="250"/>
      </c:valAx>
      <c:valAx>
        <c:axId val="13364819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CO</a:t>
                </a:r>
                <a:r>
                  <a:rPr lang="es-ES" sz="900" b="0" i="0" baseline="-25000" dirty="0">
                    <a:effectLst/>
                  </a:rPr>
                  <a:t>2</a:t>
                </a:r>
                <a:r>
                  <a:rPr lang="es-ES" sz="900" b="0" i="0" baseline="0" dirty="0">
                    <a:effectLst/>
                  </a:rPr>
                  <a:t> </a:t>
                </a:r>
                <a:r>
                  <a:rPr lang="es-ES" sz="900" b="0" i="0" baseline="0" dirty="0" err="1">
                    <a:effectLst/>
                  </a:rPr>
                  <a:t>calibration</a:t>
                </a:r>
                <a:r>
                  <a:rPr lang="es-ES" sz="900" b="0" i="0" baseline="0" dirty="0">
                    <a:effectLst/>
                  </a:rPr>
                  <a:t> - KIMO (ppm)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2.2746050340457513E-3"/>
              <c:y val="0.176869538650294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6928"/>
        <c:crosses val="autoZero"/>
        <c:crossBetween val="midCat"/>
        <c:majorUnit val="4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/>
              <a:t>Third calibration and adjustment</a:t>
            </a:r>
          </a:p>
        </c:rich>
      </c:tx>
      <c:layout>
        <c:manualLayout>
          <c:xMode val="edge"/>
          <c:yMode val="edge"/>
          <c:x val="0.36295017304387234"/>
          <c:y val="2.8440210405434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303756042394338"/>
          <c:y val="5.9870486111111114E-2"/>
          <c:w val="0.85455118646103345"/>
          <c:h val="0.75866766363208893"/>
        </c:manualLayout>
      </c:layout>
      <c:scatterChart>
        <c:scatterStyle val="lineMarker"/>
        <c:varyColors val="0"/>
        <c:ser>
          <c:idx val="0"/>
          <c:order val="0"/>
          <c:tx>
            <c:v>Prototype before adjustment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'Third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'Third Calibration'!$D$4:$D$111</c:f>
              <c:numCache>
                <c:formatCode>0.00</c:formatCode>
                <c:ptCount val="108"/>
                <c:pt idx="0">
                  <c:v>475.54764000000023</c:v>
                </c:pt>
                <c:pt idx="1">
                  <c:v>490.56161299999985</c:v>
                </c:pt>
                <c:pt idx="2">
                  <c:v>490.56161299999985</c:v>
                </c:pt>
                <c:pt idx="3">
                  <c:v>490.56161299999985</c:v>
                </c:pt>
                <c:pt idx="4">
                  <c:v>490.56161299999985</c:v>
                </c:pt>
                <c:pt idx="5">
                  <c:v>490.56161299999985</c:v>
                </c:pt>
                <c:pt idx="6">
                  <c:v>475.54764000000023</c:v>
                </c:pt>
                <c:pt idx="7">
                  <c:v>490.56161299999985</c:v>
                </c:pt>
                <c:pt idx="8">
                  <c:v>490.56161299999985</c:v>
                </c:pt>
                <c:pt idx="9">
                  <c:v>520.58955900000024</c:v>
                </c:pt>
                <c:pt idx="10">
                  <c:v>520.58955900000024</c:v>
                </c:pt>
                <c:pt idx="11">
                  <c:v>550.64700199999993</c:v>
                </c:pt>
                <c:pt idx="12">
                  <c:v>535.63302900000031</c:v>
                </c:pt>
                <c:pt idx="13">
                  <c:v>520.58955900000024</c:v>
                </c:pt>
                <c:pt idx="14">
                  <c:v>550.64700199999993</c:v>
                </c:pt>
                <c:pt idx="15">
                  <c:v>550.64700199999993</c:v>
                </c:pt>
                <c:pt idx="16">
                  <c:v>550.64700199999993</c:v>
                </c:pt>
                <c:pt idx="17">
                  <c:v>535.63302900000031</c:v>
                </c:pt>
                <c:pt idx="18">
                  <c:v>625.74636400000009</c:v>
                </c:pt>
                <c:pt idx="19">
                  <c:v>625.74636400000009</c:v>
                </c:pt>
                <c:pt idx="20">
                  <c:v>685.80225600000017</c:v>
                </c:pt>
                <c:pt idx="21">
                  <c:v>670.78828300000009</c:v>
                </c:pt>
                <c:pt idx="22">
                  <c:v>700.84572600000024</c:v>
                </c:pt>
                <c:pt idx="23">
                  <c:v>790.95906100000002</c:v>
                </c:pt>
                <c:pt idx="24">
                  <c:v>790.95906100000002</c:v>
                </c:pt>
                <c:pt idx="25">
                  <c:v>806.00253100000009</c:v>
                </c:pt>
                <c:pt idx="26">
                  <c:v>775.94508799999994</c:v>
                </c:pt>
                <c:pt idx="27">
                  <c:v>775.94508799999994</c:v>
                </c:pt>
                <c:pt idx="28">
                  <c:v>760.93111500000009</c:v>
                </c:pt>
                <c:pt idx="29">
                  <c:v>806.00253100000009</c:v>
                </c:pt>
                <c:pt idx="30">
                  <c:v>806.00253100000009</c:v>
                </c:pt>
                <c:pt idx="31">
                  <c:v>790.95906100000002</c:v>
                </c:pt>
                <c:pt idx="32">
                  <c:v>821.01650400000017</c:v>
                </c:pt>
                <c:pt idx="33">
                  <c:v>821.01650400000017</c:v>
                </c:pt>
                <c:pt idx="34">
                  <c:v>836.03047700000002</c:v>
                </c:pt>
                <c:pt idx="35">
                  <c:v>836.03047700000002</c:v>
                </c:pt>
                <c:pt idx="36">
                  <c:v>790.95906100000002</c:v>
                </c:pt>
                <c:pt idx="37">
                  <c:v>836.03047700000002</c:v>
                </c:pt>
                <c:pt idx="38">
                  <c:v>806.00253100000009</c:v>
                </c:pt>
                <c:pt idx="39">
                  <c:v>851.07394700000009</c:v>
                </c:pt>
                <c:pt idx="40">
                  <c:v>806.00253100000009</c:v>
                </c:pt>
                <c:pt idx="41">
                  <c:v>851.07394700000009</c:v>
                </c:pt>
                <c:pt idx="42">
                  <c:v>866.08792000000017</c:v>
                </c:pt>
                <c:pt idx="43">
                  <c:v>836.03047700000002</c:v>
                </c:pt>
                <c:pt idx="44">
                  <c:v>821.01650400000017</c:v>
                </c:pt>
                <c:pt idx="45">
                  <c:v>881.10189300000025</c:v>
                </c:pt>
                <c:pt idx="46">
                  <c:v>836.03047700000002</c:v>
                </c:pt>
                <c:pt idx="47">
                  <c:v>881.10189300000025</c:v>
                </c:pt>
                <c:pt idx="48">
                  <c:v>866.08792000000017</c:v>
                </c:pt>
                <c:pt idx="49">
                  <c:v>881.10189300000025</c:v>
                </c:pt>
                <c:pt idx="50">
                  <c:v>866.08792000000017</c:v>
                </c:pt>
                <c:pt idx="51">
                  <c:v>881.10189300000025</c:v>
                </c:pt>
                <c:pt idx="52">
                  <c:v>866.08792000000017</c:v>
                </c:pt>
                <c:pt idx="53">
                  <c:v>836.03047700000002</c:v>
                </c:pt>
                <c:pt idx="54">
                  <c:v>881.10189300000025</c:v>
                </c:pt>
                <c:pt idx="55">
                  <c:v>866.08792000000017</c:v>
                </c:pt>
                <c:pt idx="56">
                  <c:v>911.15933599999994</c:v>
                </c:pt>
                <c:pt idx="57">
                  <c:v>956.23075199999994</c:v>
                </c:pt>
                <c:pt idx="58">
                  <c:v>926.17330900000024</c:v>
                </c:pt>
                <c:pt idx="59">
                  <c:v>911.15933599999994</c:v>
                </c:pt>
                <c:pt idx="60">
                  <c:v>1016.2866439999998</c:v>
                </c:pt>
                <c:pt idx="61">
                  <c:v>1001.2431739999997</c:v>
                </c:pt>
                <c:pt idx="62">
                  <c:v>956.23075199999994</c:v>
                </c:pt>
                <c:pt idx="63">
                  <c:v>1031.3006170000003</c:v>
                </c:pt>
                <c:pt idx="64">
                  <c:v>1031.3006170000003</c:v>
                </c:pt>
                <c:pt idx="65">
                  <c:v>1061.328563</c:v>
                </c:pt>
                <c:pt idx="66">
                  <c:v>1106.3999790000003</c:v>
                </c:pt>
                <c:pt idx="67">
                  <c:v>1016.2866439999998</c:v>
                </c:pt>
                <c:pt idx="68">
                  <c:v>1031.3006170000003</c:v>
                </c:pt>
                <c:pt idx="69">
                  <c:v>1016.2866439999998</c:v>
                </c:pt>
                <c:pt idx="70">
                  <c:v>1076.3720330000001</c:v>
                </c:pt>
                <c:pt idx="71">
                  <c:v>1016.2866439999998</c:v>
                </c:pt>
                <c:pt idx="72">
                  <c:v>1106.3999790000003</c:v>
                </c:pt>
                <c:pt idx="73">
                  <c:v>1121.4434489999999</c:v>
                </c:pt>
                <c:pt idx="74">
                  <c:v>1136.457422</c:v>
                </c:pt>
                <c:pt idx="75">
                  <c:v>1166.4853680000001</c:v>
                </c:pt>
                <c:pt idx="76">
                  <c:v>1136.457422</c:v>
                </c:pt>
                <c:pt idx="77">
                  <c:v>1106.3999790000003</c:v>
                </c:pt>
                <c:pt idx="78">
                  <c:v>1181.5288380000002</c:v>
                </c:pt>
                <c:pt idx="79">
                  <c:v>1121.4434489999999</c:v>
                </c:pt>
                <c:pt idx="80">
                  <c:v>1196.5428110000003</c:v>
                </c:pt>
                <c:pt idx="81">
                  <c:v>1196.5428110000003</c:v>
                </c:pt>
                <c:pt idx="82">
                  <c:v>1211.5567840000003</c:v>
                </c:pt>
                <c:pt idx="83">
                  <c:v>1121.4434489999999</c:v>
                </c:pt>
                <c:pt idx="84">
                  <c:v>1166.4853680000001</c:v>
                </c:pt>
                <c:pt idx="85">
                  <c:v>1226.6002540000004</c:v>
                </c:pt>
                <c:pt idx="86">
                  <c:v>1241.614227</c:v>
                </c:pt>
                <c:pt idx="87">
                  <c:v>1196.5428110000003</c:v>
                </c:pt>
                <c:pt idx="88">
                  <c:v>1271.6421730000002</c:v>
                </c:pt>
                <c:pt idx="89">
                  <c:v>1226.6002540000004</c:v>
                </c:pt>
                <c:pt idx="90">
                  <c:v>1346.7415350000001</c:v>
                </c:pt>
                <c:pt idx="91">
                  <c:v>1662.1824529999999</c:v>
                </c:pt>
                <c:pt idx="92">
                  <c:v>1647.1389829999998</c:v>
                </c:pt>
                <c:pt idx="93">
                  <c:v>1617.1405340000001</c:v>
                </c:pt>
                <c:pt idx="94">
                  <c:v>1707.2538690000001</c:v>
                </c:pt>
                <c:pt idx="95">
                  <c:v>1662.1824529999999</c:v>
                </c:pt>
                <c:pt idx="96">
                  <c:v>1617.1405340000001</c:v>
                </c:pt>
                <c:pt idx="97">
                  <c:v>1632.1250099999997</c:v>
                </c:pt>
                <c:pt idx="98">
                  <c:v>1632.1250099999997</c:v>
                </c:pt>
                <c:pt idx="99">
                  <c:v>1647.1389829999998</c:v>
                </c:pt>
                <c:pt idx="100">
                  <c:v>1692.2103990000001</c:v>
                </c:pt>
                <c:pt idx="101">
                  <c:v>1677.196426</c:v>
                </c:pt>
                <c:pt idx="102">
                  <c:v>1662.1824529999999</c:v>
                </c:pt>
                <c:pt idx="103">
                  <c:v>1887.5100360000001</c:v>
                </c:pt>
                <c:pt idx="104">
                  <c:v>1842.4386200000004</c:v>
                </c:pt>
                <c:pt idx="105">
                  <c:v>1917.5674789999998</c:v>
                </c:pt>
                <c:pt idx="106">
                  <c:v>1917.5674789999998</c:v>
                </c:pt>
                <c:pt idx="107">
                  <c:v>1902.5240090000002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A0-4C39-BEA9-BFB4D3752D38}"/>
            </c:ext>
          </c:extLst>
        </c:ser>
        <c:ser>
          <c:idx val="2"/>
          <c:order val="1"/>
          <c:tx>
            <c:v>Prototype after adjustment</c:v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'Third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'Third Calibration'!$E$4:$E$111</c:f>
              <c:numCache>
                <c:formatCode>0.00</c:formatCode>
                <c:ptCount val="108"/>
                <c:pt idx="0">
                  <c:v>457.76756</c:v>
                </c:pt>
                <c:pt idx="1">
                  <c:v>472.8914769999999</c:v>
                </c:pt>
                <c:pt idx="2">
                  <c:v>472.8914769999999</c:v>
                </c:pt>
                <c:pt idx="3">
                  <c:v>472.8914769999999</c:v>
                </c:pt>
                <c:pt idx="4">
                  <c:v>472.8914769999999</c:v>
                </c:pt>
                <c:pt idx="5">
                  <c:v>472.8914769999999</c:v>
                </c:pt>
                <c:pt idx="6">
                  <c:v>457.76756</c:v>
                </c:pt>
                <c:pt idx="7">
                  <c:v>472.8914769999999</c:v>
                </c:pt>
                <c:pt idx="8">
                  <c:v>472.8914769999999</c:v>
                </c:pt>
                <c:pt idx="9">
                  <c:v>503.13931100000013</c:v>
                </c:pt>
                <c:pt idx="10">
                  <c:v>503.13931100000013</c:v>
                </c:pt>
                <c:pt idx="11">
                  <c:v>533.41685799999982</c:v>
                </c:pt>
                <c:pt idx="12">
                  <c:v>518.29294100000016</c:v>
                </c:pt>
                <c:pt idx="13">
                  <c:v>503.13931100000013</c:v>
                </c:pt>
                <c:pt idx="14">
                  <c:v>533.41685799999982</c:v>
                </c:pt>
                <c:pt idx="15">
                  <c:v>533.41685799999982</c:v>
                </c:pt>
                <c:pt idx="16">
                  <c:v>533.41685799999982</c:v>
                </c:pt>
                <c:pt idx="17">
                  <c:v>518.29294100000016</c:v>
                </c:pt>
                <c:pt idx="18">
                  <c:v>609.06615599999986</c:v>
                </c:pt>
                <c:pt idx="19">
                  <c:v>609.06615599999986</c:v>
                </c:pt>
                <c:pt idx="20">
                  <c:v>669.56182399999989</c:v>
                </c:pt>
                <c:pt idx="21">
                  <c:v>654.437907</c:v>
                </c:pt>
                <c:pt idx="22">
                  <c:v>684.71545400000014</c:v>
                </c:pt>
                <c:pt idx="23">
                  <c:v>775.48866899999985</c:v>
                </c:pt>
                <c:pt idx="24">
                  <c:v>775.48866899999985</c:v>
                </c:pt>
                <c:pt idx="25">
                  <c:v>790.64229900000009</c:v>
                </c:pt>
                <c:pt idx="26">
                  <c:v>760.36475199999973</c:v>
                </c:pt>
                <c:pt idx="27">
                  <c:v>760.36475199999973</c:v>
                </c:pt>
                <c:pt idx="28">
                  <c:v>745.24083500000006</c:v>
                </c:pt>
                <c:pt idx="29">
                  <c:v>790.64229900000009</c:v>
                </c:pt>
                <c:pt idx="30">
                  <c:v>790.64229900000009</c:v>
                </c:pt>
                <c:pt idx="31">
                  <c:v>775.48866899999985</c:v>
                </c:pt>
                <c:pt idx="32">
                  <c:v>805.76621599999999</c:v>
                </c:pt>
                <c:pt idx="33">
                  <c:v>805.76621599999999</c:v>
                </c:pt>
                <c:pt idx="34">
                  <c:v>820.89013299999988</c:v>
                </c:pt>
                <c:pt idx="35">
                  <c:v>820.89013299999988</c:v>
                </c:pt>
                <c:pt idx="36">
                  <c:v>775.48866899999985</c:v>
                </c:pt>
                <c:pt idx="37">
                  <c:v>820.89013299999988</c:v>
                </c:pt>
                <c:pt idx="38">
                  <c:v>790.64229900000009</c:v>
                </c:pt>
                <c:pt idx="39">
                  <c:v>836.0437629999999</c:v>
                </c:pt>
                <c:pt idx="40">
                  <c:v>790.64229900000009</c:v>
                </c:pt>
                <c:pt idx="41">
                  <c:v>836.0437629999999</c:v>
                </c:pt>
                <c:pt idx="42">
                  <c:v>851.16768000000002</c:v>
                </c:pt>
                <c:pt idx="43">
                  <c:v>820.89013299999988</c:v>
                </c:pt>
                <c:pt idx="44">
                  <c:v>805.76621599999999</c:v>
                </c:pt>
                <c:pt idx="45">
                  <c:v>866.29159700000014</c:v>
                </c:pt>
                <c:pt idx="46">
                  <c:v>820.89013299999988</c:v>
                </c:pt>
                <c:pt idx="47">
                  <c:v>866.29159700000014</c:v>
                </c:pt>
                <c:pt idx="48">
                  <c:v>851.16768000000002</c:v>
                </c:pt>
                <c:pt idx="49">
                  <c:v>866.29159700000014</c:v>
                </c:pt>
                <c:pt idx="50">
                  <c:v>851.16768000000002</c:v>
                </c:pt>
                <c:pt idx="51">
                  <c:v>866.29159700000014</c:v>
                </c:pt>
                <c:pt idx="52">
                  <c:v>851.16768000000002</c:v>
                </c:pt>
                <c:pt idx="53">
                  <c:v>820.89013299999988</c:v>
                </c:pt>
                <c:pt idx="54">
                  <c:v>866.29159700000014</c:v>
                </c:pt>
                <c:pt idx="55">
                  <c:v>851.16768000000002</c:v>
                </c:pt>
                <c:pt idx="56">
                  <c:v>896.56914399999982</c:v>
                </c:pt>
                <c:pt idx="57">
                  <c:v>941.97060799999986</c:v>
                </c:pt>
                <c:pt idx="58">
                  <c:v>911.69306100000017</c:v>
                </c:pt>
                <c:pt idx="59">
                  <c:v>896.56914399999982</c:v>
                </c:pt>
                <c:pt idx="60">
                  <c:v>1002.4662759999999</c:v>
                </c:pt>
                <c:pt idx="61">
                  <c:v>987.31264599999963</c:v>
                </c:pt>
                <c:pt idx="62">
                  <c:v>941.97060799999986</c:v>
                </c:pt>
                <c:pt idx="63">
                  <c:v>1017.5901929999998</c:v>
                </c:pt>
                <c:pt idx="64">
                  <c:v>1017.5901929999998</c:v>
                </c:pt>
                <c:pt idx="65">
                  <c:v>1047.838027</c:v>
                </c:pt>
                <c:pt idx="66">
                  <c:v>1093.239491</c:v>
                </c:pt>
                <c:pt idx="67">
                  <c:v>1002.4662759999999</c:v>
                </c:pt>
                <c:pt idx="68">
                  <c:v>1017.5901929999998</c:v>
                </c:pt>
                <c:pt idx="69">
                  <c:v>1002.4662759999999</c:v>
                </c:pt>
                <c:pt idx="70">
                  <c:v>1062.9916569999998</c:v>
                </c:pt>
                <c:pt idx="71">
                  <c:v>1002.4662759999999</c:v>
                </c:pt>
                <c:pt idx="72">
                  <c:v>1093.239491</c:v>
                </c:pt>
                <c:pt idx="73">
                  <c:v>1108.3931209999998</c:v>
                </c:pt>
                <c:pt idx="74">
                  <c:v>1123.5170379999997</c:v>
                </c:pt>
                <c:pt idx="75">
                  <c:v>1153.764872</c:v>
                </c:pt>
                <c:pt idx="76">
                  <c:v>1123.5170379999997</c:v>
                </c:pt>
                <c:pt idx="77">
                  <c:v>1093.239491</c:v>
                </c:pt>
                <c:pt idx="78">
                  <c:v>1168.9185019999998</c:v>
                </c:pt>
                <c:pt idx="79">
                  <c:v>1108.3931209999998</c:v>
                </c:pt>
                <c:pt idx="80">
                  <c:v>1184.0424190000001</c:v>
                </c:pt>
                <c:pt idx="81">
                  <c:v>1184.0424190000001</c:v>
                </c:pt>
                <c:pt idx="82">
                  <c:v>1199.166336</c:v>
                </c:pt>
                <c:pt idx="83">
                  <c:v>1108.3931209999998</c:v>
                </c:pt>
                <c:pt idx="84">
                  <c:v>1153.764872</c:v>
                </c:pt>
                <c:pt idx="85">
                  <c:v>1214.3199660000002</c:v>
                </c:pt>
                <c:pt idx="86">
                  <c:v>1229.4438829999997</c:v>
                </c:pt>
                <c:pt idx="87">
                  <c:v>1184.0424190000001</c:v>
                </c:pt>
                <c:pt idx="88">
                  <c:v>1259.6917169999999</c:v>
                </c:pt>
                <c:pt idx="89">
                  <c:v>1214.3199660000002</c:v>
                </c:pt>
                <c:pt idx="90">
                  <c:v>1335.3410149999997</c:v>
                </c:pt>
                <c:pt idx="91">
                  <c:v>1653.0918369999997</c:v>
                </c:pt>
                <c:pt idx="92">
                  <c:v>1637.9382069999999</c:v>
                </c:pt>
                <c:pt idx="93">
                  <c:v>1607.720086</c:v>
                </c:pt>
                <c:pt idx="94">
                  <c:v>1698.4933009999997</c:v>
                </c:pt>
                <c:pt idx="95">
                  <c:v>1653.0918369999997</c:v>
                </c:pt>
                <c:pt idx="96">
                  <c:v>1607.720086</c:v>
                </c:pt>
                <c:pt idx="97">
                  <c:v>1622.8142899999996</c:v>
                </c:pt>
                <c:pt idx="98">
                  <c:v>1622.8142899999996</c:v>
                </c:pt>
                <c:pt idx="99">
                  <c:v>1637.9382069999999</c:v>
                </c:pt>
                <c:pt idx="100">
                  <c:v>1683.339671</c:v>
                </c:pt>
                <c:pt idx="101">
                  <c:v>1668.2157540000001</c:v>
                </c:pt>
                <c:pt idx="102">
                  <c:v>1653.0918369999997</c:v>
                </c:pt>
                <c:pt idx="103">
                  <c:v>1880.069444</c:v>
                </c:pt>
                <c:pt idx="104">
                  <c:v>1834.6679799999999</c:v>
                </c:pt>
                <c:pt idx="105">
                  <c:v>1910.3469909999997</c:v>
                </c:pt>
                <c:pt idx="106">
                  <c:v>1910.3469909999997</c:v>
                </c:pt>
                <c:pt idx="107">
                  <c:v>1895.1933609999999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A0-4C39-BEA9-BFB4D3752D38}"/>
            </c:ext>
          </c:extLst>
        </c:ser>
        <c:ser>
          <c:idx val="1"/>
          <c:order val="2"/>
          <c:tx>
            <c:v>KIMO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'Third Calibration'!$A$4:$A$111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'Third Calibration'!$C$4:$C$111</c:f>
              <c:numCache>
                <c:formatCode>General</c:formatCode>
                <c:ptCount val="108"/>
                <c:pt idx="0">
                  <c:v>486</c:v>
                </c:pt>
                <c:pt idx="1">
                  <c:v>492</c:v>
                </c:pt>
                <c:pt idx="2">
                  <c:v>494</c:v>
                </c:pt>
                <c:pt idx="3">
                  <c:v>494</c:v>
                </c:pt>
                <c:pt idx="4">
                  <c:v>495</c:v>
                </c:pt>
                <c:pt idx="5">
                  <c:v>496</c:v>
                </c:pt>
                <c:pt idx="6">
                  <c:v>501</c:v>
                </c:pt>
                <c:pt idx="7">
                  <c:v>504</c:v>
                </c:pt>
                <c:pt idx="8">
                  <c:v>509</c:v>
                </c:pt>
                <c:pt idx="9">
                  <c:v>511</c:v>
                </c:pt>
                <c:pt idx="10">
                  <c:v>525</c:v>
                </c:pt>
                <c:pt idx="11">
                  <c:v>533</c:v>
                </c:pt>
                <c:pt idx="12">
                  <c:v>538</c:v>
                </c:pt>
                <c:pt idx="13">
                  <c:v>545</c:v>
                </c:pt>
                <c:pt idx="14">
                  <c:v>563</c:v>
                </c:pt>
                <c:pt idx="15">
                  <c:v>564</c:v>
                </c:pt>
                <c:pt idx="16">
                  <c:v>567</c:v>
                </c:pt>
                <c:pt idx="17">
                  <c:v>570</c:v>
                </c:pt>
                <c:pt idx="18">
                  <c:v>590</c:v>
                </c:pt>
                <c:pt idx="19">
                  <c:v>591</c:v>
                </c:pt>
                <c:pt idx="20">
                  <c:v>645</c:v>
                </c:pt>
                <c:pt idx="21">
                  <c:v>646</c:v>
                </c:pt>
                <c:pt idx="22">
                  <c:v>669</c:v>
                </c:pt>
                <c:pt idx="23">
                  <c:v>740</c:v>
                </c:pt>
                <c:pt idx="24">
                  <c:v>760</c:v>
                </c:pt>
                <c:pt idx="25">
                  <c:v>760</c:v>
                </c:pt>
                <c:pt idx="26">
                  <c:v>761</c:v>
                </c:pt>
                <c:pt idx="27">
                  <c:v>761</c:v>
                </c:pt>
                <c:pt idx="28">
                  <c:v>763</c:v>
                </c:pt>
                <c:pt idx="29">
                  <c:v>772</c:v>
                </c:pt>
                <c:pt idx="30">
                  <c:v>780</c:v>
                </c:pt>
                <c:pt idx="31">
                  <c:v>785</c:v>
                </c:pt>
                <c:pt idx="32">
                  <c:v>786</c:v>
                </c:pt>
                <c:pt idx="33">
                  <c:v>788</c:v>
                </c:pt>
                <c:pt idx="34">
                  <c:v>793</c:v>
                </c:pt>
                <c:pt idx="35">
                  <c:v>794</c:v>
                </c:pt>
                <c:pt idx="36">
                  <c:v>795</c:v>
                </c:pt>
                <c:pt idx="37">
                  <c:v>798</c:v>
                </c:pt>
                <c:pt idx="38">
                  <c:v>799</c:v>
                </c:pt>
                <c:pt idx="39">
                  <c:v>810</c:v>
                </c:pt>
                <c:pt idx="40">
                  <c:v>813</c:v>
                </c:pt>
                <c:pt idx="41">
                  <c:v>814</c:v>
                </c:pt>
                <c:pt idx="42">
                  <c:v>814</c:v>
                </c:pt>
                <c:pt idx="43">
                  <c:v>818</c:v>
                </c:pt>
                <c:pt idx="44">
                  <c:v>819</c:v>
                </c:pt>
                <c:pt idx="45">
                  <c:v>822</c:v>
                </c:pt>
                <c:pt idx="46">
                  <c:v>824</c:v>
                </c:pt>
                <c:pt idx="47">
                  <c:v>829</c:v>
                </c:pt>
                <c:pt idx="48">
                  <c:v>830</c:v>
                </c:pt>
                <c:pt idx="49">
                  <c:v>836</c:v>
                </c:pt>
                <c:pt idx="50">
                  <c:v>838</c:v>
                </c:pt>
                <c:pt idx="51">
                  <c:v>841</c:v>
                </c:pt>
                <c:pt idx="52">
                  <c:v>843</c:v>
                </c:pt>
                <c:pt idx="53">
                  <c:v>848</c:v>
                </c:pt>
                <c:pt idx="54">
                  <c:v>848</c:v>
                </c:pt>
                <c:pt idx="55">
                  <c:v>871</c:v>
                </c:pt>
                <c:pt idx="56">
                  <c:v>883</c:v>
                </c:pt>
                <c:pt idx="57">
                  <c:v>904</c:v>
                </c:pt>
                <c:pt idx="58">
                  <c:v>924</c:v>
                </c:pt>
                <c:pt idx="59">
                  <c:v>943</c:v>
                </c:pt>
                <c:pt idx="60">
                  <c:v>956</c:v>
                </c:pt>
                <c:pt idx="61">
                  <c:v>981</c:v>
                </c:pt>
                <c:pt idx="62">
                  <c:v>983</c:v>
                </c:pt>
                <c:pt idx="63">
                  <c:v>995</c:v>
                </c:pt>
                <c:pt idx="64">
                  <c:v>1015</c:v>
                </c:pt>
                <c:pt idx="65">
                  <c:v>1023</c:v>
                </c:pt>
                <c:pt idx="66">
                  <c:v>1029</c:v>
                </c:pt>
                <c:pt idx="67">
                  <c:v>1033</c:v>
                </c:pt>
                <c:pt idx="68">
                  <c:v>1051</c:v>
                </c:pt>
                <c:pt idx="69">
                  <c:v>1051</c:v>
                </c:pt>
                <c:pt idx="70">
                  <c:v>1053</c:v>
                </c:pt>
                <c:pt idx="71">
                  <c:v>1057</c:v>
                </c:pt>
                <c:pt idx="72">
                  <c:v>1057</c:v>
                </c:pt>
                <c:pt idx="73">
                  <c:v>1090</c:v>
                </c:pt>
                <c:pt idx="74">
                  <c:v>1096</c:v>
                </c:pt>
                <c:pt idx="75">
                  <c:v>1099</c:v>
                </c:pt>
                <c:pt idx="76">
                  <c:v>1100</c:v>
                </c:pt>
                <c:pt idx="77">
                  <c:v>1100</c:v>
                </c:pt>
                <c:pt idx="78">
                  <c:v>1114</c:v>
                </c:pt>
                <c:pt idx="79">
                  <c:v>1115</c:v>
                </c:pt>
                <c:pt idx="80">
                  <c:v>1121</c:v>
                </c:pt>
                <c:pt idx="81">
                  <c:v>1132</c:v>
                </c:pt>
                <c:pt idx="82">
                  <c:v>1141</c:v>
                </c:pt>
                <c:pt idx="83">
                  <c:v>1143</c:v>
                </c:pt>
                <c:pt idx="84">
                  <c:v>1143</c:v>
                </c:pt>
                <c:pt idx="85">
                  <c:v>1153</c:v>
                </c:pt>
                <c:pt idx="86">
                  <c:v>1208</c:v>
                </c:pt>
                <c:pt idx="87">
                  <c:v>1213</c:v>
                </c:pt>
                <c:pt idx="88">
                  <c:v>1236</c:v>
                </c:pt>
                <c:pt idx="89">
                  <c:v>1239</c:v>
                </c:pt>
                <c:pt idx="90">
                  <c:v>1362</c:v>
                </c:pt>
                <c:pt idx="91">
                  <c:v>1625</c:v>
                </c:pt>
                <c:pt idx="92">
                  <c:v>1638</c:v>
                </c:pt>
                <c:pt idx="93">
                  <c:v>1643</c:v>
                </c:pt>
                <c:pt idx="94">
                  <c:v>1652</c:v>
                </c:pt>
                <c:pt idx="95">
                  <c:v>1654</c:v>
                </c:pt>
                <c:pt idx="96">
                  <c:v>1657</c:v>
                </c:pt>
                <c:pt idx="97">
                  <c:v>1658</c:v>
                </c:pt>
                <c:pt idx="98">
                  <c:v>1673</c:v>
                </c:pt>
                <c:pt idx="99">
                  <c:v>1675</c:v>
                </c:pt>
                <c:pt idx="100">
                  <c:v>1677</c:v>
                </c:pt>
                <c:pt idx="101">
                  <c:v>1677</c:v>
                </c:pt>
                <c:pt idx="102">
                  <c:v>1683</c:v>
                </c:pt>
                <c:pt idx="103">
                  <c:v>1812</c:v>
                </c:pt>
                <c:pt idx="104">
                  <c:v>1897</c:v>
                </c:pt>
                <c:pt idx="105">
                  <c:v>1945</c:v>
                </c:pt>
                <c:pt idx="106">
                  <c:v>1961</c:v>
                </c:pt>
                <c:pt idx="107">
                  <c:v>1965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A0-4C39-BEA9-BFB4D3752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31544"/>
        <c:axId val="363736136"/>
      </c:scatterChart>
      <c:valAx>
        <c:axId val="363731544"/>
        <c:scaling>
          <c:orientation val="minMax"/>
          <c:max val="1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/>
                  <a:t>Number of measurements</a:t>
                </a:r>
              </a:p>
            </c:rich>
          </c:tx>
          <c:layout>
            <c:manualLayout>
              <c:xMode val="edge"/>
              <c:yMode val="edge"/>
              <c:x val="0.40561134518960357"/>
              <c:y val="0.939842592592592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6136"/>
        <c:crosses val="autoZero"/>
        <c:crossBetween val="midCat"/>
        <c:majorUnit val="12"/>
      </c:valAx>
      <c:valAx>
        <c:axId val="3637361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dirty="0"/>
                  <a:t>CO</a:t>
                </a:r>
                <a:r>
                  <a:rPr lang="es-ES" baseline="-25000" dirty="0"/>
                  <a:t>2</a:t>
                </a:r>
                <a:r>
                  <a:rPr lang="es-ES" dirty="0"/>
                  <a:t> </a:t>
                </a:r>
                <a:r>
                  <a:rPr lang="es-ES" dirty="0" err="1"/>
                  <a:t>concentration</a:t>
                </a:r>
                <a:r>
                  <a:rPr lang="es-ES" dirty="0"/>
                  <a:t> (ppm)</a:t>
                </a:r>
              </a:p>
            </c:rich>
          </c:tx>
          <c:layout>
            <c:manualLayout>
              <c:xMode val="edge"/>
              <c:yMode val="edge"/>
              <c:x val="0"/>
              <c:y val="0.217632986111111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363731544"/>
        <c:crosses val="autoZero"/>
        <c:crossBetween val="midCat"/>
        <c:majorUnit val="4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00023018645102"/>
          <c:y val="0.89041419753086415"/>
          <c:w val="0.81813769153013927"/>
          <c:h val="5.90722222222222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Palatino Linotype" panose="0204050205050503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s-ES" sz="900" b="0" i="0" u="none" strike="noStrike" kern="1200" spc="0" baseline="0" dirty="0" err="1" smtClean="0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r>
              <a:rPr lang="es-ES" sz="900" b="0" i="0" u="none" strike="noStrike" kern="1200" spc="0" baseline="0" dirty="0" err="1">
                <a:solidFill>
                  <a:prstClr val="black">
                    <a:lumMod val="65000"/>
                    <a:lumOff val="35000"/>
                  </a:prstClr>
                </a:solidFill>
                <a:latin typeface="Palatino Linotype" panose="02040502050505030304" pitchFamily="18" charset="0"/>
                <a:ea typeface="+mn-ea"/>
                <a:cs typeface="+mn-cs"/>
              </a:rPr>
              <a:t>Third Calibration</a:t>
            </a:r>
          </a:p>
        </c:rich>
      </c:tx>
      <c:layout>
        <c:manualLayout>
          <c:xMode val="edge"/>
          <c:yMode val="edge"/>
          <c:x val="0.4376575957430561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s-ES" sz="900" b="0" i="0" u="none" strike="noStrike" kern="1200" spc="0" baseline="0" dirty="0" err="1" smtClean="0">
              <a:solidFill>
                <a:prstClr val="black">
                  <a:lumMod val="65000"/>
                  <a:lumOff val="35000"/>
                </a:prstClr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144197778297686"/>
          <c:y val="7.5604861111111116E-2"/>
          <c:w val="0.85027691033972763"/>
          <c:h val="0.7423059185072915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0000FF"/>
              </a:solidFill>
              <a:ln w="6350">
                <a:solidFill>
                  <a:srgbClr val="0000FF"/>
                </a:solidFill>
              </a:ln>
              <a:effectLst/>
            </c:spPr>
          </c:marker>
          <c:trendline>
            <c:spPr>
              <a:ln w="22225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0757333180798955"/>
                  <c:y val="-0.344283834847663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prstClr val="black">
                          <a:lumMod val="65000"/>
                          <a:lumOff val="35000"/>
                        </a:prstClr>
                      </a:solidFill>
                      <a:latin typeface="Palatino Linotype" panose="02040502050505030304" pitchFamily="18" charset="0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'Third Calibration'!$B$4:$B$111</c:f>
              <c:numCache>
                <c:formatCode>General</c:formatCode>
                <c:ptCount val="108"/>
                <c:pt idx="0">
                  <c:v>541.20000000000005</c:v>
                </c:pt>
                <c:pt idx="1">
                  <c:v>546.29</c:v>
                </c:pt>
                <c:pt idx="2">
                  <c:v>546.29</c:v>
                </c:pt>
                <c:pt idx="3">
                  <c:v>546.29</c:v>
                </c:pt>
                <c:pt idx="4">
                  <c:v>546.29</c:v>
                </c:pt>
                <c:pt idx="5">
                  <c:v>546.29</c:v>
                </c:pt>
                <c:pt idx="6">
                  <c:v>541.20000000000005</c:v>
                </c:pt>
                <c:pt idx="7">
                  <c:v>546.29</c:v>
                </c:pt>
                <c:pt idx="8">
                  <c:v>546.29</c:v>
                </c:pt>
                <c:pt idx="9">
                  <c:v>556.47</c:v>
                </c:pt>
                <c:pt idx="10">
                  <c:v>556.47</c:v>
                </c:pt>
                <c:pt idx="11">
                  <c:v>566.66</c:v>
                </c:pt>
                <c:pt idx="12">
                  <c:v>561.57000000000005</c:v>
                </c:pt>
                <c:pt idx="13">
                  <c:v>556.47</c:v>
                </c:pt>
                <c:pt idx="14">
                  <c:v>566.66</c:v>
                </c:pt>
                <c:pt idx="15">
                  <c:v>566.66</c:v>
                </c:pt>
                <c:pt idx="16">
                  <c:v>566.66</c:v>
                </c:pt>
                <c:pt idx="17">
                  <c:v>561.57000000000005</c:v>
                </c:pt>
                <c:pt idx="18">
                  <c:v>592.12</c:v>
                </c:pt>
                <c:pt idx="19">
                  <c:v>592.12</c:v>
                </c:pt>
                <c:pt idx="20">
                  <c:v>612.48</c:v>
                </c:pt>
                <c:pt idx="21">
                  <c:v>607.39</c:v>
                </c:pt>
                <c:pt idx="22">
                  <c:v>617.58000000000004</c:v>
                </c:pt>
                <c:pt idx="23">
                  <c:v>648.13</c:v>
                </c:pt>
                <c:pt idx="24">
                  <c:v>648.13</c:v>
                </c:pt>
                <c:pt idx="25">
                  <c:v>653.23</c:v>
                </c:pt>
                <c:pt idx="26">
                  <c:v>643.04</c:v>
                </c:pt>
                <c:pt idx="27">
                  <c:v>643.04</c:v>
                </c:pt>
                <c:pt idx="28">
                  <c:v>637.95000000000005</c:v>
                </c:pt>
                <c:pt idx="29">
                  <c:v>653.23</c:v>
                </c:pt>
                <c:pt idx="30">
                  <c:v>653.23</c:v>
                </c:pt>
                <c:pt idx="31">
                  <c:v>648.13</c:v>
                </c:pt>
                <c:pt idx="32">
                  <c:v>658.32</c:v>
                </c:pt>
                <c:pt idx="33">
                  <c:v>658.32</c:v>
                </c:pt>
                <c:pt idx="34">
                  <c:v>663.41</c:v>
                </c:pt>
                <c:pt idx="35">
                  <c:v>663.41</c:v>
                </c:pt>
                <c:pt idx="36">
                  <c:v>648.13</c:v>
                </c:pt>
                <c:pt idx="37">
                  <c:v>663.41</c:v>
                </c:pt>
                <c:pt idx="38">
                  <c:v>653.23</c:v>
                </c:pt>
                <c:pt idx="39">
                  <c:v>668.51</c:v>
                </c:pt>
                <c:pt idx="40">
                  <c:v>653.23</c:v>
                </c:pt>
                <c:pt idx="41">
                  <c:v>668.51</c:v>
                </c:pt>
                <c:pt idx="42">
                  <c:v>673.6</c:v>
                </c:pt>
                <c:pt idx="43">
                  <c:v>663.41</c:v>
                </c:pt>
                <c:pt idx="44">
                  <c:v>658.32</c:v>
                </c:pt>
                <c:pt idx="45">
                  <c:v>678.69</c:v>
                </c:pt>
                <c:pt idx="46">
                  <c:v>663.41</c:v>
                </c:pt>
                <c:pt idx="47">
                  <c:v>678.69</c:v>
                </c:pt>
                <c:pt idx="48">
                  <c:v>673.6</c:v>
                </c:pt>
                <c:pt idx="49">
                  <c:v>678.69</c:v>
                </c:pt>
                <c:pt idx="50">
                  <c:v>673.6</c:v>
                </c:pt>
                <c:pt idx="51">
                  <c:v>678.69</c:v>
                </c:pt>
                <c:pt idx="52">
                  <c:v>673.6</c:v>
                </c:pt>
                <c:pt idx="53">
                  <c:v>663.41</c:v>
                </c:pt>
                <c:pt idx="54">
                  <c:v>678.69</c:v>
                </c:pt>
                <c:pt idx="55">
                  <c:v>673.6</c:v>
                </c:pt>
                <c:pt idx="56">
                  <c:v>688.88</c:v>
                </c:pt>
                <c:pt idx="57">
                  <c:v>704.16</c:v>
                </c:pt>
                <c:pt idx="58">
                  <c:v>693.97</c:v>
                </c:pt>
                <c:pt idx="59">
                  <c:v>688.88</c:v>
                </c:pt>
                <c:pt idx="60">
                  <c:v>724.52</c:v>
                </c:pt>
                <c:pt idx="61">
                  <c:v>719.42</c:v>
                </c:pt>
                <c:pt idx="62">
                  <c:v>704.16</c:v>
                </c:pt>
                <c:pt idx="63">
                  <c:v>729.61</c:v>
                </c:pt>
                <c:pt idx="64">
                  <c:v>729.61</c:v>
                </c:pt>
                <c:pt idx="65">
                  <c:v>739.79</c:v>
                </c:pt>
                <c:pt idx="66">
                  <c:v>755.07</c:v>
                </c:pt>
                <c:pt idx="67">
                  <c:v>724.52</c:v>
                </c:pt>
                <c:pt idx="68">
                  <c:v>729.61</c:v>
                </c:pt>
                <c:pt idx="69">
                  <c:v>724.52</c:v>
                </c:pt>
                <c:pt idx="70">
                  <c:v>744.89</c:v>
                </c:pt>
                <c:pt idx="71">
                  <c:v>724.52</c:v>
                </c:pt>
                <c:pt idx="72">
                  <c:v>755.07</c:v>
                </c:pt>
                <c:pt idx="73">
                  <c:v>760.17</c:v>
                </c:pt>
                <c:pt idx="74">
                  <c:v>765.26</c:v>
                </c:pt>
                <c:pt idx="75">
                  <c:v>775.44</c:v>
                </c:pt>
                <c:pt idx="76">
                  <c:v>765.26</c:v>
                </c:pt>
                <c:pt idx="77">
                  <c:v>755.07</c:v>
                </c:pt>
                <c:pt idx="78">
                  <c:v>780.54</c:v>
                </c:pt>
                <c:pt idx="79">
                  <c:v>760.17</c:v>
                </c:pt>
                <c:pt idx="80">
                  <c:v>785.63</c:v>
                </c:pt>
                <c:pt idx="81">
                  <c:v>785.63</c:v>
                </c:pt>
                <c:pt idx="82">
                  <c:v>790.72</c:v>
                </c:pt>
                <c:pt idx="83">
                  <c:v>760.17</c:v>
                </c:pt>
                <c:pt idx="84">
                  <c:v>775.44</c:v>
                </c:pt>
                <c:pt idx="85">
                  <c:v>795.82</c:v>
                </c:pt>
                <c:pt idx="86">
                  <c:v>800.91</c:v>
                </c:pt>
                <c:pt idx="87">
                  <c:v>785.63</c:v>
                </c:pt>
                <c:pt idx="88">
                  <c:v>811.09</c:v>
                </c:pt>
                <c:pt idx="89">
                  <c:v>795.82</c:v>
                </c:pt>
                <c:pt idx="90">
                  <c:v>836.55</c:v>
                </c:pt>
                <c:pt idx="91">
                  <c:v>943.49</c:v>
                </c:pt>
                <c:pt idx="92">
                  <c:v>938.39</c:v>
                </c:pt>
                <c:pt idx="93">
                  <c:v>928.22</c:v>
                </c:pt>
                <c:pt idx="94">
                  <c:v>958.77</c:v>
                </c:pt>
                <c:pt idx="95">
                  <c:v>943.49</c:v>
                </c:pt>
                <c:pt idx="96">
                  <c:v>928.22</c:v>
                </c:pt>
                <c:pt idx="97">
                  <c:v>933.3</c:v>
                </c:pt>
                <c:pt idx="98">
                  <c:v>933.3</c:v>
                </c:pt>
                <c:pt idx="99">
                  <c:v>938.39</c:v>
                </c:pt>
                <c:pt idx="100">
                  <c:v>953.67</c:v>
                </c:pt>
                <c:pt idx="101">
                  <c:v>948.58</c:v>
                </c:pt>
                <c:pt idx="102">
                  <c:v>943.49</c:v>
                </c:pt>
                <c:pt idx="103">
                  <c:v>1019.88</c:v>
                </c:pt>
                <c:pt idx="104">
                  <c:v>1004.6</c:v>
                </c:pt>
                <c:pt idx="105">
                  <c:v>1030.07</c:v>
                </c:pt>
                <c:pt idx="106">
                  <c:v>1030.07</c:v>
                </c:pt>
                <c:pt idx="107">
                  <c:v>1024.97</c:v>
                </c:pt>
              </c:numCache>
            </c:numRef>
          </c:xVal>
          <c:yVal>
            <c:numRef>
              <c:f>'Third Calibration'!$C$4:$C$111</c:f>
              <c:numCache>
                <c:formatCode>General</c:formatCode>
                <c:ptCount val="108"/>
                <c:pt idx="0">
                  <c:v>486</c:v>
                </c:pt>
                <c:pt idx="1">
                  <c:v>492</c:v>
                </c:pt>
                <c:pt idx="2">
                  <c:v>494</c:v>
                </c:pt>
                <c:pt idx="3">
                  <c:v>494</c:v>
                </c:pt>
                <c:pt idx="4">
                  <c:v>495</c:v>
                </c:pt>
                <c:pt idx="5">
                  <c:v>496</c:v>
                </c:pt>
                <c:pt idx="6">
                  <c:v>501</c:v>
                </c:pt>
                <c:pt idx="7">
                  <c:v>504</c:v>
                </c:pt>
                <c:pt idx="8">
                  <c:v>509</c:v>
                </c:pt>
                <c:pt idx="9">
                  <c:v>511</c:v>
                </c:pt>
                <c:pt idx="10">
                  <c:v>525</c:v>
                </c:pt>
                <c:pt idx="11">
                  <c:v>533</c:v>
                </c:pt>
                <c:pt idx="12">
                  <c:v>538</c:v>
                </c:pt>
                <c:pt idx="13">
                  <c:v>545</c:v>
                </c:pt>
                <c:pt idx="14">
                  <c:v>563</c:v>
                </c:pt>
                <c:pt idx="15">
                  <c:v>564</c:v>
                </c:pt>
                <c:pt idx="16">
                  <c:v>567</c:v>
                </c:pt>
                <c:pt idx="17">
                  <c:v>570</c:v>
                </c:pt>
                <c:pt idx="18">
                  <c:v>590</c:v>
                </c:pt>
                <c:pt idx="19">
                  <c:v>591</c:v>
                </c:pt>
                <c:pt idx="20">
                  <c:v>645</c:v>
                </c:pt>
                <c:pt idx="21">
                  <c:v>646</c:v>
                </c:pt>
                <c:pt idx="22">
                  <c:v>669</c:v>
                </c:pt>
                <c:pt idx="23">
                  <c:v>740</c:v>
                </c:pt>
                <c:pt idx="24">
                  <c:v>760</c:v>
                </c:pt>
                <c:pt idx="25">
                  <c:v>760</c:v>
                </c:pt>
                <c:pt idx="26">
                  <c:v>761</c:v>
                </c:pt>
                <c:pt idx="27">
                  <c:v>761</c:v>
                </c:pt>
                <c:pt idx="28">
                  <c:v>763</c:v>
                </c:pt>
                <c:pt idx="29">
                  <c:v>772</c:v>
                </c:pt>
                <c:pt idx="30">
                  <c:v>780</c:v>
                </c:pt>
                <c:pt idx="31">
                  <c:v>785</c:v>
                </c:pt>
                <c:pt idx="32">
                  <c:v>786</c:v>
                </c:pt>
                <c:pt idx="33">
                  <c:v>788</c:v>
                </c:pt>
                <c:pt idx="34">
                  <c:v>793</c:v>
                </c:pt>
                <c:pt idx="35">
                  <c:v>794</c:v>
                </c:pt>
                <c:pt idx="36">
                  <c:v>795</c:v>
                </c:pt>
                <c:pt idx="37">
                  <c:v>798</c:v>
                </c:pt>
                <c:pt idx="38">
                  <c:v>799</c:v>
                </c:pt>
                <c:pt idx="39">
                  <c:v>810</c:v>
                </c:pt>
                <c:pt idx="40">
                  <c:v>813</c:v>
                </c:pt>
                <c:pt idx="41">
                  <c:v>814</c:v>
                </c:pt>
                <c:pt idx="42">
                  <c:v>814</c:v>
                </c:pt>
                <c:pt idx="43">
                  <c:v>818</c:v>
                </c:pt>
                <c:pt idx="44">
                  <c:v>819</c:v>
                </c:pt>
                <c:pt idx="45">
                  <c:v>822</c:v>
                </c:pt>
                <c:pt idx="46">
                  <c:v>824</c:v>
                </c:pt>
                <c:pt idx="47">
                  <c:v>829</c:v>
                </c:pt>
                <c:pt idx="48">
                  <c:v>830</c:v>
                </c:pt>
                <c:pt idx="49">
                  <c:v>836</c:v>
                </c:pt>
                <c:pt idx="50">
                  <c:v>838</c:v>
                </c:pt>
                <c:pt idx="51">
                  <c:v>841</c:v>
                </c:pt>
                <c:pt idx="52">
                  <c:v>843</c:v>
                </c:pt>
                <c:pt idx="53">
                  <c:v>848</c:v>
                </c:pt>
                <c:pt idx="54">
                  <c:v>848</c:v>
                </c:pt>
                <c:pt idx="55">
                  <c:v>871</c:v>
                </c:pt>
                <c:pt idx="56">
                  <c:v>883</c:v>
                </c:pt>
                <c:pt idx="57">
                  <c:v>904</c:v>
                </c:pt>
                <c:pt idx="58">
                  <c:v>924</c:v>
                </c:pt>
                <c:pt idx="59">
                  <c:v>943</c:v>
                </c:pt>
                <c:pt idx="60">
                  <c:v>956</c:v>
                </c:pt>
                <c:pt idx="61">
                  <c:v>981</c:v>
                </c:pt>
                <c:pt idx="62">
                  <c:v>983</c:v>
                </c:pt>
                <c:pt idx="63">
                  <c:v>995</c:v>
                </c:pt>
                <c:pt idx="64">
                  <c:v>1015</c:v>
                </c:pt>
                <c:pt idx="65">
                  <c:v>1023</c:v>
                </c:pt>
                <c:pt idx="66">
                  <c:v>1029</c:v>
                </c:pt>
                <c:pt idx="67">
                  <c:v>1033</c:v>
                </c:pt>
                <c:pt idx="68">
                  <c:v>1051</c:v>
                </c:pt>
                <c:pt idx="69">
                  <c:v>1051</c:v>
                </c:pt>
                <c:pt idx="70">
                  <c:v>1053</c:v>
                </c:pt>
                <c:pt idx="71">
                  <c:v>1057</c:v>
                </c:pt>
                <c:pt idx="72">
                  <c:v>1057</c:v>
                </c:pt>
                <c:pt idx="73">
                  <c:v>1090</c:v>
                </c:pt>
                <c:pt idx="74">
                  <c:v>1096</c:v>
                </c:pt>
                <c:pt idx="75">
                  <c:v>1099</c:v>
                </c:pt>
                <c:pt idx="76">
                  <c:v>1100</c:v>
                </c:pt>
                <c:pt idx="77">
                  <c:v>1100</c:v>
                </c:pt>
                <c:pt idx="78">
                  <c:v>1114</c:v>
                </c:pt>
                <c:pt idx="79">
                  <c:v>1115</c:v>
                </c:pt>
                <c:pt idx="80">
                  <c:v>1121</c:v>
                </c:pt>
                <c:pt idx="81">
                  <c:v>1132</c:v>
                </c:pt>
                <c:pt idx="82">
                  <c:v>1141</c:v>
                </c:pt>
                <c:pt idx="83">
                  <c:v>1143</c:v>
                </c:pt>
                <c:pt idx="84">
                  <c:v>1143</c:v>
                </c:pt>
                <c:pt idx="85">
                  <c:v>1153</c:v>
                </c:pt>
                <c:pt idx="86">
                  <c:v>1208</c:v>
                </c:pt>
                <c:pt idx="87">
                  <c:v>1213</c:v>
                </c:pt>
                <c:pt idx="88">
                  <c:v>1236</c:v>
                </c:pt>
                <c:pt idx="89">
                  <c:v>1239</c:v>
                </c:pt>
                <c:pt idx="90">
                  <c:v>1362</c:v>
                </c:pt>
                <c:pt idx="91">
                  <c:v>1625</c:v>
                </c:pt>
                <c:pt idx="92">
                  <c:v>1638</c:v>
                </c:pt>
                <c:pt idx="93">
                  <c:v>1643</c:v>
                </c:pt>
                <c:pt idx="94">
                  <c:v>1652</c:v>
                </c:pt>
                <c:pt idx="95">
                  <c:v>1654</c:v>
                </c:pt>
                <c:pt idx="96">
                  <c:v>1657</c:v>
                </c:pt>
                <c:pt idx="97">
                  <c:v>1658</c:v>
                </c:pt>
                <c:pt idx="98">
                  <c:v>1673</c:v>
                </c:pt>
                <c:pt idx="99">
                  <c:v>1675</c:v>
                </c:pt>
                <c:pt idx="100">
                  <c:v>1677</c:v>
                </c:pt>
                <c:pt idx="101">
                  <c:v>1677</c:v>
                </c:pt>
                <c:pt idx="102">
                  <c:v>1683</c:v>
                </c:pt>
                <c:pt idx="103">
                  <c:v>1812</c:v>
                </c:pt>
                <c:pt idx="104">
                  <c:v>1897</c:v>
                </c:pt>
                <c:pt idx="105">
                  <c:v>1945</c:v>
                </c:pt>
                <c:pt idx="106">
                  <c:v>1961</c:v>
                </c:pt>
                <c:pt idx="107">
                  <c:v>1965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F2-4482-8885-00DA3B2B6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486928"/>
        <c:axId val="1336481936"/>
      </c:scatterChart>
      <c:valAx>
        <c:axId val="1336486928"/>
        <c:scaling>
          <c:orientation val="minMax"/>
          <c:max val="15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Sensor </a:t>
                </a:r>
                <a:r>
                  <a:rPr lang="es-ES" sz="900" b="0" i="0" baseline="0" dirty="0" err="1">
                    <a:effectLst/>
                  </a:rPr>
                  <a:t>voltage</a:t>
                </a:r>
                <a:r>
                  <a:rPr lang="es-ES" sz="900" b="0" i="0" baseline="0" dirty="0">
                    <a:effectLst/>
                  </a:rPr>
                  <a:t> (</a:t>
                </a:r>
                <a:r>
                  <a:rPr lang="es-ES" sz="900" b="0" i="0" baseline="0" dirty="0" err="1">
                    <a:effectLst/>
                  </a:rPr>
                  <a:t>mV</a:t>
                </a:r>
                <a:r>
                  <a:rPr lang="es-ES" sz="900" b="0" i="0" baseline="0" dirty="0">
                    <a:effectLst/>
                  </a:rPr>
                  <a:t>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928686544729654"/>
              <c:y val="0.931007708324761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1936"/>
        <c:crosses val="autoZero"/>
        <c:crossBetween val="midCat"/>
        <c:majorUnit val="250"/>
      </c:valAx>
      <c:valAx>
        <c:axId val="1336481936"/>
        <c:scaling>
          <c:orientation val="minMax"/>
          <c:max val="3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s-ES" sz="900" b="0" i="0" u="none" strike="noStrike" kern="1200" baseline="0">
                    <a:solidFill>
                      <a:prstClr val="black">
                        <a:lumMod val="65000"/>
                        <a:lumOff val="35000"/>
                      </a:prst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s-ES" sz="900" b="0" i="0" baseline="0" dirty="0">
                    <a:effectLst/>
                  </a:rPr>
                  <a:t>CO</a:t>
                </a:r>
                <a:r>
                  <a:rPr lang="es-ES" sz="900" b="0" i="0" baseline="-25000" dirty="0">
                    <a:effectLst/>
                  </a:rPr>
                  <a:t>2</a:t>
                </a:r>
                <a:r>
                  <a:rPr lang="es-ES" sz="900" b="0" i="0" baseline="0" dirty="0">
                    <a:effectLst/>
                  </a:rPr>
                  <a:t> </a:t>
                </a:r>
                <a:r>
                  <a:rPr lang="es-ES" sz="900" b="0" i="0" baseline="0" dirty="0" err="1">
                    <a:effectLst/>
                  </a:rPr>
                  <a:t>calibration</a:t>
                </a:r>
                <a:r>
                  <a:rPr lang="es-ES" sz="900" b="0" i="0" baseline="0" dirty="0">
                    <a:effectLst/>
                  </a:rPr>
                  <a:t> - KIMO (ppm)</a:t>
                </a:r>
                <a:endParaRPr lang="es-ES" sz="900" dirty="0">
                  <a:effectLst/>
                </a:endParaRPr>
              </a:p>
            </c:rich>
          </c:tx>
          <c:layout>
            <c:manualLayout>
              <c:xMode val="edge"/>
              <c:yMode val="edge"/>
              <c:x val="2.2746050340457513E-3"/>
              <c:y val="0.176869538650294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es-ES" sz="900" b="0" i="0" u="none" strike="noStrike" kern="1200" baseline="0">
                  <a:solidFill>
                    <a:prstClr val="black">
                      <a:lumMod val="65000"/>
                      <a:lumOff val="35000"/>
                    </a:prst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es-ES"/>
          </a:p>
        </c:txPr>
        <c:crossAx val="1336486928"/>
        <c:crosses val="autoZero"/>
        <c:crossBetween val="midCat"/>
        <c:majorUnit val="4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168975</xdr:colOff>
      <xdr:row>1</xdr:row>
      <xdr:rowOff>187352</xdr:rowOff>
    </xdr:from>
    <xdr:to>
      <xdr:col>47</xdr:col>
      <xdr:colOff>299445</xdr:colOff>
      <xdr:row>20</xdr:row>
      <xdr:rowOff>115396</xdr:rowOff>
    </xdr:to>
    <xdr:graphicFrame macro="">
      <xdr:nvGraphicFramePr>
        <xdr:cNvPr id="5" name="Gráfico 3">
          <a:extLst>
            <a:ext uri="{FF2B5EF4-FFF2-40B4-BE49-F238E27FC236}">
              <a16:creationId xmlns:a16="http://schemas.microsoft.com/office/drawing/2014/main" id="{6F20A6BF-7FDE-449B-9B53-FFEC91BD4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170504</xdr:colOff>
      <xdr:row>18</xdr:row>
      <xdr:rowOff>130607</xdr:rowOff>
    </xdr:from>
    <xdr:to>
      <xdr:col>47</xdr:col>
      <xdr:colOff>300974</xdr:colOff>
      <xdr:row>37</xdr:row>
      <xdr:rowOff>58651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E637F4C-1699-44DA-BF21-2A7547834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302932</xdr:colOff>
      <xdr:row>1</xdr:row>
      <xdr:rowOff>73335</xdr:rowOff>
    </xdr:from>
    <xdr:to>
      <xdr:col>47</xdr:col>
      <xdr:colOff>433402</xdr:colOff>
      <xdr:row>20</xdr:row>
      <xdr:rowOff>1379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83963F0-44AE-4BD8-B583-06C532D22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313058</xdr:colOff>
      <xdr:row>20</xdr:row>
      <xdr:rowOff>56055</xdr:rowOff>
    </xdr:from>
    <xdr:to>
      <xdr:col>47</xdr:col>
      <xdr:colOff>446703</xdr:colOff>
      <xdr:row>38</xdr:row>
      <xdr:rowOff>177359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B002DEC-BFC2-4CFC-A909-9DBDC7585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15484</xdr:colOff>
      <xdr:row>1</xdr:row>
      <xdr:rowOff>205814</xdr:rowOff>
    </xdr:from>
    <xdr:to>
      <xdr:col>47</xdr:col>
      <xdr:colOff>128284</xdr:colOff>
      <xdr:row>19</xdr:row>
      <xdr:rowOff>186314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EAD8042-5059-4052-A104-E549226BA7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15501</xdr:colOff>
      <xdr:row>20</xdr:row>
      <xdr:rowOff>40901</xdr:rowOff>
    </xdr:from>
    <xdr:to>
      <xdr:col>47</xdr:col>
      <xdr:colOff>128301</xdr:colOff>
      <xdr:row>39</xdr:row>
      <xdr:rowOff>21401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0C36BF-66EF-4C96-9977-7EA287DAF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5"/>
  <sheetViews>
    <sheetView zoomScale="115" zoomScaleNormal="115" workbookViewId="0">
      <selection activeCell="AY24" sqref="AY24"/>
    </sheetView>
  </sheetViews>
  <sheetFormatPr baseColWidth="10" defaultColWidth="9.1796875" defaultRowHeight="14.5" x14ac:dyDescent="0.35"/>
  <cols>
    <col min="1" max="1" width="21.453125" style="4" bestFit="1" customWidth="1"/>
    <col min="2" max="2" width="24.26953125" style="4" bestFit="1" customWidth="1"/>
    <col min="3" max="3" width="14.54296875" style="4" bestFit="1" customWidth="1"/>
    <col min="4" max="4" width="29.453125" style="4" bestFit="1" customWidth="1"/>
    <col min="5" max="5" width="26.54296875" style="4" bestFit="1" customWidth="1"/>
    <col min="6" max="6" width="6.26953125" style="4" bestFit="1" customWidth="1"/>
    <col min="7" max="7" width="12.81640625" style="5" bestFit="1" customWidth="1"/>
    <col min="8" max="8" width="5.26953125" style="5" bestFit="1" customWidth="1"/>
    <col min="9" max="9" width="10.54296875" style="5" bestFit="1" customWidth="1"/>
    <col min="10" max="10" width="4" style="5" bestFit="1" customWidth="1"/>
    <col min="11" max="11" width="10.54296875" style="5" bestFit="1" customWidth="1"/>
    <col min="12" max="12" width="10" style="5" customWidth="1"/>
    <col min="13" max="13" width="6.453125" style="5" bestFit="1" customWidth="1"/>
    <col min="14" max="14" width="8.26953125" style="5" bestFit="1" customWidth="1"/>
    <col min="15" max="15" width="3.54296875" style="5" bestFit="1" customWidth="1"/>
    <col min="16" max="17" width="10.54296875" style="5" bestFit="1" customWidth="1"/>
    <col min="18" max="18" width="8.26953125" style="5" customWidth="1"/>
    <col min="19" max="19" width="3.453125" style="5" bestFit="1" customWidth="1"/>
    <col min="20" max="21" width="15.1796875" style="5" bestFit="1" customWidth="1"/>
    <col min="22" max="22" width="14" style="5" bestFit="1" customWidth="1"/>
    <col min="23" max="23" width="6.26953125" style="4" bestFit="1" customWidth="1"/>
    <col min="24" max="24" width="17.453125" style="4" bestFit="1" customWidth="1"/>
    <col min="25" max="25" width="5.26953125" style="4" bestFit="1" customWidth="1"/>
    <col min="26" max="26" width="12.26953125" style="4" bestFit="1" customWidth="1"/>
    <col min="27" max="27" width="4" style="4" bestFit="1" customWidth="1"/>
    <col min="28" max="28" width="8.26953125" style="4" bestFit="1" customWidth="1"/>
    <col min="29" max="29" width="8" style="4" customWidth="1"/>
    <col min="30" max="30" width="6.453125" style="4" bestFit="1" customWidth="1"/>
    <col min="31" max="31" width="13.453125" style="4" bestFit="1" customWidth="1"/>
    <col min="32" max="32" width="3.54296875" style="4" bestFit="1" customWidth="1"/>
    <col min="33" max="33" width="12.26953125" style="4" bestFit="1" customWidth="1"/>
    <col min="34" max="34" width="13.453125" style="4" bestFit="1" customWidth="1"/>
    <col min="35" max="35" width="9.1796875" style="4"/>
    <col min="36" max="36" width="3.453125" style="4" bestFit="1" customWidth="1"/>
    <col min="37" max="37" width="14" style="4" bestFit="1" customWidth="1"/>
    <col min="38" max="38" width="13.453125" style="4" bestFit="1" customWidth="1"/>
    <col min="39" max="39" width="16.26953125" style="4" bestFit="1" customWidth="1"/>
    <col min="40" max="16384" width="9.1796875" style="4"/>
  </cols>
  <sheetData>
    <row r="1" spans="1:41" x14ac:dyDescent="0.35">
      <c r="A1" s="9" t="s">
        <v>0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41" x14ac:dyDescent="0.35">
      <c r="A2" s="9"/>
      <c r="B2" s="9"/>
      <c r="C2" s="9"/>
      <c r="D2" s="18" t="s">
        <v>6</v>
      </c>
      <c r="E2" s="18" t="s">
        <v>13</v>
      </c>
      <c r="F2" s="9"/>
      <c r="G2" s="22" t="s">
        <v>6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X2" s="22" t="s">
        <v>13</v>
      </c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4"/>
    </row>
    <row r="3" spans="1:41" x14ac:dyDescent="0.35">
      <c r="A3" s="14" t="s">
        <v>1</v>
      </c>
      <c r="B3" s="14" t="s">
        <v>2</v>
      </c>
      <c r="C3" s="9" t="s">
        <v>3</v>
      </c>
      <c r="D3" s="9" t="s">
        <v>16</v>
      </c>
      <c r="E3" s="9" t="s">
        <v>16</v>
      </c>
      <c r="F3" s="9"/>
      <c r="G3" s="10" t="s">
        <v>14</v>
      </c>
      <c r="H3" s="10"/>
      <c r="I3" s="10" t="s">
        <v>9</v>
      </c>
      <c r="J3" s="10"/>
      <c r="K3" s="10" t="s">
        <v>12</v>
      </c>
      <c r="L3" s="10"/>
      <c r="M3" s="10"/>
      <c r="N3" s="10" t="s">
        <v>11</v>
      </c>
      <c r="O3" s="10"/>
      <c r="P3" s="10" t="s">
        <v>22</v>
      </c>
      <c r="Q3" s="10"/>
      <c r="R3" s="10"/>
      <c r="S3" s="10"/>
      <c r="T3" s="21" t="s">
        <v>15</v>
      </c>
      <c r="U3" s="21"/>
      <c r="V3" s="21"/>
      <c r="X3" s="10" t="s">
        <v>14</v>
      </c>
      <c r="Y3" s="10"/>
      <c r="Z3" s="10" t="s">
        <v>9</v>
      </c>
      <c r="AA3" s="10"/>
      <c r="AB3" s="10" t="s">
        <v>12</v>
      </c>
      <c r="AC3" s="10"/>
      <c r="AD3" s="10"/>
      <c r="AE3" s="10" t="s">
        <v>11</v>
      </c>
      <c r="AF3" s="10"/>
      <c r="AG3" s="10" t="s">
        <v>22</v>
      </c>
      <c r="AH3" s="10"/>
      <c r="AI3" s="10"/>
      <c r="AJ3" s="10"/>
      <c r="AK3" s="21" t="s">
        <v>15</v>
      </c>
      <c r="AL3" s="21"/>
      <c r="AM3" s="21"/>
      <c r="AN3" s="17"/>
      <c r="AO3" s="17"/>
    </row>
    <row r="4" spans="1:41" x14ac:dyDescent="0.35">
      <c r="A4" s="4">
        <v>1</v>
      </c>
      <c r="B4" s="19">
        <v>537.6</v>
      </c>
      <c r="C4" s="3">
        <v>450</v>
      </c>
      <c r="D4" s="6">
        <f t="shared" ref="D4:D35" si="0">B4*3.1249-1251.6</f>
        <v>428.34624000000008</v>
      </c>
      <c r="E4" s="6">
        <f t="shared" ref="E4:E35" si="1">B4*3.3237-1281.2</f>
        <v>505.62112000000002</v>
      </c>
      <c r="G4" s="5">
        <f t="shared" ref="G4:G35" si="2">((C4-D4))^2</f>
        <v>468.88532213759652</v>
      </c>
      <c r="I4" s="5">
        <f t="shared" ref="I4:I35" si="3">ABS((C4-D4))</f>
        <v>21.65375999999992</v>
      </c>
      <c r="K4" s="5">
        <f t="shared" ref="K4:K35" si="4">C4-D4</f>
        <v>21.65375999999992</v>
      </c>
      <c r="N4" s="7">
        <f t="shared" ref="N4:N35" si="5">ABS(($C4-D4)/$C4)</f>
        <v>4.8119466666666492E-2</v>
      </c>
      <c r="O4" s="7"/>
      <c r="P4" s="7">
        <f>ABS(D4-C4)</f>
        <v>21.65375999999992</v>
      </c>
      <c r="Q4" s="7">
        <f>ABS(D4-AVERAGE($C$4:$C$111))</f>
        <v>654.57968592592579</v>
      </c>
      <c r="T4" s="5">
        <f t="shared" ref="T4:T33" si="6">(C4-(AVERAGE($C$4:$C$111)))*(D4-(AVERAGE($D$4:$D$111)))</f>
        <v>343509.18737395777</v>
      </c>
      <c r="U4" s="5">
        <f t="shared" ref="U4:U35" si="7">(C4-(AVERAGE($C$4:$C$111)))^2</f>
        <v>400595.22770919057</v>
      </c>
      <c r="V4" s="5">
        <f t="shared" ref="V4:V35" si="8">(D4-(AVERAGE($D$4:$D$111)))^2</f>
        <v>294558.08169531438</v>
      </c>
      <c r="X4" s="15">
        <f t="shared" ref="X4:X35" si="9">((C4-E4))^2</f>
        <v>3093.708990054402</v>
      </c>
      <c r="Z4" s="4">
        <f t="shared" ref="Z4:Z35" si="10">ABS((C4-E4))</f>
        <v>55.621120000000019</v>
      </c>
      <c r="AB4" s="6">
        <f t="shared" ref="AB4:AB35" si="11">((C4-E4))</f>
        <v>-55.621120000000019</v>
      </c>
      <c r="AC4" s="6"/>
      <c r="AE4" s="4">
        <f t="shared" ref="AE4:AE35" si="12">ABS(($C4-E4)/$C4)</f>
        <v>0.12360248888888893</v>
      </c>
      <c r="AG4" s="4">
        <f t="shared" ref="AG4:AG35" si="13">ABS(E4-C4)</f>
        <v>55.621120000000019</v>
      </c>
      <c r="AH4" s="4">
        <f t="shared" ref="AH4:AH35" si="14">ABS(E4-AVERAGE($C$4:$C$111))</f>
        <v>577.30480592592585</v>
      </c>
      <c r="AK4" s="4">
        <f t="shared" ref="AK4:AK35" si="15">(C4-(AVERAGE($C$4:$C$111)))*(E4-(AVERAGE($E$4:$E$111)))</f>
        <v>365362.5671460926</v>
      </c>
      <c r="AL4" s="4">
        <f t="shared" ref="AL4:AL35" si="16">(C4-(AVERAGE($C$4:$C$111)))^2</f>
        <v>400595.22770919057</v>
      </c>
      <c r="AM4" s="16">
        <f t="shared" ref="AM4:AM35" si="17">(E4-(AVERAGE($E$4:$E$111)))^2</f>
        <v>333228.64636941964</v>
      </c>
    </row>
    <row r="5" spans="1:41" x14ac:dyDescent="0.35">
      <c r="A5" s="4">
        <v>2</v>
      </c>
      <c r="B5" s="19">
        <v>552.4</v>
      </c>
      <c r="C5" s="4">
        <v>471</v>
      </c>
      <c r="D5" s="6">
        <f t="shared" si="0"/>
        <v>474.59475999999995</v>
      </c>
      <c r="E5" s="6">
        <f t="shared" si="1"/>
        <v>554.81187999999997</v>
      </c>
      <c r="G5" s="5">
        <f t="shared" si="2"/>
        <v>12.922299457599648</v>
      </c>
      <c r="I5" s="5">
        <f t="shared" si="3"/>
        <v>3.5947599999999511</v>
      </c>
      <c r="K5" s="5">
        <f t="shared" si="4"/>
        <v>-3.5947599999999511</v>
      </c>
      <c r="N5" s="7">
        <f t="shared" si="5"/>
        <v>7.6321868365179426E-3</v>
      </c>
      <c r="O5" s="7"/>
      <c r="P5" s="7">
        <f t="shared" ref="P5:P68" si="18">ABS(D5-C5)</f>
        <v>3.5947599999999511</v>
      </c>
      <c r="Q5" s="7">
        <f t="shared" ref="Q5:Q68" si="19">ABS(D5-AVERAGE($C$4:$C$111))</f>
        <v>608.33116592592592</v>
      </c>
      <c r="T5" s="5">
        <f t="shared" si="6"/>
        <v>303811.14583064307</v>
      </c>
      <c r="U5" s="5">
        <f t="shared" si="7"/>
        <v>374453.33882030169</v>
      </c>
      <c r="V5" s="5">
        <f t="shared" si="8"/>
        <v>246495.89885276242</v>
      </c>
      <c r="X5" s="15">
        <f t="shared" si="9"/>
        <v>7024.4312291343958</v>
      </c>
      <c r="Z5" s="4">
        <f t="shared" si="10"/>
        <v>83.811879999999974</v>
      </c>
      <c r="AB5" s="6">
        <f t="shared" si="11"/>
        <v>-83.811879999999974</v>
      </c>
      <c r="AC5" s="6"/>
      <c r="AE5" s="4">
        <f t="shared" si="12"/>
        <v>0.17794454352441608</v>
      </c>
      <c r="AG5" s="4">
        <f t="shared" si="13"/>
        <v>83.811879999999974</v>
      </c>
      <c r="AH5" s="4">
        <f t="shared" si="14"/>
        <v>528.11404592592589</v>
      </c>
      <c r="AK5" s="4">
        <f t="shared" si="15"/>
        <v>323139.01417559263</v>
      </c>
      <c r="AL5" s="4">
        <f t="shared" si="16"/>
        <v>374453.33882030169</v>
      </c>
      <c r="AM5" s="16">
        <f t="shared" si="17"/>
        <v>278856.70030701451</v>
      </c>
    </row>
    <row r="6" spans="1:41" x14ac:dyDescent="0.35">
      <c r="A6" s="4">
        <v>3</v>
      </c>
      <c r="B6" s="19">
        <v>522.79999999999995</v>
      </c>
      <c r="C6" s="3">
        <v>503</v>
      </c>
      <c r="D6" s="6">
        <f t="shared" si="0"/>
        <v>382.09771999999975</v>
      </c>
      <c r="E6" s="6">
        <f t="shared" si="1"/>
        <v>456.43035999999984</v>
      </c>
      <c r="G6" s="5">
        <f t="shared" si="2"/>
        <v>14617.361309198459</v>
      </c>
      <c r="I6" s="5">
        <f t="shared" si="3"/>
        <v>120.90228000000025</v>
      </c>
      <c r="K6" s="5">
        <f t="shared" si="4"/>
        <v>120.90228000000025</v>
      </c>
      <c r="N6" s="7">
        <f t="shared" si="5"/>
        <v>0.24036238568588519</v>
      </c>
      <c r="O6" s="7"/>
      <c r="P6" s="7">
        <f t="shared" si="18"/>
        <v>120.90228000000025</v>
      </c>
      <c r="Q6" s="7">
        <f t="shared" si="19"/>
        <v>700.82820592592611</v>
      </c>
      <c r="T6" s="5">
        <f t="shared" si="6"/>
        <v>341565.1043319765</v>
      </c>
      <c r="U6" s="5">
        <f t="shared" si="7"/>
        <v>336314.07956104248</v>
      </c>
      <c r="V6" s="5">
        <f t="shared" si="8"/>
        <v>346898.11574224767</v>
      </c>
      <c r="X6" s="15">
        <f t="shared" si="9"/>
        <v>2168.7313697296154</v>
      </c>
      <c r="Z6" s="4">
        <f t="shared" si="10"/>
        <v>46.569640000000163</v>
      </c>
      <c r="AB6" s="6">
        <f t="shared" si="11"/>
        <v>46.569640000000163</v>
      </c>
      <c r="AC6" s="6"/>
      <c r="AE6" s="4">
        <f t="shared" si="12"/>
        <v>9.2583777335984413E-2</v>
      </c>
      <c r="AG6" s="4">
        <f t="shared" si="13"/>
        <v>46.569640000000163</v>
      </c>
      <c r="AH6" s="4">
        <f t="shared" si="14"/>
        <v>626.49556592592603</v>
      </c>
      <c r="AK6" s="4">
        <f t="shared" si="15"/>
        <v>363294.80535959266</v>
      </c>
      <c r="AL6" s="4">
        <f t="shared" si="16"/>
        <v>336314.07956104248</v>
      </c>
      <c r="AM6" s="16">
        <f t="shared" si="17"/>
        <v>392440.05417058023</v>
      </c>
    </row>
    <row r="7" spans="1:41" x14ac:dyDescent="0.35">
      <c r="A7" s="4">
        <v>4</v>
      </c>
      <c r="B7" s="19">
        <v>542.54</v>
      </c>
      <c r="C7" s="3">
        <v>529</v>
      </c>
      <c r="D7" s="6">
        <f t="shared" si="0"/>
        <v>443.78324599999996</v>
      </c>
      <c r="E7" s="6">
        <f t="shared" si="1"/>
        <v>522.04019799999992</v>
      </c>
      <c r="G7" s="5">
        <f t="shared" si="2"/>
        <v>7261.8951622965224</v>
      </c>
      <c r="I7" s="5">
        <f t="shared" si="3"/>
        <v>85.216754000000037</v>
      </c>
      <c r="K7" s="5">
        <f t="shared" si="4"/>
        <v>85.216754000000037</v>
      </c>
      <c r="N7" s="7">
        <f t="shared" si="5"/>
        <v>0.16109027221172029</v>
      </c>
      <c r="O7" s="7"/>
      <c r="P7" s="7">
        <f t="shared" si="18"/>
        <v>85.216754000000037</v>
      </c>
      <c r="Q7" s="7">
        <f t="shared" si="19"/>
        <v>639.1426799259259</v>
      </c>
      <c r="T7" s="5">
        <f t="shared" si="6"/>
        <v>292082.39732001344</v>
      </c>
      <c r="U7" s="5">
        <f t="shared" si="7"/>
        <v>306833.93141289434</v>
      </c>
      <c r="V7" s="5">
        <f t="shared" si="8"/>
        <v>278040.06692273234</v>
      </c>
      <c r="X7" s="15">
        <f t="shared" si="9"/>
        <v>48.438843879205137</v>
      </c>
      <c r="Z7" s="4">
        <f t="shared" si="10"/>
        <v>6.9598020000000815</v>
      </c>
      <c r="AB7" s="6">
        <f t="shared" si="11"/>
        <v>6.9598020000000815</v>
      </c>
      <c r="AC7" s="6"/>
      <c r="AE7" s="4">
        <f t="shared" si="12"/>
        <v>1.3156525519848925E-2</v>
      </c>
      <c r="AG7" s="4">
        <f t="shared" si="13"/>
        <v>6.9598020000000815</v>
      </c>
      <c r="AH7" s="4">
        <f t="shared" si="14"/>
        <v>560.88572792592595</v>
      </c>
      <c r="AK7" s="4">
        <f t="shared" si="15"/>
        <v>310664.10572259262</v>
      </c>
      <c r="AL7" s="4">
        <f t="shared" si="16"/>
        <v>306833.93141289434</v>
      </c>
      <c r="AM7" s="16">
        <f t="shared" si="17"/>
        <v>314542.09167807316</v>
      </c>
    </row>
    <row r="8" spans="1:41" x14ac:dyDescent="0.35">
      <c r="A8" s="4">
        <v>5</v>
      </c>
      <c r="B8" s="6">
        <v>552.4</v>
      </c>
      <c r="C8" s="3">
        <v>530</v>
      </c>
      <c r="D8" s="6">
        <f t="shared" si="0"/>
        <v>474.59475999999995</v>
      </c>
      <c r="E8" s="6">
        <f t="shared" si="1"/>
        <v>554.81187999999997</v>
      </c>
      <c r="G8" s="5">
        <f t="shared" si="2"/>
        <v>3069.7406194576056</v>
      </c>
      <c r="I8" s="5">
        <f t="shared" si="3"/>
        <v>55.405240000000049</v>
      </c>
      <c r="K8" s="5">
        <f t="shared" si="4"/>
        <v>55.405240000000049</v>
      </c>
      <c r="N8" s="7">
        <f t="shared" si="5"/>
        <v>0.10453818867924537</v>
      </c>
      <c r="O8" s="7"/>
      <c r="P8" s="7">
        <f t="shared" si="18"/>
        <v>55.405240000000049</v>
      </c>
      <c r="Q8" s="7">
        <f t="shared" si="19"/>
        <v>608.33116592592592</v>
      </c>
      <c r="T8" s="5">
        <f t="shared" si="6"/>
        <v>274518.61736506899</v>
      </c>
      <c r="U8" s="5">
        <f t="shared" si="7"/>
        <v>305727.07956104248</v>
      </c>
      <c r="V8" s="5">
        <f t="shared" si="8"/>
        <v>246495.89885276242</v>
      </c>
      <c r="X8" s="15">
        <f t="shared" si="9"/>
        <v>615.62938913439871</v>
      </c>
      <c r="Z8" s="4">
        <f t="shared" si="10"/>
        <v>24.811879999999974</v>
      </c>
      <c r="AB8" s="6">
        <f t="shared" si="11"/>
        <v>-24.811879999999974</v>
      </c>
      <c r="AC8" s="6"/>
      <c r="AE8" s="4">
        <f t="shared" si="12"/>
        <v>4.6814867924528256E-2</v>
      </c>
      <c r="AG8" s="4">
        <f t="shared" si="13"/>
        <v>24.811879999999974</v>
      </c>
      <c r="AH8" s="4">
        <f t="shared" si="14"/>
        <v>528.11404592592589</v>
      </c>
      <c r="AK8" s="4">
        <f t="shared" si="15"/>
        <v>291982.95258609258</v>
      </c>
      <c r="AL8" s="4">
        <f t="shared" si="16"/>
        <v>305727.07956104248</v>
      </c>
      <c r="AM8" s="16">
        <f t="shared" si="17"/>
        <v>278856.70030701451</v>
      </c>
    </row>
    <row r="9" spans="1:41" x14ac:dyDescent="0.35">
      <c r="A9" s="4">
        <v>6</v>
      </c>
      <c r="B9" s="19">
        <v>552.4</v>
      </c>
      <c r="C9" s="3">
        <v>533</v>
      </c>
      <c r="D9" s="6">
        <f t="shared" si="0"/>
        <v>474.59475999999995</v>
      </c>
      <c r="E9" s="6">
        <f t="shared" si="1"/>
        <v>554.81187999999997</v>
      </c>
      <c r="G9" s="5">
        <f t="shared" si="2"/>
        <v>3411.1720594576059</v>
      </c>
      <c r="I9" s="5">
        <f t="shared" si="3"/>
        <v>58.405240000000049</v>
      </c>
      <c r="K9" s="5">
        <f t="shared" si="4"/>
        <v>58.405240000000049</v>
      </c>
      <c r="N9" s="7">
        <f t="shared" si="5"/>
        <v>0.10957831144465301</v>
      </c>
      <c r="O9" s="7"/>
      <c r="P9" s="7">
        <f t="shared" si="18"/>
        <v>58.405240000000049</v>
      </c>
      <c r="Q9" s="7">
        <f t="shared" si="19"/>
        <v>608.33116592592592</v>
      </c>
      <c r="T9" s="5">
        <f t="shared" si="6"/>
        <v>273029.1667651246</v>
      </c>
      <c r="U9" s="5">
        <f t="shared" si="7"/>
        <v>302418.52400548692</v>
      </c>
      <c r="V9" s="5">
        <f t="shared" si="8"/>
        <v>246495.89885276242</v>
      </c>
      <c r="X9" s="15">
        <f t="shared" si="9"/>
        <v>475.75810913439886</v>
      </c>
      <c r="Z9" s="4">
        <f t="shared" si="10"/>
        <v>21.811879999999974</v>
      </c>
      <c r="AB9" s="6">
        <f t="shared" si="11"/>
        <v>-21.811879999999974</v>
      </c>
      <c r="AC9" s="6"/>
      <c r="AE9" s="4">
        <f t="shared" si="12"/>
        <v>4.0922851782363927E-2</v>
      </c>
      <c r="AG9" s="4">
        <f t="shared" si="13"/>
        <v>21.811879999999974</v>
      </c>
      <c r="AH9" s="4">
        <f t="shared" si="14"/>
        <v>528.11404592592589</v>
      </c>
      <c r="AK9" s="4">
        <f t="shared" si="15"/>
        <v>290398.74606459262</v>
      </c>
      <c r="AL9" s="4">
        <f t="shared" si="16"/>
        <v>302418.52400548692</v>
      </c>
      <c r="AM9" s="16">
        <f t="shared" si="17"/>
        <v>278856.70030701451</v>
      </c>
    </row>
    <row r="10" spans="1:41" x14ac:dyDescent="0.35">
      <c r="A10" s="4">
        <v>7</v>
      </c>
      <c r="B10" s="19">
        <v>552.4</v>
      </c>
      <c r="C10" s="3">
        <v>534</v>
      </c>
      <c r="D10" s="6">
        <f t="shared" si="0"/>
        <v>474.59475999999995</v>
      </c>
      <c r="E10" s="6">
        <f t="shared" si="1"/>
        <v>554.81187999999997</v>
      </c>
      <c r="G10" s="5">
        <f t="shared" si="2"/>
        <v>3528.982539457606</v>
      </c>
      <c r="I10" s="5">
        <f t="shared" si="3"/>
        <v>59.405240000000049</v>
      </c>
      <c r="K10" s="5">
        <f t="shared" si="4"/>
        <v>59.405240000000049</v>
      </c>
      <c r="N10" s="7">
        <f t="shared" si="5"/>
        <v>0.11124576779026227</v>
      </c>
      <c r="O10" s="7"/>
      <c r="P10" s="7">
        <f t="shared" si="18"/>
        <v>59.405240000000049</v>
      </c>
      <c r="Q10" s="7">
        <f t="shared" si="19"/>
        <v>608.33116592592592</v>
      </c>
      <c r="T10" s="5">
        <f t="shared" si="6"/>
        <v>272532.68323180976</v>
      </c>
      <c r="U10" s="5">
        <f t="shared" si="7"/>
        <v>301319.67215363507</v>
      </c>
      <c r="V10" s="5">
        <f t="shared" si="8"/>
        <v>246495.89885276242</v>
      </c>
      <c r="X10" s="15">
        <f t="shared" si="9"/>
        <v>433.13434913439892</v>
      </c>
      <c r="Z10" s="4">
        <f t="shared" si="10"/>
        <v>20.811879999999974</v>
      </c>
      <c r="AB10" s="6">
        <f t="shared" si="11"/>
        <v>-20.811879999999974</v>
      </c>
      <c r="AC10" s="6"/>
      <c r="AE10" s="4">
        <f t="shared" si="12"/>
        <v>3.8973558052434409E-2</v>
      </c>
      <c r="AG10" s="4">
        <f t="shared" si="13"/>
        <v>20.811879999999974</v>
      </c>
      <c r="AH10" s="4">
        <f t="shared" si="14"/>
        <v>528.11404592592589</v>
      </c>
      <c r="AK10" s="4">
        <f t="shared" si="15"/>
        <v>289870.67722409259</v>
      </c>
      <c r="AL10" s="4">
        <f t="shared" si="16"/>
        <v>301319.67215363507</v>
      </c>
      <c r="AM10" s="16">
        <f t="shared" si="17"/>
        <v>278856.70030701451</v>
      </c>
    </row>
    <row r="11" spans="1:41" x14ac:dyDescent="0.35">
      <c r="A11" s="4">
        <v>8</v>
      </c>
      <c r="B11" s="19">
        <v>542.54</v>
      </c>
      <c r="C11" s="3">
        <v>540</v>
      </c>
      <c r="D11" s="6">
        <f t="shared" si="0"/>
        <v>443.78324599999996</v>
      </c>
      <c r="E11" s="6">
        <f t="shared" si="1"/>
        <v>522.04019799999992</v>
      </c>
      <c r="G11" s="5">
        <f t="shared" si="2"/>
        <v>9257.6637502965223</v>
      </c>
      <c r="I11" s="5">
        <f t="shared" si="3"/>
        <v>96.216754000000037</v>
      </c>
      <c r="K11" s="5">
        <f t="shared" si="4"/>
        <v>96.216754000000037</v>
      </c>
      <c r="N11" s="7">
        <f t="shared" si="5"/>
        <v>0.17817917407407413</v>
      </c>
      <c r="O11" s="7"/>
      <c r="P11" s="7">
        <f t="shared" si="18"/>
        <v>96.216754000000037</v>
      </c>
      <c r="Q11" s="7">
        <f t="shared" si="19"/>
        <v>639.1426799259259</v>
      </c>
      <c r="T11" s="5">
        <f t="shared" si="6"/>
        <v>286282.15179955051</v>
      </c>
      <c r="U11" s="5">
        <f t="shared" si="7"/>
        <v>294768.56104252394</v>
      </c>
      <c r="V11" s="5">
        <f t="shared" si="8"/>
        <v>278040.06692273234</v>
      </c>
      <c r="X11" s="15">
        <f t="shared" si="9"/>
        <v>322.55448787920693</v>
      </c>
      <c r="Z11" s="4">
        <f t="shared" si="10"/>
        <v>17.959802000000082</v>
      </c>
      <c r="AB11" s="6">
        <f t="shared" si="11"/>
        <v>17.959802000000082</v>
      </c>
      <c r="AC11" s="6"/>
      <c r="AE11" s="4">
        <f t="shared" si="12"/>
        <v>3.3258892592592744E-2</v>
      </c>
      <c r="AG11" s="4">
        <f t="shared" si="13"/>
        <v>17.959802000000082</v>
      </c>
      <c r="AH11" s="4">
        <f t="shared" si="14"/>
        <v>560.88572792592595</v>
      </c>
      <c r="AK11" s="4">
        <f t="shared" si="15"/>
        <v>304494.85997509264</v>
      </c>
      <c r="AL11" s="4">
        <f t="shared" si="16"/>
        <v>294768.56104252394</v>
      </c>
      <c r="AM11" s="16">
        <f t="shared" si="17"/>
        <v>314542.09167807316</v>
      </c>
    </row>
    <row r="12" spans="1:41" x14ac:dyDescent="0.35">
      <c r="A12" s="4">
        <v>9</v>
      </c>
      <c r="B12" s="19">
        <v>557.33000000000004</v>
      </c>
      <c r="C12" s="3">
        <v>557</v>
      </c>
      <c r="D12" s="6">
        <f t="shared" si="0"/>
        <v>490.00051700000017</v>
      </c>
      <c r="E12" s="6">
        <f t="shared" si="1"/>
        <v>571.19772100000023</v>
      </c>
      <c r="G12" s="5">
        <f t="shared" si="2"/>
        <v>4488.930722267266</v>
      </c>
      <c r="I12" s="5">
        <f t="shared" si="3"/>
        <v>66.999482999999827</v>
      </c>
      <c r="K12" s="5">
        <f t="shared" si="4"/>
        <v>66.999482999999827</v>
      </c>
      <c r="N12" s="7">
        <f t="shared" si="5"/>
        <v>0.12028632495511639</v>
      </c>
      <c r="O12" s="7"/>
      <c r="P12" s="7">
        <f t="shared" si="18"/>
        <v>66.999482999999827</v>
      </c>
      <c r="Q12" s="7">
        <f t="shared" si="19"/>
        <v>592.92540892592569</v>
      </c>
      <c r="T12" s="5">
        <f t="shared" si="6"/>
        <v>253011.2749507541</v>
      </c>
      <c r="U12" s="5">
        <f t="shared" si="7"/>
        <v>276598.07956104248</v>
      </c>
      <c r="V12" s="5">
        <f t="shared" si="8"/>
        <v>231435.82686400638</v>
      </c>
      <c r="X12" s="15">
        <f t="shared" si="9"/>
        <v>201.57528159384751</v>
      </c>
      <c r="Z12" s="4">
        <f t="shared" si="10"/>
        <v>14.197721000000229</v>
      </c>
      <c r="AB12" s="6">
        <f t="shared" si="11"/>
        <v>-14.197721000000229</v>
      </c>
      <c r="AC12" s="6"/>
      <c r="AE12" s="4">
        <f t="shared" si="12"/>
        <v>2.5489624775583895E-2</v>
      </c>
      <c r="AG12" s="4">
        <f t="shared" si="13"/>
        <v>14.197721000000229</v>
      </c>
      <c r="AH12" s="4">
        <f t="shared" si="14"/>
        <v>511.72820492592564</v>
      </c>
      <c r="AK12" s="4">
        <f t="shared" si="15"/>
        <v>269107.35529259249</v>
      </c>
      <c r="AL12" s="4">
        <f t="shared" si="16"/>
        <v>276598.07956104248</v>
      </c>
      <c r="AM12" s="16">
        <f t="shared" si="17"/>
        <v>261819.49197731682</v>
      </c>
    </row>
    <row r="13" spans="1:41" x14ac:dyDescent="0.35">
      <c r="A13" s="4">
        <v>10</v>
      </c>
      <c r="B13" s="19">
        <v>562.27</v>
      </c>
      <c r="C13" s="3">
        <v>560</v>
      </c>
      <c r="D13" s="6">
        <f t="shared" si="0"/>
        <v>505.43752299999983</v>
      </c>
      <c r="E13" s="6">
        <f t="shared" si="1"/>
        <v>587.6167989999999</v>
      </c>
      <c r="G13" s="5">
        <f t="shared" si="2"/>
        <v>2977.0638963755478</v>
      </c>
      <c r="I13" s="5">
        <f t="shared" si="3"/>
        <v>54.562477000000172</v>
      </c>
      <c r="K13" s="5">
        <f t="shared" si="4"/>
        <v>54.562477000000172</v>
      </c>
      <c r="N13" s="7">
        <f t="shared" si="5"/>
        <v>9.7432994642857443E-2</v>
      </c>
      <c r="O13" s="7"/>
      <c r="P13" s="7">
        <f t="shared" si="18"/>
        <v>54.562477000000172</v>
      </c>
      <c r="Q13" s="7">
        <f t="shared" si="19"/>
        <v>577.48840292592604</v>
      </c>
      <c r="T13" s="5">
        <f t="shared" si="6"/>
        <v>243495.63096573576</v>
      </c>
      <c r="U13" s="5">
        <f t="shared" si="7"/>
        <v>273451.52400548692</v>
      </c>
      <c r="V13" s="5">
        <f t="shared" si="8"/>
        <v>216821.32697937384</v>
      </c>
      <c r="X13" s="15">
        <f t="shared" si="9"/>
        <v>762.68758700639557</v>
      </c>
      <c r="Z13" s="4">
        <f t="shared" si="10"/>
        <v>27.616798999999901</v>
      </c>
      <c r="AB13" s="6">
        <f t="shared" si="11"/>
        <v>-27.616798999999901</v>
      </c>
      <c r="AC13" s="6"/>
      <c r="AE13" s="4">
        <f t="shared" si="12"/>
        <v>4.9315712499999824E-2</v>
      </c>
      <c r="AG13" s="4">
        <f t="shared" si="13"/>
        <v>27.616798999999901</v>
      </c>
      <c r="AH13" s="4">
        <f t="shared" si="14"/>
        <v>495.30912692592597</v>
      </c>
      <c r="AK13" s="4">
        <f t="shared" si="15"/>
        <v>258986.34472809263</v>
      </c>
      <c r="AL13" s="4">
        <f t="shared" si="16"/>
        <v>273451.52400548692</v>
      </c>
      <c r="AM13" s="16">
        <f t="shared" si="17"/>
        <v>245286.35193955831</v>
      </c>
    </row>
    <row r="14" spans="1:41" x14ac:dyDescent="0.35">
      <c r="A14" s="4">
        <v>11</v>
      </c>
      <c r="B14" s="19">
        <v>547.47</v>
      </c>
      <c r="C14" s="3">
        <v>571</v>
      </c>
      <c r="D14" s="6">
        <f t="shared" si="0"/>
        <v>459.18900299999996</v>
      </c>
      <c r="E14" s="6">
        <f t="shared" si="1"/>
        <v>538.42603900000017</v>
      </c>
      <c r="G14" s="5">
        <f t="shared" si="2"/>
        <v>12501.699050134019</v>
      </c>
      <c r="I14" s="5">
        <f t="shared" si="3"/>
        <v>111.81099700000004</v>
      </c>
      <c r="K14" s="5">
        <f t="shared" si="4"/>
        <v>111.81099700000004</v>
      </c>
      <c r="N14" s="7">
        <f t="shared" si="5"/>
        <v>0.19581610683012265</v>
      </c>
      <c r="O14" s="7"/>
      <c r="P14" s="7">
        <f t="shared" si="18"/>
        <v>111.81099700000004</v>
      </c>
      <c r="Q14" s="7">
        <f t="shared" si="19"/>
        <v>623.73692292592591</v>
      </c>
      <c r="T14" s="5">
        <f t="shared" si="6"/>
        <v>262049.39891597643</v>
      </c>
      <c r="U14" s="5">
        <f t="shared" si="7"/>
        <v>262068.15363511653</v>
      </c>
      <c r="V14" s="5">
        <f t="shared" si="8"/>
        <v>262030.64553900433</v>
      </c>
      <c r="X14" s="15">
        <f t="shared" si="9"/>
        <v>1061.0629352295098</v>
      </c>
      <c r="Z14" s="4">
        <f t="shared" si="10"/>
        <v>32.573960999999827</v>
      </c>
      <c r="AB14" s="6">
        <f t="shared" si="11"/>
        <v>32.573960999999827</v>
      </c>
      <c r="AC14" s="6"/>
      <c r="AE14" s="4">
        <f t="shared" si="12"/>
        <v>5.7047217162871852E-2</v>
      </c>
      <c r="AG14" s="4">
        <f t="shared" si="13"/>
        <v>32.573960999999827</v>
      </c>
      <c r="AH14" s="4">
        <f t="shared" si="14"/>
        <v>544.49988692592569</v>
      </c>
      <c r="AK14" s="4">
        <f t="shared" si="15"/>
        <v>278720.46695159248</v>
      </c>
      <c r="AL14" s="4">
        <f t="shared" si="16"/>
        <v>262068.15363511653</v>
      </c>
      <c r="AM14" s="16">
        <f t="shared" si="17"/>
        <v>296430.90020726633</v>
      </c>
    </row>
    <row r="15" spans="1:41" x14ac:dyDescent="0.35">
      <c r="A15" s="4">
        <v>12</v>
      </c>
      <c r="B15" s="19">
        <v>547.47</v>
      </c>
      <c r="C15" s="3">
        <v>571</v>
      </c>
      <c r="D15" s="6">
        <f t="shared" si="0"/>
        <v>459.18900299999996</v>
      </c>
      <c r="E15" s="6">
        <f t="shared" si="1"/>
        <v>538.42603900000017</v>
      </c>
      <c r="G15" s="5">
        <f t="shared" si="2"/>
        <v>12501.699050134019</v>
      </c>
      <c r="I15" s="5">
        <f t="shared" si="3"/>
        <v>111.81099700000004</v>
      </c>
      <c r="K15" s="5">
        <f t="shared" si="4"/>
        <v>111.81099700000004</v>
      </c>
      <c r="N15" s="7">
        <f t="shared" si="5"/>
        <v>0.19581610683012265</v>
      </c>
      <c r="O15" s="7"/>
      <c r="P15" s="7">
        <f t="shared" si="18"/>
        <v>111.81099700000004</v>
      </c>
      <c r="Q15" s="7">
        <f t="shared" si="19"/>
        <v>623.73692292592591</v>
      </c>
      <c r="T15" s="5">
        <f t="shared" si="6"/>
        <v>262049.39891597643</v>
      </c>
      <c r="U15" s="5">
        <f t="shared" si="7"/>
        <v>262068.15363511653</v>
      </c>
      <c r="V15" s="5">
        <f t="shared" si="8"/>
        <v>262030.64553900433</v>
      </c>
      <c r="X15" s="15">
        <f t="shared" si="9"/>
        <v>1061.0629352295098</v>
      </c>
      <c r="Z15" s="4">
        <f t="shared" si="10"/>
        <v>32.573960999999827</v>
      </c>
      <c r="AB15" s="6">
        <f t="shared" si="11"/>
        <v>32.573960999999827</v>
      </c>
      <c r="AC15" s="6"/>
      <c r="AE15" s="4">
        <f t="shared" si="12"/>
        <v>5.7047217162871852E-2</v>
      </c>
      <c r="AG15" s="4">
        <f t="shared" si="13"/>
        <v>32.573960999999827</v>
      </c>
      <c r="AH15" s="4">
        <f t="shared" si="14"/>
        <v>544.49988692592569</v>
      </c>
      <c r="AK15" s="4">
        <f t="shared" si="15"/>
        <v>278720.46695159248</v>
      </c>
      <c r="AL15" s="4">
        <f t="shared" si="16"/>
        <v>262068.15363511653</v>
      </c>
      <c r="AM15" s="16">
        <f t="shared" si="17"/>
        <v>296430.90020726633</v>
      </c>
    </row>
    <row r="16" spans="1:41" x14ac:dyDescent="0.35">
      <c r="A16" s="4">
        <v>13</v>
      </c>
      <c r="B16" s="19">
        <v>557.33000000000004</v>
      </c>
      <c r="C16" s="3">
        <v>576</v>
      </c>
      <c r="D16" s="6">
        <f t="shared" si="0"/>
        <v>490.00051700000017</v>
      </c>
      <c r="E16" s="6">
        <f t="shared" si="1"/>
        <v>571.19772100000023</v>
      </c>
      <c r="G16" s="5">
        <f t="shared" si="2"/>
        <v>7395.911076267259</v>
      </c>
      <c r="I16" s="5">
        <f t="shared" si="3"/>
        <v>85.999482999999827</v>
      </c>
      <c r="K16" s="5">
        <f t="shared" si="4"/>
        <v>85.999482999999827</v>
      </c>
      <c r="N16" s="7">
        <f t="shared" si="5"/>
        <v>0.14930465798611081</v>
      </c>
      <c r="O16" s="7"/>
      <c r="P16" s="7">
        <f t="shared" si="18"/>
        <v>85.999482999999827</v>
      </c>
      <c r="Q16" s="7">
        <f t="shared" si="19"/>
        <v>592.92540892592569</v>
      </c>
      <c r="T16" s="5">
        <f t="shared" si="6"/>
        <v>243870.79720077262</v>
      </c>
      <c r="U16" s="5">
        <f t="shared" si="7"/>
        <v>256973.89437585729</v>
      </c>
      <c r="V16" s="5">
        <f t="shared" si="8"/>
        <v>231435.82686400638</v>
      </c>
      <c r="X16" s="15">
        <f t="shared" si="9"/>
        <v>23.061883593838804</v>
      </c>
      <c r="Z16" s="4">
        <f t="shared" si="10"/>
        <v>4.8022789999997713</v>
      </c>
      <c r="AB16" s="6">
        <f t="shared" si="11"/>
        <v>4.8022789999997713</v>
      </c>
      <c r="AC16" s="6"/>
      <c r="AE16" s="4">
        <f t="shared" si="12"/>
        <v>8.3372899305551584E-3</v>
      </c>
      <c r="AG16" s="4">
        <f t="shared" si="13"/>
        <v>4.8022789999997713</v>
      </c>
      <c r="AH16" s="4">
        <f t="shared" si="14"/>
        <v>511.72820492592564</v>
      </c>
      <c r="AK16" s="4">
        <f t="shared" si="15"/>
        <v>259385.37830209246</v>
      </c>
      <c r="AL16" s="4">
        <f t="shared" si="16"/>
        <v>256973.89437585729</v>
      </c>
      <c r="AM16" s="16">
        <f t="shared" si="17"/>
        <v>261819.49197731682</v>
      </c>
    </row>
    <row r="17" spans="1:39" x14ac:dyDescent="0.35">
      <c r="A17" s="4">
        <v>14</v>
      </c>
      <c r="B17" s="19">
        <v>581.99</v>
      </c>
      <c r="C17" s="3">
        <v>582</v>
      </c>
      <c r="D17" s="6">
        <f t="shared" si="0"/>
        <v>567.06055100000003</v>
      </c>
      <c r="E17" s="6">
        <f t="shared" si="1"/>
        <v>653.16016300000001</v>
      </c>
      <c r="G17" s="5">
        <f t="shared" si="2"/>
        <v>223.18713642360004</v>
      </c>
      <c r="I17" s="5">
        <f t="shared" si="3"/>
        <v>14.939448999999968</v>
      </c>
      <c r="K17" s="5">
        <f t="shared" si="4"/>
        <v>14.939448999999968</v>
      </c>
      <c r="N17" s="7">
        <f t="shared" si="5"/>
        <v>2.566915635738826E-2</v>
      </c>
      <c r="O17" s="7"/>
      <c r="P17" s="7">
        <f t="shared" si="18"/>
        <v>14.939448999999968</v>
      </c>
      <c r="Q17" s="7">
        <f t="shared" si="19"/>
        <v>515.86537492592583</v>
      </c>
      <c r="T17" s="5">
        <f t="shared" si="6"/>
        <v>202382.96165955049</v>
      </c>
      <c r="U17" s="5">
        <f t="shared" si="7"/>
        <v>250926.78326474616</v>
      </c>
      <c r="V17" s="5">
        <f t="shared" si="8"/>
        <v>163230.33610515969</v>
      </c>
      <c r="X17" s="15">
        <f t="shared" si="9"/>
        <v>5063.7687981865702</v>
      </c>
      <c r="Z17" s="4">
        <f t="shared" si="10"/>
        <v>71.160163000000011</v>
      </c>
      <c r="AB17" s="6">
        <f t="shared" si="11"/>
        <v>-71.160163000000011</v>
      </c>
      <c r="AC17" s="6"/>
      <c r="AE17" s="4">
        <f t="shared" si="12"/>
        <v>0.12226832130584195</v>
      </c>
      <c r="AG17" s="4">
        <f t="shared" si="13"/>
        <v>71.160163000000011</v>
      </c>
      <c r="AH17" s="4">
        <f t="shared" si="14"/>
        <v>429.76576292592586</v>
      </c>
      <c r="AK17" s="4">
        <f t="shared" si="15"/>
        <v>215258.1681550926</v>
      </c>
      <c r="AL17" s="4">
        <f t="shared" si="16"/>
        <v>250926.78326474616</v>
      </c>
      <c r="AM17" s="16">
        <f t="shared" si="17"/>
        <v>184659.75753811083</v>
      </c>
    </row>
    <row r="18" spans="1:39" x14ac:dyDescent="0.35">
      <c r="A18" s="4">
        <v>15</v>
      </c>
      <c r="B18" s="19">
        <v>562.27</v>
      </c>
      <c r="C18" s="3">
        <v>590</v>
      </c>
      <c r="D18" s="6">
        <f t="shared" si="0"/>
        <v>505.43752299999983</v>
      </c>
      <c r="E18" s="6">
        <f t="shared" si="1"/>
        <v>587.6167989999999</v>
      </c>
      <c r="G18" s="5">
        <f t="shared" si="2"/>
        <v>7150.8125163755576</v>
      </c>
      <c r="I18" s="5">
        <f t="shared" si="3"/>
        <v>84.562477000000172</v>
      </c>
      <c r="K18" s="5">
        <f t="shared" si="4"/>
        <v>84.562477000000172</v>
      </c>
      <c r="N18" s="7">
        <f t="shared" si="5"/>
        <v>0.14332623220339011</v>
      </c>
      <c r="O18" s="7"/>
      <c r="P18" s="7">
        <f t="shared" si="18"/>
        <v>84.562477000000172</v>
      </c>
      <c r="Q18" s="7">
        <f t="shared" si="19"/>
        <v>577.48840292592604</v>
      </c>
      <c r="T18" s="5">
        <f t="shared" si="6"/>
        <v>229526.40785629133</v>
      </c>
      <c r="U18" s="5">
        <f t="shared" si="7"/>
        <v>242975.96844993136</v>
      </c>
      <c r="V18" s="5">
        <f t="shared" si="8"/>
        <v>216821.32697937384</v>
      </c>
      <c r="X18" s="15">
        <f t="shared" si="9"/>
        <v>5.6796470064014724</v>
      </c>
      <c r="Z18" s="4">
        <f t="shared" si="10"/>
        <v>2.3832010000000992</v>
      </c>
      <c r="AB18" s="6">
        <f t="shared" si="11"/>
        <v>2.3832010000000992</v>
      </c>
      <c r="AC18" s="6"/>
      <c r="AE18" s="4">
        <f t="shared" si="12"/>
        <v>4.0393237288137273E-3</v>
      </c>
      <c r="AG18" s="4">
        <f t="shared" si="13"/>
        <v>2.3832010000000992</v>
      </c>
      <c r="AH18" s="4">
        <f t="shared" si="14"/>
        <v>495.30912692592597</v>
      </c>
      <c r="AK18" s="4">
        <f t="shared" si="15"/>
        <v>244128.42708309263</v>
      </c>
      <c r="AL18" s="4">
        <f t="shared" si="16"/>
        <v>242975.96844993136</v>
      </c>
      <c r="AM18" s="16">
        <f t="shared" si="17"/>
        <v>245286.35193955831</v>
      </c>
    </row>
    <row r="19" spans="1:39" x14ac:dyDescent="0.35">
      <c r="A19" s="4">
        <v>16</v>
      </c>
      <c r="B19" s="19">
        <v>562.27</v>
      </c>
      <c r="C19" s="3">
        <v>594</v>
      </c>
      <c r="D19" s="6">
        <f t="shared" si="0"/>
        <v>505.43752299999983</v>
      </c>
      <c r="E19" s="6">
        <f t="shared" si="1"/>
        <v>587.6167989999999</v>
      </c>
      <c r="G19" s="5">
        <f t="shared" si="2"/>
        <v>7843.312332375559</v>
      </c>
      <c r="I19" s="5">
        <f t="shared" si="3"/>
        <v>88.562477000000172</v>
      </c>
      <c r="K19" s="5">
        <f t="shared" si="4"/>
        <v>88.562477000000172</v>
      </c>
      <c r="N19" s="7">
        <f t="shared" si="5"/>
        <v>0.14909507912457942</v>
      </c>
      <c r="O19" s="7"/>
      <c r="P19" s="7">
        <f t="shared" si="18"/>
        <v>88.562477000000172</v>
      </c>
      <c r="Q19" s="7">
        <f t="shared" si="19"/>
        <v>577.48840292592604</v>
      </c>
      <c r="T19" s="5">
        <f t="shared" si="6"/>
        <v>227663.84477503208</v>
      </c>
      <c r="U19" s="5">
        <f t="shared" si="7"/>
        <v>239048.56104252394</v>
      </c>
      <c r="V19" s="5">
        <f t="shared" si="8"/>
        <v>216821.32697937384</v>
      </c>
      <c r="X19" s="15">
        <f t="shared" si="9"/>
        <v>40.745255006402267</v>
      </c>
      <c r="Z19" s="4">
        <f t="shared" si="10"/>
        <v>6.3832010000000992</v>
      </c>
      <c r="AB19" s="6">
        <f t="shared" si="11"/>
        <v>6.3832010000000992</v>
      </c>
      <c r="AC19" s="6"/>
      <c r="AE19" s="4">
        <f t="shared" si="12"/>
        <v>1.0746129629629796E-2</v>
      </c>
      <c r="AG19" s="4">
        <f t="shared" si="13"/>
        <v>6.3832010000000992</v>
      </c>
      <c r="AH19" s="4">
        <f t="shared" si="14"/>
        <v>495.30912692592597</v>
      </c>
      <c r="AK19" s="4">
        <f t="shared" si="15"/>
        <v>242147.37139709265</v>
      </c>
      <c r="AL19" s="4">
        <f t="shared" si="16"/>
        <v>239048.56104252394</v>
      </c>
      <c r="AM19" s="16">
        <f t="shared" si="17"/>
        <v>245286.35193955831</v>
      </c>
    </row>
    <row r="20" spans="1:39" x14ac:dyDescent="0.35">
      <c r="A20" s="4">
        <v>17</v>
      </c>
      <c r="B20" s="19">
        <v>562.27</v>
      </c>
      <c r="C20" s="3">
        <v>612</v>
      </c>
      <c r="D20" s="6">
        <f t="shared" si="0"/>
        <v>505.43752299999983</v>
      </c>
      <c r="E20" s="6">
        <f t="shared" si="1"/>
        <v>587.6167989999999</v>
      </c>
      <c r="G20" s="5">
        <f t="shared" si="2"/>
        <v>11355.561504375566</v>
      </c>
      <c r="I20" s="5">
        <f t="shared" si="3"/>
        <v>106.56247700000017</v>
      </c>
      <c r="K20" s="5">
        <f t="shared" si="4"/>
        <v>106.56247700000017</v>
      </c>
      <c r="N20" s="7">
        <f t="shared" si="5"/>
        <v>0.17412169444444472</v>
      </c>
      <c r="O20" s="7"/>
      <c r="P20" s="7">
        <f t="shared" si="18"/>
        <v>106.56247700000017</v>
      </c>
      <c r="Q20" s="7">
        <f t="shared" si="19"/>
        <v>577.48840292592604</v>
      </c>
      <c r="T20" s="5">
        <f t="shared" si="6"/>
        <v>219282.31090936539</v>
      </c>
      <c r="U20" s="5">
        <f t="shared" si="7"/>
        <v>221771.22770919063</v>
      </c>
      <c r="V20" s="5">
        <f t="shared" si="8"/>
        <v>216821.32697937384</v>
      </c>
      <c r="X20" s="15">
        <f t="shared" si="9"/>
        <v>594.54049100640589</v>
      </c>
      <c r="Z20" s="4">
        <f t="shared" si="10"/>
        <v>24.383201000000099</v>
      </c>
      <c r="AB20" s="6">
        <f t="shared" si="11"/>
        <v>24.383201000000099</v>
      </c>
      <c r="AC20" s="6"/>
      <c r="AE20" s="4">
        <f t="shared" si="12"/>
        <v>3.9841831699346568E-2</v>
      </c>
      <c r="AG20" s="4">
        <f t="shared" si="13"/>
        <v>24.383201000000099</v>
      </c>
      <c r="AH20" s="4">
        <f t="shared" si="14"/>
        <v>495.30912692592597</v>
      </c>
      <c r="AK20" s="4">
        <f t="shared" si="15"/>
        <v>233232.62081009263</v>
      </c>
      <c r="AL20" s="4">
        <f t="shared" si="16"/>
        <v>221771.22770919063</v>
      </c>
      <c r="AM20" s="16">
        <f t="shared" si="17"/>
        <v>245286.35193955831</v>
      </c>
    </row>
    <row r="21" spans="1:39" x14ac:dyDescent="0.35">
      <c r="A21" s="4">
        <v>18</v>
      </c>
      <c r="B21" s="19">
        <v>567.20000000000005</v>
      </c>
      <c r="C21" s="3">
        <v>612</v>
      </c>
      <c r="D21" s="6">
        <f t="shared" si="0"/>
        <v>520.84328000000005</v>
      </c>
      <c r="E21" s="6">
        <f t="shared" si="1"/>
        <v>604.00264000000016</v>
      </c>
      <c r="G21" s="5">
        <f t="shared" si="2"/>
        <v>8309.5476011583905</v>
      </c>
      <c r="I21" s="5">
        <f t="shared" si="3"/>
        <v>91.15671999999995</v>
      </c>
      <c r="K21" s="5">
        <f t="shared" si="4"/>
        <v>91.15671999999995</v>
      </c>
      <c r="N21" s="7">
        <f t="shared" si="5"/>
        <v>0.1489488888888888</v>
      </c>
      <c r="O21" s="7"/>
      <c r="P21" s="7">
        <f t="shared" si="18"/>
        <v>91.15671999999995</v>
      </c>
      <c r="Q21" s="7">
        <f t="shared" si="19"/>
        <v>562.08264592592582</v>
      </c>
      <c r="T21" s="5">
        <f t="shared" si="6"/>
        <v>212027.34052955048</v>
      </c>
      <c r="U21" s="5">
        <f t="shared" si="7"/>
        <v>221771.22770919063</v>
      </c>
      <c r="V21" s="5">
        <f t="shared" si="8"/>
        <v>202711.56721459099</v>
      </c>
      <c r="X21" s="15">
        <f t="shared" si="9"/>
        <v>63.957766969597508</v>
      </c>
      <c r="Z21" s="4">
        <f t="shared" si="10"/>
        <v>7.9973599999998441</v>
      </c>
      <c r="AB21" s="6">
        <f t="shared" si="11"/>
        <v>7.9973599999998441</v>
      </c>
      <c r="AC21" s="6"/>
      <c r="AE21" s="4">
        <f t="shared" si="12"/>
        <v>1.306758169934615E-2</v>
      </c>
      <c r="AG21" s="4">
        <f t="shared" si="13"/>
        <v>7.9973599999998441</v>
      </c>
      <c r="AH21" s="4">
        <f t="shared" si="14"/>
        <v>478.92328592592571</v>
      </c>
      <c r="AK21" s="4">
        <f t="shared" si="15"/>
        <v>225516.10346509251</v>
      </c>
      <c r="AL21" s="4">
        <f t="shared" si="16"/>
        <v>221771.22770919063</v>
      </c>
      <c r="AM21" s="16">
        <f t="shared" si="17"/>
        <v>229324.21598336438</v>
      </c>
    </row>
    <row r="22" spans="1:39" x14ac:dyDescent="0.35">
      <c r="A22" s="4">
        <v>19</v>
      </c>
      <c r="B22" s="19">
        <v>591.85</v>
      </c>
      <c r="C22" s="3">
        <v>664</v>
      </c>
      <c r="D22" s="6">
        <f t="shared" si="0"/>
        <v>597.87206500000002</v>
      </c>
      <c r="E22" s="6">
        <f t="shared" si="1"/>
        <v>685.93184500000007</v>
      </c>
      <c r="G22" s="5">
        <f t="shared" si="2"/>
        <v>4372.9037873642219</v>
      </c>
      <c r="I22" s="5">
        <f t="shared" si="3"/>
        <v>66.127934999999979</v>
      </c>
      <c r="K22" s="5">
        <f t="shared" si="4"/>
        <v>66.127934999999979</v>
      </c>
      <c r="N22" s="7">
        <f t="shared" si="5"/>
        <v>9.9590263554216837E-2</v>
      </c>
      <c r="O22" s="7"/>
      <c r="P22" s="7">
        <f t="shared" si="18"/>
        <v>66.127934999999979</v>
      </c>
      <c r="Q22" s="7">
        <f t="shared" si="19"/>
        <v>485.05386092592585</v>
      </c>
      <c r="T22" s="5">
        <f t="shared" si="6"/>
        <v>156345.76475810609</v>
      </c>
      <c r="U22" s="5">
        <f t="shared" si="7"/>
        <v>175498.93141289434</v>
      </c>
      <c r="V22" s="5">
        <f t="shared" si="8"/>
        <v>139282.88885296931</v>
      </c>
      <c r="X22" s="15">
        <f t="shared" si="9"/>
        <v>481.00582510402791</v>
      </c>
      <c r="Z22" s="4">
        <f t="shared" si="10"/>
        <v>21.931845000000067</v>
      </c>
      <c r="AB22" s="6">
        <f t="shared" si="11"/>
        <v>-21.931845000000067</v>
      </c>
      <c r="AC22" s="6"/>
      <c r="AE22" s="4">
        <f t="shared" si="12"/>
        <v>3.3029887048192874E-2</v>
      </c>
      <c r="AG22" s="4">
        <f t="shared" si="13"/>
        <v>21.931845000000067</v>
      </c>
      <c r="AH22" s="4">
        <f t="shared" si="14"/>
        <v>396.9940809259258</v>
      </c>
      <c r="AK22" s="4">
        <f t="shared" si="15"/>
        <v>166292.17521409257</v>
      </c>
      <c r="AL22" s="4">
        <f t="shared" si="16"/>
        <v>175498.93141289434</v>
      </c>
      <c r="AM22" s="16">
        <f t="shared" si="17"/>
        <v>157568.40976071448</v>
      </c>
    </row>
    <row r="23" spans="1:39" x14ac:dyDescent="0.35">
      <c r="A23" s="4">
        <v>20</v>
      </c>
      <c r="B23" s="19">
        <v>567.20000000000005</v>
      </c>
      <c r="C23" s="3">
        <v>670</v>
      </c>
      <c r="D23" s="6">
        <f t="shared" si="0"/>
        <v>520.84328000000005</v>
      </c>
      <c r="E23" s="6">
        <f t="shared" si="1"/>
        <v>604.00264000000016</v>
      </c>
      <c r="G23" s="5">
        <f t="shared" si="2"/>
        <v>22247.727121158387</v>
      </c>
      <c r="I23" s="5">
        <f t="shared" si="3"/>
        <v>149.15671999999995</v>
      </c>
      <c r="K23" s="5">
        <f t="shared" si="4"/>
        <v>149.15671999999995</v>
      </c>
      <c r="N23" s="7">
        <f t="shared" si="5"/>
        <v>0.22262197014925367</v>
      </c>
      <c r="O23" s="7"/>
      <c r="P23" s="7">
        <f t="shared" si="18"/>
        <v>149.15671999999995</v>
      </c>
      <c r="Q23" s="7">
        <f t="shared" si="19"/>
        <v>562.08264592592582</v>
      </c>
      <c r="T23" s="5">
        <f t="shared" si="6"/>
        <v>185913.70975729125</v>
      </c>
      <c r="U23" s="5">
        <f t="shared" si="7"/>
        <v>170507.82030178321</v>
      </c>
      <c r="V23" s="5">
        <f t="shared" si="8"/>
        <v>202711.56721459099</v>
      </c>
      <c r="X23" s="15">
        <f t="shared" si="9"/>
        <v>4355.6515269695792</v>
      </c>
      <c r="Z23" s="4">
        <f t="shared" si="10"/>
        <v>65.997359999999844</v>
      </c>
      <c r="AB23" s="6">
        <f t="shared" si="11"/>
        <v>65.997359999999844</v>
      </c>
      <c r="AC23" s="6"/>
      <c r="AE23" s="4">
        <f t="shared" si="12"/>
        <v>9.850352238805947E-2</v>
      </c>
      <c r="AG23" s="4">
        <f t="shared" si="13"/>
        <v>65.997359999999844</v>
      </c>
      <c r="AH23" s="4">
        <f t="shared" si="14"/>
        <v>478.92328592592571</v>
      </c>
      <c r="AK23" s="4">
        <f t="shared" si="15"/>
        <v>197741.17479609253</v>
      </c>
      <c r="AL23" s="4">
        <f t="shared" si="16"/>
        <v>170507.82030178321</v>
      </c>
      <c r="AM23" s="16">
        <f t="shared" si="17"/>
        <v>229324.21598336438</v>
      </c>
    </row>
    <row r="24" spans="1:39" x14ac:dyDescent="0.35">
      <c r="A24" s="4">
        <v>21</v>
      </c>
      <c r="B24" s="19">
        <v>596.79</v>
      </c>
      <c r="C24" s="3">
        <v>676</v>
      </c>
      <c r="D24" s="6">
        <f t="shared" si="0"/>
        <v>613.3090709999999</v>
      </c>
      <c r="E24" s="6">
        <f t="shared" si="1"/>
        <v>702.35092299999997</v>
      </c>
      <c r="G24" s="5">
        <f t="shared" si="2"/>
        <v>3930.1525788830531</v>
      </c>
      <c r="I24" s="5">
        <f t="shared" si="3"/>
        <v>62.690929000000096</v>
      </c>
      <c r="K24" s="5">
        <f t="shared" si="4"/>
        <v>62.690929000000096</v>
      </c>
      <c r="N24" s="7">
        <f t="shared" si="5"/>
        <v>9.2738060650887716E-2</v>
      </c>
      <c r="O24" s="7"/>
      <c r="P24" s="7">
        <f t="shared" si="18"/>
        <v>62.690929000000096</v>
      </c>
      <c r="Q24" s="7">
        <f t="shared" si="19"/>
        <v>469.61685492592596</v>
      </c>
      <c r="T24" s="5">
        <f t="shared" si="6"/>
        <v>145585.5720582543</v>
      </c>
      <c r="U24" s="5">
        <f t="shared" si="7"/>
        <v>165588.70919067212</v>
      </c>
      <c r="V24" s="5">
        <f t="shared" si="8"/>
        <v>127998.81643574713</v>
      </c>
      <c r="X24" s="15">
        <f t="shared" si="9"/>
        <v>694.37114295192725</v>
      </c>
      <c r="Z24" s="4">
        <f t="shared" si="10"/>
        <v>26.350922999999966</v>
      </c>
      <c r="AB24" s="6">
        <f t="shared" si="11"/>
        <v>-26.350922999999966</v>
      </c>
      <c r="AC24" s="6"/>
      <c r="AE24" s="4">
        <f t="shared" si="12"/>
        <v>3.8980655325443737E-2</v>
      </c>
      <c r="AG24" s="4">
        <f t="shared" si="13"/>
        <v>26.350922999999966</v>
      </c>
      <c r="AH24" s="4">
        <f t="shared" si="14"/>
        <v>380.5750029259259</v>
      </c>
      <c r="AK24" s="4">
        <f t="shared" si="15"/>
        <v>154847.4401900926</v>
      </c>
      <c r="AL24" s="4">
        <f t="shared" si="16"/>
        <v>165588.70919067212</v>
      </c>
      <c r="AM24" s="16">
        <f t="shared" si="17"/>
        <v>144802.92678539109</v>
      </c>
    </row>
    <row r="25" spans="1:39" x14ac:dyDescent="0.35">
      <c r="A25" s="4">
        <v>22</v>
      </c>
      <c r="B25" s="19">
        <v>591.85</v>
      </c>
      <c r="C25" s="3">
        <v>677</v>
      </c>
      <c r="D25" s="6">
        <f t="shared" si="0"/>
        <v>597.87206500000002</v>
      </c>
      <c r="E25" s="6">
        <f t="shared" si="1"/>
        <v>685.93184500000007</v>
      </c>
      <c r="G25" s="5">
        <f t="shared" si="2"/>
        <v>6261.2300973642214</v>
      </c>
      <c r="I25" s="5">
        <f t="shared" si="3"/>
        <v>79.127934999999979</v>
      </c>
      <c r="K25" s="5">
        <f t="shared" si="4"/>
        <v>79.127934999999979</v>
      </c>
      <c r="N25" s="7">
        <f t="shared" si="5"/>
        <v>0.116880258493353</v>
      </c>
      <c r="O25" s="7"/>
      <c r="P25" s="7">
        <f t="shared" si="18"/>
        <v>79.127934999999979</v>
      </c>
      <c r="Q25" s="7">
        <f t="shared" si="19"/>
        <v>485.05386092592585</v>
      </c>
      <c r="T25" s="5">
        <f t="shared" si="6"/>
        <v>151494.08379001351</v>
      </c>
      <c r="U25" s="5">
        <f t="shared" si="7"/>
        <v>164775.85733882026</v>
      </c>
      <c r="V25" s="5">
        <f t="shared" si="8"/>
        <v>139282.88885296931</v>
      </c>
      <c r="X25" s="15">
        <f t="shared" si="9"/>
        <v>79.777855104026187</v>
      </c>
      <c r="Z25" s="4">
        <f t="shared" si="10"/>
        <v>8.9318450000000666</v>
      </c>
      <c r="AB25" s="6">
        <f t="shared" si="11"/>
        <v>-8.9318450000000666</v>
      </c>
      <c r="AC25" s="6"/>
      <c r="AE25" s="4">
        <f t="shared" si="12"/>
        <v>1.3193271787296996E-2</v>
      </c>
      <c r="AG25" s="4">
        <f t="shared" si="13"/>
        <v>8.9318450000000666</v>
      </c>
      <c r="AH25" s="4">
        <f t="shared" si="14"/>
        <v>396.9940809259258</v>
      </c>
      <c r="AK25" s="4">
        <f t="shared" si="15"/>
        <v>161131.83983259255</v>
      </c>
      <c r="AL25" s="4">
        <f t="shared" si="16"/>
        <v>164775.85733882026</v>
      </c>
      <c r="AM25" s="16">
        <f t="shared" si="17"/>
        <v>157568.40976071448</v>
      </c>
    </row>
    <row r="26" spans="1:39" x14ac:dyDescent="0.35">
      <c r="A26" s="4">
        <v>23</v>
      </c>
      <c r="B26" s="19">
        <v>621.45000000000005</v>
      </c>
      <c r="C26" s="3">
        <v>695</v>
      </c>
      <c r="D26" s="6">
        <f t="shared" si="0"/>
        <v>690.36910499999999</v>
      </c>
      <c r="E26" s="6">
        <f t="shared" si="1"/>
        <v>784.3133650000002</v>
      </c>
      <c r="G26" s="5">
        <f t="shared" si="2"/>
        <v>21.44518850102509</v>
      </c>
      <c r="I26" s="5">
        <f t="shared" si="3"/>
        <v>4.6308950000000095</v>
      </c>
      <c r="K26" s="5">
        <f t="shared" si="4"/>
        <v>4.6308950000000095</v>
      </c>
      <c r="N26" s="7">
        <f t="shared" si="5"/>
        <v>6.6631582733813087E-3</v>
      </c>
      <c r="O26" s="7"/>
      <c r="P26" s="7">
        <f t="shared" si="18"/>
        <v>4.6308950000000095</v>
      </c>
      <c r="Q26" s="7">
        <f t="shared" si="19"/>
        <v>392.55682092592588</v>
      </c>
      <c r="T26" s="5">
        <f t="shared" si="6"/>
        <v>108894.37179293945</v>
      </c>
      <c r="U26" s="5">
        <f t="shared" si="7"/>
        <v>150486.52400548692</v>
      </c>
      <c r="V26" s="5">
        <f t="shared" si="8"/>
        <v>78797.648404361913</v>
      </c>
      <c r="X26" s="15">
        <f t="shared" si="9"/>
        <v>7976.8771676232609</v>
      </c>
      <c r="Z26" s="4">
        <f t="shared" si="10"/>
        <v>89.313365000000204</v>
      </c>
      <c r="AB26" s="6">
        <f t="shared" si="11"/>
        <v>-89.313365000000204</v>
      </c>
      <c r="AC26" s="6"/>
      <c r="AE26" s="4">
        <f t="shared" si="12"/>
        <v>0.12850843884892116</v>
      </c>
      <c r="AG26" s="4">
        <f t="shared" si="13"/>
        <v>89.313365000000204</v>
      </c>
      <c r="AH26" s="4">
        <f t="shared" si="14"/>
        <v>298.61256092592566</v>
      </c>
      <c r="AK26" s="4">
        <f t="shared" si="15"/>
        <v>115822.01783359252</v>
      </c>
      <c r="AL26" s="4">
        <f t="shared" si="16"/>
        <v>150486.52400548692</v>
      </c>
      <c r="AM26" s="16">
        <f t="shared" si="17"/>
        <v>89142.465770263283</v>
      </c>
    </row>
    <row r="27" spans="1:39" x14ac:dyDescent="0.35">
      <c r="A27" s="4">
        <v>24</v>
      </c>
      <c r="B27" s="19">
        <v>586.91999999999996</v>
      </c>
      <c r="C27" s="3">
        <v>706</v>
      </c>
      <c r="D27" s="6">
        <f t="shared" si="0"/>
        <v>582.4663079999998</v>
      </c>
      <c r="E27" s="6">
        <f t="shared" si="1"/>
        <v>669.54600399999981</v>
      </c>
      <c r="G27" s="5">
        <f t="shared" si="2"/>
        <v>15260.573059150915</v>
      </c>
      <c r="I27" s="5">
        <f t="shared" si="3"/>
        <v>123.5336920000002</v>
      </c>
      <c r="K27" s="5">
        <f t="shared" si="4"/>
        <v>123.5336920000002</v>
      </c>
      <c r="N27" s="7">
        <f t="shared" si="5"/>
        <v>0.17497690084985865</v>
      </c>
      <c r="O27" s="7"/>
      <c r="P27" s="7">
        <f t="shared" si="18"/>
        <v>123.5336920000002</v>
      </c>
      <c r="Q27" s="7">
        <f t="shared" si="19"/>
        <v>500.45961792592607</v>
      </c>
      <c r="T27" s="5">
        <f t="shared" si="6"/>
        <v>146477.93239069878</v>
      </c>
      <c r="U27" s="5">
        <f t="shared" si="7"/>
        <v>142073.15363511656</v>
      </c>
      <c r="V27" s="5">
        <f t="shared" si="8"/>
        <v>151019.27513032165</v>
      </c>
      <c r="X27" s="15">
        <f t="shared" si="9"/>
        <v>1328.8938243680298</v>
      </c>
      <c r="Z27" s="4">
        <f t="shared" si="10"/>
        <v>36.453996000000188</v>
      </c>
      <c r="AB27" s="6">
        <f t="shared" si="11"/>
        <v>36.453996000000188</v>
      </c>
      <c r="AC27" s="6"/>
      <c r="AE27" s="4">
        <f t="shared" si="12"/>
        <v>5.1634555240793467E-2</v>
      </c>
      <c r="AG27" s="4">
        <f t="shared" si="13"/>
        <v>36.453996000000188</v>
      </c>
      <c r="AH27" s="4">
        <f t="shared" si="14"/>
        <v>413.37992192592606</v>
      </c>
      <c r="AK27" s="4">
        <f t="shared" si="15"/>
        <v>155796.57073409265</v>
      </c>
      <c r="AL27" s="4">
        <f t="shared" si="16"/>
        <v>142073.15363511656</v>
      </c>
      <c r="AM27" s="16">
        <f t="shared" si="17"/>
        <v>170845.58786413557</v>
      </c>
    </row>
    <row r="28" spans="1:39" x14ac:dyDescent="0.35">
      <c r="A28" s="4">
        <v>25</v>
      </c>
      <c r="B28" s="19">
        <v>596.79</v>
      </c>
      <c r="C28" s="3">
        <v>714</v>
      </c>
      <c r="D28" s="6">
        <f t="shared" si="0"/>
        <v>613.3090709999999</v>
      </c>
      <c r="E28" s="6">
        <f t="shared" si="1"/>
        <v>702.35092299999997</v>
      </c>
      <c r="G28" s="5">
        <f t="shared" si="2"/>
        <v>10138.66318288306</v>
      </c>
      <c r="I28" s="5">
        <f t="shared" si="3"/>
        <v>100.6909290000001</v>
      </c>
      <c r="K28" s="5">
        <f t="shared" si="4"/>
        <v>100.6909290000001</v>
      </c>
      <c r="N28" s="7">
        <f t="shared" si="5"/>
        <v>0.14102371008403375</v>
      </c>
      <c r="O28" s="7"/>
      <c r="P28" s="7">
        <f t="shared" si="18"/>
        <v>100.6909290000001</v>
      </c>
      <c r="Q28" s="7">
        <f t="shared" si="19"/>
        <v>469.61685492592596</v>
      </c>
      <c r="T28" s="5">
        <f t="shared" si="6"/>
        <v>131990.34161029133</v>
      </c>
      <c r="U28" s="5">
        <f t="shared" si="7"/>
        <v>136106.33882030175</v>
      </c>
      <c r="V28" s="5">
        <f t="shared" si="8"/>
        <v>127998.81643574713</v>
      </c>
      <c r="X28" s="15">
        <f t="shared" si="9"/>
        <v>135.7009949519298</v>
      </c>
      <c r="Z28" s="4">
        <f t="shared" si="10"/>
        <v>11.649077000000034</v>
      </c>
      <c r="AB28" s="6">
        <f t="shared" si="11"/>
        <v>11.649077000000034</v>
      </c>
      <c r="AC28" s="6"/>
      <c r="AE28" s="4">
        <f t="shared" si="12"/>
        <v>1.631523389355747E-2</v>
      </c>
      <c r="AG28" s="4">
        <f t="shared" si="13"/>
        <v>11.649077000000034</v>
      </c>
      <c r="AH28" s="4">
        <f t="shared" si="14"/>
        <v>380.5750029259259</v>
      </c>
      <c r="AK28" s="4">
        <f t="shared" si="15"/>
        <v>140387.3078850926</v>
      </c>
      <c r="AL28" s="4">
        <f t="shared" si="16"/>
        <v>136106.33882030175</v>
      </c>
      <c r="AM28" s="16">
        <f t="shared" si="17"/>
        <v>144802.92678539109</v>
      </c>
    </row>
    <row r="29" spans="1:39" x14ac:dyDescent="0.35">
      <c r="A29" s="4">
        <v>26</v>
      </c>
      <c r="B29" s="19">
        <v>586.91999999999996</v>
      </c>
      <c r="C29" s="3">
        <v>716</v>
      </c>
      <c r="D29" s="6">
        <f t="shared" si="0"/>
        <v>582.4663079999998</v>
      </c>
      <c r="E29" s="6">
        <f t="shared" si="1"/>
        <v>669.54600399999981</v>
      </c>
      <c r="G29" s="5">
        <f t="shared" si="2"/>
        <v>17831.246899150919</v>
      </c>
      <c r="I29" s="5">
        <f t="shared" si="3"/>
        <v>133.5336920000002</v>
      </c>
      <c r="K29" s="5">
        <f t="shared" si="4"/>
        <v>133.5336920000002</v>
      </c>
      <c r="N29" s="7">
        <f t="shared" si="5"/>
        <v>0.18649956983240251</v>
      </c>
      <c r="O29" s="7"/>
      <c r="P29" s="7">
        <f t="shared" si="18"/>
        <v>133.5336920000002</v>
      </c>
      <c r="Q29" s="7">
        <f t="shared" si="19"/>
        <v>500.45961792592607</v>
      </c>
      <c r="T29" s="5">
        <f t="shared" si="6"/>
        <v>142591.81253755064</v>
      </c>
      <c r="U29" s="5">
        <f t="shared" si="7"/>
        <v>134634.63511659804</v>
      </c>
      <c r="V29" s="5">
        <f t="shared" si="8"/>
        <v>151019.27513032165</v>
      </c>
      <c r="X29" s="15">
        <f t="shared" si="9"/>
        <v>2157.9737443680333</v>
      </c>
      <c r="Z29" s="4">
        <f t="shared" si="10"/>
        <v>46.453996000000188</v>
      </c>
      <c r="AB29" s="6">
        <f t="shared" si="11"/>
        <v>46.453996000000188</v>
      </c>
      <c r="AC29" s="6"/>
      <c r="AE29" s="4">
        <f t="shared" si="12"/>
        <v>6.4879882681564513E-2</v>
      </c>
      <c r="AG29" s="4">
        <f t="shared" si="13"/>
        <v>46.453996000000188</v>
      </c>
      <c r="AH29" s="4">
        <f t="shared" si="14"/>
        <v>413.37992192592606</v>
      </c>
      <c r="AK29" s="4">
        <f t="shared" si="15"/>
        <v>151663.22356909266</v>
      </c>
      <c r="AL29" s="4">
        <f t="shared" si="16"/>
        <v>134634.63511659804</v>
      </c>
      <c r="AM29" s="16">
        <f t="shared" si="17"/>
        <v>170845.58786413557</v>
      </c>
    </row>
    <row r="30" spans="1:39" x14ac:dyDescent="0.35">
      <c r="A30" s="4">
        <v>27</v>
      </c>
      <c r="B30" s="19">
        <v>621.45000000000005</v>
      </c>
      <c r="C30" s="3">
        <v>728</v>
      </c>
      <c r="D30" s="6">
        <f t="shared" si="0"/>
        <v>690.36910499999999</v>
      </c>
      <c r="E30" s="6">
        <f t="shared" si="1"/>
        <v>784.3133650000002</v>
      </c>
      <c r="G30" s="5">
        <f t="shared" si="2"/>
        <v>1416.0842585010257</v>
      </c>
      <c r="I30" s="5">
        <f t="shared" si="3"/>
        <v>37.63089500000001</v>
      </c>
      <c r="K30" s="5">
        <f t="shared" si="4"/>
        <v>37.63089500000001</v>
      </c>
      <c r="N30" s="7">
        <f t="shared" si="5"/>
        <v>5.1690789835164848E-2</v>
      </c>
      <c r="O30" s="7"/>
      <c r="P30" s="7">
        <f t="shared" si="18"/>
        <v>37.63089500000001</v>
      </c>
      <c r="Q30" s="7">
        <f t="shared" si="19"/>
        <v>392.55682092592588</v>
      </c>
      <c r="T30" s="5">
        <f t="shared" si="6"/>
        <v>99630.968578550572</v>
      </c>
      <c r="U30" s="5">
        <f t="shared" si="7"/>
        <v>125972.41289437581</v>
      </c>
      <c r="V30" s="5">
        <f t="shared" si="8"/>
        <v>78797.648404361913</v>
      </c>
      <c r="X30" s="15">
        <f t="shared" si="9"/>
        <v>3171.1950776232479</v>
      </c>
      <c r="Z30" s="4">
        <f t="shared" si="10"/>
        <v>56.313365000000204</v>
      </c>
      <c r="AB30" s="6">
        <f t="shared" si="11"/>
        <v>-56.313365000000204</v>
      </c>
      <c r="AC30" s="6"/>
      <c r="AE30" s="4">
        <f t="shared" si="12"/>
        <v>7.7353523351648634E-2</v>
      </c>
      <c r="AG30" s="4">
        <f t="shared" si="13"/>
        <v>56.313365000000204</v>
      </c>
      <c r="AH30" s="4">
        <f t="shared" si="14"/>
        <v>298.61256092592566</v>
      </c>
      <c r="AK30" s="4">
        <f t="shared" si="15"/>
        <v>105969.29510209252</v>
      </c>
      <c r="AL30" s="4">
        <f t="shared" si="16"/>
        <v>125972.41289437581</v>
      </c>
      <c r="AM30" s="16">
        <f t="shared" si="17"/>
        <v>89142.465770263283</v>
      </c>
    </row>
    <row r="31" spans="1:39" x14ac:dyDescent="0.35">
      <c r="A31" s="4">
        <v>28</v>
      </c>
      <c r="B31" s="19">
        <v>616.52</v>
      </c>
      <c r="C31" s="3">
        <v>742</v>
      </c>
      <c r="D31" s="6">
        <f t="shared" si="0"/>
        <v>674.963348</v>
      </c>
      <c r="E31" s="6">
        <f t="shared" si="1"/>
        <v>767.92752399999995</v>
      </c>
      <c r="G31" s="5">
        <f t="shared" si="2"/>
        <v>4493.9127113691047</v>
      </c>
      <c r="I31" s="5">
        <f t="shared" si="3"/>
        <v>67.036652000000004</v>
      </c>
      <c r="K31" s="5">
        <f t="shared" si="4"/>
        <v>67.036652000000004</v>
      </c>
      <c r="N31" s="7">
        <f t="shared" si="5"/>
        <v>9.0345892183288409E-2</v>
      </c>
      <c r="O31" s="7"/>
      <c r="P31" s="7">
        <f t="shared" si="18"/>
        <v>67.036652000000004</v>
      </c>
      <c r="Q31" s="7">
        <f t="shared" si="19"/>
        <v>407.96257792592587</v>
      </c>
      <c r="T31" s="5">
        <f t="shared" si="6"/>
        <v>100953.26191195799</v>
      </c>
      <c r="U31" s="5">
        <f t="shared" si="7"/>
        <v>116230.48696844988</v>
      </c>
      <c r="V31" s="5">
        <f t="shared" si="8"/>
        <v>87684.060838795485</v>
      </c>
      <c r="X31" s="15">
        <f t="shared" si="9"/>
        <v>672.23650077057334</v>
      </c>
      <c r="Z31" s="4">
        <f t="shared" si="10"/>
        <v>25.927523999999949</v>
      </c>
      <c r="AB31" s="6">
        <f t="shared" si="11"/>
        <v>-25.927523999999949</v>
      </c>
      <c r="AC31" s="6"/>
      <c r="AE31" s="4">
        <f t="shared" si="12"/>
        <v>3.4942754716981064E-2</v>
      </c>
      <c r="AG31" s="4">
        <f t="shared" si="13"/>
        <v>25.927523999999949</v>
      </c>
      <c r="AH31" s="4">
        <f t="shared" si="14"/>
        <v>314.99840192592592</v>
      </c>
      <c r="AK31" s="4">
        <f t="shared" si="15"/>
        <v>107375.7101400926</v>
      </c>
      <c r="AL31" s="4">
        <f t="shared" si="16"/>
        <v>116230.48696844988</v>
      </c>
      <c r="AM31" s="16">
        <f t="shared" si="17"/>
        <v>99195.515985567676</v>
      </c>
    </row>
    <row r="32" spans="1:39" x14ac:dyDescent="0.35">
      <c r="A32" s="4">
        <v>29</v>
      </c>
      <c r="B32" s="19">
        <v>641.17999999999995</v>
      </c>
      <c r="C32" s="3">
        <v>744</v>
      </c>
      <c r="D32" s="6">
        <f t="shared" si="0"/>
        <v>752.02338199999986</v>
      </c>
      <c r="E32" s="6">
        <f t="shared" si="1"/>
        <v>849.88996599999996</v>
      </c>
      <c r="G32" s="5">
        <f t="shared" si="2"/>
        <v>64.37465871792169</v>
      </c>
      <c r="I32" s="5">
        <f t="shared" si="3"/>
        <v>8.0233819999998559</v>
      </c>
      <c r="K32" s="5">
        <f t="shared" si="4"/>
        <v>-8.0233819999998559</v>
      </c>
      <c r="N32" s="7">
        <f t="shared" si="5"/>
        <v>1.0784115591397655E-2</v>
      </c>
      <c r="O32" s="7"/>
      <c r="P32" s="7">
        <f t="shared" si="18"/>
        <v>8.0233819999998559</v>
      </c>
      <c r="Q32" s="7">
        <f t="shared" si="19"/>
        <v>330.90254392592601</v>
      </c>
      <c r="T32" s="5">
        <f t="shared" si="6"/>
        <v>74243.388645995074</v>
      </c>
      <c r="U32" s="5">
        <f t="shared" si="7"/>
        <v>114870.78326474619</v>
      </c>
      <c r="V32" s="5">
        <f t="shared" si="8"/>
        <v>47985.054171141244</v>
      </c>
      <c r="X32" s="15">
        <f t="shared" si="9"/>
        <v>11212.684899481148</v>
      </c>
      <c r="Z32" s="4">
        <f t="shared" si="10"/>
        <v>105.88996599999996</v>
      </c>
      <c r="AB32" s="6">
        <f t="shared" si="11"/>
        <v>-105.88996599999996</v>
      </c>
      <c r="AC32" s="6"/>
      <c r="AE32" s="4">
        <f t="shared" si="12"/>
        <v>0.14232522311827953</v>
      </c>
      <c r="AG32" s="4">
        <f t="shared" si="13"/>
        <v>105.88996599999996</v>
      </c>
      <c r="AH32" s="4">
        <f t="shared" si="14"/>
        <v>233.03595992592591</v>
      </c>
      <c r="AK32" s="4">
        <f t="shared" si="15"/>
        <v>78966.607201092615</v>
      </c>
      <c r="AL32" s="4">
        <f t="shared" si="16"/>
        <v>114870.78326474619</v>
      </c>
      <c r="AM32" s="16">
        <f t="shared" si="17"/>
        <v>54284.691682479315</v>
      </c>
    </row>
    <row r="33" spans="1:39" x14ac:dyDescent="0.35">
      <c r="A33" s="4">
        <v>30</v>
      </c>
      <c r="B33" s="19">
        <v>616.52</v>
      </c>
      <c r="C33" s="3">
        <v>754</v>
      </c>
      <c r="D33" s="6">
        <f t="shared" si="0"/>
        <v>674.963348</v>
      </c>
      <c r="E33" s="6">
        <f t="shared" si="1"/>
        <v>767.92752399999995</v>
      </c>
      <c r="G33" s="5">
        <f t="shared" si="2"/>
        <v>6246.7923593691048</v>
      </c>
      <c r="I33" s="5">
        <f t="shared" si="3"/>
        <v>79.036652000000004</v>
      </c>
      <c r="K33" s="5">
        <f t="shared" si="4"/>
        <v>79.036652000000004</v>
      </c>
      <c r="N33" s="7">
        <f t="shared" si="5"/>
        <v>0.10482314588859416</v>
      </c>
      <c r="O33" s="7"/>
      <c r="P33" s="7">
        <f t="shared" si="18"/>
        <v>79.036652000000004</v>
      </c>
      <c r="Q33" s="7">
        <f t="shared" si="19"/>
        <v>407.96257792592587</v>
      </c>
      <c r="T33" s="5">
        <f t="shared" si="6"/>
        <v>97399.882568180212</v>
      </c>
      <c r="U33" s="5">
        <f t="shared" si="7"/>
        <v>108192.26474622767</v>
      </c>
      <c r="V33" s="5">
        <f t="shared" si="8"/>
        <v>87684.060838795485</v>
      </c>
      <c r="X33" s="15">
        <f t="shared" si="9"/>
        <v>193.97592477057458</v>
      </c>
      <c r="Z33" s="4">
        <f t="shared" si="10"/>
        <v>13.927523999999949</v>
      </c>
      <c r="AB33" s="6">
        <f t="shared" si="11"/>
        <v>-13.927523999999949</v>
      </c>
      <c r="AC33" s="6"/>
      <c r="AE33" s="4">
        <f t="shared" si="12"/>
        <v>1.8471517241379243E-2</v>
      </c>
      <c r="AG33" s="4">
        <f t="shared" si="13"/>
        <v>13.927523999999949</v>
      </c>
      <c r="AH33" s="4">
        <f t="shared" si="14"/>
        <v>314.99840192592592</v>
      </c>
      <c r="AK33" s="4">
        <f t="shared" si="15"/>
        <v>103596.2717820926</v>
      </c>
      <c r="AL33" s="4">
        <f t="shared" si="16"/>
        <v>108192.26474622767</v>
      </c>
      <c r="AM33" s="16">
        <f t="shared" si="17"/>
        <v>99195.515985567676</v>
      </c>
    </row>
    <row r="34" spans="1:39" x14ac:dyDescent="0.35">
      <c r="A34" s="4">
        <v>31</v>
      </c>
      <c r="B34" s="19">
        <v>606.65</v>
      </c>
      <c r="C34" s="3">
        <v>755</v>
      </c>
      <c r="D34" s="6">
        <f t="shared" si="0"/>
        <v>644.12058499999989</v>
      </c>
      <c r="E34" s="6">
        <f t="shared" si="1"/>
        <v>735.12260500000002</v>
      </c>
      <c r="G34" s="5">
        <f t="shared" si="2"/>
        <v>12294.24467074225</v>
      </c>
      <c r="I34" s="5">
        <f t="shared" si="3"/>
        <v>110.87941500000011</v>
      </c>
      <c r="K34" s="5">
        <f t="shared" si="4"/>
        <v>110.87941500000011</v>
      </c>
      <c r="N34" s="7">
        <f t="shared" si="5"/>
        <v>0.14686015231788094</v>
      </c>
      <c r="O34" s="7"/>
      <c r="P34" s="7">
        <f t="shared" si="18"/>
        <v>110.87941500000011</v>
      </c>
      <c r="Q34" s="7">
        <f t="shared" si="19"/>
        <v>438.80534092592598</v>
      </c>
      <c r="T34" s="5">
        <f t="shared" ref="T34:T97" si="20">(C34-(AVERAGE($C$4:$C$111)))*(D34-(AVERAGE($D$4:$D$111)))</f>
        <v>107217.90923775433</v>
      </c>
      <c r="U34" s="5">
        <f t="shared" si="7"/>
        <v>107535.41289437581</v>
      </c>
      <c r="V34" s="5">
        <f t="shared" si="8"/>
        <v>106901.34302647528</v>
      </c>
      <c r="X34" s="15">
        <f t="shared" si="9"/>
        <v>395.11083198602415</v>
      </c>
      <c r="Z34" s="4">
        <f t="shared" si="10"/>
        <v>19.877394999999979</v>
      </c>
      <c r="AB34" s="6">
        <f t="shared" si="11"/>
        <v>19.877394999999979</v>
      </c>
      <c r="AC34" s="6"/>
      <c r="AE34" s="4">
        <f t="shared" si="12"/>
        <v>2.6327675496688713E-2</v>
      </c>
      <c r="AG34" s="4">
        <f t="shared" si="13"/>
        <v>19.877394999999979</v>
      </c>
      <c r="AH34" s="4">
        <f t="shared" si="14"/>
        <v>347.80332092592585</v>
      </c>
      <c r="AK34" s="4">
        <f t="shared" si="15"/>
        <v>114038.90202359259</v>
      </c>
      <c r="AL34" s="4">
        <f t="shared" si="16"/>
        <v>107535.41289437581</v>
      </c>
      <c r="AM34" s="16">
        <f t="shared" si="17"/>
        <v>120935.70689611135</v>
      </c>
    </row>
    <row r="35" spans="1:39" x14ac:dyDescent="0.35">
      <c r="A35" s="4">
        <v>32</v>
      </c>
      <c r="B35" s="19">
        <v>611.58000000000004</v>
      </c>
      <c r="C35" s="3">
        <v>762</v>
      </c>
      <c r="D35" s="6">
        <f t="shared" si="0"/>
        <v>659.52634200000011</v>
      </c>
      <c r="E35" s="6">
        <f t="shared" si="1"/>
        <v>751.50844600000005</v>
      </c>
      <c r="G35" s="5">
        <f t="shared" si="2"/>
        <v>10500.850583900941</v>
      </c>
      <c r="I35" s="5">
        <f t="shared" si="3"/>
        <v>102.47365799999989</v>
      </c>
      <c r="K35" s="5">
        <f t="shared" si="4"/>
        <v>102.47365799999989</v>
      </c>
      <c r="N35" s="7">
        <f t="shared" si="5"/>
        <v>0.13447986614173213</v>
      </c>
      <c r="O35" s="7"/>
      <c r="P35" s="7">
        <f t="shared" si="18"/>
        <v>102.47365799999989</v>
      </c>
      <c r="Q35" s="7">
        <f t="shared" si="19"/>
        <v>423.39958392592575</v>
      </c>
      <c r="T35" s="5">
        <f t="shared" si="20"/>
        <v>99985.098449735728</v>
      </c>
      <c r="U35" s="5">
        <f t="shared" si="7"/>
        <v>102993.44993141286</v>
      </c>
      <c r="V35" s="5">
        <f t="shared" si="8"/>
        <v>97064.618368068375</v>
      </c>
      <c r="X35" s="15">
        <f t="shared" si="9"/>
        <v>110.07270533491497</v>
      </c>
      <c r="Z35" s="4">
        <f t="shared" si="10"/>
        <v>10.491553999999951</v>
      </c>
      <c r="AB35" s="6">
        <f t="shared" si="11"/>
        <v>10.491553999999951</v>
      </c>
      <c r="AC35" s="6"/>
      <c r="AE35" s="4">
        <f t="shared" si="12"/>
        <v>1.3768443569553741E-2</v>
      </c>
      <c r="AG35" s="4">
        <f t="shared" si="13"/>
        <v>10.491553999999951</v>
      </c>
      <c r="AH35" s="4">
        <f t="shared" si="14"/>
        <v>331.41747992592582</v>
      </c>
      <c r="AK35" s="4">
        <f t="shared" si="15"/>
        <v>106345.95402009257</v>
      </c>
      <c r="AL35" s="4">
        <f t="shared" si="16"/>
        <v>102993.44993141286</v>
      </c>
      <c r="AM35" s="16">
        <f t="shared" si="17"/>
        <v>109807.58430730335</v>
      </c>
    </row>
    <row r="36" spans="1:39" x14ac:dyDescent="0.35">
      <c r="A36" s="4">
        <v>33</v>
      </c>
      <c r="B36" s="19">
        <v>631.32000000000005</v>
      </c>
      <c r="C36" s="3">
        <v>772</v>
      </c>
      <c r="D36" s="6">
        <f t="shared" ref="D36:D67" si="21">B36*3.1249-1251.6</f>
        <v>721.21186800000009</v>
      </c>
      <c r="E36" s="6">
        <f t="shared" ref="E36:E67" si="22">B36*3.3237-1281.2</f>
        <v>817.11828400000036</v>
      </c>
      <c r="G36" s="5">
        <f t="shared" ref="G36:G68" si="23">((C36-D36))^2</f>
        <v>2579.4343520494144</v>
      </c>
      <c r="I36" s="5">
        <f t="shared" ref="I36:I68" si="24">ABS((C36-D36))</f>
        <v>50.788131999999905</v>
      </c>
      <c r="K36" s="5">
        <f t="shared" ref="K36:K68" si="25">C36-D36</f>
        <v>50.788131999999905</v>
      </c>
      <c r="N36" s="7">
        <f t="shared" ref="N36:N68" si="26">ABS(($C36-D36)/$C36)</f>
        <v>6.578773575129522E-2</v>
      </c>
      <c r="O36" s="7"/>
      <c r="P36" s="7">
        <f t="shared" si="18"/>
        <v>50.788131999999905</v>
      </c>
      <c r="Q36" s="7">
        <f t="shared" si="19"/>
        <v>361.71405792592577</v>
      </c>
      <c r="T36" s="5">
        <f t="shared" si="20"/>
        <v>77689.949648809823</v>
      </c>
      <c r="U36" s="5">
        <f t="shared" ref="U36:U67" si="27">(C36-(AVERAGE($C$4:$C$111)))^2</f>
        <v>96674.931412894337</v>
      </c>
      <c r="V36" s="5">
        <f t="shared" ref="V36:V67" si="28">(D36-(AVERAGE($D$4:$D$111)))^2</f>
        <v>62433.230499603647</v>
      </c>
      <c r="X36" s="15">
        <f t="shared" ref="X36:X67" si="29">((C36-E36))^2</f>
        <v>2035.6595511046883</v>
      </c>
      <c r="Z36" s="4">
        <f t="shared" ref="Z36:Z67" si="30">ABS((C36-E36))</f>
        <v>45.118284000000358</v>
      </c>
      <c r="AB36" s="6">
        <f t="shared" ref="AB36:AB67" si="31">((C36-E36))</f>
        <v>-45.118284000000358</v>
      </c>
      <c r="AC36" s="6"/>
      <c r="AE36" s="4">
        <f t="shared" ref="AE36:AE67" si="32">ABS(($C36-E36)/$C36)</f>
        <v>5.8443373056995283E-2</v>
      </c>
      <c r="AG36" s="4">
        <f t="shared" ref="AG36:AG67" si="33">ABS(E36-C36)</f>
        <v>45.118284000000358</v>
      </c>
      <c r="AH36" s="4">
        <f t="shared" ref="AH36:AH67" si="34">ABS(E36-AVERAGE($C$4:$C$111))</f>
        <v>265.80764192592551</v>
      </c>
      <c r="AK36" s="4">
        <f t="shared" ref="AK36:AK67" si="35">(C36-(AVERAGE($C$4:$C$111)))*(E36-(AVERAGE($E$4:$E$111)))</f>
        <v>82632.431645092482</v>
      </c>
      <c r="AL36" s="4">
        <f t="shared" ref="AL36:AL67" si="36">(C36-(AVERAGE($C$4:$C$111)))^2</f>
        <v>96674.931412894337</v>
      </c>
      <c r="AM36" s="16">
        <f t="shared" ref="AM36:AM67" si="37">(E36-(AVERAGE($E$4:$E$111)))^2</f>
        <v>70629.672654416368</v>
      </c>
    </row>
    <row r="37" spans="1:39" x14ac:dyDescent="0.35">
      <c r="A37" s="4">
        <v>34</v>
      </c>
      <c r="B37" s="19">
        <v>611.58000000000004</v>
      </c>
      <c r="C37" s="3">
        <v>772</v>
      </c>
      <c r="D37" s="6">
        <f t="shared" si="21"/>
        <v>659.52634200000011</v>
      </c>
      <c r="E37" s="6">
        <f t="shared" si="22"/>
        <v>751.50844600000005</v>
      </c>
      <c r="G37" s="5">
        <f t="shared" si="23"/>
        <v>12650.323743900939</v>
      </c>
      <c r="I37" s="5">
        <f t="shared" si="24"/>
        <v>112.47365799999989</v>
      </c>
      <c r="K37" s="5">
        <f t="shared" si="25"/>
        <v>112.47365799999989</v>
      </c>
      <c r="N37" s="7">
        <f t="shared" si="26"/>
        <v>0.14569126683937808</v>
      </c>
      <c r="O37" s="7"/>
      <c r="P37" s="7">
        <f t="shared" si="18"/>
        <v>112.47365799999989</v>
      </c>
      <c r="Q37" s="7">
        <f t="shared" si="19"/>
        <v>423.39958392592575</v>
      </c>
      <c r="T37" s="5">
        <f t="shared" si="20"/>
        <v>96869.578936587597</v>
      </c>
      <c r="U37" s="5">
        <f t="shared" si="27"/>
        <v>96674.931412894337</v>
      </c>
      <c r="V37" s="5">
        <f t="shared" si="28"/>
        <v>97064.618368068375</v>
      </c>
      <c r="X37" s="15">
        <f t="shared" si="29"/>
        <v>419.90378533491401</v>
      </c>
      <c r="Z37" s="4">
        <f t="shared" si="30"/>
        <v>20.491553999999951</v>
      </c>
      <c r="AB37" s="6">
        <f t="shared" si="31"/>
        <v>20.491553999999951</v>
      </c>
      <c r="AC37" s="6"/>
      <c r="AE37" s="4">
        <f t="shared" si="32"/>
        <v>2.6543463730569886E-2</v>
      </c>
      <c r="AG37" s="4">
        <f t="shared" si="33"/>
        <v>20.491553999999951</v>
      </c>
      <c r="AH37" s="4">
        <f t="shared" si="34"/>
        <v>331.41747992592582</v>
      </c>
      <c r="AK37" s="4">
        <f t="shared" si="35"/>
        <v>103032.23127509258</v>
      </c>
      <c r="AL37" s="4">
        <f t="shared" si="36"/>
        <v>96674.931412894337</v>
      </c>
      <c r="AM37" s="16">
        <f t="shared" si="37"/>
        <v>109807.58430730335</v>
      </c>
    </row>
    <row r="38" spans="1:39" x14ac:dyDescent="0.35">
      <c r="A38" s="4">
        <v>35</v>
      </c>
      <c r="B38" s="19">
        <v>621.45000000000005</v>
      </c>
      <c r="C38" s="3">
        <v>775</v>
      </c>
      <c r="D38" s="6">
        <f t="shared" si="21"/>
        <v>690.36910499999999</v>
      </c>
      <c r="E38" s="6">
        <f t="shared" si="22"/>
        <v>784.3133650000002</v>
      </c>
      <c r="G38" s="5">
        <f t="shared" si="23"/>
        <v>7162.3883885010264</v>
      </c>
      <c r="I38" s="5">
        <f t="shared" si="24"/>
        <v>84.63089500000001</v>
      </c>
      <c r="K38" s="5">
        <f t="shared" si="25"/>
        <v>84.63089500000001</v>
      </c>
      <c r="N38" s="7">
        <f t="shared" si="26"/>
        <v>0.10920115483870969</v>
      </c>
      <c r="O38" s="7"/>
      <c r="P38" s="7">
        <f t="shared" si="18"/>
        <v>84.63089500000001</v>
      </c>
      <c r="Q38" s="7">
        <f t="shared" si="19"/>
        <v>392.55682092592588</v>
      </c>
      <c r="T38" s="5">
        <f t="shared" si="20"/>
        <v>86437.636727754303</v>
      </c>
      <c r="U38" s="5">
        <f t="shared" si="27"/>
        <v>94818.37585733879</v>
      </c>
      <c r="V38" s="5">
        <f t="shared" si="28"/>
        <v>78797.648404361913</v>
      </c>
      <c r="X38" s="15">
        <f t="shared" si="29"/>
        <v>86.738767623228796</v>
      </c>
      <c r="Z38" s="4">
        <f t="shared" si="30"/>
        <v>9.3133650000002035</v>
      </c>
      <c r="AB38" s="6">
        <f t="shared" si="31"/>
        <v>-9.3133650000002035</v>
      </c>
      <c r="AC38" s="6"/>
      <c r="AE38" s="4">
        <f t="shared" si="32"/>
        <v>1.2017245161290584E-2</v>
      </c>
      <c r="AG38" s="4">
        <f t="shared" si="33"/>
        <v>9.3133650000002035</v>
      </c>
      <c r="AH38" s="4">
        <f t="shared" si="34"/>
        <v>298.61256092592566</v>
      </c>
      <c r="AK38" s="4">
        <f t="shared" si="35"/>
        <v>91936.629393592535</v>
      </c>
      <c r="AL38" s="4">
        <f t="shared" si="36"/>
        <v>94818.37585733879</v>
      </c>
      <c r="AM38" s="16">
        <f t="shared" si="37"/>
        <v>89142.465770263283</v>
      </c>
    </row>
    <row r="39" spans="1:39" x14ac:dyDescent="0.35">
      <c r="A39" s="4">
        <v>36</v>
      </c>
      <c r="B39" s="19">
        <v>626.38</v>
      </c>
      <c r="C39" s="3">
        <v>775</v>
      </c>
      <c r="D39" s="6">
        <f t="shared" si="21"/>
        <v>705.77486199999998</v>
      </c>
      <c r="E39" s="6">
        <f t="shared" si="22"/>
        <v>800.699206</v>
      </c>
      <c r="G39" s="5">
        <f t="shared" si="23"/>
        <v>4792.1197311190463</v>
      </c>
      <c r="I39" s="5">
        <f t="shared" si="24"/>
        <v>69.225138000000015</v>
      </c>
      <c r="K39" s="5">
        <f t="shared" si="25"/>
        <v>69.225138000000015</v>
      </c>
      <c r="N39" s="7">
        <f t="shared" si="26"/>
        <v>8.9322758709677444E-2</v>
      </c>
      <c r="O39" s="7"/>
      <c r="P39" s="7">
        <f t="shared" si="18"/>
        <v>69.225138000000015</v>
      </c>
      <c r="Q39" s="7">
        <f t="shared" si="19"/>
        <v>377.15106392592588</v>
      </c>
      <c r="T39" s="5">
        <f t="shared" si="20"/>
        <v>81693.804738939492</v>
      </c>
      <c r="U39" s="5">
        <f t="shared" si="27"/>
        <v>94818.37585733879</v>
      </c>
      <c r="V39" s="5">
        <f t="shared" si="28"/>
        <v>70385.910667414428</v>
      </c>
      <c r="X39" s="15">
        <f t="shared" si="29"/>
        <v>660.44918903043617</v>
      </c>
      <c r="Z39" s="4">
        <f t="shared" si="30"/>
        <v>25.699206000000004</v>
      </c>
      <c r="AB39" s="6">
        <f t="shared" si="31"/>
        <v>-25.699206000000004</v>
      </c>
      <c r="AC39" s="6"/>
      <c r="AE39" s="4">
        <f t="shared" si="32"/>
        <v>3.3160265806451615E-2</v>
      </c>
      <c r="AG39" s="4">
        <f t="shared" si="33"/>
        <v>25.699206000000004</v>
      </c>
      <c r="AH39" s="4">
        <f t="shared" si="34"/>
        <v>282.22671992592586</v>
      </c>
      <c r="AK39" s="4">
        <f t="shared" si="35"/>
        <v>86891.004131592592</v>
      </c>
      <c r="AL39" s="4">
        <f t="shared" si="36"/>
        <v>94818.37585733879</v>
      </c>
      <c r="AM39" s="16">
        <f t="shared" si="37"/>
        <v>79626.407125513739</v>
      </c>
    </row>
    <row r="40" spans="1:39" x14ac:dyDescent="0.35">
      <c r="A40" s="4">
        <v>37</v>
      </c>
      <c r="B40" s="19">
        <v>611.58000000000004</v>
      </c>
      <c r="C40" s="3">
        <v>779</v>
      </c>
      <c r="D40" s="6">
        <f t="shared" si="21"/>
        <v>659.52634200000011</v>
      </c>
      <c r="E40" s="6">
        <f t="shared" si="22"/>
        <v>751.50844600000005</v>
      </c>
      <c r="G40" s="5">
        <f t="shared" si="23"/>
        <v>14273.954955900937</v>
      </c>
      <c r="I40" s="5">
        <f t="shared" si="24"/>
        <v>119.47365799999989</v>
      </c>
      <c r="K40" s="5">
        <f t="shared" si="25"/>
        <v>119.47365799999989</v>
      </c>
      <c r="N40" s="7">
        <f t="shared" si="26"/>
        <v>0.1533679820282412</v>
      </c>
      <c r="O40" s="7"/>
      <c r="P40" s="7">
        <f t="shared" si="18"/>
        <v>119.47365799999989</v>
      </c>
      <c r="Q40" s="7">
        <f t="shared" si="19"/>
        <v>423.39958392592575</v>
      </c>
      <c r="T40" s="5">
        <f t="shared" si="20"/>
        <v>94688.71527738389</v>
      </c>
      <c r="U40" s="5">
        <f t="shared" si="27"/>
        <v>92370.968449931373</v>
      </c>
      <c r="V40" s="5">
        <f t="shared" si="28"/>
        <v>97064.618368068375</v>
      </c>
      <c r="X40" s="15">
        <f t="shared" si="29"/>
        <v>755.78554133491332</v>
      </c>
      <c r="Z40" s="4">
        <f t="shared" si="30"/>
        <v>27.491553999999951</v>
      </c>
      <c r="AB40" s="6">
        <f t="shared" si="31"/>
        <v>27.491553999999951</v>
      </c>
      <c r="AC40" s="6"/>
      <c r="AE40" s="4">
        <f t="shared" si="32"/>
        <v>3.5290826700898524E-2</v>
      </c>
      <c r="AG40" s="4">
        <f t="shared" si="33"/>
        <v>27.491553999999951</v>
      </c>
      <c r="AH40" s="4">
        <f t="shared" si="34"/>
        <v>331.41747992592582</v>
      </c>
      <c r="AK40" s="4">
        <f t="shared" si="35"/>
        <v>100712.62535359258</v>
      </c>
      <c r="AL40" s="4">
        <f t="shared" si="36"/>
        <v>92370.968449931373</v>
      </c>
      <c r="AM40" s="16">
        <f t="shared" si="37"/>
        <v>109807.58430730335</v>
      </c>
    </row>
    <row r="41" spans="1:39" x14ac:dyDescent="0.35">
      <c r="A41" s="4">
        <v>38</v>
      </c>
      <c r="B41" s="19">
        <v>641.17999999999995</v>
      </c>
      <c r="C41" s="3">
        <v>787</v>
      </c>
      <c r="D41" s="6">
        <f t="shared" si="21"/>
        <v>752.02338199999986</v>
      </c>
      <c r="E41" s="6">
        <f t="shared" si="22"/>
        <v>849.88996599999996</v>
      </c>
      <c r="G41" s="5">
        <f t="shared" si="23"/>
        <v>1223.363806717934</v>
      </c>
      <c r="I41" s="5">
        <f t="shared" si="24"/>
        <v>34.976618000000144</v>
      </c>
      <c r="K41" s="5">
        <f t="shared" si="25"/>
        <v>34.976618000000144</v>
      </c>
      <c r="N41" s="7">
        <f t="shared" si="26"/>
        <v>4.4442970775095479E-2</v>
      </c>
      <c r="O41" s="7"/>
      <c r="P41" s="7">
        <f t="shared" si="18"/>
        <v>34.976618000000144</v>
      </c>
      <c r="Q41" s="7">
        <f t="shared" si="19"/>
        <v>330.90254392592601</v>
      </c>
      <c r="T41" s="5">
        <f t="shared" si="20"/>
        <v>64824.027459458055</v>
      </c>
      <c r="U41" s="5">
        <f t="shared" si="27"/>
        <v>87572.153635116556</v>
      </c>
      <c r="V41" s="5">
        <f t="shared" si="28"/>
        <v>47985.054171141244</v>
      </c>
      <c r="X41" s="15">
        <f t="shared" si="29"/>
        <v>3955.1478234811507</v>
      </c>
      <c r="Z41" s="4">
        <f t="shared" si="30"/>
        <v>62.889965999999959</v>
      </c>
      <c r="AB41" s="6">
        <f t="shared" si="31"/>
        <v>-62.889965999999959</v>
      </c>
      <c r="AC41" s="6"/>
      <c r="AE41" s="4">
        <f t="shared" si="32"/>
        <v>7.9911011435832222E-2</v>
      </c>
      <c r="AG41" s="4">
        <f t="shared" si="33"/>
        <v>62.889965999999959</v>
      </c>
      <c r="AH41" s="4">
        <f t="shared" si="34"/>
        <v>233.03595992592591</v>
      </c>
      <c r="AK41" s="4">
        <f t="shared" si="35"/>
        <v>68948.0047575926</v>
      </c>
      <c r="AL41" s="4">
        <f t="shared" si="36"/>
        <v>87572.153635116556</v>
      </c>
      <c r="AM41" s="16">
        <f t="shared" si="37"/>
        <v>54284.691682479315</v>
      </c>
    </row>
    <row r="42" spans="1:39" x14ac:dyDescent="0.35">
      <c r="A42" s="4">
        <v>39</v>
      </c>
      <c r="B42" s="19">
        <v>606.65</v>
      </c>
      <c r="C42" s="3">
        <v>805</v>
      </c>
      <c r="D42" s="6">
        <f t="shared" si="21"/>
        <v>644.12058499999989</v>
      </c>
      <c r="E42" s="6">
        <f t="shared" si="22"/>
        <v>735.12260500000002</v>
      </c>
      <c r="G42" s="5">
        <f t="shared" si="23"/>
        <v>25882.186170742261</v>
      </c>
      <c r="I42" s="5">
        <f t="shared" si="24"/>
        <v>160.87941500000011</v>
      </c>
      <c r="K42" s="5">
        <f t="shared" si="25"/>
        <v>160.87941500000011</v>
      </c>
      <c r="N42" s="7">
        <f t="shared" si="26"/>
        <v>0.19985020496894423</v>
      </c>
      <c r="O42" s="7"/>
      <c r="P42" s="7">
        <f t="shared" si="18"/>
        <v>160.87941500000011</v>
      </c>
      <c r="Q42" s="7">
        <f t="shared" si="19"/>
        <v>438.80534092592598</v>
      </c>
      <c r="T42" s="5">
        <f t="shared" si="20"/>
        <v>90870.023822013594</v>
      </c>
      <c r="U42" s="5">
        <f t="shared" si="27"/>
        <v>77242.820301783227</v>
      </c>
      <c r="V42" s="5">
        <f t="shared" si="28"/>
        <v>106901.34302647528</v>
      </c>
      <c r="X42" s="15">
        <f t="shared" si="29"/>
        <v>4882.850331986022</v>
      </c>
      <c r="Z42" s="4">
        <f t="shared" si="30"/>
        <v>69.877394999999979</v>
      </c>
      <c r="AB42" s="6">
        <f t="shared" si="31"/>
        <v>69.877394999999979</v>
      </c>
      <c r="AC42" s="6"/>
      <c r="AE42" s="4">
        <f t="shared" si="32"/>
        <v>8.6804217391304325E-2</v>
      </c>
      <c r="AG42" s="4">
        <f t="shared" si="33"/>
        <v>69.877394999999979</v>
      </c>
      <c r="AH42" s="4">
        <f t="shared" si="34"/>
        <v>347.80332092592585</v>
      </c>
      <c r="AK42" s="4">
        <f t="shared" si="35"/>
        <v>96650.996248592579</v>
      </c>
      <c r="AL42" s="4">
        <f t="shared" si="36"/>
        <v>77242.820301783227</v>
      </c>
      <c r="AM42" s="16">
        <f t="shared" si="37"/>
        <v>120935.70689611135</v>
      </c>
    </row>
    <row r="43" spans="1:39" x14ac:dyDescent="0.35">
      <c r="A43" s="4">
        <v>40</v>
      </c>
      <c r="B43" s="19">
        <v>651.04999999999995</v>
      </c>
      <c r="C43" s="3">
        <v>806</v>
      </c>
      <c r="D43" s="6">
        <f t="shared" si="21"/>
        <v>782.86614499999973</v>
      </c>
      <c r="E43" s="6">
        <f t="shared" si="22"/>
        <v>882.69488499999966</v>
      </c>
      <c r="G43" s="5">
        <f t="shared" si="23"/>
        <v>535.1752471610373</v>
      </c>
      <c r="I43" s="5">
        <f t="shared" si="24"/>
        <v>23.133855000000267</v>
      </c>
      <c r="K43" s="5">
        <f t="shared" si="25"/>
        <v>23.133855000000267</v>
      </c>
      <c r="N43" s="7">
        <f t="shared" si="26"/>
        <v>2.8702053349876262E-2</v>
      </c>
      <c r="O43" s="7"/>
      <c r="P43" s="7">
        <f t="shared" si="18"/>
        <v>23.133855000000267</v>
      </c>
      <c r="Q43" s="7">
        <f t="shared" si="19"/>
        <v>300.05978092592613</v>
      </c>
      <c r="T43" s="5">
        <f t="shared" si="20"/>
        <v>52120.823442587724</v>
      </c>
      <c r="U43" s="5">
        <f t="shared" si="27"/>
        <v>76687.968449931373</v>
      </c>
      <c r="V43" s="5">
        <f t="shared" si="28"/>
        <v>35423.812773277772</v>
      </c>
      <c r="X43" s="15">
        <f t="shared" si="29"/>
        <v>5882.1053851631723</v>
      </c>
      <c r="Z43" s="4">
        <f t="shared" si="30"/>
        <v>76.694884999999658</v>
      </c>
      <c r="AB43" s="6">
        <f t="shared" si="31"/>
        <v>-76.694884999999658</v>
      </c>
      <c r="AC43" s="6"/>
      <c r="AE43" s="4">
        <f t="shared" si="32"/>
        <v>9.5154944168734074E-2</v>
      </c>
      <c r="AG43" s="4">
        <f t="shared" si="33"/>
        <v>76.694884999999658</v>
      </c>
      <c r="AH43" s="4">
        <f t="shared" si="34"/>
        <v>200.23104092592621</v>
      </c>
      <c r="AK43" s="4">
        <f t="shared" si="35"/>
        <v>55436.647853092691</v>
      </c>
      <c r="AL43" s="4">
        <f t="shared" si="36"/>
        <v>76687.968449931373</v>
      </c>
      <c r="AM43" s="16">
        <f t="shared" si="37"/>
        <v>40074.368734833217</v>
      </c>
    </row>
    <row r="44" spans="1:39" x14ac:dyDescent="0.35">
      <c r="A44" s="4">
        <v>41</v>
      </c>
      <c r="B44" s="19">
        <v>621.45000000000005</v>
      </c>
      <c r="C44" s="3">
        <v>807</v>
      </c>
      <c r="D44" s="6">
        <f t="shared" si="21"/>
        <v>690.36910499999999</v>
      </c>
      <c r="E44" s="6">
        <f t="shared" si="22"/>
        <v>784.3133650000002</v>
      </c>
      <c r="G44" s="5">
        <f t="shared" si="23"/>
        <v>13602.765668501028</v>
      </c>
      <c r="I44" s="5">
        <f t="shared" si="24"/>
        <v>116.63089500000001</v>
      </c>
      <c r="K44" s="5">
        <f t="shared" si="25"/>
        <v>116.63089500000001</v>
      </c>
      <c r="N44" s="7">
        <f t="shared" si="26"/>
        <v>0.1445240334572491</v>
      </c>
      <c r="O44" s="7"/>
      <c r="P44" s="7">
        <f t="shared" si="18"/>
        <v>116.63089500000001</v>
      </c>
      <c r="Q44" s="7">
        <f t="shared" si="19"/>
        <v>392.55682092592588</v>
      </c>
      <c r="T44" s="5">
        <f t="shared" si="20"/>
        <v>77454.942701680236</v>
      </c>
      <c r="U44" s="5">
        <f t="shared" si="27"/>
        <v>76135.116598079534</v>
      </c>
      <c r="V44" s="5">
        <f t="shared" si="28"/>
        <v>78797.648404361913</v>
      </c>
      <c r="X44" s="15">
        <f t="shared" si="29"/>
        <v>514.68340762321577</v>
      </c>
      <c r="Z44" s="4">
        <f t="shared" si="30"/>
        <v>22.686634999999796</v>
      </c>
      <c r="AB44" s="6">
        <f t="shared" si="31"/>
        <v>22.686634999999796</v>
      </c>
      <c r="AC44" s="6"/>
      <c r="AE44" s="4">
        <f t="shared" si="32"/>
        <v>2.8112311028500366E-2</v>
      </c>
      <c r="AG44" s="4">
        <f t="shared" si="33"/>
        <v>22.686634999999796</v>
      </c>
      <c r="AH44" s="4">
        <f t="shared" si="34"/>
        <v>298.61256092592566</v>
      </c>
      <c r="AK44" s="4">
        <f t="shared" si="35"/>
        <v>82382.47401759254</v>
      </c>
      <c r="AL44" s="4">
        <f t="shared" si="36"/>
        <v>76135.116598079534</v>
      </c>
      <c r="AM44" s="16">
        <f t="shared" si="37"/>
        <v>89142.465770263283</v>
      </c>
    </row>
    <row r="45" spans="1:39" x14ac:dyDescent="0.35">
      <c r="A45" s="4">
        <v>42</v>
      </c>
      <c r="B45" s="19">
        <v>655.98</v>
      </c>
      <c r="C45" s="3">
        <v>812</v>
      </c>
      <c r="D45" s="6">
        <f t="shared" si="21"/>
        <v>798.27190199999995</v>
      </c>
      <c r="E45" s="6">
        <f t="shared" si="22"/>
        <v>899.08072599999991</v>
      </c>
      <c r="G45" s="5">
        <f t="shared" si="23"/>
        <v>188.46067469760524</v>
      </c>
      <c r="I45" s="5">
        <f t="shared" si="24"/>
        <v>13.728098000000045</v>
      </c>
      <c r="K45" s="5">
        <f t="shared" si="25"/>
        <v>13.728098000000045</v>
      </c>
      <c r="N45" s="7">
        <f t="shared" si="26"/>
        <v>1.6906524630541927E-2</v>
      </c>
      <c r="O45" s="7"/>
      <c r="P45" s="7">
        <f t="shared" si="18"/>
        <v>13.728098000000045</v>
      </c>
      <c r="Q45" s="7">
        <f t="shared" si="19"/>
        <v>284.65402392592591</v>
      </c>
      <c r="T45" s="5">
        <f t="shared" si="20"/>
        <v>46817.73157288396</v>
      </c>
      <c r="U45" s="5">
        <f t="shared" si="27"/>
        <v>73400.857338820264</v>
      </c>
      <c r="V45" s="5">
        <f t="shared" si="28"/>
        <v>29862.048879248759</v>
      </c>
      <c r="X45" s="15">
        <f t="shared" si="29"/>
        <v>7583.0528406870608</v>
      </c>
      <c r="Z45" s="4">
        <f t="shared" si="30"/>
        <v>87.080725999999913</v>
      </c>
      <c r="AB45" s="6">
        <f t="shared" si="31"/>
        <v>-87.080725999999913</v>
      </c>
      <c r="AC45" s="6"/>
      <c r="AE45" s="4">
        <f t="shared" si="32"/>
        <v>0.10724227339901467</v>
      </c>
      <c r="AG45" s="4">
        <f t="shared" si="33"/>
        <v>87.080725999999913</v>
      </c>
      <c r="AH45" s="4">
        <f t="shared" si="34"/>
        <v>183.84519992592595</v>
      </c>
      <c r="AK45" s="4">
        <f t="shared" si="35"/>
        <v>49796.183695092623</v>
      </c>
      <c r="AL45" s="4">
        <f t="shared" si="36"/>
        <v>73400.857338820264</v>
      </c>
      <c r="AM45" s="16">
        <f t="shared" si="37"/>
        <v>33782.437978200083</v>
      </c>
    </row>
    <row r="46" spans="1:39" x14ac:dyDescent="0.35">
      <c r="A46" s="4">
        <v>43</v>
      </c>
      <c r="B46" s="19">
        <v>626.38</v>
      </c>
      <c r="C46" s="3">
        <v>822</v>
      </c>
      <c r="D46" s="6">
        <f t="shared" si="21"/>
        <v>705.77486199999998</v>
      </c>
      <c r="E46" s="6">
        <f t="shared" si="22"/>
        <v>800.699206</v>
      </c>
      <c r="G46" s="5">
        <f t="shared" si="23"/>
        <v>13508.282703119048</v>
      </c>
      <c r="I46" s="5">
        <f t="shared" si="24"/>
        <v>116.22513800000002</v>
      </c>
      <c r="K46" s="5">
        <f t="shared" si="25"/>
        <v>116.22513800000002</v>
      </c>
      <c r="N46" s="7">
        <f t="shared" si="26"/>
        <v>0.14139311192214113</v>
      </c>
      <c r="O46" s="7"/>
      <c r="P46" s="7">
        <f t="shared" si="18"/>
        <v>116.22513800000002</v>
      </c>
      <c r="Q46" s="7">
        <f t="shared" si="19"/>
        <v>377.15106392592588</v>
      </c>
      <c r="T46" s="5">
        <f t="shared" si="20"/>
        <v>69224.543467143216</v>
      </c>
      <c r="U46" s="5">
        <f t="shared" si="27"/>
        <v>68082.338820301753</v>
      </c>
      <c r="V46" s="5">
        <f t="shared" si="28"/>
        <v>70385.910667414428</v>
      </c>
      <c r="X46" s="15">
        <f t="shared" si="29"/>
        <v>453.72382503043582</v>
      </c>
      <c r="Z46" s="4">
        <f t="shared" si="30"/>
        <v>21.300793999999996</v>
      </c>
      <c r="AB46" s="6">
        <f t="shared" si="31"/>
        <v>21.300793999999996</v>
      </c>
      <c r="AC46" s="6"/>
      <c r="AE46" s="4">
        <f t="shared" si="32"/>
        <v>2.5913374695863741E-2</v>
      </c>
      <c r="AG46" s="4">
        <f t="shared" si="33"/>
        <v>21.300793999999996</v>
      </c>
      <c r="AH46" s="4">
        <f t="shared" si="34"/>
        <v>282.22671992592586</v>
      </c>
      <c r="AK46" s="4">
        <f t="shared" si="35"/>
        <v>73628.47295009259</v>
      </c>
      <c r="AL46" s="4">
        <f t="shared" si="36"/>
        <v>68082.338820301753</v>
      </c>
      <c r="AM46" s="16">
        <f t="shared" si="37"/>
        <v>79626.407125513739</v>
      </c>
    </row>
    <row r="47" spans="1:39" x14ac:dyDescent="0.35">
      <c r="A47" s="4">
        <v>44</v>
      </c>
      <c r="B47" s="19">
        <v>660.9</v>
      </c>
      <c r="C47" s="3">
        <v>824</v>
      </c>
      <c r="D47" s="6">
        <f t="shared" si="21"/>
        <v>813.64640999999983</v>
      </c>
      <c r="E47" s="6">
        <f t="shared" si="22"/>
        <v>915.43333000000007</v>
      </c>
      <c r="G47" s="5">
        <f t="shared" si="23"/>
        <v>107.19682588810346</v>
      </c>
      <c r="I47" s="5">
        <f t="shared" si="24"/>
        <v>10.353590000000167</v>
      </c>
      <c r="K47" s="5">
        <f t="shared" si="25"/>
        <v>10.353590000000167</v>
      </c>
      <c r="N47" s="7">
        <f t="shared" si="26"/>
        <v>1.2565036407767193E-2</v>
      </c>
      <c r="O47" s="7"/>
      <c r="P47" s="7">
        <f t="shared" si="18"/>
        <v>10.353590000000167</v>
      </c>
      <c r="Q47" s="7">
        <f t="shared" si="19"/>
        <v>269.27951592592603</v>
      </c>
      <c r="T47" s="5">
        <f t="shared" si="20"/>
        <v>40763.196157550665</v>
      </c>
      <c r="U47" s="5">
        <f t="shared" si="27"/>
        <v>67042.635116598045</v>
      </c>
      <c r="V47" s="5">
        <f t="shared" si="28"/>
        <v>24784.797884049371</v>
      </c>
      <c r="X47" s="15">
        <f t="shared" si="29"/>
        <v>8360.0538348889131</v>
      </c>
      <c r="Z47" s="4">
        <f t="shared" si="30"/>
        <v>91.433330000000069</v>
      </c>
      <c r="AB47" s="6">
        <f t="shared" si="31"/>
        <v>-91.433330000000069</v>
      </c>
      <c r="AC47" s="6"/>
      <c r="AE47" s="4">
        <f t="shared" si="32"/>
        <v>0.11096277912621368</v>
      </c>
      <c r="AG47" s="4">
        <f t="shared" si="33"/>
        <v>91.433330000000069</v>
      </c>
      <c r="AH47" s="4">
        <f t="shared" si="34"/>
        <v>167.4925959259258</v>
      </c>
      <c r="AK47" s="4">
        <f t="shared" si="35"/>
        <v>43356.470629092575</v>
      </c>
      <c r="AL47" s="4">
        <f t="shared" si="36"/>
        <v>67042.635116598045</v>
      </c>
      <c r="AM47" s="16">
        <f t="shared" si="37"/>
        <v>28038.628585259485</v>
      </c>
    </row>
    <row r="48" spans="1:39" x14ac:dyDescent="0.35">
      <c r="A48" s="4">
        <v>45</v>
      </c>
      <c r="B48" s="19">
        <v>636.25</v>
      </c>
      <c r="C48" s="3">
        <v>842</v>
      </c>
      <c r="D48" s="6">
        <f t="shared" si="21"/>
        <v>736.61762499999986</v>
      </c>
      <c r="E48" s="6">
        <f t="shared" si="22"/>
        <v>833.50412500000016</v>
      </c>
      <c r="G48" s="5">
        <f t="shared" si="23"/>
        <v>11105.444960640654</v>
      </c>
      <c r="I48" s="5">
        <f t="shared" si="24"/>
        <v>105.38237500000014</v>
      </c>
      <c r="K48" s="5">
        <f t="shared" si="25"/>
        <v>105.38237500000014</v>
      </c>
      <c r="N48" s="7">
        <f t="shared" si="26"/>
        <v>0.12515721496437071</v>
      </c>
      <c r="O48" s="7"/>
      <c r="P48" s="7">
        <f t="shared" si="18"/>
        <v>105.38237500000014</v>
      </c>
      <c r="Q48" s="7">
        <f t="shared" si="19"/>
        <v>346.30830092592601</v>
      </c>
      <c r="T48" s="5">
        <f t="shared" si="20"/>
        <v>56487.653606958069</v>
      </c>
      <c r="U48" s="5">
        <f t="shared" si="27"/>
        <v>58045.301783264717</v>
      </c>
      <c r="V48" s="5">
        <f t="shared" si="28"/>
        <v>54971.804986629453</v>
      </c>
      <c r="X48" s="15">
        <f t="shared" si="29"/>
        <v>72.179892015622315</v>
      </c>
      <c r="Z48" s="4">
        <f t="shared" si="30"/>
        <v>8.4958749999998417</v>
      </c>
      <c r="AB48" s="6">
        <f t="shared" si="31"/>
        <v>8.4958749999998417</v>
      </c>
      <c r="AC48" s="6"/>
      <c r="AE48" s="4">
        <f t="shared" si="32"/>
        <v>1.0090112826603137E-2</v>
      </c>
      <c r="AG48" s="4">
        <f t="shared" si="33"/>
        <v>8.4958749999998417</v>
      </c>
      <c r="AH48" s="4">
        <f t="shared" si="34"/>
        <v>249.42180092592571</v>
      </c>
      <c r="AK48" s="4">
        <f t="shared" si="35"/>
        <v>60081.287175092555</v>
      </c>
      <c r="AL48" s="4">
        <f t="shared" si="36"/>
        <v>58045.301783264717</v>
      </c>
      <c r="AM48" s="16">
        <f t="shared" si="37"/>
        <v>62188.68638317057</v>
      </c>
    </row>
    <row r="49" spans="1:39" x14ac:dyDescent="0.35">
      <c r="A49" s="4">
        <v>46</v>
      </c>
      <c r="B49" s="19">
        <v>646.11</v>
      </c>
      <c r="C49" s="3">
        <v>847</v>
      </c>
      <c r="D49" s="6">
        <f t="shared" si="21"/>
        <v>767.42913900000008</v>
      </c>
      <c r="E49" s="6">
        <f t="shared" si="22"/>
        <v>866.27580700000021</v>
      </c>
      <c r="G49" s="5">
        <f t="shared" si="23"/>
        <v>6331.5219202813087</v>
      </c>
      <c r="I49" s="5">
        <f t="shared" si="24"/>
        <v>79.570860999999923</v>
      </c>
      <c r="K49" s="5">
        <f t="shared" si="25"/>
        <v>79.570860999999923</v>
      </c>
      <c r="N49" s="7">
        <f t="shared" si="26"/>
        <v>9.3944345926800385E-2</v>
      </c>
      <c r="O49" s="7"/>
      <c r="P49" s="7">
        <f t="shared" si="18"/>
        <v>79.570860999999923</v>
      </c>
      <c r="Q49" s="7">
        <f t="shared" si="19"/>
        <v>315.49678692592579</v>
      </c>
      <c r="T49" s="5">
        <f t="shared" si="20"/>
        <v>48046.115295754316</v>
      </c>
      <c r="U49" s="5">
        <f t="shared" si="27"/>
        <v>55661.042524005461</v>
      </c>
      <c r="V49" s="5">
        <f t="shared" si="28"/>
        <v>41472.978053139035</v>
      </c>
      <c r="X49" s="15">
        <f t="shared" si="29"/>
        <v>371.55673550125721</v>
      </c>
      <c r="Z49" s="4">
        <f t="shared" si="30"/>
        <v>19.275807000000214</v>
      </c>
      <c r="AB49" s="6">
        <f t="shared" si="31"/>
        <v>-19.275807000000214</v>
      </c>
      <c r="AC49" s="6"/>
      <c r="AE49" s="4">
        <f t="shared" si="32"/>
        <v>2.2757741440378055E-2</v>
      </c>
      <c r="AG49" s="4">
        <f t="shared" si="33"/>
        <v>19.275807000000214</v>
      </c>
      <c r="AH49" s="4">
        <f t="shared" si="34"/>
        <v>216.65011892592565</v>
      </c>
      <c r="AK49" s="4">
        <f t="shared" si="35"/>
        <v>51102.71477759254</v>
      </c>
      <c r="AL49" s="4">
        <f t="shared" si="36"/>
        <v>55661.042524005461</v>
      </c>
      <c r="AM49" s="16">
        <f t="shared" si="37"/>
        <v>46917.688552342413</v>
      </c>
    </row>
    <row r="50" spans="1:39" x14ac:dyDescent="0.35">
      <c r="A50" s="4">
        <v>47</v>
      </c>
      <c r="B50" s="19">
        <v>636.25</v>
      </c>
      <c r="C50" s="3">
        <v>850</v>
      </c>
      <c r="D50" s="6">
        <f t="shared" si="21"/>
        <v>736.61762499999986</v>
      </c>
      <c r="E50" s="6">
        <f t="shared" si="22"/>
        <v>833.50412500000016</v>
      </c>
      <c r="G50" s="5">
        <f t="shared" si="23"/>
        <v>12855.562960640656</v>
      </c>
      <c r="I50" s="5">
        <f t="shared" si="24"/>
        <v>113.38237500000014</v>
      </c>
      <c r="K50" s="5">
        <f t="shared" si="25"/>
        <v>113.38237500000014</v>
      </c>
      <c r="N50" s="7">
        <f t="shared" si="26"/>
        <v>0.13339102941176487</v>
      </c>
      <c r="O50" s="7"/>
      <c r="P50" s="7">
        <f t="shared" si="18"/>
        <v>113.38237500000014</v>
      </c>
      <c r="Q50" s="7">
        <f t="shared" si="19"/>
        <v>346.30830092592601</v>
      </c>
      <c r="T50" s="5">
        <f t="shared" si="20"/>
        <v>54611.968260439549</v>
      </c>
      <c r="U50" s="5">
        <f t="shared" si="27"/>
        <v>54254.486968449906</v>
      </c>
      <c r="V50" s="5">
        <f t="shared" si="28"/>
        <v>54971.804986629453</v>
      </c>
      <c r="X50" s="15">
        <f t="shared" si="29"/>
        <v>272.1138920156198</v>
      </c>
      <c r="Z50" s="4">
        <f t="shared" si="30"/>
        <v>16.495874999999842</v>
      </c>
      <c r="AB50" s="6">
        <f t="shared" si="31"/>
        <v>16.495874999999842</v>
      </c>
      <c r="AC50" s="6"/>
      <c r="AE50" s="4">
        <f t="shared" si="32"/>
        <v>1.9406911764705697E-2</v>
      </c>
      <c r="AG50" s="4">
        <f t="shared" si="33"/>
        <v>16.495874999999842</v>
      </c>
      <c r="AH50" s="4">
        <f t="shared" si="34"/>
        <v>249.42180092592571</v>
      </c>
      <c r="AK50" s="4">
        <f t="shared" si="35"/>
        <v>58086.274411092556</v>
      </c>
      <c r="AL50" s="4">
        <f t="shared" si="36"/>
        <v>54254.486968449906</v>
      </c>
      <c r="AM50" s="16">
        <f t="shared" si="37"/>
        <v>62188.68638317057</v>
      </c>
    </row>
    <row r="51" spans="1:39" x14ac:dyDescent="0.35">
      <c r="A51" s="4">
        <v>48</v>
      </c>
      <c r="B51" s="19">
        <v>631.32000000000005</v>
      </c>
      <c r="C51" s="3">
        <v>853</v>
      </c>
      <c r="D51" s="6">
        <f t="shared" si="21"/>
        <v>721.21186800000009</v>
      </c>
      <c r="E51" s="6">
        <f t="shared" si="22"/>
        <v>817.11828400000036</v>
      </c>
      <c r="G51" s="5">
        <f t="shared" si="23"/>
        <v>17368.111736049399</v>
      </c>
      <c r="I51" s="5">
        <f t="shared" si="24"/>
        <v>131.78813199999991</v>
      </c>
      <c r="K51" s="5">
        <f t="shared" si="25"/>
        <v>131.78813199999991</v>
      </c>
      <c r="N51" s="7">
        <f t="shared" si="26"/>
        <v>0.15449956858147704</v>
      </c>
      <c r="O51" s="7"/>
      <c r="P51" s="7">
        <f t="shared" si="18"/>
        <v>131.78813199999991</v>
      </c>
      <c r="Q51" s="7">
        <f t="shared" si="19"/>
        <v>361.71405792592577</v>
      </c>
      <c r="T51" s="5">
        <f t="shared" si="20"/>
        <v>57450.76919830987</v>
      </c>
      <c r="U51" s="5">
        <f t="shared" si="27"/>
        <v>52865.931412894352</v>
      </c>
      <c r="V51" s="5">
        <f t="shared" si="28"/>
        <v>62433.230499603647</v>
      </c>
      <c r="X51" s="15">
        <f t="shared" si="29"/>
        <v>1287.4975431046303</v>
      </c>
      <c r="Z51" s="4">
        <f t="shared" si="30"/>
        <v>35.881715999999642</v>
      </c>
      <c r="AB51" s="6">
        <f t="shared" si="31"/>
        <v>35.881715999999642</v>
      </c>
      <c r="AC51" s="6"/>
      <c r="AE51" s="4">
        <f t="shared" si="32"/>
        <v>4.2065317702227011E-2</v>
      </c>
      <c r="AG51" s="4">
        <f t="shared" si="33"/>
        <v>35.881715999999642</v>
      </c>
      <c r="AH51" s="4">
        <f t="shared" si="34"/>
        <v>265.80764192592551</v>
      </c>
      <c r="AK51" s="4">
        <f t="shared" si="35"/>
        <v>61105.674288592505</v>
      </c>
      <c r="AL51" s="4">
        <f t="shared" si="36"/>
        <v>52865.931412894352</v>
      </c>
      <c r="AM51" s="16">
        <f t="shared" si="37"/>
        <v>70629.672654416368</v>
      </c>
    </row>
    <row r="52" spans="1:39" x14ac:dyDescent="0.35">
      <c r="A52" s="4">
        <v>49</v>
      </c>
      <c r="B52" s="19">
        <v>631.32000000000005</v>
      </c>
      <c r="C52" s="3">
        <v>856</v>
      </c>
      <c r="D52" s="6">
        <f t="shared" si="21"/>
        <v>721.21186800000009</v>
      </c>
      <c r="E52" s="6">
        <f t="shared" si="22"/>
        <v>817.11828400000036</v>
      </c>
      <c r="G52" s="5">
        <f t="shared" si="23"/>
        <v>18167.840528049397</v>
      </c>
      <c r="I52" s="5">
        <f t="shared" si="24"/>
        <v>134.78813199999991</v>
      </c>
      <c r="K52" s="5">
        <f t="shared" si="25"/>
        <v>134.78813199999991</v>
      </c>
      <c r="N52" s="7">
        <f t="shared" si="26"/>
        <v>0.15746277102803727</v>
      </c>
      <c r="O52" s="7"/>
      <c r="P52" s="7">
        <f t="shared" si="18"/>
        <v>134.78813199999991</v>
      </c>
      <c r="Q52" s="7">
        <f t="shared" si="19"/>
        <v>361.71405792592577</v>
      </c>
      <c r="T52" s="5">
        <f t="shared" si="20"/>
        <v>56701.169922365429</v>
      </c>
      <c r="U52" s="5">
        <f t="shared" si="27"/>
        <v>51495.375857338797</v>
      </c>
      <c r="V52" s="5">
        <f t="shared" si="28"/>
        <v>62433.230499603647</v>
      </c>
      <c r="X52" s="15">
        <f t="shared" si="29"/>
        <v>1511.7878391046281</v>
      </c>
      <c r="Z52" s="4">
        <f t="shared" si="30"/>
        <v>38.881715999999642</v>
      </c>
      <c r="AB52" s="6">
        <f t="shared" si="31"/>
        <v>38.881715999999642</v>
      </c>
      <c r="AC52" s="6"/>
      <c r="AE52" s="4">
        <f t="shared" si="32"/>
        <v>4.5422565420560328E-2</v>
      </c>
      <c r="AG52" s="4">
        <f t="shared" si="33"/>
        <v>38.881715999999642</v>
      </c>
      <c r="AH52" s="4">
        <f t="shared" si="34"/>
        <v>265.80764192592551</v>
      </c>
      <c r="AK52" s="4">
        <f t="shared" si="35"/>
        <v>60308.386979092509</v>
      </c>
      <c r="AL52" s="4">
        <f t="shared" si="36"/>
        <v>51495.375857338797</v>
      </c>
      <c r="AM52" s="16">
        <f t="shared" si="37"/>
        <v>70629.672654416368</v>
      </c>
    </row>
    <row r="53" spans="1:39" x14ac:dyDescent="0.35">
      <c r="A53" s="4">
        <v>50</v>
      </c>
      <c r="B53" s="19">
        <v>665.84</v>
      </c>
      <c r="C53" s="3">
        <v>858</v>
      </c>
      <c r="D53" s="6">
        <f t="shared" si="21"/>
        <v>829.08341599999994</v>
      </c>
      <c r="E53" s="6">
        <f t="shared" si="22"/>
        <v>931.85240799999997</v>
      </c>
      <c r="G53" s="5">
        <f t="shared" si="23"/>
        <v>836.16883022905927</v>
      </c>
      <c r="I53" s="5">
        <f t="shared" si="24"/>
        <v>28.916584000000057</v>
      </c>
      <c r="K53" s="5">
        <f t="shared" si="25"/>
        <v>28.916584000000057</v>
      </c>
      <c r="N53" s="7">
        <f t="shared" si="26"/>
        <v>3.3702312354312418E-2</v>
      </c>
      <c r="O53" s="7"/>
      <c r="P53" s="7">
        <f t="shared" si="18"/>
        <v>28.916584000000057</v>
      </c>
      <c r="Q53" s="7">
        <f t="shared" si="19"/>
        <v>253.84250992592592</v>
      </c>
      <c r="T53" s="5">
        <f t="shared" si="20"/>
        <v>31938.329256772875</v>
      </c>
      <c r="U53" s="5">
        <f t="shared" si="27"/>
        <v>50591.672153635089</v>
      </c>
      <c r="V53" s="5">
        <f t="shared" si="28"/>
        <v>20162.545183649196</v>
      </c>
      <c r="X53" s="15">
        <f t="shared" si="29"/>
        <v>5454.1781673984597</v>
      </c>
      <c r="Z53" s="4">
        <f t="shared" si="30"/>
        <v>73.852407999999969</v>
      </c>
      <c r="AB53" s="6">
        <f t="shared" si="31"/>
        <v>-73.852407999999969</v>
      </c>
      <c r="AC53" s="6"/>
      <c r="AE53" s="4">
        <f t="shared" si="32"/>
        <v>8.6075067599067565E-2</v>
      </c>
      <c r="AG53" s="4">
        <f t="shared" si="33"/>
        <v>73.852407999999969</v>
      </c>
      <c r="AH53" s="4">
        <f t="shared" si="34"/>
        <v>151.0735179259259</v>
      </c>
      <c r="AK53" s="4">
        <f t="shared" si="35"/>
        <v>33970.183030092601</v>
      </c>
      <c r="AL53" s="4">
        <f t="shared" si="36"/>
        <v>50591.672153635089</v>
      </c>
      <c r="AM53" s="16">
        <f t="shared" si="37"/>
        <v>22809.551176597681</v>
      </c>
    </row>
    <row r="54" spans="1:39" x14ac:dyDescent="0.35">
      <c r="A54" s="4">
        <v>51</v>
      </c>
      <c r="B54" s="19">
        <v>631.32000000000005</v>
      </c>
      <c r="C54" s="3">
        <v>860</v>
      </c>
      <c r="D54" s="6">
        <f t="shared" si="21"/>
        <v>721.21186800000009</v>
      </c>
      <c r="E54" s="6">
        <f t="shared" si="22"/>
        <v>817.11828400000036</v>
      </c>
      <c r="G54" s="5">
        <f t="shared" si="23"/>
        <v>19262.145584049398</v>
      </c>
      <c r="I54" s="5">
        <f t="shared" si="24"/>
        <v>138.78813199999991</v>
      </c>
      <c r="K54" s="5">
        <f t="shared" si="25"/>
        <v>138.78813199999991</v>
      </c>
      <c r="N54" s="7">
        <f t="shared" si="26"/>
        <v>0.1613815488372092</v>
      </c>
      <c r="O54" s="7"/>
      <c r="P54" s="7">
        <f t="shared" si="18"/>
        <v>138.78813199999991</v>
      </c>
      <c r="Q54" s="7">
        <f t="shared" si="19"/>
        <v>361.71405792592577</v>
      </c>
      <c r="T54" s="5">
        <f t="shared" si="20"/>
        <v>55701.704221106171</v>
      </c>
      <c r="U54" s="5">
        <f t="shared" si="27"/>
        <v>49695.968449931388</v>
      </c>
      <c r="V54" s="5">
        <f t="shared" si="28"/>
        <v>62433.230499603647</v>
      </c>
      <c r="X54" s="15">
        <f t="shared" si="29"/>
        <v>1838.8415671046253</v>
      </c>
      <c r="Z54" s="4">
        <f t="shared" si="30"/>
        <v>42.881715999999642</v>
      </c>
      <c r="AB54" s="6">
        <f t="shared" si="31"/>
        <v>42.881715999999642</v>
      </c>
      <c r="AC54" s="6"/>
      <c r="AE54" s="4">
        <f t="shared" si="32"/>
        <v>4.986246046511586E-2</v>
      </c>
      <c r="AG54" s="4">
        <f t="shared" si="33"/>
        <v>42.881715999999642</v>
      </c>
      <c r="AH54" s="4">
        <f t="shared" si="34"/>
        <v>265.80764192592551</v>
      </c>
      <c r="AK54" s="4">
        <f t="shared" si="35"/>
        <v>59245.337233092512</v>
      </c>
      <c r="AL54" s="4">
        <f t="shared" si="36"/>
        <v>49695.968449931388</v>
      </c>
      <c r="AM54" s="16">
        <f t="shared" si="37"/>
        <v>70629.672654416368</v>
      </c>
    </row>
    <row r="55" spans="1:39" x14ac:dyDescent="0.35">
      <c r="A55" s="4">
        <v>52</v>
      </c>
      <c r="B55" s="19">
        <v>651.04999999999995</v>
      </c>
      <c r="C55" s="3">
        <v>861</v>
      </c>
      <c r="D55" s="6">
        <f t="shared" si="21"/>
        <v>782.86614499999973</v>
      </c>
      <c r="E55" s="6">
        <f t="shared" si="22"/>
        <v>882.69488499999966</v>
      </c>
      <c r="G55" s="5">
        <f t="shared" si="23"/>
        <v>6104.8992971610669</v>
      </c>
      <c r="I55" s="5">
        <f t="shared" si="24"/>
        <v>78.133855000000267</v>
      </c>
      <c r="K55" s="5">
        <f t="shared" si="25"/>
        <v>78.133855000000267</v>
      </c>
      <c r="N55" s="7">
        <f t="shared" si="26"/>
        <v>9.0747799070848165E-2</v>
      </c>
      <c r="O55" s="7"/>
      <c r="P55" s="7">
        <f t="shared" si="18"/>
        <v>78.133855000000267</v>
      </c>
      <c r="Q55" s="7">
        <f t="shared" si="19"/>
        <v>300.05978092592613</v>
      </c>
      <c r="T55" s="5">
        <f t="shared" si="20"/>
        <v>41769.155285272922</v>
      </c>
      <c r="U55" s="5">
        <f t="shared" si="27"/>
        <v>49251.116598079534</v>
      </c>
      <c r="V55" s="5">
        <f t="shared" si="28"/>
        <v>35423.812773277772</v>
      </c>
      <c r="X55" s="15">
        <f t="shared" si="29"/>
        <v>470.66803516321016</v>
      </c>
      <c r="Z55" s="4">
        <f t="shared" si="30"/>
        <v>21.694884999999658</v>
      </c>
      <c r="AB55" s="6">
        <f t="shared" si="31"/>
        <v>-21.694884999999658</v>
      </c>
      <c r="AC55" s="6"/>
      <c r="AE55" s="4">
        <f t="shared" si="32"/>
        <v>2.5197311265969406E-2</v>
      </c>
      <c r="AG55" s="4">
        <f t="shared" si="33"/>
        <v>21.694884999999658</v>
      </c>
      <c r="AH55" s="4">
        <f t="shared" si="34"/>
        <v>200.23104092592621</v>
      </c>
      <c r="AK55" s="4">
        <f t="shared" si="35"/>
        <v>44426.426900592669</v>
      </c>
      <c r="AL55" s="4">
        <f t="shared" si="36"/>
        <v>49251.116598079534</v>
      </c>
      <c r="AM55" s="16">
        <f t="shared" si="37"/>
        <v>40074.368734833217</v>
      </c>
    </row>
    <row r="56" spans="1:39" x14ac:dyDescent="0.35">
      <c r="A56" s="4">
        <v>53</v>
      </c>
      <c r="B56" s="19">
        <v>646.11</v>
      </c>
      <c r="C56" s="3">
        <v>865</v>
      </c>
      <c r="D56" s="6">
        <f t="shared" si="21"/>
        <v>767.42913900000008</v>
      </c>
      <c r="E56" s="6">
        <f t="shared" si="22"/>
        <v>866.27580700000021</v>
      </c>
      <c r="G56" s="5">
        <f t="shared" si="23"/>
        <v>9520.0729162813059</v>
      </c>
      <c r="I56" s="5">
        <f t="shared" si="24"/>
        <v>97.570860999999923</v>
      </c>
      <c r="K56" s="5">
        <f t="shared" si="25"/>
        <v>97.570860999999923</v>
      </c>
      <c r="N56" s="7">
        <f t="shared" si="26"/>
        <v>0.11279868323699413</v>
      </c>
      <c r="O56" s="7"/>
      <c r="P56" s="7">
        <f t="shared" si="18"/>
        <v>97.570860999999923</v>
      </c>
      <c r="Q56" s="7">
        <f t="shared" si="19"/>
        <v>315.49678692592579</v>
      </c>
      <c r="T56" s="5">
        <f t="shared" si="20"/>
        <v>44380.430518087662</v>
      </c>
      <c r="U56" s="5">
        <f t="shared" si="27"/>
        <v>47491.709190672125</v>
      </c>
      <c r="V56" s="5">
        <f t="shared" si="28"/>
        <v>41472.978053139035</v>
      </c>
      <c r="X56" s="15">
        <f t="shared" si="29"/>
        <v>1.6276835012495448</v>
      </c>
      <c r="Z56" s="4">
        <f t="shared" si="30"/>
        <v>1.2758070000002135</v>
      </c>
      <c r="AB56" s="6">
        <f t="shared" si="31"/>
        <v>-1.2758070000002135</v>
      </c>
      <c r="AC56" s="6"/>
      <c r="AE56" s="4">
        <f t="shared" si="32"/>
        <v>1.4749213872834838E-3</v>
      </c>
      <c r="AG56" s="4">
        <f t="shared" si="33"/>
        <v>1.2758070000002135</v>
      </c>
      <c r="AH56" s="4">
        <f t="shared" si="34"/>
        <v>216.65011892592565</v>
      </c>
      <c r="AK56" s="4">
        <f t="shared" si="35"/>
        <v>47203.826334592544</v>
      </c>
      <c r="AL56" s="4">
        <f t="shared" si="36"/>
        <v>47491.709190672125</v>
      </c>
      <c r="AM56" s="16">
        <f t="shared" si="37"/>
        <v>46917.688552342413</v>
      </c>
    </row>
    <row r="57" spans="1:39" x14ac:dyDescent="0.35">
      <c r="A57" s="4">
        <v>54</v>
      </c>
      <c r="B57" s="19">
        <v>636.25</v>
      </c>
      <c r="C57" s="3">
        <v>881</v>
      </c>
      <c r="D57" s="6">
        <f t="shared" si="21"/>
        <v>736.61762499999986</v>
      </c>
      <c r="E57" s="6">
        <f t="shared" si="22"/>
        <v>833.50412500000016</v>
      </c>
      <c r="G57" s="5">
        <f t="shared" si="23"/>
        <v>20846.270210640665</v>
      </c>
      <c r="I57" s="5">
        <f t="shared" si="24"/>
        <v>144.38237500000014</v>
      </c>
      <c r="K57" s="5">
        <f t="shared" si="25"/>
        <v>144.38237500000014</v>
      </c>
      <c r="N57" s="7">
        <f t="shared" si="26"/>
        <v>0.16388464812712841</v>
      </c>
      <c r="O57" s="7"/>
      <c r="P57" s="7">
        <f t="shared" si="18"/>
        <v>144.38237500000014</v>
      </c>
      <c r="Q57" s="7">
        <f t="shared" si="19"/>
        <v>346.30830092592601</v>
      </c>
      <c r="T57" s="5">
        <f t="shared" si="20"/>
        <v>47343.687542680302</v>
      </c>
      <c r="U57" s="5">
        <f t="shared" si="27"/>
        <v>40774.079561042498</v>
      </c>
      <c r="V57" s="5">
        <f t="shared" si="28"/>
        <v>54971.804986629453</v>
      </c>
      <c r="X57" s="15">
        <f t="shared" si="29"/>
        <v>2255.8581420156102</v>
      </c>
      <c r="Z57" s="4">
        <f t="shared" si="30"/>
        <v>47.495874999999842</v>
      </c>
      <c r="AB57" s="6">
        <f t="shared" si="31"/>
        <v>47.495874999999842</v>
      </c>
      <c r="AC57" s="6"/>
      <c r="AE57" s="4">
        <f t="shared" si="32"/>
        <v>5.3911322360953286E-2</v>
      </c>
      <c r="AG57" s="4">
        <f t="shared" si="33"/>
        <v>47.495874999999842</v>
      </c>
      <c r="AH57" s="4">
        <f t="shared" si="34"/>
        <v>249.42180092592571</v>
      </c>
      <c r="AK57" s="4">
        <f t="shared" si="35"/>
        <v>50355.599950592557</v>
      </c>
      <c r="AL57" s="4">
        <f t="shared" si="36"/>
        <v>40774.079561042498</v>
      </c>
      <c r="AM57" s="16">
        <f t="shared" si="37"/>
        <v>62188.68638317057</v>
      </c>
    </row>
    <row r="58" spans="1:39" x14ac:dyDescent="0.35">
      <c r="A58" s="4">
        <v>55</v>
      </c>
      <c r="B58" s="19">
        <v>675.7</v>
      </c>
      <c r="C58" s="3">
        <v>882</v>
      </c>
      <c r="D58" s="6">
        <f t="shared" si="21"/>
        <v>859.89492999999993</v>
      </c>
      <c r="E58" s="6">
        <f t="shared" si="22"/>
        <v>964.62409000000002</v>
      </c>
      <c r="G58" s="5">
        <f t="shared" si="23"/>
        <v>488.63411970490307</v>
      </c>
      <c r="I58" s="5">
        <f t="shared" si="24"/>
        <v>22.105070000000069</v>
      </c>
      <c r="K58" s="5">
        <f t="shared" si="25"/>
        <v>22.105070000000069</v>
      </c>
      <c r="N58" s="7">
        <f t="shared" si="26"/>
        <v>2.5062437641723435E-2</v>
      </c>
      <c r="O58" s="7"/>
      <c r="P58" s="7">
        <f t="shared" si="18"/>
        <v>22.105070000000069</v>
      </c>
      <c r="Q58" s="7">
        <f t="shared" si="19"/>
        <v>223.03099592592594</v>
      </c>
      <c r="T58" s="5">
        <f t="shared" si="20"/>
        <v>22339.620221587706</v>
      </c>
      <c r="U58" s="5">
        <f t="shared" si="27"/>
        <v>40371.227709190651</v>
      </c>
      <c r="V58" s="5">
        <f t="shared" si="28"/>
        <v>12361.74027799402</v>
      </c>
      <c r="X58" s="15">
        <f t="shared" si="29"/>
        <v>6826.7402483281039</v>
      </c>
      <c r="Z58" s="4">
        <f t="shared" si="30"/>
        <v>82.624090000000024</v>
      </c>
      <c r="AB58" s="6">
        <f t="shared" si="31"/>
        <v>-82.624090000000024</v>
      </c>
      <c r="AC58" s="6"/>
      <c r="AE58" s="4">
        <f t="shared" si="32"/>
        <v>9.3678106575963746E-2</v>
      </c>
      <c r="AG58" s="4">
        <f t="shared" si="33"/>
        <v>82.624090000000024</v>
      </c>
      <c r="AH58" s="4">
        <f t="shared" si="34"/>
        <v>118.30183592592584</v>
      </c>
      <c r="AK58" s="4">
        <f t="shared" si="35"/>
        <v>23760.822980092591</v>
      </c>
      <c r="AL58" s="4">
        <f t="shared" si="36"/>
        <v>40371.227709190651</v>
      </c>
      <c r="AM58" s="16">
        <f t="shared" si="37"/>
        <v>13984.630657213536</v>
      </c>
    </row>
    <row r="59" spans="1:39" x14ac:dyDescent="0.35">
      <c r="A59" s="4">
        <v>56</v>
      </c>
      <c r="B59" s="19">
        <v>646.11</v>
      </c>
      <c r="C59" s="3">
        <v>887</v>
      </c>
      <c r="D59" s="6">
        <f t="shared" si="21"/>
        <v>767.42913900000008</v>
      </c>
      <c r="E59" s="6">
        <f t="shared" si="22"/>
        <v>866.27580700000021</v>
      </c>
      <c r="G59" s="5">
        <f t="shared" si="23"/>
        <v>14297.190800281303</v>
      </c>
      <c r="I59" s="5">
        <f t="shared" si="24"/>
        <v>119.57086099999992</v>
      </c>
      <c r="K59" s="5">
        <f t="shared" si="25"/>
        <v>119.57086099999992</v>
      </c>
      <c r="N59" s="7">
        <f t="shared" si="26"/>
        <v>0.13480367643742944</v>
      </c>
      <c r="O59" s="7"/>
      <c r="P59" s="7">
        <f t="shared" si="18"/>
        <v>119.57086099999992</v>
      </c>
      <c r="Q59" s="7">
        <f t="shared" si="19"/>
        <v>315.49678692592579</v>
      </c>
      <c r="T59" s="5">
        <f t="shared" si="20"/>
        <v>39900.149123161747</v>
      </c>
      <c r="U59" s="5">
        <f t="shared" si="27"/>
        <v>38386.968449931388</v>
      </c>
      <c r="V59" s="5">
        <f t="shared" si="28"/>
        <v>41472.978053139035</v>
      </c>
      <c r="X59" s="15">
        <f t="shared" si="29"/>
        <v>429.49217550124013</v>
      </c>
      <c r="Z59" s="4">
        <f t="shared" si="30"/>
        <v>20.724192999999786</v>
      </c>
      <c r="AB59" s="6">
        <f t="shared" si="31"/>
        <v>20.724192999999786</v>
      </c>
      <c r="AC59" s="6"/>
      <c r="AE59" s="4">
        <f t="shared" si="32"/>
        <v>2.3364366403607426E-2</v>
      </c>
      <c r="AG59" s="4">
        <f t="shared" si="33"/>
        <v>20.724192999999786</v>
      </c>
      <c r="AH59" s="4">
        <f t="shared" si="34"/>
        <v>216.65011892592565</v>
      </c>
      <c r="AK59" s="4">
        <f t="shared" si="35"/>
        <v>42438.518237592551</v>
      </c>
      <c r="AL59" s="4">
        <f t="shared" si="36"/>
        <v>38386.968449931388</v>
      </c>
      <c r="AM59" s="16">
        <f t="shared" si="37"/>
        <v>46917.688552342413</v>
      </c>
    </row>
    <row r="60" spans="1:39" x14ac:dyDescent="0.35">
      <c r="A60" s="4">
        <v>57</v>
      </c>
      <c r="B60" s="19">
        <v>646.11</v>
      </c>
      <c r="C60" s="3">
        <v>891</v>
      </c>
      <c r="D60" s="6">
        <f t="shared" si="21"/>
        <v>767.42913900000008</v>
      </c>
      <c r="E60" s="6">
        <f t="shared" si="22"/>
        <v>866.27580700000021</v>
      </c>
      <c r="G60" s="5">
        <f t="shared" si="23"/>
        <v>15269.757688281303</v>
      </c>
      <c r="I60" s="5">
        <f t="shared" si="24"/>
        <v>123.57086099999992</v>
      </c>
      <c r="K60" s="5">
        <f t="shared" si="25"/>
        <v>123.57086099999992</v>
      </c>
      <c r="N60" s="7">
        <f t="shared" si="26"/>
        <v>0.13868783501683493</v>
      </c>
      <c r="O60" s="7"/>
      <c r="P60" s="7">
        <f t="shared" si="18"/>
        <v>123.57086099999992</v>
      </c>
      <c r="Q60" s="7">
        <f t="shared" si="19"/>
        <v>315.49678692592579</v>
      </c>
      <c r="T60" s="5">
        <f t="shared" si="20"/>
        <v>39085.552505902488</v>
      </c>
      <c r="U60" s="5">
        <f t="shared" si="27"/>
        <v>36835.561042523979</v>
      </c>
      <c r="V60" s="5">
        <f t="shared" si="28"/>
        <v>41472.978053139035</v>
      </c>
      <c r="X60" s="15">
        <f t="shared" si="29"/>
        <v>611.28571950123842</v>
      </c>
      <c r="Z60" s="4">
        <f t="shared" si="30"/>
        <v>24.724192999999786</v>
      </c>
      <c r="AB60" s="6">
        <f t="shared" si="31"/>
        <v>24.724192999999786</v>
      </c>
      <c r="AC60" s="6"/>
      <c r="AE60" s="4">
        <f t="shared" si="32"/>
        <v>2.7748813692480119E-2</v>
      </c>
      <c r="AG60" s="4">
        <f t="shared" si="33"/>
        <v>24.724192999999786</v>
      </c>
      <c r="AH60" s="4">
        <f t="shared" si="34"/>
        <v>216.65011892592565</v>
      </c>
      <c r="AK60" s="4">
        <f t="shared" si="35"/>
        <v>41572.098583592546</v>
      </c>
      <c r="AL60" s="4">
        <f t="shared" si="36"/>
        <v>36835.561042523979</v>
      </c>
      <c r="AM60" s="16">
        <f t="shared" si="37"/>
        <v>46917.688552342413</v>
      </c>
    </row>
    <row r="61" spans="1:39" x14ac:dyDescent="0.35">
      <c r="A61" s="4">
        <v>58</v>
      </c>
      <c r="B61" s="19">
        <v>646.11</v>
      </c>
      <c r="C61" s="3">
        <v>907</v>
      </c>
      <c r="D61" s="6">
        <f t="shared" si="21"/>
        <v>767.42913900000008</v>
      </c>
      <c r="E61" s="6">
        <f t="shared" si="22"/>
        <v>866.27580700000021</v>
      </c>
      <c r="G61" s="5">
        <f t="shared" si="23"/>
        <v>19480.025240281298</v>
      </c>
      <c r="I61" s="5">
        <f t="shared" si="24"/>
        <v>139.57086099999992</v>
      </c>
      <c r="K61" s="5">
        <f t="shared" si="25"/>
        <v>139.57086099999992</v>
      </c>
      <c r="N61" s="7">
        <f t="shared" si="26"/>
        <v>0.15388187541345086</v>
      </c>
      <c r="O61" s="7"/>
      <c r="P61" s="7">
        <f t="shared" si="18"/>
        <v>139.57086099999992</v>
      </c>
      <c r="Q61" s="7">
        <f t="shared" si="19"/>
        <v>315.49678692592579</v>
      </c>
      <c r="T61" s="5">
        <f t="shared" si="20"/>
        <v>35827.166036865463</v>
      </c>
      <c r="U61" s="5">
        <f t="shared" si="27"/>
        <v>30949.931412894355</v>
      </c>
      <c r="V61" s="5">
        <f t="shared" si="28"/>
        <v>41472.978053139035</v>
      </c>
      <c r="X61" s="15">
        <f t="shared" si="29"/>
        <v>1658.4598955012316</v>
      </c>
      <c r="Z61" s="4">
        <f t="shared" si="30"/>
        <v>40.724192999999786</v>
      </c>
      <c r="AB61" s="6">
        <f t="shared" si="31"/>
        <v>40.724192999999786</v>
      </c>
      <c r="AC61" s="6"/>
      <c r="AE61" s="4">
        <f t="shared" si="32"/>
        <v>4.4899882028665697E-2</v>
      </c>
      <c r="AG61" s="4">
        <f t="shared" si="33"/>
        <v>40.724192999999786</v>
      </c>
      <c r="AH61" s="4">
        <f t="shared" si="34"/>
        <v>216.65011892592565</v>
      </c>
      <c r="AK61" s="4">
        <f t="shared" si="35"/>
        <v>38106.419967592548</v>
      </c>
      <c r="AL61" s="4">
        <f t="shared" si="36"/>
        <v>30949.931412894355</v>
      </c>
      <c r="AM61" s="16">
        <f t="shared" si="37"/>
        <v>46917.688552342413</v>
      </c>
    </row>
    <row r="62" spans="1:39" x14ac:dyDescent="0.35">
      <c r="A62" s="4">
        <v>59</v>
      </c>
      <c r="B62" s="19">
        <v>655.98</v>
      </c>
      <c r="C62" s="3">
        <v>920</v>
      </c>
      <c r="D62" s="6">
        <f t="shared" si="21"/>
        <v>798.27190199999995</v>
      </c>
      <c r="E62" s="6">
        <f t="shared" si="22"/>
        <v>899.08072599999991</v>
      </c>
      <c r="G62" s="5">
        <f t="shared" si="23"/>
        <v>14817.729842697616</v>
      </c>
      <c r="I62" s="5">
        <f t="shared" si="24"/>
        <v>121.72809800000005</v>
      </c>
      <c r="K62" s="5">
        <f t="shared" si="25"/>
        <v>121.72809800000005</v>
      </c>
      <c r="N62" s="7">
        <f t="shared" si="26"/>
        <v>0.13231315000000005</v>
      </c>
      <c r="O62" s="7"/>
      <c r="P62" s="7">
        <f t="shared" si="18"/>
        <v>121.72809800000005</v>
      </c>
      <c r="Q62" s="7">
        <f t="shared" si="19"/>
        <v>284.65402392592591</v>
      </c>
      <c r="T62" s="5">
        <f t="shared" si="20"/>
        <v>28154.64131088401</v>
      </c>
      <c r="U62" s="5">
        <f t="shared" si="27"/>
        <v>26544.857338820282</v>
      </c>
      <c r="V62" s="5">
        <f t="shared" si="28"/>
        <v>29862.048879248759</v>
      </c>
      <c r="X62" s="15">
        <f t="shared" si="29"/>
        <v>437.61602468707963</v>
      </c>
      <c r="Z62" s="4">
        <f t="shared" si="30"/>
        <v>20.919274000000087</v>
      </c>
      <c r="AB62" s="6">
        <f t="shared" si="31"/>
        <v>20.919274000000087</v>
      </c>
      <c r="AC62" s="6"/>
      <c r="AE62" s="4">
        <f t="shared" si="32"/>
        <v>2.2738341304347921E-2</v>
      </c>
      <c r="AG62" s="4">
        <f t="shared" si="33"/>
        <v>20.919274000000087</v>
      </c>
      <c r="AH62" s="4">
        <f t="shared" si="34"/>
        <v>183.84519992592595</v>
      </c>
      <c r="AK62" s="4">
        <f t="shared" si="35"/>
        <v>29945.784289092604</v>
      </c>
      <c r="AL62" s="4">
        <f t="shared" si="36"/>
        <v>26544.857338820282</v>
      </c>
      <c r="AM62" s="16">
        <f t="shared" si="37"/>
        <v>33782.437978200083</v>
      </c>
    </row>
    <row r="63" spans="1:39" x14ac:dyDescent="0.35">
      <c r="A63" s="4">
        <v>60</v>
      </c>
      <c r="B63" s="19">
        <v>646.11</v>
      </c>
      <c r="C63" s="3">
        <v>922</v>
      </c>
      <c r="D63" s="6">
        <f t="shared" si="21"/>
        <v>767.42913900000008</v>
      </c>
      <c r="E63" s="6">
        <f t="shared" si="22"/>
        <v>866.27580700000021</v>
      </c>
      <c r="G63" s="5">
        <f t="shared" si="23"/>
        <v>23892.151070281296</v>
      </c>
      <c r="I63" s="5">
        <f t="shared" si="24"/>
        <v>154.57086099999992</v>
      </c>
      <c r="K63" s="5">
        <f t="shared" si="25"/>
        <v>154.57086099999992</v>
      </c>
      <c r="N63" s="7">
        <f t="shared" si="26"/>
        <v>0.16764735466377431</v>
      </c>
      <c r="O63" s="7"/>
      <c r="P63" s="7">
        <f t="shared" si="18"/>
        <v>154.57086099999992</v>
      </c>
      <c r="Q63" s="7">
        <f t="shared" si="19"/>
        <v>315.49678692592579</v>
      </c>
      <c r="T63" s="5">
        <f t="shared" si="20"/>
        <v>32772.428722143246</v>
      </c>
      <c r="U63" s="5">
        <f t="shared" si="27"/>
        <v>25897.153635116578</v>
      </c>
      <c r="V63" s="5">
        <f t="shared" si="28"/>
        <v>41472.978053139035</v>
      </c>
      <c r="X63" s="15">
        <f t="shared" si="29"/>
        <v>3105.1856855012252</v>
      </c>
      <c r="Z63" s="4">
        <f t="shared" si="30"/>
        <v>55.724192999999786</v>
      </c>
      <c r="AB63" s="6">
        <f t="shared" si="31"/>
        <v>55.724192999999786</v>
      </c>
      <c r="AC63" s="6"/>
      <c r="AE63" s="4">
        <f t="shared" si="32"/>
        <v>6.0438387201735125E-2</v>
      </c>
      <c r="AG63" s="4">
        <f t="shared" si="33"/>
        <v>55.724192999999786</v>
      </c>
      <c r="AH63" s="4">
        <f t="shared" si="34"/>
        <v>216.65011892592565</v>
      </c>
      <c r="AK63" s="4">
        <f t="shared" si="35"/>
        <v>34857.34626509255</v>
      </c>
      <c r="AL63" s="4">
        <f t="shared" si="36"/>
        <v>25897.153635116578</v>
      </c>
      <c r="AM63" s="16">
        <f t="shared" si="37"/>
        <v>46917.688552342413</v>
      </c>
    </row>
    <row r="64" spans="1:39" x14ac:dyDescent="0.35">
      <c r="A64" s="4">
        <v>61</v>
      </c>
      <c r="B64" s="19">
        <v>646.11</v>
      </c>
      <c r="C64" s="3">
        <v>933</v>
      </c>
      <c r="D64" s="6">
        <f t="shared" si="21"/>
        <v>767.42913900000008</v>
      </c>
      <c r="E64" s="6">
        <f t="shared" si="22"/>
        <v>866.27580700000021</v>
      </c>
      <c r="G64" s="5">
        <f t="shared" si="23"/>
        <v>27413.710012281295</v>
      </c>
      <c r="I64" s="5">
        <f t="shared" si="24"/>
        <v>165.57086099999992</v>
      </c>
      <c r="K64" s="5">
        <f t="shared" si="25"/>
        <v>165.57086099999992</v>
      </c>
      <c r="N64" s="7">
        <f t="shared" si="26"/>
        <v>0.1774607299035369</v>
      </c>
      <c r="O64" s="7"/>
      <c r="P64" s="7">
        <f t="shared" si="18"/>
        <v>165.57086099999992</v>
      </c>
      <c r="Q64" s="7">
        <f t="shared" si="19"/>
        <v>315.49678692592579</v>
      </c>
      <c r="T64" s="5">
        <f t="shared" si="20"/>
        <v>30532.288024680289</v>
      </c>
      <c r="U64" s="5">
        <f t="shared" si="27"/>
        <v>22477.783264746209</v>
      </c>
      <c r="V64" s="5">
        <f t="shared" si="28"/>
        <v>41472.978053139035</v>
      </c>
      <c r="X64" s="15">
        <f t="shared" si="29"/>
        <v>4452.1179315012205</v>
      </c>
      <c r="Z64" s="4">
        <f t="shared" si="30"/>
        <v>66.724192999999786</v>
      </c>
      <c r="AB64" s="6">
        <f t="shared" si="31"/>
        <v>66.724192999999786</v>
      </c>
      <c r="AC64" s="6"/>
      <c r="AE64" s="4">
        <f t="shared" si="32"/>
        <v>7.1515748124329884E-2</v>
      </c>
      <c r="AG64" s="4">
        <f t="shared" si="33"/>
        <v>66.724192999999786</v>
      </c>
      <c r="AH64" s="4">
        <f t="shared" si="34"/>
        <v>216.65011892592565</v>
      </c>
      <c r="AK64" s="4">
        <f t="shared" si="35"/>
        <v>32474.692216592557</v>
      </c>
      <c r="AL64" s="4">
        <f t="shared" si="36"/>
        <v>22477.783264746209</v>
      </c>
      <c r="AM64" s="16">
        <f t="shared" si="37"/>
        <v>46917.688552342413</v>
      </c>
    </row>
    <row r="65" spans="1:39" x14ac:dyDescent="0.35">
      <c r="A65" s="4">
        <v>62</v>
      </c>
      <c r="B65" s="19">
        <v>646.11</v>
      </c>
      <c r="C65" s="3">
        <v>946</v>
      </c>
      <c r="D65" s="6">
        <f t="shared" si="21"/>
        <v>767.42913900000008</v>
      </c>
      <c r="E65" s="6">
        <f t="shared" si="22"/>
        <v>866.27580700000021</v>
      </c>
      <c r="G65" s="5">
        <f t="shared" si="23"/>
        <v>31887.552398281292</v>
      </c>
      <c r="I65" s="5">
        <f t="shared" si="24"/>
        <v>178.57086099999992</v>
      </c>
      <c r="K65" s="5">
        <f t="shared" si="25"/>
        <v>178.57086099999992</v>
      </c>
      <c r="N65" s="7">
        <f t="shared" si="26"/>
        <v>0.18876412367864684</v>
      </c>
      <c r="O65" s="7"/>
      <c r="P65" s="7">
        <f t="shared" si="18"/>
        <v>178.57086099999992</v>
      </c>
      <c r="Q65" s="7">
        <f t="shared" si="19"/>
        <v>315.49678692592579</v>
      </c>
      <c r="T65" s="5">
        <f t="shared" si="20"/>
        <v>27884.849018587705</v>
      </c>
      <c r="U65" s="5">
        <f t="shared" si="27"/>
        <v>18748.709190672136</v>
      </c>
      <c r="V65" s="5">
        <f t="shared" si="28"/>
        <v>41472.978053139035</v>
      </c>
      <c r="X65" s="15">
        <f t="shared" si="29"/>
        <v>6355.9469495012154</v>
      </c>
      <c r="Z65" s="4">
        <f t="shared" si="30"/>
        <v>79.724192999999786</v>
      </c>
      <c r="AB65" s="6">
        <f t="shared" si="31"/>
        <v>79.724192999999786</v>
      </c>
      <c r="AC65" s="6"/>
      <c r="AE65" s="4">
        <f t="shared" si="32"/>
        <v>8.4275045454545228E-2</v>
      </c>
      <c r="AG65" s="4">
        <f t="shared" si="33"/>
        <v>79.724192999999786</v>
      </c>
      <c r="AH65" s="4">
        <f t="shared" si="34"/>
        <v>216.65011892592565</v>
      </c>
      <c r="AK65" s="4">
        <f t="shared" si="35"/>
        <v>29658.828341092558</v>
      </c>
      <c r="AL65" s="4">
        <f t="shared" si="36"/>
        <v>18748.709190672136</v>
      </c>
      <c r="AM65" s="16">
        <f t="shared" si="37"/>
        <v>46917.688552342413</v>
      </c>
    </row>
    <row r="66" spans="1:39" x14ac:dyDescent="0.35">
      <c r="A66" s="4">
        <v>63</v>
      </c>
      <c r="B66" s="19">
        <v>660.9</v>
      </c>
      <c r="C66" s="3">
        <v>951</v>
      </c>
      <c r="D66" s="6">
        <f t="shared" si="21"/>
        <v>813.64640999999983</v>
      </c>
      <c r="E66" s="6">
        <f t="shared" si="22"/>
        <v>915.43333000000007</v>
      </c>
      <c r="G66" s="5">
        <f t="shared" si="23"/>
        <v>18866.008685888148</v>
      </c>
      <c r="I66" s="5">
        <f t="shared" si="24"/>
        <v>137.35359000000017</v>
      </c>
      <c r="K66" s="5">
        <f t="shared" si="25"/>
        <v>137.35359000000017</v>
      </c>
      <c r="N66" s="7">
        <f t="shared" si="26"/>
        <v>0.14443069400630931</v>
      </c>
      <c r="O66" s="7"/>
      <c r="P66" s="7">
        <f t="shared" si="18"/>
        <v>137.35359000000017</v>
      </c>
      <c r="Q66" s="7">
        <f t="shared" si="19"/>
        <v>269.27951592592603</v>
      </c>
      <c r="T66" s="5">
        <f t="shared" si="20"/>
        <v>20769.346976569224</v>
      </c>
      <c r="U66" s="5">
        <f t="shared" si="27"/>
        <v>17404.449931412877</v>
      </c>
      <c r="V66" s="5">
        <f t="shared" si="28"/>
        <v>24784.797884049371</v>
      </c>
      <c r="X66" s="15">
        <f t="shared" si="29"/>
        <v>1264.9880148888951</v>
      </c>
      <c r="Z66" s="4">
        <f t="shared" si="30"/>
        <v>35.566669999999931</v>
      </c>
      <c r="AB66" s="6">
        <f t="shared" si="31"/>
        <v>35.566669999999931</v>
      </c>
      <c r="AC66" s="6"/>
      <c r="AE66" s="4">
        <f t="shared" si="32"/>
        <v>3.7399232386961023E-2</v>
      </c>
      <c r="AG66" s="4">
        <f t="shared" si="33"/>
        <v>35.566669999999931</v>
      </c>
      <c r="AH66" s="4">
        <f t="shared" si="34"/>
        <v>167.4925959259258</v>
      </c>
      <c r="AK66" s="4">
        <f t="shared" si="35"/>
        <v>22090.652035592582</v>
      </c>
      <c r="AL66" s="4">
        <f t="shared" si="36"/>
        <v>17404.449931412877</v>
      </c>
      <c r="AM66" s="16">
        <f t="shared" si="37"/>
        <v>28038.628585259485</v>
      </c>
    </row>
    <row r="67" spans="1:39" x14ac:dyDescent="0.35">
      <c r="A67" s="4">
        <v>64</v>
      </c>
      <c r="B67" s="19">
        <v>725.03</v>
      </c>
      <c r="C67" s="3">
        <v>966</v>
      </c>
      <c r="D67" s="6">
        <f t="shared" si="21"/>
        <v>1014.0462469999998</v>
      </c>
      <c r="E67" s="6">
        <f t="shared" si="22"/>
        <v>1128.5822110000001</v>
      </c>
      <c r="G67" s="5">
        <f t="shared" si="23"/>
        <v>2308.4418507849864</v>
      </c>
      <c r="I67" s="5">
        <f t="shared" si="24"/>
        <v>48.046246999999767</v>
      </c>
      <c r="K67" s="5">
        <f t="shared" si="25"/>
        <v>-48.046246999999767</v>
      </c>
      <c r="N67" s="7">
        <f t="shared" si="26"/>
        <v>4.9737315734989407E-2</v>
      </c>
      <c r="O67" s="7"/>
      <c r="P67" s="7">
        <f t="shared" si="18"/>
        <v>48.046246999999767</v>
      </c>
      <c r="Q67" s="7">
        <f t="shared" si="19"/>
        <v>68.8796789259261</v>
      </c>
      <c r="T67" s="5">
        <f t="shared" si="20"/>
        <v>-5024.067769782604</v>
      </c>
      <c r="U67" s="5">
        <f t="shared" si="27"/>
        <v>13671.672153635103</v>
      </c>
      <c r="V67" s="5">
        <f t="shared" si="28"/>
        <v>1846.2450438922394</v>
      </c>
      <c r="X67" s="15">
        <f t="shared" si="29"/>
        <v>26432.975333648566</v>
      </c>
      <c r="Z67" s="4">
        <f t="shared" si="30"/>
        <v>162.58221100000014</v>
      </c>
      <c r="AB67" s="6">
        <f t="shared" si="31"/>
        <v>-162.58221100000014</v>
      </c>
      <c r="AC67" s="6"/>
      <c r="AE67" s="4">
        <f t="shared" si="32"/>
        <v>0.16830456625258813</v>
      </c>
      <c r="AG67" s="4">
        <f t="shared" si="33"/>
        <v>162.58221100000014</v>
      </c>
      <c r="AH67" s="4">
        <f t="shared" si="34"/>
        <v>45.656285074074276</v>
      </c>
      <c r="AK67" s="4">
        <f t="shared" si="35"/>
        <v>-5343.6890929074152</v>
      </c>
      <c r="AL67" s="4">
        <f t="shared" si="36"/>
        <v>13671.672153635103</v>
      </c>
      <c r="AM67" s="16">
        <f t="shared" si="37"/>
        <v>2088.6262339215987</v>
      </c>
    </row>
    <row r="68" spans="1:39" x14ac:dyDescent="0.35">
      <c r="A68" s="4">
        <v>65</v>
      </c>
      <c r="B68" s="19">
        <v>690.5</v>
      </c>
      <c r="C68" s="3">
        <v>977</v>
      </c>
      <c r="D68" s="6">
        <f t="shared" ref="D68:D99" si="38">B68*3.1249-1251.6</f>
        <v>906.14345000000003</v>
      </c>
      <c r="E68" s="6">
        <f t="shared" ref="E68:E99" si="39">B68*3.3237-1281.2</f>
        <v>1013.81485</v>
      </c>
      <c r="G68" s="5">
        <f t="shared" si="23"/>
        <v>5020.6506779024958</v>
      </c>
      <c r="I68" s="5">
        <f t="shared" si="24"/>
        <v>70.85654999999997</v>
      </c>
      <c r="K68" s="5">
        <f t="shared" si="25"/>
        <v>70.85654999999997</v>
      </c>
      <c r="N68" s="7">
        <f t="shared" si="26"/>
        <v>7.2524616171954936E-2</v>
      </c>
      <c r="O68" s="7"/>
      <c r="P68" s="7">
        <f t="shared" si="18"/>
        <v>70.85654999999997</v>
      </c>
      <c r="Q68" s="7">
        <f t="shared" si="19"/>
        <v>176.78247592592584</v>
      </c>
      <c r="T68" s="5">
        <f t="shared" si="20"/>
        <v>6878.2834029766236</v>
      </c>
      <c r="U68" s="5">
        <f t="shared" ref="U68:U99" si="40">(C68-(AVERAGE($C$4:$C$111)))^2</f>
        <v>11220.301783264733</v>
      </c>
      <c r="V68" s="5">
        <f t="shared" ref="V68:V99" si="41">(D68-(AVERAGE($D$4:$D$111)))^2</f>
        <v>4216.533876319485</v>
      </c>
      <c r="X68" s="15">
        <f t="shared" ref="X68:X99" si="42">((C68-E68))^2</f>
        <v>1355.3331805224984</v>
      </c>
      <c r="Z68" s="4">
        <f t="shared" ref="Z68:Z99" si="43">ABS((C68-E68))</f>
        <v>36.814849999999979</v>
      </c>
      <c r="AB68" s="6">
        <f t="shared" ref="AB68:AB99" si="44">((C68-E68))</f>
        <v>-36.814849999999979</v>
      </c>
      <c r="AC68" s="6"/>
      <c r="AE68" s="4">
        <f t="shared" ref="AE68:AE99" si="45">ABS(($C68-E68)/$C68)</f>
        <v>3.7681525076765587E-2</v>
      </c>
      <c r="AG68" s="4">
        <f t="shared" ref="AG68:AG99" si="46">ABS(E68-C68)</f>
        <v>36.814849999999979</v>
      </c>
      <c r="AH68" s="4">
        <f t="shared" ref="AH68:AH99" si="47">ABS(E68-AVERAGE($C$4:$C$111))</f>
        <v>69.111075925925888</v>
      </c>
      <c r="AK68" s="4">
        <f t="shared" ref="AK68:AK99" si="48">(C68-(AVERAGE($C$4:$C$111)))*(E68-(AVERAGE($E$4:$E$111)))</f>
        <v>7315.8662825925967</v>
      </c>
      <c r="AL68" s="4">
        <f t="shared" ref="AL68:AL99" si="49">(C68-(AVERAGE($C$4:$C$111)))^2</f>
        <v>11220.301783264733</v>
      </c>
      <c r="AM68" s="16">
        <f t="shared" ref="AM68:AM99" si="50">(E68-(AVERAGE($E$4:$E$111)))^2</f>
        <v>4770.0944679227805</v>
      </c>
    </row>
    <row r="69" spans="1:39" x14ac:dyDescent="0.35">
      <c r="A69" s="4">
        <v>66</v>
      </c>
      <c r="B69" s="19">
        <v>665.84</v>
      </c>
      <c r="C69" s="3">
        <v>1007</v>
      </c>
      <c r="D69" s="6">
        <f t="shared" si="38"/>
        <v>829.08341599999994</v>
      </c>
      <c r="E69" s="6">
        <f t="shared" si="39"/>
        <v>931.85240799999997</v>
      </c>
      <c r="G69" s="5">
        <f t="shared" ref="G69:G111" si="51">((C69-D69))^2</f>
        <v>31654.310862229075</v>
      </c>
      <c r="I69" s="5">
        <f t="shared" ref="I69:I111" si="52">ABS((C69-D69))</f>
        <v>177.91658400000006</v>
      </c>
      <c r="K69" s="5">
        <f t="shared" ref="K69:K111" si="53">C69-D69</f>
        <v>177.91658400000006</v>
      </c>
      <c r="N69" s="7">
        <f t="shared" ref="N69:N111" si="54">ABS(($C69-D69)/$C69)</f>
        <v>0.176679825223436</v>
      </c>
      <c r="O69" s="7"/>
      <c r="P69" s="7">
        <f t="shared" ref="P69:P111" si="55">ABS(D69-C69)</f>
        <v>177.91658400000006</v>
      </c>
      <c r="Q69" s="7">
        <f t="shared" ref="Q69:Q111" si="56">ABS(D69-AVERAGE($C$4:$C$111))</f>
        <v>253.84250992592592</v>
      </c>
      <c r="T69" s="5">
        <f t="shared" si="20"/>
        <v>10781.09253686553</v>
      </c>
      <c r="U69" s="5">
        <f t="shared" si="40"/>
        <v>5764.7462277091818</v>
      </c>
      <c r="V69" s="5">
        <f t="shared" si="41"/>
        <v>20162.545183649196</v>
      </c>
      <c r="X69" s="15">
        <f t="shared" si="42"/>
        <v>5647.1605833984686</v>
      </c>
      <c r="Z69" s="4">
        <f t="shared" si="43"/>
        <v>75.147592000000031</v>
      </c>
      <c r="AB69" s="6">
        <f t="shared" si="44"/>
        <v>75.147592000000031</v>
      </c>
      <c r="AC69" s="6"/>
      <c r="AE69" s="4">
        <f t="shared" si="45"/>
        <v>7.4625215491559121E-2</v>
      </c>
      <c r="AG69" s="4">
        <f t="shared" si="46"/>
        <v>75.147592000000031</v>
      </c>
      <c r="AH69" s="4">
        <f t="shared" si="47"/>
        <v>151.0735179259259</v>
      </c>
      <c r="AK69" s="4">
        <f t="shared" si="48"/>
        <v>11466.96446759259</v>
      </c>
      <c r="AL69" s="4">
        <f t="shared" si="49"/>
        <v>5764.7462277091818</v>
      </c>
      <c r="AM69" s="16">
        <f t="shared" si="50"/>
        <v>22809.551176597681</v>
      </c>
    </row>
    <row r="70" spans="1:39" x14ac:dyDescent="0.35">
      <c r="A70" s="4">
        <v>67</v>
      </c>
      <c r="B70" s="19">
        <v>700.37</v>
      </c>
      <c r="C70" s="3">
        <v>1096</v>
      </c>
      <c r="D70" s="6">
        <f t="shared" si="38"/>
        <v>936.98621300000013</v>
      </c>
      <c r="E70" s="6">
        <f t="shared" si="39"/>
        <v>1046.6197690000001</v>
      </c>
      <c r="G70" s="5">
        <f t="shared" si="51"/>
        <v>25285.384456081327</v>
      </c>
      <c r="I70" s="5">
        <f t="shared" si="52"/>
        <v>159.01378699999987</v>
      </c>
      <c r="K70" s="5">
        <f t="shared" si="53"/>
        <v>159.01378699999987</v>
      </c>
      <c r="N70" s="7">
        <f t="shared" si="54"/>
        <v>0.14508557208029185</v>
      </c>
      <c r="O70" s="7"/>
      <c r="P70" s="7">
        <f t="shared" si="55"/>
        <v>159.01378699999987</v>
      </c>
      <c r="Q70" s="7">
        <f t="shared" si="56"/>
        <v>145.93971292592573</v>
      </c>
      <c r="T70" s="5">
        <f t="shared" si="20"/>
        <v>-445.72238337516558</v>
      </c>
      <c r="U70" s="5">
        <f t="shared" si="40"/>
        <v>170.93141289437739</v>
      </c>
      <c r="V70" s="5">
        <f t="shared" si="41"/>
        <v>1162.2699401917428</v>
      </c>
      <c r="X70" s="15">
        <f t="shared" si="42"/>
        <v>2438.4072136133477</v>
      </c>
      <c r="Z70" s="4">
        <f t="shared" si="43"/>
        <v>49.380230999999867</v>
      </c>
      <c r="AB70" s="6">
        <f t="shared" si="44"/>
        <v>49.380230999999867</v>
      </c>
      <c r="AC70" s="6"/>
      <c r="AE70" s="4">
        <f t="shared" si="45"/>
        <v>4.5054955291970684E-2</v>
      </c>
      <c r="AG70" s="4">
        <f t="shared" si="46"/>
        <v>49.380230999999867</v>
      </c>
      <c r="AH70" s="4">
        <f t="shared" si="47"/>
        <v>36.306156925925734</v>
      </c>
      <c r="AK70" s="4">
        <f t="shared" si="48"/>
        <v>-474.07836590740851</v>
      </c>
      <c r="AL70" s="4">
        <f t="shared" si="49"/>
        <v>170.93141289437739</v>
      </c>
      <c r="AM70" s="16">
        <f t="shared" si="50"/>
        <v>1314.8566036853465</v>
      </c>
    </row>
    <row r="71" spans="1:39" x14ac:dyDescent="0.35">
      <c r="A71" s="4">
        <v>68</v>
      </c>
      <c r="B71" s="19">
        <v>705.3</v>
      </c>
      <c r="C71" s="3">
        <v>1131</v>
      </c>
      <c r="D71" s="6">
        <f t="shared" si="38"/>
        <v>952.39196999999967</v>
      </c>
      <c r="E71" s="6">
        <f t="shared" si="39"/>
        <v>1063.0056099999999</v>
      </c>
      <c r="G71" s="5">
        <f t="shared" si="51"/>
        <v>31900.828380481016</v>
      </c>
      <c r="I71" s="5">
        <f t="shared" si="52"/>
        <v>178.60803000000033</v>
      </c>
      <c r="K71" s="5">
        <f t="shared" si="53"/>
        <v>178.60803000000033</v>
      </c>
      <c r="N71" s="7">
        <f t="shared" si="54"/>
        <v>0.15792045092838225</v>
      </c>
      <c r="O71" s="7"/>
      <c r="P71" s="7">
        <f t="shared" si="55"/>
        <v>178.60803000000033</v>
      </c>
      <c r="Q71" s="7">
        <f t="shared" si="56"/>
        <v>130.53395592592619</v>
      </c>
      <c r="T71" s="5">
        <f t="shared" si="20"/>
        <v>-898.327691208499</v>
      </c>
      <c r="U71" s="5">
        <f t="shared" si="40"/>
        <v>2311.1165980795668</v>
      </c>
      <c r="V71" s="5">
        <f t="shared" si="41"/>
        <v>349.17867902578638</v>
      </c>
      <c r="X71" s="15">
        <f t="shared" si="42"/>
        <v>4623.2370714721092</v>
      </c>
      <c r="Z71" s="4">
        <f t="shared" si="43"/>
        <v>67.994390000000067</v>
      </c>
      <c r="AB71" s="6">
        <f t="shared" si="44"/>
        <v>67.994390000000067</v>
      </c>
      <c r="AC71" s="6"/>
      <c r="AE71" s="4">
        <f t="shared" si="45"/>
        <v>6.0118824049513762E-2</v>
      </c>
      <c r="AG71" s="4">
        <f t="shared" si="46"/>
        <v>67.994390000000067</v>
      </c>
      <c r="AH71" s="4">
        <f t="shared" si="47"/>
        <v>19.920315925925934</v>
      </c>
      <c r="AK71" s="4">
        <f t="shared" si="48"/>
        <v>-955.47753440741428</v>
      </c>
      <c r="AL71" s="4">
        <f t="shared" si="49"/>
        <v>2311.1165980795668</v>
      </c>
      <c r="AM71" s="16">
        <f t="shared" si="50"/>
        <v>395.02001738721498</v>
      </c>
    </row>
    <row r="72" spans="1:39" x14ac:dyDescent="0.35">
      <c r="A72" s="4">
        <v>69</v>
      </c>
      <c r="B72" s="19">
        <v>725.03</v>
      </c>
      <c r="C72" s="3">
        <v>1173</v>
      </c>
      <c r="D72" s="6">
        <f t="shared" si="38"/>
        <v>1014.0462469999998</v>
      </c>
      <c r="E72" s="6">
        <f t="shared" si="39"/>
        <v>1128.5822110000001</v>
      </c>
      <c r="G72" s="5">
        <f t="shared" si="51"/>
        <v>25266.295592785082</v>
      </c>
      <c r="I72" s="5">
        <f t="shared" si="52"/>
        <v>158.95375300000023</v>
      </c>
      <c r="K72" s="5">
        <f t="shared" si="53"/>
        <v>158.95375300000023</v>
      </c>
      <c r="N72" s="7">
        <f t="shared" si="54"/>
        <v>0.13551044586530284</v>
      </c>
      <c r="O72" s="7"/>
      <c r="P72" s="7">
        <f t="shared" si="55"/>
        <v>158.95375300000023</v>
      </c>
      <c r="Q72" s="7">
        <f t="shared" si="56"/>
        <v>68.8796789259261</v>
      </c>
      <c r="T72" s="5">
        <f t="shared" si="20"/>
        <v>3870.2986430507781</v>
      </c>
      <c r="U72" s="5">
        <f t="shared" si="40"/>
        <v>8113.3388203017939</v>
      </c>
      <c r="V72" s="5">
        <f t="shared" si="41"/>
        <v>1846.2450438922394</v>
      </c>
      <c r="X72" s="15">
        <f t="shared" si="42"/>
        <v>1972.9399796485084</v>
      </c>
      <c r="Z72" s="4">
        <f t="shared" si="43"/>
        <v>44.417788999999857</v>
      </c>
      <c r="AB72" s="6">
        <f t="shared" si="44"/>
        <v>44.417788999999857</v>
      </c>
      <c r="AC72" s="6"/>
      <c r="AE72" s="4">
        <f t="shared" si="45"/>
        <v>3.7866827791986239E-2</v>
      </c>
      <c r="AG72" s="4">
        <f t="shared" si="46"/>
        <v>44.417788999999857</v>
      </c>
      <c r="AH72" s="4">
        <f t="shared" si="47"/>
        <v>45.656285074074276</v>
      </c>
      <c r="AK72" s="4">
        <f t="shared" si="48"/>
        <v>4116.5194405926031</v>
      </c>
      <c r="AL72" s="4">
        <f t="shared" si="49"/>
        <v>8113.3388203017939</v>
      </c>
      <c r="AM72" s="16">
        <f t="shared" si="50"/>
        <v>2088.6262339215987</v>
      </c>
    </row>
    <row r="73" spans="1:39" x14ac:dyDescent="0.35">
      <c r="A73" s="4">
        <v>70</v>
      </c>
      <c r="B73" s="19">
        <v>764.48</v>
      </c>
      <c r="C73" s="3">
        <v>1175</v>
      </c>
      <c r="D73" s="6">
        <f t="shared" si="38"/>
        <v>1137.3235519999998</v>
      </c>
      <c r="E73" s="6">
        <f t="shared" si="39"/>
        <v>1259.702176</v>
      </c>
      <c r="G73" s="5">
        <f t="shared" si="51"/>
        <v>1419.5147338967163</v>
      </c>
      <c r="I73" s="5">
        <f t="shared" si="52"/>
        <v>37.676448000000164</v>
      </c>
      <c r="K73" s="5">
        <f t="shared" si="53"/>
        <v>37.676448000000164</v>
      </c>
      <c r="N73" s="7">
        <f t="shared" si="54"/>
        <v>3.2065062127659714E-2</v>
      </c>
      <c r="O73" s="7"/>
      <c r="P73" s="7">
        <f t="shared" si="55"/>
        <v>37.676448000000164</v>
      </c>
      <c r="Q73" s="7">
        <f t="shared" si="56"/>
        <v>54.397626074073969</v>
      </c>
      <c r="T73" s="5">
        <f t="shared" si="20"/>
        <v>15306.878262643386</v>
      </c>
      <c r="U73" s="5">
        <f t="shared" si="40"/>
        <v>8477.6351165980905</v>
      </c>
      <c r="V73" s="5">
        <f t="shared" si="41"/>
        <v>27637.486035304242</v>
      </c>
      <c r="X73" s="15">
        <f t="shared" si="42"/>
        <v>7174.4586191349772</v>
      </c>
      <c r="Z73" s="4">
        <f t="shared" si="43"/>
        <v>84.702176000000009</v>
      </c>
      <c r="AB73" s="6">
        <f t="shared" si="44"/>
        <v>-84.702176000000009</v>
      </c>
      <c r="AC73" s="6"/>
      <c r="AE73" s="4">
        <f t="shared" si="45"/>
        <v>7.2086958297872344E-2</v>
      </c>
      <c r="AG73" s="4">
        <f t="shared" si="46"/>
        <v>84.702176000000009</v>
      </c>
      <c r="AH73" s="4">
        <f t="shared" si="47"/>
        <v>176.77625007407414</v>
      </c>
      <c r="AK73" s="4">
        <f t="shared" si="48"/>
        <v>16280.671791592598</v>
      </c>
      <c r="AL73" s="4">
        <f t="shared" si="49"/>
        <v>8477.6351165980905</v>
      </c>
      <c r="AM73" s="16">
        <f t="shared" si="50"/>
        <v>31265.827125138465</v>
      </c>
    </row>
    <row r="74" spans="1:39" x14ac:dyDescent="0.35">
      <c r="A74" s="4">
        <v>71</v>
      </c>
      <c r="B74" s="19">
        <v>725.03</v>
      </c>
      <c r="C74" s="3">
        <v>1210</v>
      </c>
      <c r="D74" s="6">
        <f t="shared" si="38"/>
        <v>1014.0462469999998</v>
      </c>
      <c r="E74" s="6">
        <f t="shared" si="39"/>
        <v>1128.5822110000001</v>
      </c>
      <c r="G74" s="5">
        <f t="shared" si="51"/>
        <v>38397.873314785102</v>
      </c>
      <c r="I74" s="5">
        <f t="shared" si="52"/>
        <v>195.95375300000023</v>
      </c>
      <c r="K74" s="5">
        <f t="shared" si="53"/>
        <v>195.95375300000023</v>
      </c>
      <c r="N74" s="7">
        <f t="shared" si="54"/>
        <v>0.16194525041322333</v>
      </c>
      <c r="O74" s="7"/>
      <c r="P74" s="7">
        <f t="shared" si="55"/>
        <v>195.95375300000023</v>
      </c>
      <c r="Q74" s="7">
        <f t="shared" si="56"/>
        <v>68.8796789259261</v>
      </c>
      <c r="T74" s="5">
        <f t="shared" si="20"/>
        <v>5460.1129294026387</v>
      </c>
      <c r="U74" s="5">
        <f t="shared" si="40"/>
        <v>16147.82030178328</v>
      </c>
      <c r="V74" s="5">
        <f t="shared" si="41"/>
        <v>1846.2450438922394</v>
      </c>
      <c r="X74" s="15">
        <f t="shared" si="42"/>
        <v>6628.8563656484976</v>
      </c>
      <c r="Z74" s="4">
        <f t="shared" si="43"/>
        <v>81.417788999999857</v>
      </c>
      <c r="AB74" s="6">
        <f t="shared" si="44"/>
        <v>81.417788999999857</v>
      </c>
      <c r="AC74" s="6"/>
      <c r="AE74" s="4">
        <f t="shared" si="45"/>
        <v>6.7287428925619716E-2</v>
      </c>
      <c r="AG74" s="4">
        <f t="shared" si="46"/>
        <v>81.417788999999857</v>
      </c>
      <c r="AH74" s="4">
        <f t="shared" si="47"/>
        <v>45.656285074074276</v>
      </c>
      <c r="AK74" s="4">
        <f t="shared" si="48"/>
        <v>5807.4745890926069</v>
      </c>
      <c r="AL74" s="4">
        <f t="shared" si="49"/>
        <v>16147.82030178328</v>
      </c>
      <c r="AM74" s="16">
        <f t="shared" si="50"/>
        <v>2088.6262339215987</v>
      </c>
    </row>
    <row r="75" spans="1:39" x14ac:dyDescent="0.35">
      <c r="A75" s="4">
        <v>72</v>
      </c>
      <c r="B75" s="19">
        <v>744.75</v>
      </c>
      <c r="C75" s="3">
        <v>1253</v>
      </c>
      <c r="D75" s="6">
        <f t="shared" si="38"/>
        <v>1075.6692749999997</v>
      </c>
      <c r="E75" s="6">
        <f t="shared" si="39"/>
        <v>1194.1255750000003</v>
      </c>
      <c r="G75" s="5">
        <f t="shared" si="51"/>
        <v>31446.186029025717</v>
      </c>
      <c r="I75" s="5">
        <f t="shared" si="52"/>
        <v>177.33072500000026</v>
      </c>
      <c r="K75" s="5">
        <f t="shared" si="53"/>
        <v>177.33072500000026</v>
      </c>
      <c r="N75" s="7">
        <f t="shared" si="54"/>
        <v>0.1415249201915405</v>
      </c>
      <c r="O75" s="7"/>
      <c r="P75" s="7">
        <f t="shared" si="55"/>
        <v>177.33072500000026</v>
      </c>
      <c r="Q75" s="7">
        <f t="shared" si="56"/>
        <v>7.2566509259261238</v>
      </c>
      <c r="T75" s="5">
        <f t="shared" si="20"/>
        <v>17788.214366606353</v>
      </c>
      <c r="U75" s="5">
        <f t="shared" si="40"/>
        <v>28925.190672153654</v>
      </c>
      <c r="V75" s="5">
        <f t="shared" si="41"/>
        <v>10939.273449870787</v>
      </c>
      <c r="X75" s="15">
        <f t="shared" si="42"/>
        <v>3466.1979190805951</v>
      </c>
      <c r="Z75" s="4">
        <f t="shared" si="43"/>
        <v>58.874424999999746</v>
      </c>
      <c r="AB75" s="6">
        <f t="shared" si="44"/>
        <v>58.874424999999746</v>
      </c>
      <c r="AC75" s="6"/>
      <c r="AE75" s="4">
        <f t="shared" si="45"/>
        <v>4.6986771747805064E-2</v>
      </c>
      <c r="AG75" s="4">
        <f t="shared" si="46"/>
        <v>58.874424999999746</v>
      </c>
      <c r="AH75" s="4">
        <f t="shared" si="47"/>
        <v>111.19964907407439</v>
      </c>
      <c r="AK75" s="4">
        <f t="shared" si="48"/>
        <v>18919.865624592632</v>
      </c>
      <c r="AL75" s="4">
        <f t="shared" si="49"/>
        <v>28925.190672153654</v>
      </c>
      <c r="AM75" s="16">
        <f t="shared" si="50"/>
        <v>12375.417652726215</v>
      </c>
    </row>
    <row r="76" spans="1:39" x14ac:dyDescent="0.35">
      <c r="A76" s="4">
        <v>73</v>
      </c>
      <c r="B76" s="19">
        <v>749.68</v>
      </c>
      <c r="C76" s="3">
        <v>1282</v>
      </c>
      <c r="D76" s="6">
        <f t="shared" si="38"/>
        <v>1091.0750319999997</v>
      </c>
      <c r="E76" s="6">
        <f t="shared" si="39"/>
        <v>1210.5114160000001</v>
      </c>
      <c r="G76" s="5">
        <f t="shared" si="51"/>
        <v>36452.343405801126</v>
      </c>
      <c r="I76" s="5">
        <f t="shared" si="52"/>
        <v>190.92496800000026</v>
      </c>
      <c r="K76" s="5">
        <f t="shared" si="53"/>
        <v>190.92496800000026</v>
      </c>
      <c r="N76" s="7">
        <f t="shared" si="54"/>
        <v>0.14892743213728571</v>
      </c>
      <c r="O76" s="7"/>
      <c r="P76" s="7">
        <f t="shared" si="55"/>
        <v>190.92496800000026</v>
      </c>
      <c r="Q76" s="7">
        <f t="shared" si="56"/>
        <v>8.1491060740738703</v>
      </c>
      <c r="T76" s="5">
        <f t="shared" si="20"/>
        <v>23888.239645661914</v>
      </c>
      <c r="U76" s="5">
        <f t="shared" si="40"/>
        <v>39630.486968449957</v>
      </c>
      <c r="V76" s="5">
        <f t="shared" si="41"/>
        <v>14399.217295080669</v>
      </c>
      <c r="X76" s="15">
        <f t="shared" si="42"/>
        <v>5110.6176423250481</v>
      </c>
      <c r="Z76" s="4">
        <f t="shared" si="43"/>
        <v>71.488583999999946</v>
      </c>
      <c r="AB76" s="6">
        <f t="shared" si="44"/>
        <v>71.488583999999946</v>
      </c>
      <c r="AC76" s="6"/>
      <c r="AE76" s="4">
        <f t="shared" si="45"/>
        <v>5.576332605304208E-2</v>
      </c>
      <c r="AG76" s="4">
        <f t="shared" si="46"/>
        <v>71.488583999999946</v>
      </c>
      <c r="AH76" s="4">
        <f t="shared" si="47"/>
        <v>127.58549007407419</v>
      </c>
      <c r="AK76" s="4">
        <f t="shared" si="48"/>
        <v>25407.962530092602</v>
      </c>
      <c r="AL76" s="4">
        <f t="shared" si="49"/>
        <v>39630.486968449957</v>
      </c>
      <c r="AM76" s="16">
        <f t="shared" si="50"/>
        <v>16289.594433813721</v>
      </c>
    </row>
    <row r="77" spans="1:39" x14ac:dyDescent="0.35">
      <c r="A77" s="4">
        <v>74</v>
      </c>
      <c r="B77" s="19">
        <v>813.8</v>
      </c>
      <c r="C77" s="3">
        <v>1322</v>
      </c>
      <c r="D77" s="6">
        <f t="shared" si="38"/>
        <v>1291.4436199999996</v>
      </c>
      <c r="E77" s="6">
        <f t="shared" si="39"/>
        <v>1423.62706</v>
      </c>
      <c r="G77" s="5">
        <f t="shared" si="51"/>
        <v>933.69235870442719</v>
      </c>
      <c r="I77" s="5">
        <f t="shared" si="52"/>
        <v>30.556380000000445</v>
      </c>
      <c r="K77" s="5">
        <f t="shared" si="53"/>
        <v>30.556380000000445</v>
      </c>
      <c r="N77" s="7">
        <f t="shared" si="54"/>
        <v>2.3113751891074466E-2</v>
      </c>
      <c r="O77" s="7"/>
      <c r="P77" s="7">
        <f t="shared" si="55"/>
        <v>30.556380000000445</v>
      </c>
      <c r="Q77" s="7">
        <f t="shared" si="56"/>
        <v>208.51769407407369</v>
      </c>
      <c r="T77" s="5">
        <f t="shared" si="20"/>
        <v>76591.043842698928</v>
      </c>
      <c r="U77" s="5">
        <f t="shared" si="40"/>
        <v>57156.412894375884</v>
      </c>
      <c r="V77" s="5">
        <f t="shared" si="41"/>
        <v>102633.94254210545</v>
      </c>
      <c r="X77" s="15">
        <f t="shared" si="42"/>
        <v>10328.059324243606</v>
      </c>
      <c r="Z77" s="4">
        <f t="shared" si="43"/>
        <v>101.62706000000003</v>
      </c>
      <c r="AB77" s="6">
        <f t="shared" si="44"/>
        <v>-101.62706000000003</v>
      </c>
      <c r="AC77" s="6"/>
      <c r="AE77" s="4">
        <f t="shared" si="45"/>
        <v>7.6873721633888073E-2</v>
      </c>
      <c r="AG77" s="4">
        <f t="shared" si="46"/>
        <v>101.62706000000003</v>
      </c>
      <c r="AH77" s="4">
        <f t="shared" si="47"/>
        <v>340.70113407407416</v>
      </c>
      <c r="AK77" s="4">
        <f t="shared" si="48"/>
        <v>81463.615610092602</v>
      </c>
      <c r="AL77" s="4">
        <f t="shared" si="49"/>
        <v>57156.412894375884</v>
      </c>
      <c r="AM77" s="16">
        <f t="shared" si="50"/>
        <v>116108.06788264925</v>
      </c>
    </row>
    <row r="78" spans="1:39" x14ac:dyDescent="0.35">
      <c r="A78" s="4">
        <v>75</v>
      </c>
      <c r="B78" s="19">
        <v>784.21</v>
      </c>
      <c r="C78" s="3">
        <v>1346</v>
      </c>
      <c r="D78" s="6">
        <f t="shared" si="38"/>
        <v>1198.9778289999999</v>
      </c>
      <c r="E78" s="6">
        <f t="shared" si="39"/>
        <v>1325.2787770000002</v>
      </c>
      <c r="G78" s="5">
        <f t="shared" si="51"/>
        <v>21615.518765553261</v>
      </c>
      <c r="I78" s="5">
        <f t="shared" si="52"/>
        <v>147.02217100000007</v>
      </c>
      <c r="K78" s="5">
        <f t="shared" si="53"/>
        <v>147.02217100000007</v>
      </c>
      <c r="N78" s="7">
        <f t="shared" si="54"/>
        <v>0.10922895319465087</v>
      </c>
      <c r="O78" s="7"/>
      <c r="P78" s="7">
        <f t="shared" si="55"/>
        <v>147.02217100000007</v>
      </c>
      <c r="Q78" s="7">
        <f t="shared" si="56"/>
        <v>116.05190307407406</v>
      </c>
      <c r="T78" s="5">
        <f t="shared" si="20"/>
        <v>59954.459332291612</v>
      </c>
      <c r="U78" s="5">
        <f t="shared" si="40"/>
        <v>69207.968449931446</v>
      </c>
      <c r="V78" s="5">
        <f t="shared" si="41"/>
        <v>51938.198365523174</v>
      </c>
      <c r="X78" s="15">
        <f t="shared" si="42"/>
        <v>429.36908261571995</v>
      </c>
      <c r="Z78" s="4">
        <f t="shared" si="43"/>
        <v>20.721222999999782</v>
      </c>
      <c r="AB78" s="6">
        <f t="shared" si="44"/>
        <v>20.721222999999782</v>
      </c>
      <c r="AC78" s="6"/>
      <c r="AE78" s="4">
        <f t="shared" si="45"/>
        <v>1.5394667904903256E-2</v>
      </c>
      <c r="AG78" s="4">
        <f t="shared" si="46"/>
        <v>20.721222999999782</v>
      </c>
      <c r="AH78" s="4">
        <f t="shared" si="47"/>
        <v>242.35285107407435</v>
      </c>
      <c r="AK78" s="4">
        <f t="shared" si="48"/>
        <v>63768.644271092649</v>
      </c>
      <c r="AL78" s="4">
        <f t="shared" si="49"/>
        <v>69207.968449931446</v>
      </c>
      <c r="AM78" s="16">
        <f t="shared" si="50"/>
        <v>58756.817794977273</v>
      </c>
    </row>
    <row r="79" spans="1:39" x14ac:dyDescent="0.35">
      <c r="A79" s="4">
        <v>76</v>
      </c>
      <c r="B79" s="19">
        <v>799.01</v>
      </c>
      <c r="C79" s="3">
        <v>1384</v>
      </c>
      <c r="D79" s="6">
        <f t="shared" si="38"/>
        <v>1245.226349</v>
      </c>
      <c r="E79" s="6">
        <f t="shared" si="39"/>
        <v>1374.4695370000002</v>
      </c>
      <c r="G79" s="5">
        <f t="shared" si="51"/>
        <v>19258.126211869792</v>
      </c>
      <c r="I79" s="5">
        <f t="shared" si="52"/>
        <v>138.77365099999997</v>
      </c>
      <c r="K79" s="5">
        <f t="shared" si="53"/>
        <v>138.77365099999997</v>
      </c>
      <c r="N79" s="7">
        <f t="shared" si="54"/>
        <v>0.10026997904624275</v>
      </c>
      <c r="O79" s="7"/>
      <c r="P79" s="7">
        <f t="shared" si="55"/>
        <v>138.77365099999997</v>
      </c>
      <c r="Q79" s="7">
        <f t="shared" si="56"/>
        <v>162.30042307407416</v>
      </c>
      <c r="T79" s="5">
        <f t="shared" si="20"/>
        <v>82538.872024625001</v>
      </c>
      <c r="U79" s="5">
        <f t="shared" si="40"/>
        <v>90645.598079561081</v>
      </c>
      <c r="V79" s="5">
        <f t="shared" si="41"/>
        <v>75157.15643596767</v>
      </c>
      <c r="X79" s="15">
        <f t="shared" si="42"/>
        <v>90.829724994365705</v>
      </c>
      <c r="Z79" s="4">
        <f t="shared" si="43"/>
        <v>9.5304629999998269</v>
      </c>
      <c r="AB79" s="6">
        <f t="shared" si="44"/>
        <v>9.5304629999998269</v>
      </c>
      <c r="AC79" s="6"/>
      <c r="AE79" s="4">
        <f t="shared" si="45"/>
        <v>6.8861726878611468E-3</v>
      </c>
      <c r="AG79" s="4">
        <f t="shared" si="46"/>
        <v>9.5304629999998269</v>
      </c>
      <c r="AH79" s="4">
        <f t="shared" si="47"/>
        <v>291.54361107407431</v>
      </c>
      <c r="AK79" s="4">
        <f t="shared" si="48"/>
        <v>87789.832938092644</v>
      </c>
      <c r="AL79" s="4">
        <f t="shared" si="49"/>
        <v>90645.598079561081</v>
      </c>
      <c r="AM79" s="16">
        <f t="shared" si="50"/>
        <v>85024.037907870748</v>
      </c>
    </row>
    <row r="80" spans="1:39" x14ac:dyDescent="0.35">
      <c r="A80" s="4">
        <v>77</v>
      </c>
      <c r="B80" s="19">
        <v>808.88</v>
      </c>
      <c r="C80" s="3">
        <v>1419</v>
      </c>
      <c r="D80" s="6">
        <f t="shared" si="38"/>
        <v>1276.0691120000001</v>
      </c>
      <c r="E80" s="6">
        <f t="shared" si="39"/>
        <v>1407.2744559999999</v>
      </c>
      <c r="G80" s="5">
        <f t="shared" si="51"/>
        <v>20429.238744468505</v>
      </c>
      <c r="I80" s="5">
        <f t="shared" si="52"/>
        <v>142.93088799999987</v>
      </c>
      <c r="K80" s="5">
        <f t="shared" si="53"/>
        <v>142.93088799999987</v>
      </c>
      <c r="N80" s="7">
        <f t="shared" si="54"/>
        <v>0.10072648907681457</v>
      </c>
      <c r="O80" s="7"/>
      <c r="P80" s="7">
        <f t="shared" si="55"/>
        <v>142.93088799999987</v>
      </c>
      <c r="Q80" s="7">
        <f t="shared" si="56"/>
        <v>193.14318607407426</v>
      </c>
      <c r="T80" s="5">
        <f t="shared" si="20"/>
        <v>102499.50699071764</v>
      </c>
      <c r="U80" s="5">
        <f t="shared" si="40"/>
        <v>112945.78326474626</v>
      </c>
      <c r="V80" s="5">
        <f t="shared" si="41"/>
        <v>93019.399482259876</v>
      </c>
      <c r="X80" s="15">
        <f t="shared" si="42"/>
        <v>137.48838209593899</v>
      </c>
      <c r="Z80" s="4">
        <f t="shared" si="43"/>
        <v>11.725544000000127</v>
      </c>
      <c r="AB80" s="6">
        <f t="shared" si="44"/>
        <v>11.725544000000127</v>
      </c>
      <c r="AC80" s="6"/>
      <c r="AE80" s="4">
        <f t="shared" si="45"/>
        <v>8.2632445384074188E-3</v>
      </c>
      <c r="AG80" s="4">
        <f t="shared" si="46"/>
        <v>11.725544000000127</v>
      </c>
      <c r="AH80" s="4">
        <f t="shared" si="47"/>
        <v>324.34853007407401</v>
      </c>
      <c r="AK80" s="4">
        <f t="shared" si="48"/>
        <v>109020.32429359255</v>
      </c>
      <c r="AL80" s="4">
        <f t="shared" si="49"/>
        <v>112945.78326474626</v>
      </c>
      <c r="AM80" s="16">
        <f t="shared" si="50"/>
        <v>105231.29563164385</v>
      </c>
    </row>
    <row r="81" spans="1:39" x14ac:dyDescent="0.35">
      <c r="A81" s="4">
        <v>78</v>
      </c>
      <c r="B81" s="19">
        <v>833.53</v>
      </c>
      <c r="C81" s="3">
        <v>1425</v>
      </c>
      <c r="D81" s="6">
        <f t="shared" si="38"/>
        <v>1353.0978969999996</v>
      </c>
      <c r="E81" s="6">
        <f t="shared" si="39"/>
        <v>1489.2036609999998</v>
      </c>
      <c r="G81" s="5">
        <f t="shared" si="51"/>
        <v>5169.9124158226596</v>
      </c>
      <c r="I81" s="5">
        <f t="shared" si="52"/>
        <v>71.902103000000352</v>
      </c>
      <c r="K81" s="5">
        <f t="shared" si="53"/>
        <v>71.902103000000352</v>
      </c>
      <c r="N81" s="7">
        <f t="shared" si="54"/>
        <v>5.0457616140351123E-2</v>
      </c>
      <c r="O81" s="7"/>
      <c r="P81" s="7">
        <f t="shared" si="55"/>
        <v>71.902103000000352</v>
      </c>
      <c r="Q81" s="7">
        <f t="shared" si="56"/>
        <v>270.17197107407378</v>
      </c>
      <c r="T81" s="5">
        <f t="shared" si="20"/>
        <v>130679.00220875452</v>
      </c>
      <c r="U81" s="5">
        <f t="shared" si="40"/>
        <v>117014.67215363515</v>
      </c>
      <c r="V81" s="5">
        <f t="shared" si="41"/>
        <v>145938.97759978604</v>
      </c>
      <c r="X81" s="15">
        <f t="shared" si="42"/>
        <v>4122.1100858028931</v>
      </c>
      <c r="Z81" s="4">
        <f t="shared" si="43"/>
        <v>64.203660999999784</v>
      </c>
      <c r="AB81" s="6">
        <f t="shared" si="44"/>
        <v>-64.203660999999784</v>
      </c>
      <c r="AC81" s="6"/>
      <c r="AE81" s="4">
        <f t="shared" si="45"/>
        <v>4.5055200701754235E-2</v>
      </c>
      <c r="AG81" s="4">
        <f t="shared" si="46"/>
        <v>64.203660999999784</v>
      </c>
      <c r="AH81" s="4">
        <f t="shared" si="47"/>
        <v>406.27773507407392</v>
      </c>
      <c r="AK81" s="4">
        <f t="shared" si="48"/>
        <v>138992.54364659253</v>
      </c>
      <c r="AL81" s="4">
        <f t="shared" si="49"/>
        <v>117014.67215363515</v>
      </c>
      <c r="AM81" s="16">
        <f t="shared" si="50"/>
        <v>165098.33197656632</v>
      </c>
    </row>
    <row r="82" spans="1:39" x14ac:dyDescent="0.35">
      <c r="A82" s="4">
        <v>79</v>
      </c>
      <c r="B82" s="19">
        <v>833.53</v>
      </c>
      <c r="C82" s="3">
        <v>1427</v>
      </c>
      <c r="D82" s="6">
        <f t="shared" si="38"/>
        <v>1353.0978969999996</v>
      </c>
      <c r="E82" s="6">
        <f t="shared" si="39"/>
        <v>1489.2036609999998</v>
      </c>
      <c r="G82" s="5">
        <f t="shared" si="51"/>
        <v>5461.520827822661</v>
      </c>
      <c r="I82" s="5">
        <f t="shared" si="52"/>
        <v>73.902103000000352</v>
      </c>
      <c r="K82" s="5">
        <f t="shared" si="53"/>
        <v>73.902103000000352</v>
      </c>
      <c r="N82" s="7">
        <f t="shared" si="54"/>
        <v>5.1788439383321901E-2</v>
      </c>
      <c r="O82" s="7"/>
      <c r="P82" s="7">
        <f t="shared" si="55"/>
        <v>73.902103000000352</v>
      </c>
      <c r="Q82" s="7">
        <f t="shared" si="56"/>
        <v>270.17197107407378</v>
      </c>
      <c r="T82" s="5">
        <f t="shared" si="20"/>
        <v>131443.04141612488</v>
      </c>
      <c r="U82" s="5">
        <f t="shared" si="40"/>
        <v>118386.96844993145</v>
      </c>
      <c r="V82" s="5">
        <f t="shared" si="41"/>
        <v>145938.97759978604</v>
      </c>
      <c r="X82" s="15">
        <f t="shared" si="42"/>
        <v>3869.2954418028939</v>
      </c>
      <c r="Z82" s="4">
        <f t="shared" si="43"/>
        <v>62.203660999999784</v>
      </c>
      <c r="AB82" s="6">
        <f t="shared" si="44"/>
        <v>-62.203660999999784</v>
      </c>
      <c r="AC82" s="6"/>
      <c r="AE82" s="4">
        <f t="shared" si="45"/>
        <v>4.3590512263489686E-2</v>
      </c>
      <c r="AG82" s="4">
        <f t="shared" si="46"/>
        <v>62.203660999999784</v>
      </c>
      <c r="AH82" s="4">
        <f t="shared" si="47"/>
        <v>406.27773507407392</v>
      </c>
      <c r="AK82" s="4">
        <f t="shared" si="48"/>
        <v>139805.18952759253</v>
      </c>
      <c r="AL82" s="4">
        <f t="shared" si="49"/>
        <v>118386.96844993145</v>
      </c>
      <c r="AM82" s="16">
        <f t="shared" si="50"/>
        <v>165098.33197656632</v>
      </c>
    </row>
    <row r="83" spans="1:39" x14ac:dyDescent="0.35">
      <c r="A83" s="4">
        <v>80</v>
      </c>
      <c r="B83" s="19">
        <v>813.8</v>
      </c>
      <c r="C83" s="3">
        <v>1451</v>
      </c>
      <c r="D83" s="6">
        <f t="shared" si="38"/>
        <v>1291.4436199999996</v>
      </c>
      <c r="E83" s="6">
        <f t="shared" si="39"/>
        <v>1423.62706</v>
      </c>
      <c r="G83" s="5">
        <f t="shared" si="51"/>
        <v>25458.238398704543</v>
      </c>
      <c r="I83" s="5">
        <f t="shared" si="52"/>
        <v>159.55638000000044</v>
      </c>
      <c r="K83" s="5">
        <f t="shared" si="53"/>
        <v>159.55638000000044</v>
      </c>
      <c r="N83" s="7">
        <f t="shared" si="54"/>
        <v>0.109963046175052</v>
      </c>
      <c r="O83" s="7"/>
      <c r="P83" s="7">
        <f t="shared" si="55"/>
        <v>159.55638000000044</v>
      </c>
      <c r="Q83" s="7">
        <f t="shared" si="56"/>
        <v>208.51769407407369</v>
      </c>
      <c r="T83" s="5">
        <f t="shared" si="20"/>
        <v>117918.17098508783</v>
      </c>
      <c r="U83" s="5">
        <f t="shared" si="40"/>
        <v>135478.52400548701</v>
      </c>
      <c r="V83" s="5">
        <f t="shared" si="41"/>
        <v>102633.94254210545</v>
      </c>
      <c r="X83" s="15">
        <f t="shared" si="42"/>
        <v>749.27784424359845</v>
      </c>
      <c r="Z83" s="4">
        <f t="shared" si="43"/>
        <v>27.372939999999971</v>
      </c>
      <c r="AB83" s="6">
        <f t="shared" si="44"/>
        <v>27.372939999999971</v>
      </c>
      <c r="AC83" s="6"/>
      <c r="AE83" s="4">
        <f t="shared" si="45"/>
        <v>1.8864879393521689E-2</v>
      </c>
      <c r="AG83" s="4">
        <f t="shared" si="46"/>
        <v>27.372939999999971</v>
      </c>
      <c r="AH83" s="4">
        <f t="shared" si="47"/>
        <v>340.70113407407416</v>
      </c>
      <c r="AK83" s="4">
        <f t="shared" si="48"/>
        <v>125419.89340559261</v>
      </c>
      <c r="AL83" s="4">
        <f t="shared" si="49"/>
        <v>135478.52400548701</v>
      </c>
      <c r="AM83" s="16">
        <f t="shared" si="50"/>
        <v>116108.06788264925</v>
      </c>
    </row>
    <row r="84" spans="1:39" x14ac:dyDescent="0.35">
      <c r="A84" s="4">
        <v>81</v>
      </c>
      <c r="B84" s="19">
        <v>818.73</v>
      </c>
      <c r="C84" s="3">
        <v>1481</v>
      </c>
      <c r="D84" s="6">
        <f t="shared" si="38"/>
        <v>1306.849377</v>
      </c>
      <c r="E84" s="6">
        <f t="shared" si="39"/>
        <v>1440.0129010000003</v>
      </c>
      <c r="G84" s="5">
        <f t="shared" si="51"/>
        <v>30328.439491288129</v>
      </c>
      <c r="I84" s="5">
        <f t="shared" si="52"/>
        <v>174.150623</v>
      </c>
      <c r="K84" s="5">
        <f t="shared" si="53"/>
        <v>174.150623</v>
      </c>
      <c r="N84" s="7">
        <f t="shared" si="54"/>
        <v>0.11758988723835247</v>
      </c>
      <c r="O84" s="7"/>
      <c r="P84" s="7">
        <f t="shared" si="55"/>
        <v>174.150623</v>
      </c>
      <c r="Q84" s="7">
        <f t="shared" si="56"/>
        <v>223.92345107407414</v>
      </c>
      <c r="T84" s="5">
        <f t="shared" si="20"/>
        <v>133661.76323882875</v>
      </c>
      <c r="U84" s="5">
        <f t="shared" si="40"/>
        <v>158462.96844993145</v>
      </c>
      <c r="V84" s="5">
        <f t="shared" si="41"/>
        <v>112742.22063912395</v>
      </c>
      <c r="X84" s="15">
        <f t="shared" si="42"/>
        <v>1679.9422844357778</v>
      </c>
      <c r="Z84" s="4">
        <f t="shared" si="43"/>
        <v>40.987098999999716</v>
      </c>
      <c r="AB84" s="6">
        <f t="shared" si="44"/>
        <v>40.987098999999716</v>
      </c>
      <c r="AC84" s="6"/>
      <c r="AE84" s="4">
        <f t="shared" si="45"/>
        <v>2.7675286293045047E-2</v>
      </c>
      <c r="AG84" s="4">
        <f t="shared" si="46"/>
        <v>40.987098999999716</v>
      </c>
      <c r="AH84" s="4">
        <f t="shared" si="47"/>
        <v>357.08697507407442</v>
      </c>
      <c r="AK84" s="4">
        <f t="shared" si="48"/>
        <v>142165.06207459272</v>
      </c>
      <c r="AL84" s="4">
        <f t="shared" si="49"/>
        <v>158462.96844993145</v>
      </c>
      <c r="AM84" s="16">
        <f t="shared" si="50"/>
        <v>127543.39434868474</v>
      </c>
    </row>
    <row r="85" spans="1:39" x14ac:dyDescent="0.35">
      <c r="A85" s="4">
        <v>82</v>
      </c>
      <c r="B85" s="19">
        <v>838.46</v>
      </c>
      <c r="C85" s="3">
        <v>1512</v>
      </c>
      <c r="D85" s="6">
        <f t="shared" si="38"/>
        <v>1368.5036540000001</v>
      </c>
      <c r="E85" s="6">
        <f t="shared" si="39"/>
        <v>1505.589502</v>
      </c>
      <c r="G85" s="5">
        <f t="shared" si="51"/>
        <v>20591.201315351689</v>
      </c>
      <c r="I85" s="5">
        <f t="shared" si="52"/>
        <v>143.4963459999999</v>
      </c>
      <c r="K85" s="5">
        <f t="shared" si="53"/>
        <v>143.4963459999999</v>
      </c>
      <c r="N85" s="7">
        <f t="shared" si="54"/>
        <v>9.4904990740740672E-2</v>
      </c>
      <c r="O85" s="7"/>
      <c r="P85" s="7">
        <f t="shared" si="55"/>
        <v>143.4963459999999</v>
      </c>
      <c r="Q85" s="7">
        <f t="shared" si="56"/>
        <v>285.57772807407423</v>
      </c>
      <c r="T85" s="5">
        <f t="shared" si="20"/>
        <v>170524.91864955102</v>
      </c>
      <c r="U85" s="5">
        <f t="shared" si="40"/>
        <v>184104.56104252406</v>
      </c>
      <c r="V85" s="5">
        <f t="shared" si="41"/>
        <v>157946.91731574998</v>
      </c>
      <c r="X85" s="15">
        <f t="shared" si="42"/>
        <v>41.094484608003505</v>
      </c>
      <c r="Z85" s="4">
        <f t="shared" si="43"/>
        <v>6.4104979999999614</v>
      </c>
      <c r="AB85" s="6">
        <f t="shared" si="44"/>
        <v>6.4104979999999614</v>
      </c>
      <c r="AC85" s="6"/>
      <c r="AE85" s="4">
        <f t="shared" si="45"/>
        <v>4.2397473544973294E-3</v>
      </c>
      <c r="AG85" s="4">
        <f t="shared" si="46"/>
        <v>6.4104979999999614</v>
      </c>
      <c r="AH85" s="4">
        <f t="shared" si="47"/>
        <v>422.66357607407417</v>
      </c>
      <c r="AK85" s="4">
        <f t="shared" si="48"/>
        <v>181373.37902509261</v>
      </c>
      <c r="AL85" s="4">
        <f t="shared" si="49"/>
        <v>184104.56104252406</v>
      </c>
      <c r="AM85" s="16">
        <f t="shared" si="50"/>
        <v>178682.71395721473</v>
      </c>
    </row>
    <row r="86" spans="1:39" x14ac:dyDescent="0.35">
      <c r="A86" s="4">
        <v>83</v>
      </c>
      <c r="B86" s="19">
        <v>863.13</v>
      </c>
      <c r="C86" s="3">
        <v>1537</v>
      </c>
      <c r="D86" s="6">
        <f t="shared" si="38"/>
        <v>1445.5949369999998</v>
      </c>
      <c r="E86" s="6">
        <f t="shared" si="39"/>
        <v>1587.5851810000001</v>
      </c>
      <c r="G86" s="5">
        <f t="shared" si="51"/>
        <v>8354.8855420339969</v>
      </c>
      <c r="I86" s="5">
        <f t="shared" si="52"/>
        <v>91.405063000000155</v>
      </c>
      <c r="K86" s="5">
        <f t="shared" si="53"/>
        <v>91.405063000000155</v>
      </c>
      <c r="N86" s="7">
        <f t="shared" si="54"/>
        <v>5.946978724788559E-2</v>
      </c>
      <c r="O86" s="7"/>
      <c r="P86" s="7">
        <f t="shared" si="55"/>
        <v>91.405063000000155</v>
      </c>
      <c r="Q86" s="7">
        <f t="shared" si="56"/>
        <v>362.66901107407398</v>
      </c>
      <c r="T86" s="5">
        <f t="shared" si="20"/>
        <v>215465.70561408796</v>
      </c>
      <c r="U86" s="5">
        <f t="shared" si="40"/>
        <v>206183.26474622777</v>
      </c>
      <c r="V86" s="5">
        <f t="shared" si="41"/>
        <v>225166.04513425331</v>
      </c>
      <c r="X86" s="15">
        <f t="shared" si="42"/>
        <v>2558.8605368027761</v>
      </c>
      <c r="Z86" s="4">
        <f t="shared" si="43"/>
        <v>50.585181000000148</v>
      </c>
      <c r="AB86" s="6">
        <f t="shared" si="44"/>
        <v>-50.585181000000148</v>
      </c>
      <c r="AC86" s="6"/>
      <c r="AE86" s="4">
        <f t="shared" si="45"/>
        <v>3.291163370201701E-2</v>
      </c>
      <c r="AG86" s="4">
        <f t="shared" si="46"/>
        <v>50.585181000000148</v>
      </c>
      <c r="AH86" s="4">
        <f t="shared" si="47"/>
        <v>504.65925507407428</v>
      </c>
      <c r="AK86" s="4">
        <f t="shared" si="48"/>
        <v>229173.21058259267</v>
      </c>
      <c r="AL86" s="4">
        <f t="shared" si="49"/>
        <v>206183.26474622777</v>
      </c>
      <c r="AM86" s="16">
        <f t="shared" si="50"/>
        <v>254726.59244859614</v>
      </c>
    </row>
    <row r="87" spans="1:39" x14ac:dyDescent="0.35">
      <c r="A87" s="4">
        <v>84</v>
      </c>
      <c r="B87" s="19">
        <v>843.4</v>
      </c>
      <c r="C87" s="3">
        <v>1539</v>
      </c>
      <c r="D87" s="6">
        <f t="shared" si="38"/>
        <v>1383.9406599999998</v>
      </c>
      <c r="E87" s="6">
        <f t="shared" si="39"/>
        <v>1522.0085799999999</v>
      </c>
      <c r="G87" s="5">
        <f t="shared" si="51"/>
        <v>24043.398921235676</v>
      </c>
      <c r="I87" s="5">
        <f t="shared" si="52"/>
        <v>155.05934000000025</v>
      </c>
      <c r="K87" s="5">
        <f t="shared" si="53"/>
        <v>155.05934000000025</v>
      </c>
      <c r="N87" s="7">
        <f t="shared" si="54"/>
        <v>0.10075330734243031</v>
      </c>
      <c r="O87" s="7"/>
      <c r="P87" s="7">
        <f t="shared" si="55"/>
        <v>155.05934000000025</v>
      </c>
      <c r="Q87" s="7">
        <f t="shared" si="56"/>
        <v>301.01473407407389</v>
      </c>
      <c r="T87" s="5">
        <f t="shared" si="20"/>
        <v>188295.82160597682</v>
      </c>
      <c r="U87" s="5">
        <f t="shared" si="40"/>
        <v>208003.56104252406</v>
      </c>
      <c r="V87" s="5">
        <f t="shared" si="41"/>
        <v>170455.3338248925</v>
      </c>
      <c r="X87" s="15">
        <f t="shared" si="42"/>
        <v>288.70835361640212</v>
      </c>
      <c r="Z87" s="4">
        <f t="shared" si="43"/>
        <v>16.991420000000062</v>
      </c>
      <c r="AB87" s="6">
        <f t="shared" si="44"/>
        <v>16.991420000000062</v>
      </c>
      <c r="AC87" s="6"/>
      <c r="AE87" s="4">
        <f t="shared" si="45"/>
        <v>1.1040558804418494E-2</v>
      </c>
      <c r="AG87" s="4">
        <f t="shared" si="46"/>
        <v>16.991420000000062</v>
      </c>
      <c r="AH87" s="4">
        <f t="shared" si="47"/>
        <v>439.08265407407407</v>
      </c>
      <c r="AK87" s="4">
        <f t="shared" si="48"/>
        <v>200274.83192159256</v>
      </c>
      <c r="AL87" s="4">
        <f t="shared" si="49"/>
        <v>208003.56104252406</v>
      </c>
      <c r="AM87" s="16">
        <f t="shared" si="50"/>
        <v>192833.27698905164</v>
      </c>
    </row>
    <row r="88" spans="1:39" x14ac:dyDescent="0.35">
      <c r="A88" s="4">
        <v>85</v>
      </c>
      <c r="B88" s="19">
        <v>937.11</v>
      </c>
      <c r="C88" s="3">
        <v>1580</v>
      </c>
      <c r="D88" s="6">
        <f t="shared" si="38"/>
        <v>1676.7750390000001</v>
      </c>
      <c r="E88" s="6">
        <f t="shared" si="39"/>
        <v>1833.4725070000002</v>
      </c>
      <c r="G88" s="5">
        <f t="shared" si="51"/>
        <v>9365.4081734515421</v>
      </c>
      <c r="I88" s="5">
        <f t="shared" si="52"/>
        <v>96.775039000000106</v>
      </c>
      <c r="K88" s="5">
        <f t="shared" si="53"/>
        <v>-96.775039000000106</v>
      </c>
      <c r="N88" s="7">
        <f t="shared" si="54"/>
        <v>6.1250024683544374E-2</v>
      </c>
      <c r="O88" s="7"/>
      <c r="P88" s="7">
        <f t="shared" si="55"/>
        <v>96.775039000000106</v>
      </c>
      <c r="Q88" s="7">
        <f t="shared" si="56"/>
        <v>593.84911307407424</v>
      </c>
      <c r="T88" s="5">
        <f t="shared" si="20"/>
        <v>350783.55643855111</v>
      </c>
      <c r="U88" s="5">
        <f t="shared" si="40"/>
        <v>247082.63511659813</v>
      </c>
      <c r="V88" s="5">
        <f t="shared" si="41"/>
        <v>498007.89687066176</v>
      </c>
      <c r="X88" s="15">
        <f t="shared" si="42"/>
        <v>64248.311804865138</v>
      </c>
      <c r="Z88" s="4">
        <f t="shared" si="43"/>
        <v>253.47250700000018</v>
      </c>
      <c r="AB88" s="6">
        <f t="shared" si="44"/>
        <v>-253.47250700000018</v>
      </c>
      <c r="AC88" s="6"/>
      <c r="AE88" s="4">
        <f t="shared" si="45"/>
        <v>0.16042563734177226</v>
      </c>
      <c r="AG88" s="4">
        <f t="shared" si="46"/>
        <v>253.47250700000018</v>
      </c>
      <c r="AH88" s="4">
        <f t="shared" si="47"/>
        <v>750.54658107407431</v>
      </c>
      <c r="AK88" s="4">
        <f t="shared" si="48"/>
        <v>373099.71728209272</v>
      </c>
      <c r="AL88" s="4">
        <f t="shared" si="49"/>
        <v>247082.63511659813</v>
      </c>
      <c r="AM88" s="16">
        <f t="shared" si="50"/>
        <v>563388.02996126178</v>
      </c>
    </row>
    <row r="89" spans="1:39" x14ac:dyDescent="0.35">
      <c r="A89" s="4">
        <v>86</v>
      </c>
      <c r="B89" s="19">
        <v>858.2</v>
      </c>
      <c r="C89" s="3">
        <v>1586</v>
      </c>
      <c r="D89" s="6">
        <f t="shared" si="38"/>
        <v>1430.1891799999999</v>
      </c>
      <c r="E89" s="6">
        <f t="shared" si="39"/>
        <v>1571.1993400000003</v>
      </c>
      <c r="G89" s="5">
        <f t="shared" si="51"/>
        <v>24277.011629072447</v>
      </c>
      <c r="I89" s="5">
        <f t="shared" si="52"/>
        <v>155.81082000000015</v>
      </c>
      <c r="K89" s="5">
        <f t="shared" si="53"/>
        <v>155.81082000000015</v>
      </c>
      <c r="N89" s="7">
        <f t="shared" si="54"/>
        <v>9.8241374527112332E-2</v>
      </c>
      <c r="O89" s="7"/>
      <c r="P89" s="7">
        <f t="shared" si="55"/>
        <v>155.81082000000015</v>
      </c>
      <c r="Q89" s="7">
        <f t="shared" si="56"/>
        <v>347.26325407407398</v>
      </c>
      <c r="T89" s="5">
        <f t="shared" si="20"/>
        <v>230966.78421647687</v>
      </c>
      <c r="U89" s="5">
        <f t="shared" si="40"/>
        <v>253083.52400548704</v>
      </c>
      <c r="V89" s="5">
        <f t="shared" si="41"/>
        <v>210782.80627285724</v>
      </c>
      <c r="X89" s="15">
        <f t="shared" si="42"/>
        <v>219.05953643558971</v>
      </c>
      <c r="Z89" s="4">
        <f t="shared" si="43"/>
        <v>14.800659999999652</v>
      </c>
      <c r="AB89" s="6">
        <f t="shared" si="44"/>
        <v>14.800659999999652</v>
      </c>
      <c r="AC89" s="6"/>
      <c r="AE89" s="4">
        <f t="shared" si="45"/>
        <v>9.3320680958383691E-3</v>
      </c>
      <c r="AG89" s="4">
        <f t="shared" si="46"/>
        <v>14.800659999999652</v>
      </c>
      <c r="AH89" s="4">
        <f t="shared" si="47"/>
        <v>488.27341407407448</v>
      </c>
      <c r="AK89" s="4">
        <f t="shared" si="48"/>
        <v>245660.43735809278</v>
      </c>
      <c r="AL89" s="4">
        <f t="shared" si="49"/>
        <v>253083.52400548704</v>
      </c>
      <c r="AM89" s="16">
        <f t="shared" si="50"/>
        <v>238455.07415038606</v>
      </c>
    </row>
    <row r="90" spans="1:39" x14ac:dyDescent="0.35">
      <c r="A90" s="4">
        <v>87</v>
      </c>
      <c r="B90" s="19">
        <v>853.26</v>
      </c>
      <c r="C90" s="3">
        <v>1588</v>
      </c>
      <c r="D90" s="6">
        <f t="shared" si="38"/>
        <v>1414.7521739999997</v>
      </c>
      <c r="E90" s="6">
        <f t="shared" si="39"/>
        <v>1554.780262</v>
      </c>
      <c r="G90" s="5">
        <f t="shared" si="51"/>
        <v>30014.809213726367</v>
      </c>
      <c r="I90" s="5">
        <f t="shared" si="52"/>
        <v>173.24782600000026</v>
      </c>
      <c r="K90" s="5">
        <f t="shared" si="53"/>
        <v>173.24782600000026</v>
      </c>
      <c r="N90" s="7">
        <f t="shared" si="54"/>
        <v>0.10909812720403039</v>
      </c>
      <c r="O90" s="7"/>
      <c r="P90" s="7">
        <f t="shared" si="55"/>
        <v>173.24782600000026</v>
      </c>
      <c r="Q90" s="7">
        <f t="shared" si="56"/>
        <v>331.82624807407387</v>
      </c>
      <c r="T90" s="5">
        <f t="shared" si="20"/>
        <v>224088.17447792125</v>
      </c>
      <c r="U90" s="5">
        <f t="shared" si="40"/>
        <v>255099.82030178333</v>
      </c>
      <c r="V90" s="5">
        <f t="shared" si="41"/>
        <v>196846.51240225212</v>
      </c>
      <c r="X90" s="15">
        <f t="shared" si="42"/>
        <v>1103.5509927886444</v>
      </c>
      <c r="Z90" s="4">
        <f t="shared" si="43"/>
        <v>33.219738000000007</v>
      </c>
      <c r="AB90" s="6">
        <f t="shared" si="44"/>
        <v>33.219738000000007</v>
      </c>
      <c r="AC90" s="6"/>
      <c r="AE90" s="4">
        <f t="shared" si="45"/>
        <v>2.0919230478589425E-2</v>
      </c>
      <c r="AG90" s="4">
        <f t="shared" si="46"/>
        <v>33.219738000000007</v>
      </c>
      <c r="AH90" s="4">
        <f t="shared" si="47"/>
        <v>471.85433607407413</v>
      </c>
      <c r="AK90" s="4">
        <f t="shared" si="48"/>
        <v>238344.22397909258</v>
      </c>
      <c r="AL90" s="4">
        <f t="shared" si="49"/>
        <v>255099.82030178333</v>
      </c>
      <c r="AM90" s="16">
        <f t="shared" si="50"/>
        <v>222689.17726791016</v>
      </c>
    </row>
    <row r="91" spans="1:39" x14ac:dyDescent="0.35">
      <c r="A91" s="4">
        <v>88</v>
      </c>
      <c r="B91" s="19">
        <v>858.2</v>
      </c>
      <c r="C91" s="3">
        <v>1601</v>
      </c>
      <c r="D91" s="6">
        <f t="shared" si="38"/>
        <v>1430.1891799999999</v>
      </c>
      <c r="E91" s="6">
        <f t="shared" si="39"/>
        <v>1571.1993400000003</v>
      </c>
      <c r="G91" s="5">
        <f t="shared" si="51"/>
        <v>29176.336229072451</v>
      </c>
      <c r="I91" s="5">
        <f t="shared" si="52"/>
        <v>170.81082000000015</v>
      </c>
      <c r="K91" s="5">
        <f t="shared" si="53"/>
        <v>170.81082000000015</v>
      </c>
      <c r="N91" s="7">
        <f t="shared" si="54"/>
        <v>0.10669008119925057</v>
      </c>
      <c r="O91" s="7"/>
      <c r="P91" s="7">
        <f t="shared" si="55"/>
        <v>170.81082000000015</v>
      </c>
      <c r="Q91" s="7">
        <f t="shared" si="56"/>
        <v>347.26325407407398</v>
      </c>
      <c r="T91" s="5">
        <f t="shared" si="20"/>
        <v>237853.44751675465</v>
      </c>
      <c r="U91" s="5">
        <f t="shared" si="40"/>
        <v>268400.74622770923</v>
      </c>
      <c r="V91" s="5">
        <f t="shared" si="41"/>
        <v>210782.80627285724</v>
      </c>
      <c r="X91" s="15">
        <f t="shared" si="42"/>
        <v>888.07933643557931</v>
      </c>
      <c r="Z91" s="4">
        <f t="shared" si="43"/>
        <v>29.800659999999652</v>
      </c>
      <c r="AB91" s="6">
        <f t="shared" si="44"/>
        <v>29.800659999999652</v>
      </c>
      <c r="AC91" s="6"/>
      <c r="AE91" s="4">
        <f t="shared" si="45"/>
        <v>1.8613778888194661E-2</v>
      </c>
      <c r="AG91" s="4">
        <f t="shared" si="46"/>
        <v>29.800659999999652</v>
      </c>
      <c r="AH91" s="4">
        <f t="shared" si="47"/>
        <v>488.27341407407448</v>
      </c>
      <c r="AK91" s="4">
        <f t="shared" si="48"/>
        <v>252985.21665059277</v>
      </c>
      <c r="AL91" s="4">
        <f t="shared" si="49"/>
        <v>268400.74622770923</v>
      </c>
      <c r="AM91" s="16">
        <f t="shared" si="50"/>
        <v>238455.07415038606</v>
      </c>
    </row>
    <row r="92" spans="1:39" x14ac:dyDescent="0.35">
      <c r="A92" s="4">
        <v>89</v>
      </c>
      <c r="B92" s="19">
        <v>863.13</v>
      </c>
      <c r="C92" s="3">
        <v>1634</v>
      </c>
      <c r="D92" s="6">
        <f t="shared" si="38"/>
        <v>1445.5949369999998</v>
      </c>
      <c r="E92" s="6">
        <f t="shared" si="39"/>
        <v>1587.5851810000001</v>
      </c>
      <c r="G92" s="5">
        <f t="shared" si="51"/>
        <v>35496.467764034031</v>
      </c>
      <c r="I92" s="5">
        <f t="shared" si="52"/>
        <v>188.40506300000015</v>
      </c>
      <c r="K92" s="5">
        <f t="shared" si="53"/>
        <v>188.40506300000015</v>
      </c>
      <c r="N92" s="7">
        <f t="shared" si="54"/>
        <v>0.11530297613219104</v>
      </c>
      <c r="O92" s="7"/>
      <c r="P92" s="7">
        <f t="shared" si="55"/>
        <v>188.40506300000015</v>
      </c>
      <c r="Q92" s="7">
        <f t="shared" si="56"/>
        <v>362.66901107407398</v>
      </c>
      <c r="T92" s="5">
        <f t="shared" si="20"/>
        <v>261493.82005155095</v>
      </c>
      <c r="U92" s="5">
        <f t="shared" si="40"/>
        <v>303682.63511659816</v>
      </c>
      <c r="V92" s="5">
        <f t="shared" si="41"/>
        <v>225166.04513425331</v>
      </c>
      <c r="X92" s="15">
        <f t="shared" si="42"/>
        <v>2154.3354228027474</v>
      </c>
      <c r="Z92" s="4">
        <f t="shared" si="43"/>
        <v>46.414818999999852</v>
      </c>
      <c r="AB92" s="6">
        <f t="shared" si="44"/>
        <v>46.414818999999852</v>
      </c>
      <c r="AC92" s="6"/>
      <c r="AE92" s="4">
        <f t="shared" si="45"/>
        <v>2.8405641982864046E-2</v>
      </c>
      <c r="AG92" s="4">
        <f t="shared" si="46"/>
        <v>46.414818999999852</v>
      </c>
      <c r="AH92" s="4">
        <f t="shared" si="47"/>
        <v>504.65925507407428</v>
      </c>
      <c r="AK92" s="4">
        <f t="shared" si="48"/>
        <v>278129.54325109266</v>
      </c>
      <c r="AL92" s="4">
        <f t="shared" si="49"/>
        <v>303682.63511659816</v>
      </c>
      <c r="AM92" s="16">
        <f t="shared" si="50"/>
        <v>254726.59244859614</v>
      </c>
    </row>
    <row r="93" spans="1:39" x14ac:dyDescent="0.35">
      <c r="A93" s="4">
        <v>90</v>
      </c>
      <c r="B93" s="19">
        <v>872.99</v>
      </c>
      <c r="C93" s="3">
        <v>1671</v>
      </c>
      <c r="D93" s="6">
        <f t="shared" si="38"/>
        <v>1476.4064509999998</v>
      </c>
      <c r="E93" s="6">
        <f t="shared" si="39"/>
        <v>1620.3568630000002</v>
      </c>
      <c r="G93" s="5">
        <f t="shared" si="51"/>
        <v>37866.649312415466</v>
      </c>
      <c r="I93" s="5">
        <f t="shared" si="52"/>
        <v>194.59354900000017</v>
      </c>
      <c r="K93" s="5">
        <f t="shared" si="53"/>
        <v>194.59354900000017</v>
      </c>
      <c r="N93" s="7">
        <f t="shared" si="54"/>
        <v>0.11645335068821075</v>
      </c>
      <c r="O93" s="7"/>
      <c r="P93" s="7">
        <f t="shared" si="55"/>
        <v>194.59354900000017</v>
      </c>
      <c r="Q93" s="7">
        <f t="shared" si="56"/>
        <v>393.48052507407397</v>
      </c>
      <c r="T93" s="5">
        <f t="shared" si="20"/>
        <v>297170.38843427319</v>
      </c>
      <c r="U93" s="5">
        <f t="shared" si="40"/>
        <v>345831.11659807962</v>
      </c>
      <c r="V93" s="5">
        <f t="shared" si="41"/>
        <v>255356.54694950368</v>
      </c>
      <c r="X93" s="15">
        <f t="shared" si="42"/>
        <v>2564.7273252007485</v>
      </c>
      <c r="Z93" s="4">
        <f t="shared" si="43"/>
        <v>50.643136999999797</v>
      </c>
      <c r="AB93" s="6">
        <f t="shared" si="44"/>
        <v>50.643136999999797</v>
      </c>
      <c r="AC93" s="6"/>
      <c r="AE93" s="4">
        <f t="shared" si="45"/>
        <v>3.0307083782166247E-2</v>
      </c>
      <c r="AG93" s="4">
        <f t="shared" si="46"/>
        <v>50.643136999999797</v>
      </c>
      <c r="AH93" s="4">
        <f t="shared" si="47"/>
        <v>537.43093707407434</v>
      </c>
      <c r="AK93" s="4">
        <f t="shared" si="48"/>
        <v>316075.78483759268</v>
      </c>
      <c r="AL93" s="4">
        <f t="shared" si="49"/>
        <v>345831.11659807962</v>
      </c>
      <c r="AM93" s="16">
        <f t="shared" si="50"/>
        <v>288880.60375668044</v>
      </c>
    </row>
    <row r="94" spans="1:39" x14ac:dyDescent="0.35">
      <c r="A94" s="4">
        <v>91</v>
      </c>
      <c r="B94" s="19">
        <v>877.93</v>
      </c>
      <c r="C94" s="3">
        <v>1680</v>
      </c>
      <c r="D94" s="6">
        <f t="shared" si="38"/>
        <v>1491.8434569999999</v>
      </c>
      <c r="E94" s="6">
        <f t="shared" si="39"/>
        <v>1636.7759409999996</v>
      </c>
      <c r="G94" s="5">
        <f t="shared" si="51"/>
        <v>35402.884673710869</v>
      </c>
      <c r="I94" s="5">
        <f t="shared" si="52"/>
        <v>188.15654300000006</v>
      </c>
      <c r="K94" s="5">
        <f t="shared" si="53"/>
        <v>188.15654300000006</v>
      </c>
      <c r="N94" s="7">
        <f t="shared" si="54"/>
        <v>0.11199794226190479</v>
      </c>
      <c r="O94" s="7"/>
      <c r="P94" s="7">
        <f t="shared" si="55"/>
        <v>188.15654300000006</v>
      </c>
      <c r="Q94" s="7">
        <f t="shared" si="56"/>
        <v>408.91753107407408</v>
      </c>
      <c r="T94" s="5">
        <f t="shared" si="20"/>
        <v>310935.37791736587</v>
      </c>
      <c r="U94" s="5">
        <f t="shared" si="40"/>
        <v>356497.44993141299</v>
      </c>
      <c r="V94" s="5">
        <f t="shared" si="41"/>
        <v>271196.35570805817</v>
      </c>
      <c r="X94" s="15">
        <f t="shared" si="42"/>
        <v>1868.3192764355115</v>
      </c>
      <c r="Z94" s="4">
        <f t="shared" si="43"/>
        <v>43.224059000000352</v>
      </c>
      <c r="AB94" s="6">
        <f t="shared" si="44"/>
        <v>43.224059000000352</v>
      </c>
      <c r="AC94" s="6"/>
      <c r="AE94" s="4">
        <f t="shared" si="45"/>
        <v>2.5728606547619257E-2</v>
      </c>
      <c r="AG94" s="4">
        <f t="shared" si="46"/>
        <v>43.224059000000352</v>
      </c>
      <c r="AH94" s="4">
        <f t="shared" si="47"/>
        <v>553.85001507407378</v>
      </c>
      <c r="AK94" s="4">
        <f t="shared" si="48"/>
        <v>330716.47591409239</v>
      </c>
      <c r="AL94" s="4">
        <f t="shared" si="49"/>
        <v>356497.44993141299</v>
      </c>
      <c r="AM94" s="16">
        <f t="shared" si="50"/>
        <v>306799.91529274319</v>
      </c>
    </row>
    <row r="95" spans="1:39" x14ac:dyDescent="0.35">
      <c r="A95" s="4">
        <v>92</v>
      </c>
      <c r="B95" s="19">
        <v>877.93</v>
      </c>
      <c r="C95" s="3">
        <v>1694</v>
      </c>
      <c r="D95" s="6">
        <f t="shared" si="38"/>
        <v>1491.8434569999999</v>
      </c>
      <c r="E95" s="6">
        <f t="shared" si="39"/>
        <v>1636.7759409999996</v>
      </c>
      <c r="G95" s="5">
        <f t="shared" si="51"/>
        <v>40867.267877710874</v>
      </c>
      <c r="I95" s="5">
        <f t="shared" si="52"/>
        <v>202.15654300000006</v>
      </c>
      <c r="K95" s="5">
        <f t="shared" si="53"/>
        <v>202.15654300000006</v>
      </c>
      <c r="N95" s="7">
        <f t="shared" si="54"/>
        <v>0.11933680224321137</v>
      </c>
      <c r="O95" s="7"/>
      <c r="P95" s="7">
        <f t="shared" si="55"/>
        <v>202.15654300000006</v>
      </c>
      <c r="Q95" s="7">
        <f t="shared" si="56"/>
        <v>408.91753107407408</v>
      </c>
      <c r="T95" s="5">
        <f t="shared" si="20"/>
        <v>318226.09020895843</v>
      </c>
      <c r="U95" s="5">
        <f t="shared" si="40"/>
        <v>373411.52400548704</v>
      </c>
      <c r="V95" s="5">
        <f t="shared" si="41"/>
        <v>271196.35570805817</v>
      </c>
      <c r="X95" s="15">
        <f t="shared" si="42"/>
        <v>3274.5929284355211</v>
      </c>
      <c r="Z95" s="4">
        <f t="shared" si="43"/>
        <v>57.224059000000352</v>
      </c>
      <c r="AB95" s="6">
        <f t="shared" si="44"/>
        <v>57.224059000000352</v>
      </c>
      <c r="AC95" s="6"/>
      <c r="AE95" s="4">
        <f t="shared" si="45"/>
        <v>3.3780436245572816E-2</v>
      </c>
      <c r="AG95" s="4">
        <f t="shared" si="46"/>
        <v>57.224059000000352</v>
      </c>
      <c r="AH95" s="4">
        <f t="shared" si="47"/>
        <v>553.85001507407378</v>
      </c>
      <c r="AK95" s="4">
        <f t="shared" si="48"/>
        <v>338471.0090010924</v>
      </c>
      <c r="AL95" s="4">
        <f t="shared" si="49"/>
        <v>373411.52400548704</v>
      </c>
      <c r="AM95" s="16">
        <f t="shared" si="50"/>
        <v>306799.91529274319</v>
      </c>
    </row>
    <row r="96" spans="1:39" x14ac:dyDescent="0.35">
      <c r="A96" s="4">
        <v>93</v>
      </c>
      <c r="B96" s="19">
        <v>922.31</v>
      </c>
      <c r="C96" s="3">
        <v>1697</v>
      </c>
      <c r="D96" s="6">
        <f t="shared" si="38"/>
        <v>1630.5265189999996</v>
      </c>
      <c r="E96" s="6">
        <f t="shared" si="39"/>
        <v>1784.2817469999998</v>
      </c>
      <c r="G96" s="5">
        <f t="shared" si="51"/>
        <v>4418.7236762574203</v>
      </c>
      <c r="I96" s="5">
        <f t="shared" si="52"/>
        <v>66.473481000000447</v>
      </c>
      <c r="K96" s="5">
        <f t="shared" si="53"/>
        <v>66.473481000000447</v>
      </c>
      <c r="N96" s="7">
        <f t="shared" si="54"/>
        <v>3.9171173246906568E-2</v>
      </c>
      <c r="O96" s="7"/>
      <c r="P96" s="7">
        <f t="shared" si="55"/>
        <v>66.473481000000447</v>
      </c>
      <c r="Q96" s="7">
        <f t="shared" si="56"/>
        <v>547.60059307407369</v>
      </c>
      <c r="T96" s="5">
        <f t="shared" si="20"/>
        <v>404950.0585874212</v>
      </c>
      <c r="U96" s="5">
        <f t="shared" si="40"/>
        <v>377086.96844993148</v>
      </c>
      <c r="V96" s="5">
        <f t="shared" si="41"/>
        <v>434871.96235933894</v>
      </c>
      <c r="X96" s="15">
        <f t="shared" si="42"/>
        <v>7618.1033593719685</v>
      </c>
      <c r="Z96" s="4">
        <f t="shared" si="43"/>
        <v>87.281746999999768</v>
      </c>
      <c r="AB96" s="6">
        <f t="shared" si="44"/>
        <v>-87.281746999999768</v>
      </c>
      <c r="AC96" s="6"/>
      <c r="AE96" s="4">
        <f t="shared" si="45"/>
        <v>5.1432968179139525E-2</v>
      </c>
      <c r="AG96" s="4">
        <f t="shared" si="46"/>
        <v>87.281746999999768</v>
      </c>
      <c r="AH96" s="4">
        <f t="shared" si="47"/>
        <v>701.3558210740739</v>
      </c>
      <c r="AK96" s="4">
        <f t="shared" si="48"/>
        <v>430712.18590259244</v>
      </c>
      <c r="AL96" s="4">
        <f t="shared" si="49"/>
        <v>377086.96844993148</v>
      </c>
      <c r="AM96" s="16">
        <f t="shared" si="50"/>
        <v>491963.39997525333</v>
      </c>
    </row>
    <row r="97" spans="1:39" x14ac:dyDescent="0.35">
      <c r="A97" s="4">
        <v>94</v>
      </c>
      <c r="B97" s="19">
        <v>887.79</v>
      </c>
      <c r="C97" s="3">
        <v>1721</v>
      </c>
      <c r="D97" s="6">
        <f t="shared" si="38"/>
        <v>1522.6549709999999</v>
      </c>
      <c r="E97" s="6">
        <f t="shared" si="39"/>
        <v>1669.5476229999997</v>
      </c>
      <c r="G97" s="5">
        <f t="shared" si="51"/>
        <v>39340.750529010867</v>
      </c>
      <c r="I97" s="5">
        <f t="shared" si="52"/>
        <v>198.34502900000007</v>
      </c>
      <c r="K97" s="5">
        <f t="shared" si="53"/>
        <v>198.34502900000007</v>
      </c>
      <c r="N97" s="7">
        <f t="shared" si="54"/>
        <v>0.11524987158628708</v>
      </c>
      <c r="O97" s="7"/>
      <c r="P97" s="7">
        <f t="shared" si="55"/>
        <v>198.34502900000007</v>
      </c>
      <c r="Q97" s="7">
        <f t="shared" si="56"/>
        <v>439.72904507407407</v>
      </c>
      <c r="T97" s="5">
        <f t="shared" si="20"/>
        <v>351946.77789482882</v>
      </c>
      <c r="U97" s="5">
        <f t="shared" si="40"/>
        <v>407138.52400548704</v>
      </c>
      <c r="V97" s="5">
        <f t="shared" si="41"/>
        <v>304236.83136622712</v>
      </c>
      <c r="X97" s="15">
        <f t="shared" si="42"/>
        <v>2647.3470989501598</v>
      </c>
      <c r="Z97" s="4">
        <f t="shared" si="43"/>
        <v>51.452377000000297</v>
      </c>
      <c r="AB97" s="6">
        <f t="shared" si="44"/>
        <v>51.452377000000297</v>
      </c>
      <c r="AC97" s="6"/>
      <c r="AE97" s="4">
        <f t="shared" si="45"/>
        <v>2.9896790819291284E-2</v>
      </c>
      <c r="AG97" s="4">
        <f t="shared" si="46"/>
        <v>51.452377000000297</v>
      </c>
      <c r="AH97" s="4">
        <f t="shared" si="47"/>
        <v>586.62169707407384</v>
      </c>
      <c r="AK97" s="4">
        <f t="shared" si="48"/>
        <v>374336.94060259243</v>
      </c>
      <c r="AL97" s="4">
        <f t="shared" si="49"/>
        <v>407138.52400548704</v>
      </c>
      <c r="AM97" s="16">
        <f t="shared" si="50"/>
        <v>344178.05448894412</v>
      </c>
    </row>
    <row r="98" spans="1:39" x14ac:dyDescent="0.35">
      <c r="A98" s="4">
        <v>95</v>
      </c>
      <c r="B98" s="19">
        <v>902.58</v>
      </c>
      <c r="C98" s="3">
        <v>1748</v>
      </c>
      <c r="D98" s="6">
        <f t="shared" si="38"/>
        <v>1568.8722419999999</v>
      </c>
      <c r="E98" s="6">
        <f t="shared" si="39"/>
        <v>1718.705146</v>
      </c>
      <c r="G98" s="5">
        <f t="shared" si="51"/>
        <v>32086.753686106593</v>
      </c>
      <c r="I98" s="5">
        <f t="shared" si="52"/>
        <v>179.12775800000009</v>
      </c>
      <c r="K98" s="5">
        <f t="shared" si="53"/>
        <v>179.12775800000009</v>
      </c>
      <c r="N98" s="7">
        <f t="shared" si="54"/>
        <v>0.10247583409610989</v>
      </c>
      <c r="O98" s="7"/>
      <c r="P98" s="7">
        <f t="shared" si="55"/>
        <v>179.12775800000009</v>
      </c>
      <c r="Q98" s="7">
        <f t="shared" si="56"/>
        <v>485.94631607407405</v>
      </c>
      <c r="T98" s="5">
        <f t="shared" ref="T98:T111" si="57">(C98-(AVERAGE($C$4:$C$111)))*(D98-(AVERAGE($D$4:$D$111)))</f>
        <v>397577.25690888439</v>
      </c>
      <c r="U98" s="5">
        <f t="shared" si="40"/>
        <v>442323.52400548704</v>
      </c>
      <c r="V98" s="5">
        <f t="shared" si="41"/>
        <v>357357.6050846263</v>
      </c>
      <c r="X98" s="15">
        <f t="shared" si="42"/>
        <v>858.1884708813152</v>
      </c>
      <c r="Z98" s="4">
        <f t="shared" si="43"/>
        <v>29.294853999999987</v>
      </c>
      <c r="AB98" s="6">
        <f t="shared" si="44"/>
        <v>29.294853999999987</v>
      </c>
      <c r="AC98" s="6"/>
      <c r="AE98" s="4">
        <f t="shared" si="45"/>
        <v>1.6759069794050334E-2</v>
      </c>
      <c r="AG98" s="4">
        <f t="shared" si="46"/>
        <v>29.294853999999987</v>
      </c>
      <c r="AH98" s="4">
        <f t="shared" si="47"/>
        <v>635.77922007407415</v>
      </c>
      <c r="AK98" s="4">
        <f t="shared" si="48"/>
        <v>422870.34106309258</v>
      </c>
      <c r="AL98" s="4">
        <f t="shared" si="49"/>
        <v>442323.52400548704</v>
      </c>
      <c r="AM98" s="16">
        <f t="shared" si="50"/>
        <v>404272.70006240503</v>
      </c>
    </row>
    <row r="99" spans="1:39" x14ac:dyDescent="0.35">
      <c r="A99" s="4">
        <v>96</v>
      </c>
      <c r="B99" s="19">
        <v>907.51</v>
      </c>
      <c r="C99" s="3">
        <v>1778</v>
      </c>
      <c r="D99" s="6">
        <f t="shared" si="38"/>
        <v>1584.2779989999999</v>
      </c>
      <c r="E99" s="6">
        <f t="shared" si="39"/>
        <v>1735.0909869999998</v>
      </c>
      <c r="G99" s="5">
        <f t="shared" si="51"/>
        <v>37528.213671444035</v>
      </c>
      <c r="I99" s="5">
        <f t="shared" si="52"/>
        <v>193.72200100000009</v>
      </c>
      <c r="K99" s="5">
        <f t="shared" si="53"/>
        <v>193.72200100000009</v>
      </c>
      <c r="N99" s="7">
        <f t="shared" si="54"/>
        <v>0.10895500618672671</v>
      </c>
      <c r="O99" s="7"/>
      <c r="P99" s="7">
        <f t="shared" si="55"/>
        <v>193.72200100000009</v>
      </c>
      <c r="Q99" s="7">
        <f t="shared" si="56"/>
        <v>501.35207307407404</v>
      </c>
      <c r="T99" s="5">
        <f t="shared" si="57"/>
        <v>426219.21765162511</v>
      </c>
      <c r="U99" s="5">
        <f t="shared" si="40"/>
        <v>483127.96844993148</v>
      </c>
      <c r="V99" s="5">
        <f t="shared" si="41"/>
        <v>376013.8790523982</v>
      </c>
      <c r="X99" s="15">
        <f t="shared" si="42"/>
        <v>1841.1833966341851</v>
      </c>
      <c r="Z99" s="4">
        <f t="shared" si="43"/>
        <v>42.909013000000186</v>
      </c>
      <c r="AB99" s="6">
        <f t="shared" si="44"/>
        <v>42.909013000000186</v>
      </c>
      <c r="AC99" s="6"/>
      <c r="AE99" s="4">
        <f t="shared" si="45"/>
        <v>2.4133303149606405E-2</v>
      </c>
      <c r="AG99" s="4">
        <f t="shared" si="46"/>
        <v>42.909013000000186</v>
      </c>
      <c r="AH99" s="4">
        <f t="shared" si="47"/>
        <v>652.16506107407395</v>
      </c>
      <c r="AK99" s="4">
        <f t="shared" si="48"/>
        <v>453334.44708909246</v>
      </c>
      <c r="AL99" s="4">
        <f t="shared" si="49"/>
        <v>483127.96844993148</v>
      </c>
      <c r="AM99" s="16">
        <f t="shared" si="50"/>
        <v>425378.23172800068</v>
      </c>
    </row>
    <row r="100" spans="1:39" x14ac:dyDescent="0.35">
      <c r="A100" s="4">
        <v>97</v>
      </c>
      <c r="B100" s="19">
        <v>922.31</v>
      </c>
      <c r="C100" s="3">
        <v>1817</v>
      </c>
      <c r="D100" s="6">
        <f t="shared" ref="D100:D111" si="58">B100*3.1249-1251.6</f>
        <v>1630.5265189999996</v>
      </c>
      <c r="E100" s="6">
        <f t="shared" ref="E100:E111" si="59">B100*3.3237-1281.2</f>
        <v>1784.2817469999998</v>
      </c>
      <c r="G100" s="5">
        <f t="shared" si="51"/>
        <v>34772.359116257525</v>
      </c>
      <c r="I100" s="5">
        <f t="shared" si="52"/>
        <v>186.47348100000045</v>
      </c>
      <c r="K100" s="5">
        <f t="shared" si="53"/>
        <v>186.47348100000045</v>
      </c>
      <c r="N100" s="7">
        <f t="shared" si="54"/>
        <v>0.10262712217941687</v>
      </c>
      <c r="O100" s="7"/>
      <c r="P100" s="7">
        <f t="shared" si="55"/>
        <v>186.47348100000045</v>
      </c>
      <c r="Q100" s="7">
        <f t="shared" si="56"/>
        <v>547.60059307407369</v>
      </c>
      <c r="T100" s="5">
        <f t="shared" si="57"/>
        <v>484083.84566964343</v>
      </c>
      <c r="U100" s="5">
        <f t="shared" ref="U100:U111" si="60">(C100-(AVERAGE($C$4:$C$111)))^2</f>
        <v>538864.74622770923</v>
      </c>
      <c r="V100" s="5">
        <f t="shared" ref="V100:V111" si="61">(D100-(AVERAGE($D$4:$D$111)))^2</f>
        <v>434871.96235933894</v>
      </c>
      <c r="X100" s="15">
        <f t="shared" ref="X100:X111" si="62">((C100-E100))^2</f>
        <v>1070.4840793720241</v>
      </c>
      <c r="Z100" s="4">
        <f t="shared" ref="Z100:Z111" si="63">ABS((C100-E100))</f>
        <v>32.718253000000232</v>
      </c>
      <c r="AB100" s="6">
        <f t="shared" ref="AB100:AB111" si="64">((C100-E100))</f>
        <v>32.718253000000232</v>
      </c>
      <c r="AC100" s="6"/>
      <c r="AE100" s="4">
        <f t="shared" ref="AE100:AE111" si="65">ABS(($C100-E100)/$C100)</f>
        <v>1.800674353329677E-2</v>
      </c>
      <c r="AG100" s="4">
        <f t="shared" ref="AG100:AG111" si="66">ABS(E100-C100)</f>
        <v>32.718253000000232</v>
      </c>
      <c r="AH100" s="4">
        <f t="shared" ref="AH100:AH111" si="67">ABS(E100-AVERAGE($C$4:$C$111))</f>
        <v>701.3558210740739</v>
      </c>
      <c r="AK100" s="4">
        <f t="shared" ref="AK100:AK111" si="68">(C100-(AVERAGE($C$4:$C$111)))*(E100-(AVERAGE($E$4:$E$111)))</f>
        <v>514880.30908259243</v>
      </c>
      <c r="AL100" s="4">
        <f t="shared" ref="AL100:AL111" si="69">(C100-(AVERAGE($C$4:$C$111)))^2</f>
        <v>538864.74622770923</v>
      </c>
      <c r="AM100" s="16">
        <f t="shared" ref="AM100:AM111" si="70">(E100-(AVERAGE($E$4:$E$111)))^2</f>
        <v>491963.39997525333</v>
      </c>
    </row>
    <row r="101" spans="1:39" x14ac:dyDescent="0.35">
      <c r="A101" s="4">
        <v>98</v>
      </c>
      <c r="B101" s="19">
        <v>937.11</v>
      </c>
      <c r="C101" s="3">
        <v>1840</v>
      </c>
      <c r="D101" s="6">
        <f t="shared" si="58"/>
        <v>1676.7750390000001</v>
      </c>
      <c r="E101" s="6">
        <f t="shared" si="59"/>
        <v>1833.4725070000002</v>
      </c>
      <c r="G101" s="5">
        <f t="shared" si="51"/>
        <v>26642.387893451487</v>
      </c>
      <c r="I101" s="5">
        <f t="shared" si="52"/>
        <v>163.22496099999989</v>
      </c>
      <c r="K101" s="5">
        <f t="shared" si="53"/>
        <v>163.22496099999989</v>
      </c>
      <c r="N101" s="7">
        <f t="shared" si="54"/>
        <v>8.870921793478255E-2</v>
      </c>
      <c r="O101" s="7"/>
      <c r="P101" s="7">
        <f t="shared" si="55"/>
        <v>163.22496099999989</v>
      </c>
      <c r="Q101" s="7">
        <f t="shared" si="56"/>
        <v>593.84911307407424</v>
      </c>
      <c r="T101" s="5">
        <f t="shared" si="57"/>
        <v>534264.71031669935</v>
      </c>
      <c r="U101" s="5">
        <f t="shared" si="60"/>
        <v>573161.15363511664</v>
      </c>
      <c r="V101" s="5">
        <f t="shared" si="61"/>
        <v>498007.89687066176</v>
      </c>
      <c r="X101" s="15">
        <f t="shared" si="62"/>
        <v>42.608164865046675</v>
      </c>
      <c r="Z101" s="4">
        <f t="shared" si="63"/>
        <v>6.5274929999998221</v>
      </c>
      <c r="AB101" s="6">
        <f t="shared" si="64"/>
        <v>6.5274929999998221</v>
      </c>
      <c r="AC101" s="6"/>
      <c r="AE101" s="4">
        <f t="shared" si="65"/>
        <v>3.5475505434781644E-3</v>
      </c>
      <c r="AG101" s="4">
        <f t="shared" si="66"/>
        <v>6.5274929999998221</v>
      </c>
      <c r="AH101" s="4">
        <f t="shared" si="67"/>
        <v>750.54658107407431</v>
      </c>
      <c r="AK101" s="4">
        <f t="shared" si="68"/>
        <v>568253.58177209273</v>
      </c>
      <c r="AL101" s="4">
        <f t="shared" si="69"/>
        <v>573161.15363511664</v>
      </c>
      <c r="AM101" s="16">
        <f t="shared" si="70"/>
        <v>563388.02996126178</v>
      </c>
    </row>
    <row r="102" spans="1:39" x14ac:dyDescent="0.35">
      <c r="A102" s="4">
        <v>99</v>
      </c>
      <c r="B102" s="19">
        <v>951.91</v>
      </c>
      <c r="C102" s="3">
        <v>1897</v>
      </c>
      <c r="D102" s="6">
        <f t="shared" si="58"/>
        <v>1723.0235589999998</v>
      </c>
      <c r="E102" s="6">
        <f t="shared" si="59"/>
        <v>1882.6632670000001</v>
      </c>
      <c r="G102" s="5">
        <f t="shared" si="51"/>
        <v>30267.802023026568</v>
      </c>
      <c r="I102" s="5">
        <f t="shared" si="52"/>
        <v>173.97644100000025</v>
      </c>
      <c r="K102" s="5">
        <f t="shared" si="53"/>
        <v>173.97644100000025</v>
      </c>
      <c r="N102" s="7">
        <f t="shared" si="54"/>
        <v>9.1711355297838831E-2</v>
      </c>
      <c r="O102" s="7"/>
      <c r="P102" s="7">
        <f t="shared" si="55"/>
        <v>173.97644100000025</v>
      </c>
      <c r="Q102" s="7">
        <f t="shared" si="56"/>
        <v>640.09763307407388</v>
      </c>
      <c r="T102" s="5">
        <f t="shared" si="57"/>
        <v>612139.14591705101</v>
      </c>
      <c r="U102" s="5">
        <f t="shared" si="60"/>
        <v>662716.59807956114</v>
      </c>
      <c r="V102" s="5">
        <f t="shared" si="61"/>
        <v>565421.6825863641</v>
      </c>
      <c r="X102" s="15">
        <f t="shared" si="62"/>
        <v>205.5419131132852</v>
      </c>
      <c r="Z102" s="4">
        <f t="shared" si="63"/>
        <v>14.336732999999867</v>
      </c>
      <c r="AB102" s="6">
        <f t="shared" si="64"/>
        <v>14.336732999999867</v>
      </c>
      <c r="AC102" s="6"/>
      <c r="AE102" s="4">
        <f t="shared" si="65"/>
        <v>7.5575819715339313E-3</v>
      </c>
      <c r="AG102" s="4">
        <f t="shared" si="66"/>
        <v>14.336732999999867</v>
      </c>
      <c r="AH102" s="4">
        <f t="shared" si="67"/>
        <v>799.73734107407427</v>
      </c>
      <c r="AK102" s="4">
        <f t="shared" si="68"/>
        <v>651082.23600259272</v>
      </c>
      <c r="AL102" s="4">
        <f t="shared" si="69"/>
        <v>662716.59807956114</v>
      </c>
      <c r="AM102" s="16">
        <f t="shared" si="70"/>
        <v>639652.12168602482</v>
      </c>
    </row>
    <row r="103" spans="1:39" x14ac:dyDescent="0.35">
      <c r="A103" s="4">
        <v>100</v>
      </c>
      <c r="B103" s="19">
        <v>956.84</v>
      </c>
      <c r="C103" s="3">
        <v>1906</v>
      </c>
      <c r="D103" s="6">
        <f t="shared" si="58"/>
        <v>1738.4293160000002</v>
      </c>
      <c r="E103" s="6">
        <f t="shared" si="59"/>
        <v>1899.0491079999999</v>
      </c>
      <c r="G103" s="5">
        <f t="shared" si="51"/>
        <v>28079.934136227788</v>
      </c>
      <c r="I103" s="5">
        <f t="shared" si="52"/>
        <v>167.5706839999998</v>
      </c>
      <c r="K103" s="5">
        <f t="shared" si="53"/>
        <v>167.5706839999998</v>
      </c>
      <c r="N103" s="7">
        <f t="shared" si="54"/>
        <v>8.7917462749212902E-2</v>
      </c>
      <c r="O103" s="7"/>
      <c r="P103" s="7">
        <f t="shared" si="55"/>
        <v>167.5706839999998</v>
      </c>
      <c r="Q103" s="7">
        <f t="shared" si="56"/>
        <v>655.50339007407433</v>
      </c>
      <c r="T103" s="5">
        <f t="shared" si="57"/>
        <v>631586.7324864032</v>
      </c>
      <c r="U103" s="5">
        <f t="shared" si="60"/>
        <v>677450.93141289451</v>
      </c>
      <c r="V103" s="5">
        <f t="shared" si="61"/>
        <v>588827.59201600065</v>
      </c>
      <c r="X103" s="15">
        <f t="shared" si="62"/>
        <v>48.314899595664933</v>
      </c>
      <c r="Z103" s="4">
        <f t="shared" si="63"/>
        <v>6.9508920000000671</v>
      </c>
      <c r="AB103" s="6">
        <f t="shared" si="64"/>
        <v>6.9508920000000671</v>
      </c>
      <c r="AC103" s="6"/>
      <c r="AE103" s="4">
        <f t="shared" si="65"/>
        <v>3.6468478488982515E-3</v>
      </c>
      <c r="AG103" s="4">
        <f t="shared" si="66"/>
        <v>6.9508920000000671</v>
      </c>
      <c r="AH103" s="4">
        <f t="shared" si="67"/>
        <v>816.12318207407407</v>
      </c>
      <c r="AK103" s="4">
        <f t="shared" si="68"/>
        <v>671767.03983009257</v>
      </c>
      <c r="AL103" s="4">
        <f t="shared" si="69"/>
        <v>677450.93141289451</v>
      </c>
      <c r="AM103" s="16">
        <f t="shared" si="70"/>
        <v>666130.83675434999</v>
      </c>
    </row>
    <row r="104" spans="1:39" x14ac:dyDescent="0.35">
      <c r="A104" s="4">
        <v>101</v>
      </c>
      <c r="B104" s="19">
        <v>961.77</v>
      </c>
      <c r="C104" s="3">
        <v>1924</v>
      </c>
      <c r="D104" s="6">
        <f t="shared" si="58"/>
        <v>1753.8350729999997</v>
      </c>
      <c r="E104" s="6">
        <f t="shared" si="59"/>
        <v>1915.4349490000002</v>
      </c>
      <c r="G104" s="5">
        <f t="shared" si="51"/>
        <v>28956.102380915418</v>
      </c>
      <c r="I104" s="5">
        <f t="shared" si="52"/>
        <v>170.16492700000026</v>
      </c>
      <c r="K104" s="5">
        <f t="shared" si="53"/>
        <v>170.16492700000026</v>
      </c>
      <c r="N104" s="7">
        <f t="shared" si="54"/>
        <v>8.8443309251559382E-2</v>
      </c>
      <c r="O104" s="7"/>
      <c r="P104" s="7">
        <f t="shared" si="55"/>
        <v>170.16492700000026</v>
      </c>
      <c r="Q104" s="7">
        <f t="shared" si="56"/>
        <v>670.90914707407387</v>
      </c>
      <c r="T104" s="5">
        <f t="shared" si="57"/>
        <v>658356.43369892135</v>
      </c>
      <c r="U104" s="5">
        <f t="shared" si="60"/>
        <v>707405.59807956114</v>
      </c>
      <c r="V104" s="5">
        <f t="shared" si="61"/>
        <v>612708.17614312191</v>
      </c>
      <c r="X104" s="15">
        <f t="shared" si="62"/>
        <v>73.360098632597783</v>
      </c>
      <c r="Z104" s="4">
        <f t="shared" si="63"/>
        <v>8.5650509999998121</v>
      </c>
      <c r="AB104" s="6">
        <f t="shared" si="64"/>
        <v>8.5650509999998121</v>
      </c>
      <c r="AC104" s="6"/>
      <c r="AE104" s="4">
        <f t="shared" si="65"/>
        <v>4.451689708939611E-3</v>
      </c>
      <c r="AG104" s="4">
        <f t="shared" si="66"/>
        <v>8.5650509999998121</v>
      </c>
      <c r="AH104" s="4">
        <f t="shared" si="67"/>
        <v>832.50902307407432</v>
      </c>
      <c r="AK104" s="4">
        <f t="shared" si="68"/>
        <v>700239.77685209271</v>
      </c>
      <c r="AL104" s="4">
        <f t="shared" si="69"/>
        <v>707405.59807956114</v>
      </c>
      <c r="AM104" s="16">
        <f t="shared" si="70"/>
        <v>693146.54339323041</v>
      </c>
    </row>
    <row r="105" spans="1:39" x14ac:dyDescent="0.35">
      <c r="A105" s="4">
        <v>102</v>
      </c>
      <c r="B105" s="19">
        <v>951.91</v>
      </c>
      <c r="C105" s="3">
        <v>1941</v>
      </c>
      <c r="D105" s="6">
        <f t="shared" si="58"/>
        <v>1723.0235589999998</v>
      </c>
      <c r="E105" s="6">
        <f t="shared" si="59"/>
        <v>1882.6632670000001</v>
      </c>
      <c r="G105" s="5">
        <f t="shared" si="51"/>
        <v>47513.728831026587</v>
      </c>
      <c r="I105" s="5">
        <f t="shared" si="52"/>
        <v>217.97644100000025</v>
      </c>
      <c r="K105" s="5">
        <f t="shared" si="53"/>
        <v>217.97644100000025</v>
      </c>
      <c r="N105" s="7">
        <f t="shared" si="54"/>
        <v>0.11230110303967041</v>
      </c>
      <c r="O105" s="7"/>
      <c r="P105" s="7">
        <f t="shared" si="55"/>
        <v>217.97644100000025</v>
      </c>
      <c r="Q105" s="7">
        <f t="shared" si="56"/>
        <v>640.09763307407388</v>
      </c>
      <c r="T105" s="5">
        <f t="shared" si="57"/>
        <v>645224.73760719912</v>
      </c>
      <c r="U105" s="5">
        <f t="shared" si="60"/>
        <v>736291.11659807968</v>
      </c>
      <c r="V105" s="5">
        <f t="shared" si="61"/>
        <v>565421.6825863641</v>
      </c>
      <c r="X105" s="15">
        <f t="shared" si="62"/>
        <v>3403.1744171132736</v>
      </c>
      <c r="Z105" s="4">
        <f t="shared" si="63"/>
        <v>58.336732999999867</v>
      </c>
      <c r="AB105" s="6">
        <f t="shared" si="64"/>
        <v>58.336732999999867</v>
      </c>
      <c r="AC105" s="6"/>
      <c r="AE105" s="4">
        <f t="shared" si="65"/>
        <v>3.00549886656362E-2</v>
      </c>
      <c r="AG105" s="4">
        <f t="shared" si="66"/>
        <v>58.336732999999867</v>
      </c>
      <c r="AH105" s="4">
        <f t="shared" si="67"/>
        <v>799.73734107407427</v>
      </c>
      <c r="AK105" s="4">
        <f t="shared" si="68"/>
        <v>686272.66804859275</v>
      </c>
      <c r="AL105" s="4">
        <f t="shared" si="69"/>
        <v>736291.11659807968</v>
      </c>
      <c r="AM105" s="16">
        <f t="shared" si="70"/>
        <v>639652.12168602482</v>
      </c>
    </row>
    <row r="106" spans="1:39" x14ac:dyDescent="0.35">
      <c r="A106" s="4">
        <v>103</v>
      </c>
      <c r="B106" s="19">
        <v>971.63</v>
      </c>
      <c r="C106" s="3">
        <v>1971</v>
      </c>
      <c r="D106" s="6">
        <f t="shared" si="58"/>
        <v>1784.6465869999997</v>
      </c>
      <c r="E106" s="6">
        <f t="shared" si="59"/>
        <v>1948.2066310000002</v>
      </c>
      <c r="G106" s="5">
        <f t="shared" si="51"/>
        <v>34727.594536748671</v>
      </c>
      <c r="I106" s="5">
        <f t="shared" si="52"/>
        <v>186.35341300000027</v>
      </c>
      <c r="K106" s="5">
        <f t="shared" si="53"/>
        <v>186.35341300000027</v>
      </c>
      <c r="N106" s="7">
        <f t="shared" si="54"/>
        <v>9.4547647387113284E-2</v>
      </c>
      <c r="O106" s="7"/>
      <c r="P106" s="7">
        <f t="shared" si="55"/>
        <v>186.35341300000027</v>
      </c>
      <c r="Q106" s="7">
        <f t="shared" si="56"/>
        <v>701.72066107407386</v>
      </c>
      <c r="T106" s="5">
        <f t="shared" si="57"/>
        <v>722508.90911049547</v>
      </c>
      <c r="U106" s="5">
        <f t="shared" si="60"/>
        <v>788675.56104252406</v>
      </c>
      <c r="V106" s="5">
        <f t="shared" si="61"/>
        <v>661893.368489824</v>
      </c>
      <c r="X106" s="15">
        <f t="shared" si="62"/>
        <v>519.53767037014995</v>
      </c>
      <c r="Z106" s="4">
        <f t="shared" si="63"/>
        <v>22.793368999999757</v>
      </c>
      <c r="AB106" s="6">
        <f t="shared" si="64"/>
        <v>22.793368999999757</v>
      </c>
      <c r="AC106" s="6"/>
      <c r="AE106" s="4">
        <f t="shared" si="65"/>
        <v>1.1564367833586888E-2</v>
      </c>
      <c r="AG106" s="4">
        <f t="shared" si="66"/>
        <v>22.793368999999757</v>
      </c>
      <c r="AH106" s="4">
        <f t="shared" si="67"/>
        <v>865.28070507407438</v>
      </c>
      <c r="AK106" s="4">
        <f t="shared" si="68"/>
        <v>768473.50673959276</v>
      </c>
      <c r="AL106" s="4">
        <f t="shared" si="69"/>
        <v>788675.56104252406</v>
      </c>
      <c r="AM106" s="16">
        <f t="shared" si="70"/>
        <v>748788.93138265435</v>
      </c>
    </row>
    <row r="107" spans="1:39" x14ac:dyDescent="0.35">
      <c r="A107" s="4">
        <v>104</v>
      </c>
      <c r="B107" s="19">
        <v>1011.09</v>
      </c>
      <c r="C107" s="3">
        <v>1986</v>
      </c>
      <c r="D107" s="6">
        <f t="shared" si="58"/>
        <v>1907.9551409999999</v>
      </c>
      <c r="E107" s="6">
        <f t="shared" si="59"/>
        <v>2079.3598330000004</v>
      </c>
      <c r="G107" s="5">
        <f t="shared" si="51"/>
        <v>6091.0000163298946</v>
      </c>
      <c r="I107" s="5">
        <f t="shared" si="52"/>
        <v>78.044859000000088</v>
      </c>
      <c r="K107" s="5">
        <f t="shared" si="53"/>
        <v>78.044859000000088</v>
      </c>
      <c r="N107" s="7">
        <f t="shared" si="54"/>
        <v>3.9297512084592187E-2</v>
      </c>
      <c r="O107" s="7"/>
      <c r="P107" s="7">
        <f t="shared" si="55"/>
        <v>78.044859000000088</v>
      </c>
      <c r="Q107" s="7">
        <f t="shared" si="56"/>
        <v>825.02921507407405</v>
      </c>
      <c r="T107" s="5">
        <f t="shared" si="57"/>
        <v>846069.1917447364</v>
      </c>
      <c r="U107" s="5">
        <f t="shared" si="60"/>
        <v>815542.78326474631</v>
      </c>
      <c r="V107" s="5">
        <f t="shared" si="61"/>
        <v>877738.22772853042</v>
      </c>
      <c r="X107" s="15">
        <f t="shared" si="62"/>
        <v>8716.05841778797</v>
      </c>
      <c r="Z107" s="4">
        <f t="shared" si="63"/>
        <v>93.359833000000435</v>
      </c>
      <c r="AB107" s="6">
        <f t="shared" si="64"/>
        <v>-93.359833000000435</v>
      </c>
      <c r="AC107" s="6"/>
      <c r="AE107" s="4">
        <f t="shared" si="65"/>
        <v>4.7008979355488638E-2</v>
      </c>
      <c r="AG107" s="4">
        <f t="shared" si="66"/>
        <v>93.359833000000435</v>
      </c>
      <c r="AH107" s="4">
        <f t="shared" si="67"/>
        <v>996.43390707407457</v>
      </c>
      <c r="AK107" s="4">
        <f t="shared" si="68"/>
        <v>899894.45185509301</v>
      </c>
      <c r="AL107" s="4">
        <f t="shared" si="69"/>
        <v>815542.78326474631</v>
      </c>
      <c r="AM107" s="16">
        <f t="shared" si="70"/>
        <v>992970.62164878845</v>
      </c>
    </row>
    <row r="108" spans="1:39" x14ac:dyDescent="0.35">
      <c r="A108" s="4">
        <v>105</v>
      </c>
      <c r="B108" s="19">
        <v>976.56</v>
      </c>
      <c r="C108" s="3">
        <v>2002</v>
      </c>
      <c r="D108" s="6">
        <f t="shared" si="58"/>
        <v>1800.0523439999997</v>
      </c>
      <c r="E108" s="6">
        <f t="shared" si="59"/>
        <v>1964.592472</v>
      </c>
      <c r="G108" s="5">
        <f t="shared" si="51"/>
        <v>40782.855763894448</v>
      </c>
      <c r="I108" s="5">
        <f t="shared" si="52"/>
        <v>201.94765600000028</v>
      </c>
      <c r="K108" s="5">
        <f t="shared" si="53"/>
        <v>201.94765600000028</v>
      </c>
      <c r="N108" s="7">
        <f t="shared" si="54"/>
        <v>0.10087295504495518</v>
      </c>
      <c r="O108" s="7"/>
      <c r="P108" s="7">
        <f t="shared" si="55"/>
        <v>201.94765600000028</v>
      </c>
      <c r="Q108" s="7">
        <f t="shared" si="56"/>
        <v>717.12641807407385</v>
      </c>
      <c r="T108" s="5">
        <f t="shared" si="57"/>
        <v>761888.55806492129</v>
      </c>
      <c r="U108" s="5">
        <f t="shared" si="60"/>
        <v>844697.15363511676</v>
      </c>
      <c r="V108" s="5">
        <f t="shared" si="61"/>
        <v>687197.97670940426</v>
      </c>
      <c r="X108" s="15">
        <f t="shared" si="62"/>
        <v>1399.3231510707808</v>
      </c>
      <c r="Z108" s="4">
        <f t="shared" si="63"/>
        <v>37.407527999999957</v>
      </c>
      <c r="AB108" s="6">
        <f t="shared" si="64"/>
        <v>37.407527999999957</v>
      </c>
      <c r="AC108" s="6"/>
      <c r="AE108" s="4">
        <f t="shared" si="65"/>
        <v>1.8685078921078898E-2</v>
      </c>
      <c r="AG108" s="4">
        <f t="shared" si="66"/>
        <v>37.407527999999957</v>
      </c>
      <c r="AH108" s="4">
        <f t="shared" si="67"/>
        <v>881.66654607407418</v>
      </c>
      <c r="AK108" s="4">
        <f t="shared" si="68"/>
        <v>810358.41161009262</v>
      </c>
      <c r="AL108" s="4">
        <f t="shared" si="69"/>
        <v>844697.15363511676</v>
      </c>
      <c r="AM108" s="16">
        <f t="shared" si="70"/>
        <v>777415.61273319775</v>
      </c>
    </row>
    <row r="109" spans="1:39" x14ac:dyDescent="0.35">
      <c r="A109" s="4">
        <v>106</v>
      </c>
      <c r="B109" s="19">
        <v>1016.03</v>
      </c>
      <c r="C109" s="3">
        <v>2037</v>
      </c>
      <c r="D109" s="6">
        <f t="shared" si="58"/>
        <v>1923.3921469999996</v>
      </c>
      <c r="E109" s="6">
        <f t="shared" si="59"/>
        <v>2095.7789110000003</v>
      </c>
      <c r="G109" s="5">
        <f t="shared" si="51"/>
        <v>12906.744263269708</v>
      </c>
      <c r="I109" s="5">
        <f t="shared" si="52"/>
        <v>113.60785300000043</v>
      </c>
      <c r="K109" s="5">
        <f t="shared" si="53"/>
        <v>113.60785300000043</v>
      </c>
      <c r="N109" s="7">
        <f t="shared" si="54"/>
        <v>5.5772141875307032E-2</v>
      </c>
      <c r="O109" s="7"/>
      <c r="P109" s="7">
        <f t="shared" si="55"/>
        <v>113.60785300000043</v>
      </c>
      <c r="Q109" s="7">
        <f t="shared" si="56"/>
        <v>840.4662210740737</v>
      </c>
      <c r="T109" s="5">
        <f t="shared" si="57"/>
        <v>908577.95818260638</v>
      </c>
      <c r="U109" s="5">
        <f t="shared" si="60"/>
        <v>910257.33882030193</v>
      </c>
      <c r="V109" s="5">
        <f t="shared" si="61"/>
        <v>906901.67592072836</v>
      </c>
      <c r="X109" s="15">
        <f t="shared" si="62"/>
        <v>3454.9603783459602</v>
      </c>
      <c r="Z109" s="4">
        <f t="shared" si="63"/>
        <v>58.778911000000335</v>
      </c>
      <c r="AB109" s="6">
        <f t="shared" si="64"/>
        <v>-58.778911000000335</v>
      </c>
      <c r="AC109" s="6"/>
      <c r="AE109" s="4">
        <f t="shared" si="65"/>
        <v>2.8855626411389463E-2</v>
      </c>
      <c r="AG109" s="4">
        <f t="shared" si="66"/>
        <v>58.778911000000335</v>
      </c>
      <c r="AH109" s="4">
        <f t="shared" si="67"/>
        <v>1012.8529850740745</v>
      </c>
      <c r="AK109" s="4">
        <f t="shared" si="68"/>
        <v>966379.90323259297</v>
      </c>
      <c r="AL109" s="4">
        <f t="shared" si="69"/>
        <v>910257.33882030193</v>
      </c>
      <c r="AM109" s="16">
        <f t="shared" si="70"/>
        <v>1025962.7443181749</v>
      </c>
    </row>
    <row r="110" spans="1:39" x14ac:dyDescent="0.35">
      <c r="A110" s="4">
        <v>107</v>
      </c>
      <c r="B110" s="19">
        <v>1006.16</v>
      </c>
      <c r="C110" s="3">
        <v>2098</v>
      </c>
      <c r="D110" s="6">
        <f t="shared" si="58"/>
        <v>1892.5493839999999</v>
      </c>
      <c r="E110" s="6">
        <f t="shared" si="59"/>
        <v>2062.9739920000002</v>
      </c>
      <c r="G110" s="5">
        <f t="shared" si="51"/>
        <v>42209.955614779486</v>
      </c>
      <c r="I110" s="5">
        <f t="shared" si="52"/>
        <v>205.45061600000008</v>
      </c>
      <c r="K110" s="5">
        <f t="shared" si="53"/>
        <v>205.45061600000008</v>
      </c>
      <c r="N110" s="7">
        <f t="shared" si="54"/>
        <v>9.7926890371782691E-2</v>
      </c>
      <c r="O110" s="7"/>
      <c r="P110" s="7">
        <f t="shared" si="55"/>
        <v>205.45061600000008</v>
      </c>
      <c r="Q110" s="7">
        <f t="shared" si="56"/>
        <v>809.62345807407405</v>
      </c>
      <c r="T110" s="5">
        <f t="shared" si="57"/>
        <v>935361.41416329192</v>
      </c>
      <c r="U110" s="5">
        <f t="shared" si="60"/>
        <v>1030375.3758573389</v>
      </c>
      <c r="V110" s="5">
        <f t="shared" si="61"/>
        <v>849108.97096854553</v>
      </c>
      <c r="X110" s="15">
        <f t="shared" si="62"/>
        <v>1226.8212364160513</v>
      </c>
      <c r="Z110" s="4">
        <f t="shared" si="63"/>
        <v>35.02600799999982</v>
      </c>
      <c r="AB110" s="6">
        <f t="shared" si="64"/>
        <v>35.02600799999982</v>
      </c>
      <c r="AC110" s="6"/>
      <c r="AE110" s="4">
        <f t="shared" si="65"/>
        <v>1.6694951382268741E-2</v>
      </c>
      <c r="AG110" s="4">
        <f t="shared" si="66"/>
        <v>35.02600799999982</v>
      </c>
      <c r="AH110" s="4">
        <f t="shared" si="67"/>
        <v>980.04806607407431</v>
      </c>
      <c r="AK110" s="4">
        <f t="shared" si="68"/>
        <v>994867.27007409278</v>
      </c>
      <c r="AL110" s="4">
        <f t="shared" si="69"/>
        <v>1030375.3758573389</v>
      </c>
      <c r="AM110" s="16">
        <f t="shared" si="70"/>
        <v>960582.82083957293</v>
      </c>
    </row>
    <row r="111" spans="1:39" ht="15" thickBot="1" x14ac:dyDescent="0.4">
      <c r="A111" s="4">
        <v>108</v>
      </c>
      <c r="B111" s="19">
        <v>1025.8900000000001</v>
      </c>
      <c r="C111" s="3">
        <v>2180</v>
      </c>
      <c r="D111" s="6">
        <f t="shared" si="58"/>
        <v>1954.203661</v>
      </c>
      <c r="E111" s="6">
        <f t="shared" si="59"/>
        <v>2128.5505929999999</v>
      </c>
      <c r="G111" s="5">
        <f t="shared" si="51"/>
        <v>50983.986705802919</v>
      </c>
      <c r="I111" s="5">
        <f t="shared" si="52"/>
        <v>225.79633899999999</v>
      </c>
      <c r="K111" s="5">
        <f t="shared" si="53"/>
        <v>225.79633899999999</v>
      </c>
      <c r="N111" s="7">
        <f t="shared" si="54"/>
        <v>0.10357630229357798</v>
      </c>
      <c r="O111" s="7"/>
      <c r="P111" s="7">
        <f t="shared" si="55"/>
        <v>225.79633899999999</v>
      </c>
      <c r="Q111" s="7">
        <f t="shared" si="56"/>
        <v>871.27773507407414</v>
      </c>
      <c r="T111" s="5">
        <f t="shared" si="57"/>
        <v>1078561.3524519587</v>
      </c>
      <c r="U111" s="5">
        <f t="shared" si="60"/>
        <v>1203571.5240054871</v>
      </c>
      <c r="V111" s="5">
        <f t="shared" si="61"/>
        <v>966535.48858613148</v>
      </c>
      <c r="X111" s="15">
        <f t="shared" si="62"/>
        <v>2647.0414806516555</v>
      </c>
      <c r="Z111" s="4">
        <f t="shared" si="63"/>
        <v>51.449407000000065</v>
      </c>
      <c r="AB111" s="6">
        <f t="shared" si="64"/>
        <v>51.449407000000065</v>
      </c>
      <c r="AC111" s="6"/>
      <c r="AE111" s="4">
        <f t="shared" si="65"/>
        <v>2.3600645412844068E-2</v>
      </c>
      <c r="AG111" s="4">
        <f t="shared" si="66"/>
        <v>51.449407000000065</v>
      </c>
      <c r="AH111" s="4">
        <f t="shared" si="67"/>
        <v>1045.6246670740741</v>
      </c>
      <c r="AK111" s="4">
        <f t="shared" si="68"/>
        <v>1147177.3071600925</v>
      </c>
      <c r="AL111" s="4">
        <f t="shared" si="69"/>
        <v>1203571.5240054871</v>
      </c>
      <c r="AM111" s="16">
        <f t="shared" si="70"/>
        <v>1093425.4822541659</v>
      </c>
    </row>
    <row r="112" spans="1:39" ht="15" thickBot="1" x14ac:dyDescent="0.4">
      <c r="E112" s="8"/>
      <c r="F112" s="11" t="s">
        <v>7</v>
      </c>
      <c r="G112" s="12">
        <f>SUM(G4:G111)/$A111</f>
        <v>16364.303057309007</v>
      </c>
      <c r="H112" s="13" t="s">
        <v>9</v>
      </c>
      <c r="I112" s="12">
        <f>SUM(I4:I111)/$A111</f>
        <v>114.74465905555569</v>
      </c>
      <c r="J112" s="13" t="s">
        <v>12</v>
      </c>
      <c r="K112" s="12">
        <f>SUM(K4:K111)/$A111</f>
        <v>111.84763261111124</v>
      </c>
      <c r="L112" s="20"/>
      <c r="M112" s="13" t="s">
        <v>11</v>
      </c>
      <c r="N112" s="12">
        <f>SUM(N4:N111)/$A111</f>
        <v>0.11102250188327165</v>
      </c>
      <c r="O112" s="13" t="s">
        <v>22</v>
      </c>
      <c r="P112" s="12">
        <f>1-(SUM(P4:P111)/SUM(Q4:Q111))</f>
        <v>0.72321653020649268</v>
      </c>
      <c r="Q112" s="10"/>
      <c r="S112" s="13" t="s">
        <v>10</v>
      </c>
      <c r="T112" s="12">
        <f>(SUM(T4:T111))/(SQRT((SUM(U4:U111))*(SUM(V4:V111))))</f>
        <v>0.99307155240006351</v>
      </c>
      <c r="W112" s="11" t="s">
        <v>7</v>
      </c>
      <c r="X112" s="12">
        <f>SUM(X4:X111)/$A111</f>
        <v>3069.7462787570976</v>
      </c>
      <c r="Y112" s="13" t="s">
        <v>9</v>
      </c>
      <c r="Z112" s="12">
        <f>SUM(Z4:Z111)/$A111</f>
        <v>43.026580185185168</v>
      </c>
      <c r="AA112" s="13" t="s">
        <v>12</v>
      </c>
      <c r="AB112" s="12">
        <f>SUM(AB4:AB111)/$A111</f>
        <v>4.520542592586952E-2</v>
      </c>
      <c r="AC112" s="10"/>
      <c r="AD112" s="13" t="s">
        <v>11</v>
      </c>
      <c r="AE112" s="12">
        <f>SUM(AE4:AE111)/$A111</f>
        <v>4.4949553446121462E-2</v>
      </c>
      <c r="AF112" s="13" t="s">
        <v>22</v>
      </c>
      <c r="AG112" s="12">
        <f>1-(SUM(AG4:AG111)/SUM(AH4:AH111))</f>
        <v>0.89456778296522577</v>
      </c>
      <c r="AH112" s="10"/>
      <c r="AI112" s="5"/>
      <c r="AJ112" s="13" t="s">
        <v>10</v>
      </c>
      <c r="AK112" s="12">
        <f>(SUM(AK4:AK111))/(SQRT((SUM(AL4:AL111))*(SUM(AM4:AM111))))</f>
        <v>0.9930715524000634</v>
      </c>
    </row>
    <row r="113" spans="5:37" ht="15" thickBot="1" x14ac:dyDescent="0.4">
      <c r="E113" s="8"/>
      <c r="F113" s="11" t="s">
        <v>8</v>
      </c>
      <c r="G113" s="12">
        <f>SQRT(G112)</f>
        <v>127.92303567891518</v>
      </c>
      <c r="H113" s="10"/>
      <c r="S113" s="13" t="s">
        <v>5</v>
      </c>
      <c r="T113" s="12">
        <f>T112^2</f>
        <v>0.98619110818627209</v>
      </c>
      <c r="W113" s="11" t="s">
        <v>8</v>
      </c>
      <c r="X113" s="12">
        <f>SQRT(X112)</f>
        <v>55.405291071856105</v>
      </c>
      <c r="Y113" s="10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13" t="s">
        <v>5</v>
      </c>
      <c r="AK113" s="12">
        <f>AK112^2</f>
        <v>0.98619110818627187</v>
      </c>
    </row>
    <row r="114" spans="5:37" x14ac:dyDescent="0.35">
      <c r="T114" s="4"/>
    </row>
    <row r="115" spans="5:37" x14ac:dyDescent="0.35">
      <c r="T115" s="4"/>
    </row>
  </sheetData>
  <autoFilter ref="B3:E3">
    <sortState ref="B4:E113">
      <sortCondition ref="C3"/>
    </sortState>
  </autoFilter>
  <mergeCells count="4">
    <mergeCell ref="T3:V3"/>
    <mergeCell ref="G2:V2"/>
    <mergeCell ref="AK3:AM3"/>
    <mergeCell ref="X2:AM2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5"/>
  <sheetViews>
    <sheetView topLeftCell="X1" zoomScale="115" zoomScaleNormal="115" workbookViewId="0">
      <selection activeCell="AX26" sqref="AX26"/>
    </sheetView>
  </sheetViews>
  <sheetFormatPr baseColWidth="10" defaultColWidth="9.1796875" defaultRowHeight="14.5" x14ac:dyDescent="0.35"/>
  <cols>
    <col min="1" max="1" width="21.453125" style="4" bestFit="1" customWidth="1"/>
    <col min="2" max="2" width="24.26953125" style="4" bestFit="1" customWidth="1"/>
    <col min="3" max="3" width="14.54296875" style="4" bestFit="1" customWidth="1"/>
    <col min="4" max="4" width="34.453125" style="4" bestFit="1" customWidth="1"/>
    <col min="5" max="5" width="26.54296875" style="4" bestFit="1" customWidth="1"/>
    <col min="6" max="6" width="6.26953125" style="4" bestFit="1" customWidth="1"/>
    <col min="7" max="7" width="14" style="5" bestFit="1" customWidth="1"/>
    <col min="8" max="8" width="5.26953125" style="5" bestFit="1" customWidth="1"/>
    <col min="9" max="9" width="10.54296875" style="5" bestFit="1" customWidth="1"/>
    <col min="10" max="10" width="4" style="5" bestFit="1" customWidth="1"/>
    <col min="11" max="11" width="11.1796875" style="5" bestFit="1" customWidth="1"/>
    <col min="12" max="12" width="10.7265625" style="5" customWidth="1"/>
    <col min="13" max="13" width="6.453125" style="5" bestFit="1" customWidth="1"/>
    <col min="14" max="14" width="8.26953125" style="5" bestFit="1" customWidth="1"/>
    <col min="15" max="15" width="3.54296875" style="5" bestFit="1" customWidth="1"/>
    <col min="16" max="16" width="10.54296875" style="5" bestFit="1" customWidth="1"/>
    <col min="17" max="17" width="11.7265625" style="5" bestFit="1" customWidth="1"/>
    <col min="18" max="18" width="5.26953125" style="5" customWidth="1"/>
    <col min="19" max="19" width="3.453125" style="5" bestFit="1" customWidth="1"/>
    <col min="20" max="22" width="15.1796875" style="5" bestFit="1" customWidth="1"/>
    <col min="23" max="23" width="6.26953125" style="4" bestFit="1" customWidth="1"/>
    <col min="24" max="24" width="17.453125" style="4" bestFit="1" customWidth="1"/>
    <col min="25" max="25" width="5.26953125" style="4" bestFit="1" customWidth="1"/>
    <col min="26" max="26" width="11.1796875" style="4" bestFit="1" customWidth="1"/>
    <col min="27" max="27" width="4" style="4" bestFit="1" customWidth="1"/>
    <col min="28" max="28" width="8.26953125" style="4" bestFit="1" customWidth="1"/>
    <col min="29" max="29" width="8.26953125" style="4" customWidth="1"/>
    <col min="30" max="30" width="6.453125" style="4" bestFit="1" customWidth="1"/>
    <col min="31" max="31" width="13.453125" style="4" bestFit="1" customWidth="1"/>
    <col min="32" max="34" width="13.453125" style="4" customWidth="1"/>
    <col min="35" max="35" width="9.1796875" style="4"/>
    <col min="36" max="36" width="3.453125" style="4" bestFit="1" customWidth="1"/>
    <col min="37" max="38" width="13.453125" style="4" bestFit="1" customWidth="1"/>
    <col min="39" max="39" width="16.26953125" style="4" bestFit="1" customWidth="1"/>
    <col min="40" max="16384" width="9.1796875" style="4"/>
  </cols>
  <sheetData>
    <row r="1" spans="1:41" x14ac:dyDescent="0.35">
      <c r="A1" s="9" t="s">
        <v>4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41" x14ac:dyDescent="0.35">
      <c r="A2" s="9"/>
      <c r="B2" s="9"/>
      <c r="C2" s="9"/>
      <c r="D2" s="18" t="s">
        <v>17</v>
      </c>
      <c r="E2" s="18" t="s">
        <v>20</v>
      </c>
      <c r="F2" s="9"/>
      <c r="G2" s="22" t="s">
        <v>17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X2" s="22" t="s">
        <v>20</v>
      </c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4"/>
    </row>
    <row r="3" spans="1:41" x14ac:dyDescent="0.35">
      <c r="A3" s="14" t="s">
        <v>1</v>
      </c>
      <c r="B3" s="14" t="s">
        <v>2</v>
      </c>
      <c r="C3" s="9" t="s">
        <v>3</v>
      </c>
      <c r="D3" s="9" t="s">
        <v>16</v>
      </c>
      <c r="E3" s="9" t="s">
        <v>16</v>
      </c>
      <c r="F3" s="9"/>
      <c r="G3" s="10" t="s">
        <v>14</v>
      </c>
      <c r="H3" s="10"/>
      <c r="I3" s="10" t="s">
        <v>9</v>
      </c>
      <c r="J3" s="10"/>
      <c r="K3" s="10" t="s">
        <v>12</v>
      </c>
      <c r="L3" s="10"/>
      <c r="M3" s="10"/>
      <c r="N3" s="10" t="s">
        <v>11</v>
      </c>
      <c r="O3" s="10"/>
      <c r="P3" s="10" t="s">
        <v>22</v>
      </c>
      <c r="Q3" s="10"/>
      <c r="R3" s="10"/>
      <c r="S3" s="10"/>
      <c r="T3" s="21" t="s">
        <v>15</v>
      </c>
      <c r="U3" s="21"/>
      <c r="V3" s="21"/>
      <c r="X3" s="10" t="s">
        <v>14</v>
      </c>
      <c r="Y3" s="10"/>
      <c r="Z3" s="10" t="s">
        <v>9</v>
      </c>
      <c r="AA3" s="10"/>
      <c r="AB3" s="10" t="s">
        <v>12</v>
      </c>
      <c r="AC3" s="10"/>
      <c r="AD3" s="10"/>
      <c r="AE3" s="10" t="s">
        <v>11</v>
      </c>
      <c r="AF3" s="10"/>
      <c r="AG3" s="10" t="s">
        <v>22</v>
      </c>
      <c r="AH3" s="10"/>
      <c r="AI3" s="10"/>
      <c r="AJ3" s="10"/>
      <c r="AK3" s="21" t="s">
        <v>15</v>
      </c>
      <c r="AL3" s="21"/>
      <c r="AM3" s="21"/>
      <c r="AN3" s="17"/>
      <c r="AO3" s="17"/>
    </row>
    <row r="4" spans="1:41" x14ac:dyDescent="0.35">
      <c r="A4" s="4">
        <v>1</v>
      </c>
      <c r="B4" s="2">
        <v>520.04999999999995</v>
      </c>
      <c r="C4" s="2">
        <v>433</v>
      </c>
      <c r="D4" s="1">
        <f t="shared" ref="D4:D35" si="0">B4*3.3237-1281.2</f>
        <v>447.29018499999984</v>
      </c>
      <c r="E4" s="1">
        <f t="shared" ref="E4:E35" si="1">B4*2.965-1135.9</f>
        <v>406.0482499999996</v>
      </c>
      <c r="G4" s="5">
        <f t="shared" ref="G4:G35" si="2">((C4-D4))^2</f>
        <v>204.20938733422037</v>
      </c>
      <c r="I4" s="5">
        <f t="shared" ref="I4:I35" si="3">ABS((C4-D4))</f>
        <v>14.290184999999838</v>
      </c>
      <c r="K4" s="5">
        <f t="shared" ref="K4:K35" si="4">C4-D4</f>
        <v>-14.290184999999838</v>
      </c>
      <c r="N4" s="7">
        <f t="shared" ref="N4:N35" si="5">ABS(($C4-D4)/$C4)</f>
        <v>3.3002736720553899E-2</v>
      </c>
      <c r="O4" s="7"/>
      <c r="P4" s="7">
        <f>ABS(D4-C4)</f>
        <v>14.290184999999838</v>
      </c>
      <c r="Q4" s="7">
        <f>ABS(D4-AVERAGE($C$4:$C$111))</f>
        <v>1119.4320372222223</v>
      </c>
      <c r="T4" s="5">
        <f t="shared" ref="T4:T33" si="6">(C4-(AVERAGE($C$4:$C$111)))*(D4-(AVERAGE($D$4:$D$111)))</f>
        <v>1473583.1565843744</v>
      </c>
      <c r="U4" s="5">
        <f t="shared" ref="U4:U35" si="7">(C4-(AVERAGE($C$4:$C$111)))^2</f>
        <v>1285326.0771604937</v>
      </c>
      <c r="V4" s="5">
        <f t="shared" ref="V4:V35" si="8">(D4-(AVERAGE($D$4:$D$111)))^2</f>
        <v>1689413.5721312596</v>
      </c>
      <c r="X4" s="15">
        <f>((C4-E4))^2</f>
        <v>726.39682806252165</v>
      </c>
      <c r="Z4" s="4">
        <f>ABS((C4-E4))</f>
        <v>26.951750000000402</v>
      </c>
      <c r="AB4" s="6">
        <f>((C4-E4))</f>
        <v>26.951750000000402</v>
      </c>
      <c r="AC4" s="6"/>
      <c r="AE4" s="4">
        <f>ABS(($C4-E4)/$C4)</f>
        <v>6.2244226327945504E-2</v>
      </c>
      <c r="AG4" s="4">
        <f t="shared" ref="AG4:AG35" si="9">ABS(E4-C4)</f>
        <v>26.951750000000402</v>
      </c>
      <c r="AH4" s="4">
        <f t="shared" ref="AH4:AH35" si="10">ABS(E4-AVERAGE($C$4:$C$111))</f>
        <v>1160.6739722222226</v>
      </c>
      <c r="AK4" s="4">
        <f>(C4-(AVERAGE($C$4:$C$111)))*(E4-(AVERAGE($E$4:$E$111)))</f>
        <v>1314551.2709548613</v>
      </c>
      <c r="AL4" s="4">
        <f>(C4-(AVERAGE($C$4:$C$111)))^2</f>
        <v>1285326.0771604937</v>
      </c>
      <c r="AM4" s="16">
        <f>(E4-(AVERAGE($E$4:$E$111)))^2</f>
        <v>1344440.9746875984</v>
      </c>
    </row>
    <row r="5" spans="1:41" x14ac:dyDescent="0.35">
      <c r="A5" s="4">
        <v>2</v>
      </c>
      <c r="B5" s="2">
        <v>520.04999999999995</v>
      </c>
      <c r="C5" s="2">
        <v>437</v>
      </c>
      <c r="D5" s="1">
        <f t="shared" si="0"/>
        <v>447.29018499999984</v>
      </c>
      <c r="E5" s="1">
        <f t="shared" si="1"/>
        <v>406.0482499999996</v>
      </c>
      <c r="G5" s="5">
        <f t="shared" si="2"/>
        <v>105.88790733422165</v>
      </c>
      <c r="I5" s="5">
        <f t="shared" si="3"/>
        <v>10.290184999999838</v>
      </c>
      <c r="K5" s="5">
        <f t="shared" si="4"/>
        <v>-10.290184999999838</v>
      </c>
      <c r="N5" s="7">
        <f t="shared" si="5"/>
        <v>2.3547334096109467E-2</v>
      </c>
      <c r="O5" s="7"/>
      <c r="P5" s="7">
        <f t="shared" ref="P5:P68" si="11">ABS(D5-C5)</f>
        <v>10.290184999999838</v>
      </c>
      <c r="Q5" s="7">
        <f t="shared" ref="Q5:Q68" si="12">ABS(D5-AVERAGE($C$4:$C$111))</f>
        <v>1119.4320372222223</v>
      </c>
      <c r="T5" s="5">
        <f t="shared" si="6"/>
        <v>1468384.0588593744</v>
      </c>
      <c r="U5" s="5">
        <f t="shared" si="7"/>
        <v>1276272.299382716</v>
      </c>
      <c r="V5" s="5">
        <f t="shared" si="8"/>
        <v>1689413.5721312596</v>
      </c>
      <c r="X5" s="15">
        <f t="shared" ref="X5:X68" si="13">((C5-E5))^2</f>
        <v>958.01082806252487</v>
      </c>
      <c r="Z5" s="4">
        <f t="shared" ref="Z5:Z68" si="14">ABS((C5-E5))</f>
        <v>30.951750000000402</v>
      </c>
      <c r="AB5" s="6">
        <f t="shared" ref="AB5:AB68" si="15">((C5-E5))</f>
        <v>30.951750000000402</v>
      </c>
      <c r="AC5" s="6"/>
      <c r="AE5" s="4">
        <f t="shared" ref="AE5:AE68" si="16">ABS(($C5-E5)/$C5)</f>
        <v>7.0827803203662248E-2</v>
      </c>
      <c r="AG5" s="4">
        <f t="shared" si="9"/>
        <v>30.951750000000402</v>
      </c>
      <c r="AH5" s="4">
        <f t="shared" si="10"/>
        <v>1160.6739722222226</v>
      </c>
      <c r="AK5" s="4">
        <f t="shared" ref="AK5:AK68" si="17">(C5-(AVERAGE($C$4:$C$111)))*(E5-(AVERAGE($E$4:$E$111)))</f>
        <v>1309913.2697048613</v>
      </c>
      <c r="AL5" s="4">
        <f t="shared" ref="AL5:AL68" si="18">(C5-(AVERAGE($C$4:$C$111)))^2</f>
        <v>1276272.299382716</v>
      </c>
      <c r="AM5" s="16">
        <f t="shared" ref="AM5:AM68" si="19">(E5-(AVERAGE($E$4:$E$111)))^2</f>
        <v>1344440.9746875984</v>
      </c>
    </row>
    <row r="6" spans="1:41" x14ac:dyDescent="0.35">
      <c r="A6" s="4">
        <v>3</v>
      </c>
      <c r="B6" s="2">
        <v>524.96</v>
      </c>
      <c r="C6" s="2">
        <v>438</v>
      </c>
      <c r="D6" s="1">
        <f t="shared" si="0"/>
        <v>463.60955200000012</v>
      </c>
      <c r="E6" s="1">
        <f t="shared" si="1"/>
        <v>420.60639999999989</v>
      </c>
      <c r="G6" s="5">
        <f t="shared" si="2"/>
        <v>655.84915364071026</v>
      </c>
      <c r="I6" s="5">
        <f t="shared" si="3"/>
        <v>25.609552000000122</v>
      </c>
      <c r="K6" s="5">
        <f t="shared" si="4"/>
        <v>-25.609552000000122</v>
      </c>
      <c r="N6" s="7">
        <f t="shared" si="5"/>
        <v>5.8469296803653245E-2</v>
      </c>
      <c r="O6" s="7"/>
      <c r="P6" s="7">
        <f t="shared" si="11"/>
        <v>25.609552000000122</v>
      </c>
      <c r="Q6" s="7">
        <f t="shared" si="12"/>
        <v>1103.1126702222221</v>
      </c>
      <c r="T6" s="5">
        <f t="shared" si="6"/>
        <v>1448664.2522426241</v>
      </c>
      <c r="U6" s="5">
        <f t="shared" si="7"/>
        <v>1274013.8549382715</v>
      </c>
      <c r="V6" s="5">
        <f t="shared" si="8"/>
        <v>1647256.9019489696</v>
      </c>
      <c r="X6" s="15">
        <f t="shared" si="13"/>
        <v>302.53732096000368</v>
      </c>
      <c r="Z6" s="4">
        <f t="shared" si="14"/>
        <v>17.393600000000106</v>
      </c>
      <c r="AB6" s="6">
        <f t="shared" si="15"/>
        <v>17.393600000000106</v>
      </c>
      <c r="AC6" s="6"/>
      <c r="AE6" s="4">
        <f t="shared" si="16"/>
        <v>3.9711415525114396E-2</v>
      </c>
      <c r="AG6" s="4">
        <f t="shared" si="9"/>
        <v>17.393600000000106</v>
      </c>
      <c r="AH6" s="4">
        <f t="shared" si="10"/>
        <v>1146.1158222222223</v>
      </c>
      <c r="AK6" s="4">
        <f t="shared" si="17"/>
        <v>1292321.6619729167</v>
      </c>
      <c r="AL6" s="4">
        <f t="shared" si="18"/>
        <v>1274013.8549382715</v>
      </c>
      <c r="AM6" s="16">
        <f t="shared" si="19"/>
        <v>1310892.5554701765</v>
      </c>
    </row>
    <row r="7" spans="1:41" x14ac:dyDescent="0.35">
      <c r="A7" s="4">
        <v>4</v>
      </c>
      <c r="B7" s="2">
        <v>524.96</v>
      </c>
      <c r="C7" s="2">
        <v>440</v>
      </c>
      <c r="D7" s="1">
        <f t="shared" si="0"/>
        <v>463.60955200000012</v>
      </c>
      <c r="E7" s="1">
        <f t="shared" si="1"/>
        <v>420.60639999999989</v>
      </c>
      <c r="G7" s="5">
        <f t="shared" si="2"/>
        <v>557.41094564070977</v>
      </c>
      <c r="I7" s="5">
        <f t="shared" si="3"/>
        <v>23.609552000000122</v>
      </c>
      <c r="K7" s="5">
        <f t="shared" si="4"/>
        <v>-23.609552000000122</v>
      </c>
      <c r="N7" s="7">
        <f t="shared" si="5"/>
        <v>5.3658072727273007E-2</v>
      </c>
      <c r="O7" s="7"/>
      <c r="P7" s="7">
        <f t="shared" si="11"/>
        <v>23.609552000000122</v>
      </c>
      <c r="Q7" s="7">
        <f t="shared" si="12"/>
        <v>1103.1126702222221</v>
      </c>
      <c r="T7" s="5">
        <f t="shared" si="6"/>
        <v>1446097.342114124</v>
      </c>
      <c r="U7" s="5">
        <f t="shared" si="7"/>
        <v>1269502.9660493827</v>
      </c>
      <c r="V7" s="5">
        <f t="shared" si="8"/>
        <v>1647256.9019489696</v>
      </c>
      <c r="X7" s="15">
        <f t="shared" si="13"/>
        <v>376.11172096000411</v>
      </c>
      <c r="Z7" s="4">
        <f t="shared" si="14"/>
        <v>19.393600000000106</v>
      </c>
      <c r="AB7" s="6">
        <f t="shared" si="15"/>
        <v>19.393600000000106</v>
      </c>
      <c r="AC7" s="6"/>
      <c r="AE7" s="4">
        <f t="shared" si="16"/>
        <v>4.4076363636363879E-2</v>
      </c>
      <c r="AG7" s="4">
        <f t="shared" si="9"/>
        <v>19.393600000000106</v>
      </c>
      <c r="AH7" s="4">
        <f t="shared" si="10"/>
        <v>1146.1158222222223</v>
      </c>
      <c r="AK7" s="4">
        <f t="shared" si="17"/>
        <v>1290031.7776479167</v>
      </c>
      <c r="AL7" s="4">
        <f t="shared" si="18"/>
        <v>1269502.9660493827</v>
      </c>
      <c r="AM7" s="16">
        <f t="shared" si="19"/>
        <v>1310892.5554701765</v>
      </c>
    </row>
    <row r="8" spans="1:41" x14ac:dyDescent="0.35">
      <c r="A8" s="4">
        <v>5</v>
      </c>
      <c r="B8" s="2">
        <v>529.87</v>
      </c>
      <c r="C8" s="2">
        <v>443</v>
      </c>
      <c r="D8" s="1">
        <f t="shared" si="0"/>
        <v>479.92891899999995</v>
      </c>
      <c r="E8" s="1">
        <f t="shared" si="1"/>
        <v>435.16454999999974</v>
      </c>
      <c r="G8" s="5">
        <f t="shared" si="2"/>
        <v>1363.7450585085573</v>
      </c>
      <c r="I8" s="5">
        <f t="shared" si="3"/>
        <v>36.928918999999951</v>
      </c>
      <c r="K8" s="5">
        <f t="shared" si="4"/>
        <v>-36.928918999999951</v>
      </c>
      <c r="N8" s="7">
        <f t="shared" si="5"/>
        <v>8.3360990970654511E-2</v>
      </c>
      <c r="O8" s="7"/>
      <c r="P8" s="7">
        <f t="shared" si="11"/>
        <v>36.928918999999951</v>
      </c>
      <c r="Q8" s="7">
        <f t="shared" si="12"/>
        <v>1086.7933032222222</v>
      </c>
      <c r="T8" s="5">
        <f t="shared" si="6"/>
        <v>1423908.5415708742</v>
      </c>
      <c r="U8" s="5">
        <f t="shared" si="7"/>
        <v>1262751.6327160492</v>
      </c>
      <c r="V8" s="5">
        <f t="shared" si="8"/>
        <v>1605632.8752452419</v>
      </c>
      <c r="X8" s="15">
        <f t="shared" si="13"/>
        <v>61.394276702504143</v>
      </c>
      <c r="Z8" s="4">
        <f t="shared" si="14"/>
        <v>7.8354500000002645</v>
      </c>
      <c r="AB8" s="6">
        <f t="shared" si="15"/>
        <v>7.8354500000002645</v>
      </c>
      <c r="AC8" s="6"/>
      <c r="AE8" s="4">
        <f t="shared" si="16"/>
        <v>1.7687246049661997E-2</v>
      </c>
      <c r="AG8" s="4">
        <f t="shared" si="9"/>
        <v>7.8354500000002645</v>
      </c>
      <c r="AH8" s="4">
        <f t="shared" si="10"/>
        <v>1131.5576722222224</v>
      </c>
      <c r="AK8" s="4">
        <f t="shared" si="17"/>
        <v>1270237.6344909724</v>
      </c>
      <c r="AL8" s="4">
        <f t="shared" si="18"/>
        <v>1262751.6327160492</v>
      </c>
      <c r="AM8" s="16">
        <f t="shared" si="19"/>
        <v>1277768.0157156005</v>
      </c>
    </row>
    <row r="9" spans="1:41" x14ac:dyDescent="0.35">
      <c r="A9" s="4">
        <v>6</v>
      </c>
      <c r="B9" s="2">
        <v>529.87</v>
      </c>
      <c r="C9" s="2">
        <v>446</v>
      </c>
      <c r="D9" s="1">
        <f t="shared" si="0"/>
        <v>479.92891899999995</v>
      </c>
      <c r="E9" s="1">
        <f t="shared" si="1"/>
        <v>435.16454999999974</v>
      </c>
      <c r="G9" s="5">
        <f t="shared" si="2"/>
        <v>1151.1715445085576</v>
      </c>
      <c r="I9" s="5">
        <f t="shared" si="3"/>
        <v>33.928918999999951</v>
      </c>
      <c r="K9" s="5">
        <f t="shared" si="4"/>
        <v>-33.928918999999951</v>
      </c>
      <c r="N9" s="7">
        <f t="shared" si="5"/>
        <v>7.6073809417040242E-2</v>
      </c>
      <c r="O9" s="7"/>
      <c r="P9" s="7">
        <f t="shared" si="11"/>
        <v>33.928918999999951</v>
      </c>
      <c r="Q9" s="7">
        <f t="shared" si="12"/>
        <v>1086.7933032222222</v>
      </c>
      <c r="T9" s="5">
        <f t="shared" si="6"/>
        <v>1420107.1344791241</v>
      </c>
      <c r="U9" s="5">
        <f t="shared" si="7"/>
        <v>1256018.299382716</v>
      </c>
      <c r="V9" s="5">
        <f t="shared" si="8"/>
        <v>1605632.8752452419</v>
      </c>
      <c r="X9" s="15">
        <f t="shared" si="13"/>
        <v>117.40697670250573</v>
      </c>
      <c r="Z9" s="4">
        <f t="shared" si="14"/>
        <v>10.835450000000264</v>
      </c>
      <c r="AB9" s="6">
        <f t="shared" si="15"/>
        <v>10.835450000000264</v>
      </c>
      <c r="AC9" s="6"/>
      <c r="AE9" s="4">
        <f t="shared" si="16"/>
        <v>2.4294730941704628E-2</v>
      </c>
      <c r="AG9" s="4">
        <f t="shared" si="9"/>
        <v>10.835450000000264</v>
      </c>
      <c r="AH9" s="4">
        <f t="shared" si="10"/>
        <v>1131.5576722222224</v>
      </c>
      <c r="AK9" s="4">
        <f t="shared" si="17"/>
        <v>1266846.4824534724</v>
      </c>
      <c r="AL9" s="4">
        <f t="shared" si="18"/>
        <v>1256018.299382716</v>
      </c>
      <c r="AM9" s="16">
        <f t="shared" si="19"/>
        <v>1277768.0157156005</v>
      </c>
    </row>
    <row r="10" spans="1:41" x14ac:dyDescent="0.35">
      <c r="A10" s="4">
        <v>7</v>
      </c>
      <c r="B10" s="2">
        <v>529.87</v>
      </c>
      <c r="C10" s="2">
        <v>453</v>
      </c>
      <c r="D10" s="1">
        <f t="shared" si="0"/>
        <v>479.92891899999995</v>
      </c>
      <c r="E10" s="1">
        <f t="shared" si="1"/>
        <v>435.16454999999974</v>
      </c>
      <c r="G10" s="5">
        <f t="shared" si="2"/>
        <v>725.16667850855833</v>
      </c>
      <c r="I10" s="5">
        <f t="shared" si="3"/>
        <v>26.928918999999951</v>
      </c>
      <c r="K10" s="5">
        <f t="shared" si="4"/>
        <v>-26.928918999999951</v>
      </c>
      <c r="N10" s="7">
        <f t="shared" si="5"/>
        <v>5.944573730684316E-2</v>
      </c>
      <c r="O10" s="7"/>
      <c r="P10" s="7">
        <f t="shared" si="11"/>
        <v>26.928918999999951</v>
      </c>
      <c r="Q10" s="7">
        <f t="shared" si="12"/>
        <v>1086.7933032222222</v>
      </c>
      <c r="T10" s="5">
        <f t="shared" si="6"/>
        <v>1411237.1845983742</v>
      </c>
      <c r="U10" s="5">
        <f t="shared" si="7"/>
        <v>1240377.1882716047</v>
      </c>
      <c r="V10" s="5">
        <f t="shared" si="8"/>
        <v>1605632.8752452419</v>
      </c>
      <c r="X10" s="15">
        <f t="shared" si="13"/>
        <v>318.10327670250945</v>
      </c>
      <c r="Z10" s="4">
        <f t="shared" si="14"/>
        <v>17.835450000000264</v>
      </c>
      <c r="AB10" s="6">
        <f t="shared" si="15"/>
        <v>17.835450000000264</v>
      </c>
      <c r="AC10" s="6"/>
      <c r="AE10" s="4">
        <f t="shared" si="16"/>
        <v>3.9371854304636349E-2</v>
      </c>
      <c r="AG10" s="4">
        <f t="shared" si="9"/>
        <v>17.835450000000264</v>
      </c>
      <c r="AH10" s="4">
        <f t="shared" si="10"/>
        <v>1131.5576722222224</v>
      </c>
      <c r="AK10" s="4">
        <f t="shared" si="17"/>
        <v>1258933.7943659723</v>
      </c>
      <c r="AL10" s="4">
        <f t="shared" si="18"/>
        <v>1240377.1882716047</v>
      </c>
      <c r="AM10" s="16">
        <f t="shared" si="19"/>
        <v>1277768.0157156005</v>
      </c>
    </row>
    <row r="11" spans="1:41" x14ac:dyDescent="0.35">
      <c r="A11" s="4">
        <v>8</v>
      </c>
      <c r="B11" s="2">
        <v>534.78</v>
      </c>
      <c r="C11" s="2">
        <v>453</v>
      </c>
      <c r="D11" s="1">
        <f t="shared" si="0"/>
        <v>496.24828600000001</v>
      </c>
      <c r="E11" s="1">
        <f t="shared" si="1"/>
        <v>449.7226999999998</v>
      </c>
      <c r="G11" s="5">
        <f t="shared" si="2"/>
        <v>1870.4142419377965</v>
      </c>
      <c r="I11" s="5">
        <f t="shared" si="3"/>
        <v>43.248286000000007</v>
      </c>
      <c r="K11" s="5">
        <f t="shared" si="4"/>
        <v>-43.248286000000007</v>
      </c>
      <c r="N11" s="7">
        <f t="shared" si="5"/>
        <v>9.5470830022075071E-2</v>
      </c>
      <c r="O11" s="7"/>
      <c r="P11" s="7">
        <f t="shared" si="11"/>
        <v>43.248286000000007</v>
      </c>
      <c r="Q11" s="7">
        <f t="shared" si="12"/>
        <v>1070.4739362222222</v>
      </c>
      <c r="T11" s="5">
        <f t="shared" si="6"/>
        <v>1393061.9429178741</v>
      </c>
      <c r="U11" s="5">
        <f t="shared" si="7"/>
        <v>1240377.1882716047</v>
      </c>
      <c r="V11" s="5">
        <f t="shared" si="8"/>
        <v>1564541.4920200752</v>
      </c>
      <c r="X11" s="15">
        <f t="shared" si="13"/>
        <v>10.740695290001282</v>
      </c>
      <c r="Z11" s="4">
        <f t="shared" si="14"/>
        <v>3.2773000000001957</v>
      </c>
      <c r="AB11" s="6">
        <f t="shared" si="15"/>
        <v>3.2773000000001957</v>
      </c>
      <c r="AC11" s="6"/>
      <c r="AE11" s="4">
        <f t="shared" si="16"/>
        <v>7.2346578366450235E-3</v>
      </c>
      <c r="AG11" s="4">
        <f t="shared" si="9"/>
        <v>3.2773000000001957</v>
      </c>
      <c r="AH11" s="4">
        <f t="shared" si="10"/>
        <v>1116.9995222222224</v>
      </c>
      <c r="AK11" s="4">
        <f t="shared" si="17"/>
        <v>1242720.0591965278</v>
      </c>
      <c r="AL11" s="4">
        <f t="shared" si="18"/>
        <v>1240377.1882716047</v>
      </c>
      <c r="AM11" s="16">
        <f t="shared" si="19"/>
        <v>1245067.3554238691</v>
      </c>
    </row>
    <row r="12" spans="1:41" x14ac:dyDescent="0.35">
      <c r="A12" s="4">
        <v>9</v>
      </c>
      <c r="B12" s="2">
        <v>544.6</v>
      </c>
      <c r="C12" s="2">
        <v>456</v>
      </c>
      <c r="D12" s="1">
        <f t="shared" si="0"/>
        <v>528.88702000000012</v>
      </c>
      <c r="E12" s="1">
        <f t="shared" si="1"/>
        <v>478.83899999999994</v>
      </c>
      <c r="G12" s="5">
        <f t="shared" si="2"/>
        <v>5312.5176844804173</v>
      </c>
      <c r="I12" s="5">
        <f t="shared" si="3"/>
        <v>72.88702000000012</v>
      </c>
      <c r="K12" s="5">
        <f t="shared" si="4"/>
        <v>-72.88702000000012</v>
      </c>
      <c r="N12" s="7">
        <f t="shared" si="5"/>
        <v>0.15983995614035115</v>
      </c>
      <c r="O12" s="7"/>
      <c r="P12" s="7">
        <f t="shared" si="11"/>
        <v>72.88702000000012</v>
      </c>
      <c r="Q12" s="7">
        <f t="shared" si="12"/>
        <v>1037.8352022222221</v>
      </c>
      <c r="T12" s="5">
        <f t="shared" si="6"/>
        <v>1353056.9267681241</v>
      </c>
      <c r="U12" s="5">
        <f t="shared" si="7"/>
        <v>1233703.8549382715</v>
      </c>
      <c r="V12" s="5">
        <f t="shared" si="8"/>
        <v>1483956.6560054261</v>
      </c>
      <c r="X12" s="15">
        <f t="shared" si="13"/>
        <v>521.61992099999736</v>
      </c>
      <c r="Z12" s="4">
        <f t="shared" si="14"/>
        <v>22.838999999999942</v>
      </c>
      <c r="AB12" s="6">
        <f t="shared" si="15"/>
        <v>-22.838999999999942</v>
      </c>
      <c r="AC12" s="6"/>
      <c r="AE12" s="4">
        <f t="shared" si="16"/>
        <v>5.0085526315789344E-2</v>
      </c>
      <c r="AG12" s="4">
        <f t="shared" si="9"/>
        <v>22.838999999999942</v>
      </c>
      <c r="AH12" s="4">
        <f t="shared" si="10"/>
        <v>1087.8832222222222</v>
      </c>
      <c r="AK12" s="4">
        <f t="shared" si="17"/>
        <v>1207032.4601701389</v>
      </c>
      <c r="AL12" s="4">
        <f t="shared" si="18"/>
        <v>1233703.8549382715</v>
      </c>
      <c r="AM12" s="16">
        <f t="shared" si="19"/>
        <v>1180937.6732289414</v>
      </c>
    </row>
    <row r="13" spans="1:41" x14ac:dyDescent="0.35">
      <c r="A13" s="4">
        <v>10</v>
      </c>
      <c r="B13" s="2">
        <v>529.87</v>
      </c>
      <c r="C13" s="2">
        <v>458</v>
      </c>
      <c r="D13" s="1">
        <f t="shared" si="0"/>
        <v>479.92891899999995</v>
      </c>
      <c r="E13" s="1">
        <f t="shared" si="1"/>
        <v>435.16454999999974</v>
      </c>
      <c r="G13" s="5">
        <f t="shared" si="2"/>
        <v>480.87748850855883</v>
      </c>
      <c r="I13" s="5">
        <f t="shared" si="3"/>
        <v>21.928918999999951</v>
      </c>
      <c r="K13" s="5">
        <f t="shared" si="4"/>
        <v>-21.928918999999951</v>
      </c>
      <c r="N13" s="7">
        <f t="shared" si="5"/>
        <v>4.7879735807860153E-2</v>
      </c>
      <c r="O13" s="7"/>
      <c r="P13" s="7">
        <f t="shared" si="11"/>
        <v>21.928918999999951</v>
      </c>
      <c r="Q13" s="7">
        <f t="shared" si="12"/>
        <v>1086.7933032222222</v>
      </c>
      <c r="T13" s="5">
        <f t="shared" si="6"/>
        <v>1404901.5061121243</v>
      </c>
      <c r="U13" s="5">
        <f t="shared" si="7"/>
        <v>1229264.9660493827</v>
      </c>
      <c r="V13" s="5">
        <f t="shared" si="8"/>
        <v>1605632.8752452419</v>
      </c>
      <c r="X13" s="15">
        <f t="shared" si="13"/>
        <v>521.45777670251209</v>
      </c>
      <c r="Z13" s="4">
        <f t="shared" si="14"/>
        <v>22.835450000000264</v>
      </c>
      <c r="AB13" s="6">
        <f t="shared" si="15"/>
        <v>22.835450000000264</v>
      </c>
      <c r="AC13" s="6"/>
      <c r="AE13" s="4">
        <f t="shared" si="16"/>
        <v>4.9859061135371759E-2</v>
      </c>
      <c r="AG13" s="4">
        <f t="shared" si="9"/>
        <v>22.835450000000264</v>
      </c>
      <c r="AH13" s="4">
        <f t="shared" si="10"/>
        <v>1131.5576722222224</v>
      </c>
      <c r="AK13" s="4">
        <f t="shared" si="17"/>
        <v>1253281.8743034722</v>
      </c>
      <c r="AL13" s="4">
        <f t="shared" si="18"/>
        <v>1229264.9660493827</v>
      </c>
      <c r="AM13" s="16">
        <f t="shared" si="19"/>
        <v>1277768.0157156005</v>
      </c>
    </row>
    <row r="14" spans="1:41" x14ac:dyDescent="0.35">
      <c r="A14" s="4">
        <v>11</v>
      </c>
      <c r="B14" s="2">
        <v>529.87</v>
      </c>
      <c r="C14" s="2">
        <v>464</v>
      </c>
      <c r="D14" s="1">
        <f t="shared" si="0"/>
        <v>479.92891899999995</v>
      </c>
      <c r="E14" s="1">
        <f t="shared" si="1"/>
        <v>435.16454999999974</v>
      </c>
      <c r="G14" s="5">
        <f t="shared" si="2"/>
        <v>253.73046050855942</v>
      </c>
      <c r="I14" s="5">
        <f t="shared" si="3"/>
        <v>15.928918999999951</v>
      </c>
      <c r="K14" s="5">
        <f t="shared" si="4"/>
        <v>-15.928918999999951</v>
      </c>
      <c r="N14" s="7">
        <f t="shared" si="5"/>
        <v>3.4329566810344721E-2</v>
      </c>
      <c r="O14" s="7"/>
      <c r="P14" s="7">
        <f t="shared" si="11"/>
        <v>15.928918999999951</v>
      </c>
      <c r="Q14" s="7">
        <f t="shared" si="12"/>
        <v>1086.7933032222222</v>
      </c>
      <c r="T14" s="5">
        <f t="shared" si="6"/>
        <v>1397298.6919286242</v>
      </c>
      <c r="U14" s="5">
        <f t="shared" si="7"/>
        <v>1215996.299382716</v>
      </c>
      <c r="V14" s="5">
        <f t="shared" si="8"/>
        <v>1605632.8752452419</v>
      </c>
      <c r="X14" s="15">
        <f t="shared" si="13"/>
        <v>831.48317670251527</v>
      </c>
      <c r="Z14" s="4">
        <f t="shared" si="14"/>
        <v>28.835450000000264</v>
      </c>
      <c r="AB14" s="6">
        <f t="shared" si="15"/>
        <v>28.835450000000264</v>
      </c>
      <c r="AC14" s="6"/>
      <c r="AE14" s="4">
        <f t="shared" si="16"/>
        <v>6.2145366379310917E-2</v>
      </c>
      <c r="AG14" s="4">
        <f t="shared" si="9"/>
        <v>28.835450000000264</v>
      </c>
      <c r="AH14" s="4">
        <f t="shared" si="10"/>
        <v>1131.5576722222224</v>
      </c>
      <c r="AK14" s="4">
        <f t="shared" si="17"/>
        <v>1246499.5702284724</v>
      </c>
      <c r="AL14" s="4">
        <f t="shared" si="18"/>
        <v>1215996.299382716</v>
      </c>
      <c r="AM14" s="16">
        <f t="shared" si="19"/>
        <v>1277768.0157156005</v>
      </c>
    </row>
    <row r="15" spans="1:41" x14ac:dyDescent="0.35">
      <c r="A15" s="4">
        <v>12</v>
      </c>
      <c r="B15" s="2">
        <v>529.87</v>
      </c>
      <c r="C15" s="2">
        <v>464</v>
      </c>
      <c r="D15" s="1">
        <f t="shared" si="0"/>
        <v>479.92891899999995</v>
      </c>
      <c r="E15" s="1">
        <f t="shared" si="1"/>
        <v>435.16454999999974</v>
      </c>
      <c r="G15" s="5">
        <f t="shared" si="2"/>
        <v>253.73046050855942</v>
      </c>
      <c r="I15" s="5">
        <f t="shared" si="3"/>
        <v>15.928918999999951</v>
      </c>
      <c r="K15" s="5">
        <f t="shared" si="4"/>
        <v>-15.928918999999951</v>
      </c>
      <c r="N15" s="7">
        <f t="shared" si="5"/>
        <v>3.4329566810344721E-2</v>
      </c>
      <c r="O15" s="7"/>
      <c r="P15" s="7">
        <f t="shared" si="11"/>
        <v>15.928918999999951</v>
      </c>
      <c r="Q15" s="7">
        <f t="shared" si="12"/>
        <v>1086.7933032222222</v>
      </c>
      <c r="T15" s="5">
        <f t="shared" si="6"/>
        <v>1397298.6919286242</v>
      </c>
      <c r="U15" s="5">
        <f t="shared" si="7"/>
        <v>1215996.299382716</v>
      </c>
      <c r="V15" s="5">
        <f t="shared" si="8"/>
        <v>1605632.8752452419</v>
      </c>
      <c r="X15" s="15">
        <f t="shared" si="13"/>
        <v>831.48317670251527</v>
      </c>
      <c r="Z15" s="4">
        <f t="shared" si="14"/>
        <v>28.835450000000264</v>
      </c>
      <c r="AB15" s="6">
        <f t="shared" si="15"/>
        <v>28.835450000000264</v>
      </c>
      <c r="AC15" s="6"/>
      <c r="AE15" s="4">
        <f t="shared" si="16"/>
        <v>6.2145366379310917E-2</v>
      </c>
      <c r="AG15" s="4">
        <f t="shared" si="9"/>
        <v>28.835450000000264</v>
      </c>
      <c r="AH15" s="4">
        <f t="shared" si="10"/>
        <v>1131.5576722222224</v>
      </c>
      <c r="AK15" s="4">
        <f t="shared" si="17"/>
        <v>1246499.5702284724</v>
      </c>
      <c r="AL15" s="4">
        <f t="shared" si="18"/>
        <v>1215996.299382716</v>
      </c>
      <c r="AM15" s="16">
        <f t="shared" si="19"/>
        <v>1277768.0157156005</v>
      </c>
    </row>
    <row r="16" spans="1:41" x14ac:dyDescent="0.35">
      <c r="A16" s="4">
        <v>13</v>
      </c>
      <c r="B16" s="2">
        <v>529.87</v>
      </c>
      <c r="C16" s="2">
        <v>465</v>
      </c>
      <c r="D16" s="1">
        <f t="shared" si="0"/>
        <v>479.92891899999995</v>
      </c>
      <c r="E16" s="1">
        <f t="shared" si="1"/>
        <v>435.16454999999974</v>
      </c>
      <c r="G16" s="5">
        <f t="shared" si="2"/>
        <v>222.87262250855952</v>
      </c>
      <c r="I16" s="5">
        <f t="shared" si="3"/>
        <v>14.928918999999951</v>
      </c>
      <c r="K16" s="5">
        <f t="shared" si="4"/>
        <v>-14.928918999999951</v>
      </c>
      <c r="N16" s="7">
        <f t="shared" si="5"/>
        <v>3.2105202150537526E-2</v>
      </c>
      <c r="O16" s="7"/>
      <c r="P16" s="7">
        <f t="shared" si="11"/>
        <v>14.928918999999951</v>
      </c>
      <c r="Q16" s="7">
        <f t="shared" si="12"/>
        <v>1086.7933032222222</v>
      </c>
      <c r="T16" s="5">
        <f t="shared" si="6"/>
        <v>1396031.5562313742</v>
      </c>
      <c r="U16" s="5">
        <f t="shared" si="7"/>
        <v>1213791.8549382715</v>
      </c>
      <c r="V16" s="5">
        <f t="shared" si="8"/>
        <v>1605632.8752452419</v>
      </c>
      <c r="X16" s="15">
        <f t="shared" si="13"/>
        <v>890.15407670251579</v>
      </c>
      <c r="Z16" s="4">
        <f t="shared" si="14"/>
        <v>29.835450000000264</v>
      </c>
      <c r="AB16" s="6">
        <f t="shared" si="15"/>
        <v>29.835450000000264</v>
      </c>
      <c r="AC16" s="6"/>
      <c r="AE16" s="4">
        <f t="shared" si="16"/>
        <v>6.4162258064516697E-2</v>
      </c>
      <c r="AG16" s="4">
        <f t="shared" si="9"/>
        <v>29.835450000000264</v>
      </c>
      <c r="AH16" s="4">
        <f t="shared" si="10"/>
        <v>1131.5576722222224</v>
      </c>
      <c r="AK16" s="4">
        <f t="shared" si="17"/>
        <v>1245369.1862159723</v>
      </c>
      <c r="AL16" s="4">
        <f t="shared" si="18"/>
        <v>1213791.8549382715</v>
      </c>
      <c r="AM16" s="16">
        <f t="shared" si="19"/>
        <v>1277768.0157156005</v>
      </c>
    </row>
    <row r="17" spans="1:39" x14ac:dyDescent="0.35">
      <c r="A17" s="4">
        <v>14</v>
      </c>
      <c r="B17" s="2">
        <v>534.78</v>
      </c>
      <c r="C17" s="2">
        <v>471</v>
      </c>
      <c r="D17" s="1">
        <f t="shared" si="0"/>
        <v>496.24828600000001</v>
      </c>
      <c r="E17" s="1">
        <f t="shared" si="1"/>
        <v>449.7226999999998</v>
      </c>
      <c r="G17" s="5">
        <f t="shared" si="2"/>
        <v>637.47594593779638</v>
      </c>
      <c r="I17" s="5">
        <f t="shared" si="3"/>
        <v>25.248286000000007</v>
      </c>
      <c r="K17" s="5">
        <f t="shared" si="4"/>
        <v>-25.248286000000007</v>
      </c>
      <c r="N17" s="7">
        <f t="shared" si="5"/>
        <v>5.3605702760084945E-2</v>
      </c>
      <c r="O17" s="7"/>
      <c r="P17" s="7">
        <f t="shared" si="11"/>
        <v>25.248286000000007</v>
      </c>
      <c r="Q17" s="7">
        <f t="shared" si="12"/>
        <v>1070.4739362222222</v>
      </c>
      <c r="T17" s="5">
        <f t="shared" si="6"/>
        <v>1370547.2489733743</v>
      </c>
      <c r="U17" s="5">
        <f t="shared" si="7"/>
        <v>1200607.1882716047</v>
      </c>
      <c r="V17" s="5">
        <f t="shared" si="8"/>
        <v>1564541.4920200752</v>
      </c>
      <c r="X17" s="15">
        <f t="shared" si="13"/>
        <v>452.72349529000832</v>
      </c>
      <c r="Z17" s="4">
        <f t="shared" si="14"/>
        <v>21.277300000000196</v>
      </c>
      <c r="AB17" s="6">
        <f t="shared" si="15"/>
        <v>21.277300000000196</v>
      </c>
      <c r="AC17" s="6"/>
      <c r="AE17" s="4">
        <f t="shared" si="16"/>
        <v>4.5174734607219103E-2</v>
      </c>
      <c r="AG17" s="4">
        <f t="shared" si="9"/>
        <v>21.277300000000196</v>
      </c>
      <c r="AH17" s="4">
        <f t="shared" si="10"/>
        <v>1116.9995222222224</v>
      </c>
      <c r="AK17" s="4">
        <f t="shared" si="17"/>
        <v>1222635.1936715278</v>
      </c>
      <c r="AL17" s="4">
        <f t="shared" si="18"/>
        <v>1200607.1882716047</v>
      </c>
      <c r="AM17" s="16">
        <f t="shared" si="19"/>
        <v>1245067.3554238691</v>
      </c>
    </row>
    <row r="18" spans="1:39" x14ac:dyDescent="0.35">
      <c r="A18" s="4">
        <v>15</v>
      </c>
      <c r="B18" s="2">
        <v>539.67999999999995</v>
      </c>
      <c r="C18" s="2">
        <v>474</v>
      </c>
      <c r="D18" s="1">
        <f t="shared" si="0"/>
        <v>512.53441599999974</v>
      </c>
      <c r="E18" s="1">
        <f t="shared" si="1"/>
        <v>464.2511999999997</v>
      </c>
      <c r="G18" s="5">
        <f t="shared" si="2"/>
        <v>1484.9012164610358</v>
      </c>
      <c r="I18" s="5">
        <f t="shared" si="3"/>
        <v>38.534415999999737</v>
      </c>
      <c r="K18" s="5">
        <f t="shared" si="4"/>
        <v>-38.534415999999737</v>
      </c>
      <c r="N18" s="7">
        <f t="shared" si="5"/>
        <v>8.1296236286919274E-2</v>
      </c>
      <c r="O18" s="7"/>
      <c r="P18" s="7">
        <f t="shared" si="11"/>
        <v>38.534415999999737</v>
      </c>
      <c r="Q18" s="7">
        <f t="shared" si="12"/>
        <v>1054.1878062222224</v>
      </c>
      <c r="T18" s="5">
        <f t="shared" si="6"/>
        <v>1348998.5838176245</v>
      </c>
      <c r="U18" s="5">
        <f t="shared" si="7"/>
        <v>1194041.8549382715</v>
      </c>
      <c r="V18" s="5">
        <f t="shared" si="8"/>
        <v>1524064.815329304</v>
      </c>
      <c r="X18" s="15">
        <f t="shared" si="13"/>
        <v>95.039101440005879</v>
      </c>
      <c r="Z18" s="4">
        <f t="shared" si="14"/>
        <v>9.7488000000003012</v>
      </c>
      <c r="AB18" s="6">
        <f t="shared" si="15"/>
        <v>9.7488000000003012</v>
      </c>
      <c r="AC18" s="6"/>
      <c r="AE18" s="4">
        <f t="shared" si="16"/>
        <v>2.0567088607595572E-2</v>
      </c>
      <c r="AG18" s="4">
        <f t="shared" si="9"/>
        <v>9.7488000000003012</v>
      </c>
      <c r="AH18" s="4">
        <f t="shared" si="10"/>
        <v>1102.4710222222225</v>
      </c>
      <c r="AK18" s="4">
        <f t="shared" si="17"/>
        <v>1203412.1012784725</v>
      </c>
      <c r="AL18" s="4">
        <f t="shared" si="18"/>
        <v>1194041.8549382715</v>
      </c>
      <c r="AM18" s="16">
        <f t="shared" si="19"/>
        <v>1212855.8806494568</v>
      </c>
    </row>
    <row r="19" spans="1:39" x14ac:dyDescent="0.35">
      <c r="A19" s="4">
        <v>16</v>
      </c>
      <c r="B19" s="2">
        <v>534.78</v>
      </c>
      <c r="C19" s="2">
        <v>475</v>
      </c>
      <c r="D19" s="1">
        <f t="shared" si="0"/>
        <v>496.24828600000001</v>
      </c>
      <c r="E19" s="1">
        <f t="shared" si="1"/>
        <v>449.7226999999998</v>
      </c>
      <c r="G19" s="5">
        <f t="shared" si="2"/>
        <v>451.48965793779632</v>
      </c>
      <c r="I19" s="5">
        <f t="shared" si="3"/>
        <v>21.248286000000007</v>
      </c>
      <c r="K19" s="5">
        <f t="shared" si="4"/>
        <v>-21.248286000000007</v>
      </c>
      <c r="N19" s="7">
        <f t="shared" si="5"/>
        <v>4.473323368421054E-2</v>
      </c>
      <c r="O19" s="7"/>
      <c r="P19" s="7">
        <f t="shared" si="11"/>
        <v>21.248286000000007</v>
      </c>
      <c r="Q19" s="7">
        <f t="shared" si="12"/>
        <v>1070.4739362222222</v>
      </c>
      <c r="T19" s="5">
        <f t="shared" si="6"/>
        <v>1365543.9836523742</v>
      </c>
      <c r="U19" s="5">
        <f t="shared" si="7"/>
        <v>1191857.410493827</v>
      </c>
      <c r="V19" s="5">
        <f t="shared" si="8"/>
        <v>1564541.4920200752</v>
      </c>
      <c r="X19" s="15">
        <f t="shared" si="13"/>
        <v>638.94189529000994</v>
      </c>
      <c r="Z19" s="4">
        <f t="shared" si="14"/>
        <v>25.277300000000196</v>
      </c>
      <c r="AB19" s="6">
        <f t="shared" si="15"/>
        <v>25.277300000000196</v>
      </c>
      <c r="AC19" s="6"/>
      <c r="AE19" s="4">
        <f t="shared" si="16"/>
        <v>5.3215368421053046E-2</v>
      </c>
      <c r="AG19" s="4">
        <f t="shared" si="9"/>
        <v>25.277300000000196</v>
      </c>
      <c r="AH19" s="4">
        <f t="shared" si="10"/>
        <v>1116.9995222222224</v>
      </c>
      <c r="AK19" s="4">
        <f t="shared" si="17"/>
        <v>1218171.8902215278</v>
      </c>
      <c r="AL19" s="4">
        <f t="shared" si="18"/>
        <v>1191857.410493827</v>
      </c>
      <c r="AM19" s="16">
        <f t="shared" si="19"/>
        <v>1245067.3554238691</v>
      </c>
    </row>
    <row r="20" spans="1:39" x14ac:dyDescent="0.35">
      <c r="A20" s="4">
        <v>17</v>
      </c>
      <c r="B20" s="2">
        <v>534.78</v>
      </c>
      <c r="C20" s="2">
        <v>476</v>
      </c>
      <c r="D20" s="1">
        <f t="shared" si="0"/>
        <v>496.24828600000001</v>
      </c>
      <c r="E20" s="1">
        <f t="shared" si="1"/>
        <v>449.7226999999998</v>
      </c>
      <c r="G20" s="5">
        <f t="shared" si="2"/>
        <v>409.99308593779631</v>
      </c>
      <c r="I20" s="5">
        <f t="shared" si="3"/>
        <v>20.248286000000007</v>
      </c>
      <c r="K20" s="5">
        <f t="shared" si="4"/>
        <v>-20.248286000000007</v>
      </c>
      <c r="N20" s="7">
        <f t="shared" si="5"/>
        <v>4.2538415966386571E-2</v>
      </c>
      <c r="O20" s="7"/>
      <c r="P20" s="7">
        <f t="shared" si="11"/>
        <v>20.248286000000007</v>
      </c>
      <c r="Q20" s="7">
        <f t="shared" si="12"/>
        <v>1070.4739362222222</v>
      </c>
      <c r="T20" s="5">
        <f t="shared" si="6"/>
        <v>1364293.1673221241</v>
      </c>
      <c r="U20" s="5">
        <f t="shared" si="7"/>
        <v>1189674.9660493827</v>
      </c>
      <c r="V20" s="5">
        <f t="shared" si="8"/>
        <v>1564541.4920200752</v>
      </c>
      <c r="X20" s="15">
        <f t="shared" si="13"/>
        <v>690.49649529001033</v>
      </c>
      <c r="Z20" s="4">
        <f t="shared" si="14"/>
        <v>26.277300000000196</v>
      </c>
      <c r="AB20" s="6">
        <f t="shared" si="15"/>
        <v>26.277300000000196</v>
      </c>
      <c r="AC20" s="6"/>
      <c r="AE20" s="4">
        <f t="shared" si="16"/>
        <v>5.5204411764706293E-2</v>
      </c>
      <c r="AG20" s="4">
        <f t="shared" si="9"/>
        <v>26.277300000000196</v>
      </c>
      <c r="AH20" s="4">
        <f t="shared" si="10"/>
        <v>1116.9995222222224</v>
      </c>
      <c r="AK20" s="4">
        <f t="shared" si="17"/>
        <v>1217056.0643590279</v>
      </c>
      <c r="AL20" s="4">
        <f t="shared" si="18"/>
        <v>1189674.9660493827</v>
      </c>
      <c r="AM20" s="16">
        <f t="shared" si="19"/>
        <v>1245067.3554238691</v>
      </c>
    </row>
    <row r="21" spans="1:39" x14ac:dyDescent="0.35">
      <c r="A21" s="4">
        <v>18</v>
      </c>
      <c r="B21" s="2">
        <v>539.67999999999995</v>
      </c>
      <c r="C21" s="2">
        <v>481</v>
      </c>
      <c r="D21" s="1">
        <f t="shared" si="0"/>
        <v>512.53441599999974</v>
      </c>
      <c r="E21" s="1">
        <f t="shared" si="1"/>
        <v>464.2511999999997</v>
      </c>
      <c r="G21" s="5">
        <f t="shared" si="2"/>
        <v>994.41939246103948</v>
      </c>
      <c r="I21" s="5">
        <f t="shared" si="3"/>
        <v>31.534415999999737</v>
      </c>
      <c r="K21" s="5">
        <f t="shared" si="4"/>
        <v>-31.534415999999737</v>
      </c>
      <c r="N21" s="7">
        <f t="shared" si="5"/>
        <v>6.5560116424115883E-2</v>
      </c>
      <c r="O21" s="7"/>
      <c r="P21" s="7">
        <f t="shared" si="11"/>
        <v>31.534415999999737</v>
      </c>
      <c r="Q21" s="7">
        <f t="shared" si="12"/>
        <v>1054.1878062222224</v>
      </c>
      <c r="T21" s="5">
        <f t="shared" si="6"/>
        <v>1340356.8724158744</v>
      </c>
      <c r="U21" s="5">
        <f t="shared" si="7"/>
        <v>1178792.7438271604</v>
      </c>
      <c r="V21" s="5">
        <f t="shared" si="8"/>
        <v>1524064.815329304</v>
      </c>
      <c r="X21" s="15">
        <f t="shared" si="13"/>
        <v>280.5223014400101</v>
      </c>
      <c r="Z21" s="4">
        <f t="shared" si="14"/>
        <v>16.748800000000301</v>
      </c>
      <c r="AB21" s="6">
        <f t="shared" si="15"/>
        <v>16.748800000000301</v>
      </c>
      <c r="AC21" s="6"/>
      <c r="AE21" s="4">
        <f t="shared" si="16"/>
        <v>3.4820790020790644E-2</v>
      </c>
      <c r="AG21" s="4">
        <f t="shared" si="9"/>
        <v>16.748800000000301</v>
      </c>
      <c r="AH21" s="4">
        <f t="shared" si="10"/>
        <v>1102.4710222222225</v>
      </c>
      <c r="AK21" s="4">
        <f t="shared" si="17"/>
        <v>1195703.0197409724</v>
      </c>
      <c r="AL21" s="4">
        <f t="shared" si="18"/>
        <v>1178792.7438271604</v>
      </c>
      <c r="AM21" s="16">
        <f t="shared" si="19"/>
        <v>1212855.8806494568</v>
      </c>
    </row>
    <row r="22" spans="1:39" x14ac:dyDescent="0.35">
      <c r="A22" s="4">
        <v>19</v>
      </c>
      <c r="B22" s="2">
        <v>544.6</v>
      </c>
      <c r="C22" s="2">
        <v>503</v>
      </c>
      <c r="D22" s="1">
        <f t="shared" si="0"/>
        <v>528.88702000000012</v>
      </c>
      <c r="E22" s="1">
        <f t="shared" si="1"/>
        <v>478.83899999999994</v>
      </c>
      <c r="G22" s="5">
        <f t="shared" si="2"/>
        <v>670.1378044804062</v>
      </c>
      <c r="I22" s="5">
        <f t="shared" si="3"/>
        <v>25.88702000000012</v>
      </c>
      <c r="K22" s="5">
        <f t="shared" si="4"/>
        <v>-25.88702000000012</v>
      </c>
      <c r="N22" s="7">
        <f t="shared" si="5"/>
        <v>5.1465248508946564E-2</v>
      </c>
      <c r="O22" s="7"/>
      <c r="P22" s="7">
        <f t="shared" si="11"/>
        <v>25.88702000000012</v>
      </c>
      <c r="Q22" s="7">
        <f t="shared" si="12"/>
        <v>1037.8352022222221</v>
      </c>
      <c r="T22" s="5">
        <f t="shared" si="6"/>
        <v>1295802.5797443741</v>
      </c>
      <c r="U22" s="5">
        <f t="shared" si="7"/>
        <v>1131504.9660493827</v>
      </c>
      <c r="V22" s="5">
        <f t="shared" si="8"/>
        <v>1483956.6560054261</v>
      </c>
      <c r="X22" s="15">
        <f t="shared" si="13"/>
        <v>583.75392100000283</v>
      </c>
      <c r="Z22" s="4">
        <f t="shared" si="14"/>
        <v>24.161000000000058</v>
      </c>
      <c r="AB22" s="6">
        <f t="shared" si="15"/>
        <v>24.161000000000058</v>
      </c>
      <c r="AC22" s="6"/>
      <c r="AE22" s="4">
        <f t="shared" si="16"/>
        <v>4.8033797216699918E-2</v>
      </c>
      <c r="AG22" s="4">
        <f t="shared" si="9"/>
        <v>24.161000000000058</v>
      </c>
      <c r="AH22" s="4">
        <f t="shared" si="10"/>
        <v>1087.8832222222222</v>
      </c>
      <c r="AK22" s="4">
        <f t="shared" si="17"/>
        <v>1155957.1107326387</v>
      </c>
      <c r="AL22" s="4">
        <f t="shared" si="18"/>
        <v>1131504.9660493827</v>
      </c>
      <c r="AM22" s="16">
        <f t="shared" si="19"/>
        <v>1180937.6732289414</v>
      </c>
    </row>
    <row r="23" spans="1:39" x14ac:dyDescent="0.35">
      <c r="A23" s="4">
        <v>20</v>
      </c>
      <c r="B23" s="2">
        <v>549.5</v>
      </c>
      <c r="C23" s="2">
        <v>504</v>
      </c>
      <c r="D23" s="1">
        <f t="shared" si="0"/>
        <v>545.17315000000008</v>
      </c>
      <c r="E23" s="1">
        <f t="shared" si="1"/>
        <v>493.36749999999984</v>
      </c>
      <c r="G23" s="5">
        <f t="shared" si="2"/>
        <v>1695.2282809225064</v>
      </c>
      <c r="I23" s="5">
        <f t="shared" si="3"/>
        <v>41.173150000000078</v>
      </c>
      <c r="K23" s="5">
        <f t="shared" si="4"/>
        <v>-41.173150000000078</v>
      </c>
      <c r="N23" s="7">
        <f t="shared" si="5"/>
        <v>8.1692757936508084E-2</v>
      </c>
      <c r="O23" s="7"/>
      <c r="P23" s="7">
        <f t="shared" si="11"/>
        <v>41.173150000000078</v>
      </c>
      <c r="Q23" s="7">
        <f t="shared" si="12"/>
        <v>1021.5490722222221</v>
      </c>
      <c r="T23" s="5">
        <f t="shared" si="6"/>
        <v>1277276.7698831242</v>
      </c>
      <c r="U23" s="5">
        <f t="shared" si="7"/>
        <v>1129378.5216049382</v>
      </c>
      <c r="V23" s="5">
        <f t="shared" si="8"/>
        <v>1444543.0966445729</v>
      </c>
      <c r="X23" s="15">
        <f t="shared" si="13"/>
        <v>113.05005625000348</v>
      </c>
      <c r="Z23" s="4">
        <f t="shared" si="14"/>
        <v>10.632500000000164</v>
      </c>
      <c r="AB23" s="6">
        <f t="shared" si="15"/>
        <v>10.632500000000164</v>
      </c>
      <c r="AC23" s="6"/>
      <c r="AE23" s="4">
        <f t="shared" si="16"/>
        <v>2.1096230158730484E-2</v>
      </c>
      <c r="AG23" s="4">
        <f t="shared" si="9"/>
        <v>10.632500000000164</v>
      </c>
      <c r="AH23" s="4">
        <f t="shared" si="10"/>
        <v>1073.3547222222223</v>
      </c>
      <c r="AK23" s="4">
        <f t="shared" si="17"/>
        <v>1139430.6413645833</v>
      </c>
      <c r="AL23" s="4">
        <f t="shared" si="18"/>
        <v>1129378.5216049382</v>
      </c>
      <c r="AM23" s="16">
        <f t="shared" si="19"/>
        <v>1149572.230783629</v>
      </c>
    </row>
    <row r="24" spans="1:39" x14ac:dyDescent="0.35">
      <c r="A24" s="4">
        <v>21</v>
      </c>
      <c r="B24" s="2">
        <v>554.41</v>
      </c>
      <c r="C24" s="2">
        <v>513</v>
      </c>
      <c r="D24" s="1">
        <f t="shared" si="0"/>
        <v>561.49251699999991</v>
      </c>
      <c r="E24" s="1">
        <f t="shared" si="1"/>
        <v>507.92564999999968</v>
      </c>
      <c r="G24" s="5">
        <f t="shared" si="2"/>
        <v>2351.5242049952799</v>
      </c>
      <c r="I24" s="5">
        <f t="shared" si="3"/>
        <v>48.492516999999907</v>
      </c>
      <c r="K24" s="5">
        <f t="shared" si="4"/>
        <v>-48.492516999999907</v>
      </c>
      <c r="N24" s="7">
        <f t="shared" si="5"/>
        <v>9.4527323586744455E-2</v>
      </c>
      <c r="O24" s="7"/>
      <c r="P24" s="7">
        <f t="shared" si="11"/>
        <v>48.492516999999907</v>
      </c>
      <c r="Q24" s="7">
        <f t="shared" si="12"/>
        <v>1005.2297052222223</v>
      </c>
      <c r="T24" s="5">
        <f t="shared" si="6"/>
        <v>1249263.6670263743</v>
      </c>
      <c r="U24" s="5">
        <f t="shared" si="7"/>
        <v>1110330.5216049382</v>
      </c>
      <c r="V24" s="5">
        <f t="shared" si="8"/>
        <v>1405581.2025200503</v>
      </c>
      <c r="X24" s="15">
        <f t="shared" si="13"/>
        <v>25.74902792250327</v>
      </c>
      <c r="Z24" s="4">
        <f t="shared" si="14"/>
        <v>5.0743500000003223</v>
      </c>
      <c r="AB24" s="6">
        <f t="shared" si="15"/>
        <v>5.0743500000003223</v>
      </c>
      <c r="AC24" s="6"/>
      <c r="AE24" s="4">
        <f t="shared" si="16"/>
        <v>9.8915204678368864E-3</v>
      </c>
      <c r="AG24" s="4">
        <f t="shared" si="9"/>
        <v>5.0743500000003223</v>
      </c>
      <c r="AH24" s="4">
        <f t="shared" si="10"/>
        <v>1058.7965722222225</v>
      </c>
      <c r="AK24" s="4">
        <f t="shared" si="17"/>
        <v>1114440.7656326392</v>
      </c>
      <c r="AL24" s="4">
        <f t="shared" si="18"/>
        <v>1110330.5216049382</v>
      </c>
      <c r="AM24" s="16">
        <f t="shared" si="19"/>
        <v>1118566.2250449832</v>
      </c>
    </row>
    <row r="25" spans="1:39" x14ac:dyDescent="0.35">
      <c r="A25" s="4">
        <v>22</v>
      </c>
      <c r="B25" s="2">
        <v>559.30999999999995</v>
      </c>
      <c r="C25" s="2">
        <v>521</v>
      </c>
      <c r="D25" s="1">
        <f t="shared" si="0"/>
        <v>577.77864699999986</v>
      </c>
      <c r="E25" s="1">
        <f t="shared" si="1"/>
        <v>522.45414999999957</v>
      </c>
      <c r="G25" s="5">
        <f t="shared" si="2"/>
        <v>3223.8147551505936</v>
      </c>
      <c r="I25" s="5">
        <f t="shared" si="3"/>
        <v>56.778646999999864</v>
      </c>
      <c r="K25" s="5">
        <f t="shared" si="4"/>
        <v>-56.778646999999864</v>
      </c>
      <c r="N25" s="7">
        <f t="shared" si="5"/>
        <v>0.10898012859884811</v>
      </c>
      <c r="O25" s="7"/>
      <c r="P25" s="7">
        <f t="shared" si="11"/>
        <v>56.778646999999864</v>
      </c>
      <c r="Q25" s="7">
        <f t="shared" si="12"/>
        <v>988.94357522222231</v>
      </c>
      <c r="T25" s="5">
        <f t="shared" si="6"/>
        <v>1222748.3221773743</v>
      </c>
      <c r="U25" s="5">
        <f t="shared" si="7"/>
        <v>1093534.9660493827</v>
      </c>
      <c r="V25" s="5">
        <f t="shared" si="8"/>
        <v>1367229.6778849105</v>
      </c>
      <c r="X25" s="15">
        <f t="shared" si="13"/>
        <v>2.1145522224987556</v>
      </c>
      <c r="Z25" s="4">
        <f t="shared" si="14"/>
        <v>1.4541499999995722</v>
      </c>
      <c r="AB25" s="6">
        <f t="shared" si="15"/>
        <v>-1.4541499999995722</v>
      </c>
      <c r="AC25" s="6"/>
      <c r="AE25" s="4">
        <f t="shared" si="16"/>
        <v>2.791074856045244E-3</v>
      </c>
      <c r="AG25" s="4">
        <f t="shared" si="9"/>
        <v>1.4541499999995722</v>
      </c>
      <c r="AH25" s="4">
        <f t="shared" si="10"/>
        <v>1044.2680722222226</v>
      </c>
      <c r="AK25" s="4">
        <f t="shared" si="17"/>
        <v>1090787.0070270835</v>
      </c>
      <c r="AL25" s="4">
        <f t="shared" si="18"/>
        <v>1093534.9660493827</v>
      </c>
      <c r="AM25" s="16">
        <f t="shared" si="19"/>
        <v>1088045.9533887208</v>
      </c>
    </row>
    <row r="26" spans="1:39" x14ac:dyDescent="0.35">
      <c r="A26" s="4">
        <v>23</v>
      </c>
      <c r="B26" s="2">
        <v>559.30999999999995</v>
      </c>
      <c r="C26" s="2">
        <v>522</v>
      </c>
      <c r="D26" s="1">
        <f t="shared" si="0"/>
        <v>577.77864699999986</v>
      </c>
      <c r="E26" s="1">
        <f t="shared" si="1"/>
        <v>522.45414999999957</v>
      </c>
      <c r="G26" s="5">
        <f t="shared" si="2"/>
        <v>3111.2574611505938</v>
      </c>
      <c r="I26" s="5">
        <f t="shared" si="3"/>
        <v>55.778646999999864</v>
      </c>
      <c r="K26" s="5">
        <f t="shared" si="4"/>
        <v>-55.778646999999864</v>
      </c>
      <c r="N26" s="7">
        <f t="shared" si="5"/>
        <v>0.10685564559386947</v>
      </c>
      <c r="O26" s="7"/>
      <c r="P26" s="7">
        <f t="shared" si="11"/>
        <v>55.778646999999864</v>
      </c>
      <c r="Q26" s="7">
        <f t="shared" si="12"/>
        <v>988.94357522222231</v>
      </c>
      <c r="T26" s="5">
        <f t="shared" si="6"/>
        <v>1221579.0362081244</v>
      </c>
      <c r="U26" s="5">
        <f t="shared" si="7"/>
        <v>1091444.5216049382</v>
      </c>
      <c r="V26" s="5">
        <f t="shared" si="8"/>
        <v>1367229.6778849105</v>
      </c>
      <c r="X26" s="15">
        <f t="shared" si="13"/>
        <v>0.20625222249961139</v>
      </c>
      <c r="Z26" s="4">
        <f t="shared" si="14"/>
        <v>0.45414999999957217</v>
      </c>
      <c r="AB26" s="6">
        <f t="shared" si="15"/>
        <v>-0.45414999999957217</v>
      </c>
      <c r="AC26" s="6"/>
      <c r="AE26" s="4">
        <f t="shared" si="16"/>
        <v>8.70019157087303E-4</v>
      </c>
      <c r="AG26" s="4">
        <f t="shared" si="9"/>
        <v>0.45414999999957217</v>
      </c>
      <c r="AH26" s="4">
        <f t="shared" si="10"/>
        <v>1044.2680722222226</v>
      </c>
      <c r="AK26" s="4">
        <f t="shared" si="17"/>
        <v>1089743.9126145835</v>
      </c>
      <c r="AL26" s="4">
        <f t="shared" si="18"/>
        <v>1091444.5216049382</v>
      </c>
      <c r="AM26" s="16">
        <f t="shared" si="19"/>
        <v>1088045.9533887208</v>
      </c>
    </row>
    <row r="27" spans="1:39" x14ac:dyDescent="0.35">
      <c r="A27" s="4">
        <v>24</v>
      </c>
      <c r="B27" s="2">
        <v>559.30999999999995</v>
      </c>
      <c r="C27" s="2">
        <v>526</v>
      </c>
      <c r="D27" s="1">
        <f t="shared" si="0"/>
        <v>577.77864699999986</v>
      </c>
      <c r="E27" s="1">
        <f t="shared" si="1"/>
        <v>522.45414999999957</v>
      </c>
      <c r="G27" s="5">
        <f t="shared" si="2"/>
        <v>2681.0282851505949</v>
      </c>
      <c r="I27" s="5">
        <f t="shared" si="3"/>
        <v>51.778646999999864</v>
      </c>
      <c r="K27" s="5">
        <f t="shared" si="4"/>
        <v>-51.778646999999864</v>
      </c>
      <c r="N27" s="7">
        <f t="shared" si="5"/>
        <v>9.8438492395437005E-2</v>
      </c>
      <c r="O27" s="7"/>
      <c r="P27" s="7">
        <f t="shared" si="11"/>
        <v>51.778646999999864</v>
      </c>
      <c r="Q27" s="7">
        <f t="shared" si="12"/>
        <v>988.94357522222231</v>
      </c>
      <c r="T27" s="5">
        <f t="shared" si="6"/>
        <v>1216901.8923311243</v>
      </c>
      <c r="U27" s="5">
        <f t="shared" si="7"/>
        <v>1083102.7438271604</v>
      </c>
      <c r="V27" s="5">
        <f t="shared" si="8"/>
        <v>1367229.6778849105</v>
      </c>
      <c r="X27" s="15">
        <f t="shared" si="13"/>
        <v>12.573052222503033</v>
      </c>
      <c r="Z27" s="4">
        <f t="shared" si="14"/>
        <v>3.5458500000004278</v>
      </c>
      <c r="AB27" s="6">
        <f t="shared" si="15"/>
        <v>3.5458500000004278</v>
      </c>
      <c r="AC27" s="6"/>
      <c r="AE27" s="4">
        <f t="shared" si="16"/>
        <v>6.7411596958183041E-3</v>
      </c>
      <c r="AG27" s="4">
        <f t="shared" si="9"/>
        <v>3.5458500000004278</v>
      </c>
      <c r="AH27" s="4">
        <f t="shared" si="10"/>
        <v>1044.2680722222226</v>
      </c>
      <c r="AK27" s="4">
        <f t="shared" si="17"/>
        <v>1085571.5349645836</v>
      </c>
      <c r="AL27" s="4">
        <f t="shared" si="18"/>
        <v>1083102.7438271604</v>
      </c>
      <c r="AM27" s="16">
        <f t="shared" si="19"/>
        <v>1088045.9533887208</v>
      </c>
    </row>
    <row r="28" spans="1:39" x14ac:dyDescent="0.35">
      <c r="A28" s="4">
        <v>25</v>
      </c>
      <c r="B28" s="2">
        <v>564.23</v>
      </c>
      <c r="C28" s="2">
        <v>530</v>
      </c>
      <c r="D28" s="1">
        <f t="shared" si="0"/>
        <v>594.13125100000002</v>
      </c>
      <c r="E28" s="1">
        <f t="shared" si="1"/>
        <v>537.04194999999982</v>
      </c>
      <c r="G28" s="5">
        <f t="shared" si="2"/>
        <v>4112.8173548250033</v>
      </c>
      <c r="I28" s="5">
        <f t="shared" si="3"/>
        <v>64.13125100000002</v>
      </c>
      <c r="K28" s="5">
        <f t="shared" si="4"/>
        <v>-64.13125100000002</v>
      </c>
      <c r="N28" s="7">
        <f t="shared" si="5"/>
        <v>0.12100236037735852</v>
      </c>
      <c r="O28" s="7"/>
      <c r="P28" s="7">
        <f t="shared" si="11"/>
        <v>64.13125100000002</v>
      </c>
      <c r="Q28" s="7">
        <f t="shared" si="12"/>
        <v>972.59097122222215</v>
      </c>
      <c r="T28" s="5">
        <f t="shared" si="6"/>
        <v>1195271.6404961243</v>
      </c>
      <c r="U28" s="5">
        <f t="shared" si="7"/>
        <v>1074792.9660493827</v>
      </c>
      <c r="V28" s="5">
        <f t="shared" si="8"/>
        <v>1329255.3447066883</v>
      </c>
      <c r="X28" s="15">
        <f t="shared" si="13"/>
        <v>49.589059802497395</v>
      </c>
      <c r="Z28" s="4">
        <f t="shared" si="14"/>
        <v>7.0419499999998152</v>
      </c>
      <c r="AB28" s="6">
        <f t="shared" si="15"/>
        <v>-7.0419499999998152</v>
      </c>
      <c r="AC28" s="6"/>
      <c r="AE28" s="4">
        <f t="shared" si="16"/>
        <v>1.3286698113207198E-2</v>
      </c>
      <c r="AG28" s="4">
        <f t="shared" si="9"/>
        <v>7.0419499999998152</v>
      </c>
      <c r="AH28" s="4">
        <f t="shared" si="10"/>
        <v>1029.6802722222224</v>
      </c>
      <c r="AK28" s="4">
        <f t="shared" si="17"/>
        <v>1066275.6608812499</v>
      </c>
      <c r="AL28" s="4">
        <f t="shared" si="18"/>
        <v>1074792.9660493827</v>
      </c>
      <c r="AM28" s="16">
        <f t="shared" si="19"/>
        <v>1057825.8519562252</v>
      </c>
    </row>
    <row r="29" spans="1:39" x14ac:dyDescent="0.35">
      <c r="A29" s="4">
        <v>26</v>
      </c>
      <c r="B29" s="2">
        <v>554.41</v>
      </c>
      <c r="C29" s="2">
        <v>538</v>
      </c>
      <c r="D29" s="1">
        <f t="shared" si="0"/>
        <v>561.49251699999991</v>
      </c>
      <c r="E29" s="1">
        <f t="shared" si="1"/>
        <v>507.92564999999968</v>
      </c>
      <c r="G29" s="5">
        <f t="shared" si="2"/>
        <v>551.89835499528465</v>
      </c>
      <c r="I29" s="5">
        <f t="shared" si="3"/>
        <v>23.492516999999907</v>
      </c>
      <c r="K29" s="5">
        <f t="shared" si="4"/>
        <v>-23.492516999999907</v>
      </c>
      <c r="N29" s="7">
        <f t="shared" si="5"/>
        <v>4.366638847583626E-2</v>
      </c>
      <c r="O29" s="7"/>
      <c r="P29" s="7">
        <f t="shared" si="11"/>
        <v>23.492516999999907</v>
      </c>
      <c r="Q29" s="7">
        <f t="shared" si="12"/>
        <v>1005.2297052222223</v>
      </c>
      <c r="T29" s="5">
        <f t="shared" si="6"/>
        <v>1219624.3645451244</v>
      </c>
      <c r="U29" s="5">
        <f t="shared" si="7"/>
        <v>1058269.410493827</v>
      </c>
      <c r="V29" s="5">
        <f t="shared" si="8"/>
        <v>1405581.2025200503</v>
      </c>
      <c r="X29" s="15">
        <f t="shared" si="13"/>
        <v>904.46652792251939</v>
      </c>
      <c r="Z29" s="4">
        <f t="shared" si="14"/>
        <v>30.074350000000322</v>
      </c>
      <c r="AB29" s="6">
        <f t="shared" si="15"/>
        <v>30.074350000000322</v>
      </c>
      <c r="AC29" s="6"/>
      <c r="AE29" s="4">
        <f t="shared" si="16"/>
        <v>5.5900278810409522E-2</v>
      </c>
      <c r="AG29" s="4">
        <f t="shared" si="9"/>
        <v>30.074350000000322</v>
      </c>
      <c r="AH29" s="4">
        <f t="shared" si="10"/>
        <v>1058.7965722222225</v>
      </c>
      <c r="AK29" s="4">
        <f t="shared" si="17"/>
        <v>1088000.192820139</v>
      </c>
      <c r="AL29" s="4">
        <f t="shared" si="18"/>
        <v>1058269.410493827</v>
      </c>
      <c r="AM29" s="16">
        <f t="shared" si="19"/>
        <v>1118566.2250449832</v>
      </c>
    </row>
    <row r="30" spans="1:39" x14ac:dyDescent="0.35">
      <c r="A30" s="4">
        <v>27</v>
      </c>
      <c r="B30" s="2">
        <v>554.41</v>
      </c>
      <c r="C30" s="2">
        <v>547</v>
      </c>
      <c r="D30" s="1">
        <f t="shared" si="0"/>
        <v>561.49251699999991</v>
      </c>
      <c r="E30" s="1">
        <f t="shared" si="1"/>
        <v>507.92564999999968</v>
      </c>
      <c r="G30" s="5">
        <f t="shared" si="2"/>
        <v>210.03304899528629</v>
      </c>
      <c r="I30" s="5">
        <f t="shared" si="3"/>
        <v>14.492516999999907</v>
      </c>
      <c r="K30" s="5">
        <f t="shared" si="4"/>
        <v>-14.492516999999907</v>
      </c>
      <c r="N30" s="7">
        <f t="shared" si="5"/>
        <v>2.6494546617915737E-2</v>
      </c>
      <c r="O30" s="7"/>
      <c r="P30" s="7">
        <f t="shared" si="11"/>
        <v>14.492516999999907</v>
      </c>
      <c r="Q30" s="7">
        <f t="shared" si="12"/>
        <v>1005.2297052222223</v>
      </c>
      <c r="T30" s="5">
        <f t="shared" si="6"/>
        <v>1208954.2156518742</v>
      </c>
      <c r="U30" s="5">
        <f t="shared" si="7"/>
        <v>1039833.4104938271</v>
      </c>
      <c r="V30" s="5">
        <f t="shared" si="8"/>
        <v>1405581.2025200503</v>
      </c>
      <c r="X30" s="15">
        <f t="shared" si="13"/>
        <v>1526.8048279225252</v>
      </c>
      <c r="Z30" s="4">
        <f t="shared" si="14"/>
        <v>39.074350000000322</v>
      </c>
      <c r="AB30" s="6">
        <f t="shared" si="15"/>
        <v>39.074350000000322</v>
      </c>
      <c r="AC30" s="6"/>
      <c r="AE30" s="4">
        <f t="shared" si="16"/>
        <v>7.143391224862948E-2</v>
      </c>
      <c r="AG30" s="4">
        <f t="shared" si="9"/>
        <v>39.074350000000322</v>
      </c>
      <c r="AH30" s="4">
        <f t="shared" si="10"/>
        <v>1058.7965722222225</v>
      </c>
      <c r="AK30" s="4">
        <f t="shared" si="17"/>
        <v>1078481.586607639</v>
      </c>
      <c r="AL30" s="4">
        <f t="shared" si="18"/>
        <v>1039833.4104938271</v>
      </c>
      <c r="AM30" s="16">
        <f t="shared" si="19"/>
        <v>1118566.2250449832</v>
      </c>
    </row>
    <row r="31" spans="1:39" x14ac:dyDescent="0.35">
      <c r="A31" s="4">
        <v>28</v>
      </c>
      <c r="B31" s="2">
        <v>574.04</v>
      </c>
      <c r="C31" s="2">
        <v>556</v>
      </c>
      <c r="D31" s="1">
        <f t="shared" si="0"/>
        <v>626.73674799999981</v>
      </c>
      <c r="E31" s="1">
        <f t="shared" si="1"/>
        <v>566.12859999999978</v>
      </c>
      <c r="G31" s="5">
        <f t="shared" si="2"/>
        <v>5003.6875176154763</v>
      </c>
      <c r="I31" s="5">
        <f t="shared" si="3"/>
        <v>70.736747999999807</v>
      </c>
      <c r="K31" s="5">
        <f t="shared" si="4"/>
        <v>-70.736747999999807</v>
      </c>
      <c r="N31" s="7">
        <f t="shared" si="5"/>
        <v>0.12722436690647448</v>
      </c>
      <c r="O31" s="7"/>
      <c r="P31" s="7">
        <f t="shared" si="11"/>
        <v>70.736747999999807</v>
      </c>
      <c r="Q31" s="7">
        <f t="shared" si="12"/>
        <v>939.98547422222236</v>
      </c>
      <c r="T31" s="5">
        <f t="shared" si="6"/>
        <v>1132340.2726151245</v>
      </c>
      <c r="U31" s="5">
        <f t="shared" si="7"/>
        <v>1021559.4104938271</v>
      </c>
      <c r="V31" s="5">
        <f t="shared" si="8"/>
        <v>1255134.5323775881</v>
      </c>
      <c r="X31" s="15">
        <f t="shared" si="13"/>
        <v>102.58853795999551</v>
      </c>
      <c r="Z31" s="4">
        <f t="shared" si="14"/>
        <v>10.128599999999778</v>
      </c>
      <c r="AB31" s="6">
        <f t="shared" si="15"/>
        <v>-10.128599999999778</v>
      </c>
      <c r="AC31" s="6"/>
      <c r="AE31" s="4">
        <f t="shared" si="16"/>
        <v>1.8216906474819744E-2</v>
      </c>
      <c r="AG31" s="4">
        <f t="shared" si="9"/>
        <v>10.128599999999778</v>
      </c>
      <c r="AH31" s="4">
        <f t="shared" si="10"/>
        <v>1000.5936222222224</v>
      </c>
      <c r="AK31" s="4">
        <f t="shared" si="17"/>
        <v>1010135.96543125</v>
      </c>
      <c r="AL31" s="4">
        <f t="shared" si="18"/>
        <v>1021559.4104938271</v>
      </c>
      <c r="AM31" s="16">
        <f t="shared" si="19"/>
        <v>998840.26144350157</v>
      </c>
    </row>
    <row r="32" spans="1:39" x14ac:dyDescent="0.35">
      <c r="A32" s="4">
        <v>29</v>
      </c>
      <c r="B32" s="2">
        <v>559.30999999999995</v>
      </c>
      <c r="C32" s="2">
        <v>557</v>
      </c>
      <c r="D32" s="1">
        <f t="shared" si="0"/>
        <v>577.77864699999986</v>
      </c>
      <c r="E32" s="1">
        <f t="shared" si="1"/>
        <v>522.45414999999957</v>
      </c>
      <c r="G32" s="5">
        <f t="shared" si="2"/>
        <v>431.75217115060337</v>
      </c>
      <c r="I32" s="5">
        <f t="shared" si="3"/>
        <v>20.778646999999864</v>
      </c>
      <c r="K32" s="5">
        <f t="shared" si="4"/>
        <v>-20.778646999999864</v>
      </c>
      <c r="N32" s="7">
        <f t="shared" si="5"/>
        <v>3.7304572710951285E-2</v>
      </c>
      <c r="O32" s="7"/>
      <c r="P32" s="7">
        <f t="shared" si="11"/>
        <v>20.778646999999864</v>
      </c>
      <c r="Q32" s="7">
        <f t="shared" si="12"/>
        <v>988.94357522222231</v>
      </c>
      <c r="T32" s="5">
        <f t="shared" si="6"/>
        <v>1180654.0272843745</v>
      </c>
      <c r="U32" s="5">
        <f t="shared" si="7"/>
        <v>1019538.9660493826</v>
      </c>
      <c r="V32" s="5">
        <f t="shared" si="8"/>
        <v>1367229.6778849105</v>
      </c>
      <c r="X32" s="15">
        <f t="shared" si="13"/>
        <v>1193.4157522225296</v>
      </c>
      <c r="Z32" s="4">
        <f t="shared" si="14"/>
        <v>34.545850000000428</v>
      </c>
      <c r="AB32" s="6">
        <f t="shared" si="15"/>
        <v>34.545850000000428</v>
      </c>
      <c r="AC32" s="6"/>
      <c r="AE32" s="4">
        <f t="shared" si="16"/>
        <v>6.2021274685817647E-2</v>
      </c>
      <c r="AG32" s="4">
        <f t="shared" si="9"/>
        <v>34.545850000000428</v>
      </c>
      <c r="AH32" s="4">
        <f t="shared" si="10"/>
        <v>1044.2680722222226</v>
      </c>
      <c r="AK32" s="4">
        <f t="shared" si="17"/>
        <v>1053235.6081770835</v>
      </c>
      <c r="AL32" s="4">
        <f t="shared" si="18"/>
        <v>1019538.9660493826</v>
      </c>
      <c r="AM32" s="16">
        <f t="shared" si="19"/>
        <v>1088045.9533887208</v>
      </c>
    </row>
    <row r="33" spans="1:39" x14ac:dyDescent="0.35">
      <c r="A33" s="4">
        <v>30</v>
      </c>
      <c r="B33" s="2">
        <v>559.30999999999995</v>
      </c>
      <c r="C33" s="2">
        <v>559</v>
      </c>
      <c r="D33" s="1">
        <f t="shared" si="0"/>
        <v>577.77864699999986</v>
      </c>
      <c r="E33" s="1">
        <f t="shared" si="1"/>
        <v>522.45414999999957</v>
      </c>
      <c r="G33" s="5">
        <f t="shared" si="2"/>
        <v>352.63758315060392</v>
      </c>
      <c r="I33" s="5">
        <f t="shared" si="3"/>
        <v>18.778646999999864</v>
      </c>
      <c r="K33" s="5">
        <f t="shared" si="4"/>
        <v>-18.778646999999864</v>
      </c>
      <c r="N33" s="7">
        <f t="shared" si="5"/>
        <v>3.3593286225402259E-2</v>
      </c>
      <c r="O33" s="7"/>
      <c r="P33" s="7">
        <f t="shared" si="11"/>
        <v>18.778646999999864</v>
      </c>
      <c r="Q33" s="7">
        <f t="shared" si="12"/>
        <v>988.94357522222231</v>
      </c>
      <c r="T33" s="5">
        <f t="shared" si="6"/>
        <v>1178315.4553458744</v>
      </c>
      <c r="U33" s="5">
        <f t="shared" si="7"/>
        <v>1015504.0771604937</v>
      </c>
      <c r="V33" s="5">
        <f t="shared" si="8"/>
        <v>1367229.6778849105</v>
      </c>
      <c r="X33" s="15">
        <f t="shared" si="13"/>
        <v>1335.5991522225313</v>
      </c>
      <c r="Z33" s="4">
        <f t="shared" si="14"/>
        <v>36.545850000000428</v>
      </c>
      <c r="AB33" s="6">
        <f t="shared" si="15"/>
        <v>36.545850000000428</v>
      </c>
      <c r="AC33" s="6"/>
      <c r="AE33" s="4">
        <f t="shared" si="16"/>
        <v>6.5377191413238694E-2</v>
      </c>
      <c r="AG33" s="4">
        <f t="shared" si="9"/>
        <v>36.545850000000428</v>
      </c>
      <c r="AH33" s="4">
        <f t="shared" si="10"/>
        <v>1044.2680722222226</v>
      </c>
      <c r="AK33" s="4">
        <f t="shared" si="17"/>
        <v>1051149.4193520837</v>
      </c>
      <c r="AL33" s="4">
        <f t="shared" si="18"/>
        <v>1015504.0771604937</v>
      </c>
      <c r="AM33" s="16">
        <f t="shared" si="19"/>
        <v>1088045.9533887208</v>
      </c>
    </row>
    <row r="34" spans="1:39" x14ac:dyDescent="0.35">
      <c r="A34" s="4">
        <v>31</v>
      </c>
      <c r="B34" s="2">
        <v>564.23</v>
      </c>
      <c r="C34" s="2">
        <v>559</v>
      </c>
      <c r="D34" s="1">
        <f t="shared" si="0"/>
        <v>594.13125100000002</v>
      </c>
      <c r="E34" s="1">
        <f t="shared" si="1"/>
        <v>537.04194999999982</v>
      </c>
      <c r="G34" s="5">
        <f t="shared" si="2"/>
        <v>1234.2047968250024</v>
      </c>
      <c r="I34" s="5">
        <f t="shared" si="3"/>
        <v>35.13125100000002</v>
      </c>
      <c r="K34" s="5">
        <f t="shared" si="4"/>
        <v>-35.13125100000002</v>
      </c>
      <c r="N34" s="7">
        <f t="shared" si="5"/>
        <v>6.2846602862254061E-2</v>
      </c>
      <c r="O34" s="7"/>
      <c r="P34" s="7">
        <f t="shared" si="11"/>
        <v>35.13125100000002</v>
      </c>
      <c r="Q34" s="7">
        <f t="shared" si="12"/>
        <v>972.59097122222215</v>
      </c>
      <c r="T34" s="5">
        <f t="shared" ref="T34:T97" si="20">(C34-(AVERAGE($C$4:$C$111)))*(D34-(AVERAGE($D$4:$D$111)))</f>
        <v>1161836.5729038741</v>
      </c>
      <c r="U34" s="5">
        <f t="shared" si="7"/>
        <v>1015504.0771604937</v>
      </c>
      <c r="V34" s="5">
        <f t="shared" si="8"/>
        <v>1329255.3447066883</v>
      </c>
      <c r="X34" s="15">
        <f t="shared" si="13"/>
        <v>482.15595980250811</v>
      </c>
      <c r="Z34" s="4">
        <f t="shared" si="14"/>
        <v>21.958050000000185</v>
      </c>
      <c r="AB34" s="6">
        <f t="shared" si="15"/>
        <v>21.958050000000185</v>
      </c>
      <c r="AC34" s="6"/>
      <c r="AE34" s="4">
        <f t="shared" si="16"/>
        <v>3.9280948121646127E-2</v>
      </c>
      <c r="AG34" s="4">
        <f t="shared" si="9"/>
        <v>21.958050000000185</v>
      </c>
      <c r="AH34" s="4">
        <f t="shared" si="10"/>
        <v>1029.6802722222224</v>
      </c>
      <c r="AK34" s="4">
        <f t="shared" si="17"/>
        <v>1036448.9691187501</v>
      </c>
      <c r="AL34" s="4">
        <f t="shared" si="18"/>
        <v>1015504.0771604937</v>
      </c>
      <c r="AM34" s="16">
        <f t="shared" si="19"/>
        <v>1057825.8519562252</v>
      </c>
    </row>
    <row r="35" spans="1:39" x14ac:dyDescent="0.35">
      <c r="A35" s="4">
        <v>32</v>
      </c>
      <c r="B35" s="2">
        <v>564.23</v>
      </c>
      <c r="C35" s="2">
        <v>561</v>
      </c>
      <c r="D35" s="1">
        <f t="shared" si="0"/>
        <v>594.13125100000002</v>
      </c>
      <c r="E35" s="1">
        <f t="shared" si="1"/>
        <v>537.04194999999982</v>
      </c>
      <c r="G35" s="5">
        <f t="shared" si="2"/>
        <v>1097.6797928250023</v>
      </c>
      <c r="I35" s="5">
        <f t="shared" si="3"/>
        <v>33.13125100000002</v>
      </c>
      <c r="K35" s="5">
        <f t="shared" si="4"/>
        <v>-33.13125100000002</v>
      </c>
      <c r="N35" s="7">
        <f t="shared" si="5"/>
        <v>5.9057488413547271E-2</v>
      </c>
      <c r="O35" s="7"/>
      <c r="P35" s="7">
        <f t="shared" si="11"/>
        <v>33.13125100000002</v>
      </c>
      <c r="Q35" s="7">
        <f t="shared" si="12"/>
        <v>972.59097122222215</v>
      </c>
      <c r="T35" s="5">
        <f t="shared" si="20"/>
        <v>1159530.7061733743</v>
      </c>
      <c r="U35" s="5">
        <f t="shared" si="7"/>
        <v>1011477.1882716048</v>
      </c>
      <c r="V35" s="5">
        <f t="shared" si="8"/>
        <v>1329255.3447066883</v>
      </c>
      <c r="X35" s="15">
        <f t="shared" si="13"/>
        <v>573.9881598025089</v>
      </c>
      <c r="Z35" s="4">
        <f t="shared" si="14"/>
        <v>23.958050000000185</v>
      </c>
      <c r="AB35" s="6">
        <f t="shared" si="15"/>
        <v>23.958050000000185</v>
      </c>
      <c r="AC35" s="6"/>
      <c r="AE35" s="4">
        <f t="shared" si="16"/>
        <v>4.2705971479501219E-2</v>
      </c>
      <c r="AG35" s="4">
        <f t="shared" si="9"/>
        <v>23.958050000000185</v>
      </c>
      <c r="AH35" s="4">
        <f t="shared" si="10"/>
        <v>1029.6802722222224</v>
      </c>
      <c r="AK35" s="4">
        <f t="shared" si="17"/>
        <v>1034391.9558937501</v>
      </c>
      <c r="AL35" s="4">
        <f t="shared" si="18"/>
        <v>1011477.1882716048</v>
      </c>
      <c r="AM35" s="16">
        <f t="shared" si="19"/>
        <v>1057825.8519562252</v>
      </c>
    </row>
    <row r="36" spans="1:39" x14ac:dyDescent="0.35">
      <c r="A36" s="4">
        <v>33</v>
      </c>
      <c r="B36" s="2">
        <v>574.04</v>
      </c>
      <c r="C36" s="2">
        <v>573</v>
      </c>
      <c r="D36" s="1">
        <f t="shared" ref="D36:D67" si="21">B36*3.3237-1281.2</f>
        <v>626.73674799999981</v>
      </c>
      <c r="E36" s="1">
        <f t="shared" ref="E36:E67" si="22">B36*2.965-1135.9</f>
        <v>566.12859999999978</v>
      </c>
      <c r="G36" s="5">
        <f t="shared" ref="G36:G68" si="23">((C36-D36))^2</f>
        <v>2887.6380856154833</v>
      </c>
      <c r="I36" s="5">
        <f t="shared" ref="I36:I68" si="24">ABS((C36-D36))</f>
        <v>53.736747999999807</v>
      </c>
      <c r="K36" s="5">
        <f t="shared" ref="K36:K68" si="25">C36-D36</f>
        <v>-53.736747999999807</v>
      </c>
      <c r="N36" s="7">
        <f t="shared" ref="N36:N68" si="26">ABS(($C36-D36)/$C36)</f>
        <v>9.3781410122163705E-2</v>
      </c>
      <c r="O36" s="7"/>
      <c r="P36" s="7">
        <f t="shared" si="11"/>
        <v>53.736747999999807</v>
      </c>
      <c r="Q36" s="7">
        <f t="shared" si="12"/>
        <v>939.98547422222236</v>
      </c>
      <c r="T36" s="5">
        <f t="shared" si="20"/>
        <v>1113294.6988548744</v>
      </c>
      <c r="U36" s="5">
        <f t="shared" ref="U36:U68" si="27">(C36-(AVERAGE($C$4:$C$111)))^2</f>
        <v>987483.85493827146</v>
      </c>
      <c r="V36" s="5">
        <f t="shared" ref="V36:V68" si="28">(D36-(AVERAGE($D$4:$D$111)))^2</f>
        <v>1255134.5323775881</v>
      </c>
      <c r="X36" s="15">
        <f t="shared" si="13"/>
        <v>47.216137960003046</v>
      </c>
      <c r="Z36" s="4">
        <f t="shared" si="14"/>
        <v>6.8714000000002216</v>
      </c>
      <c r="AB36" s="6">
        <f t="shared" si="15"/>
        <v>6.8714000000002216</v>
      </c>
      <c r="AC36" s="6"/>
      <c r="AE36" s="4">
        <f t="shared" si="16"/>
        <v>1.1991972076789217E-2</v>
      </c>
      <c r="AG36" s="4">
        <f t="shared" ref="AG36:AG67" si="29">ABS(E36-C36)</f>
        <v>6.8714000000002216</v>
      </c>
      <c r="AH36" s="4">
        <f t="shared" ref="AH36:AH67" si="30">ABS(E36-AVERAGE($C$4:$C$111))</f>
        <v>1000.5936222222224</v>
      </c>
      <c r="AK36" s="4">
        <f t="shared" si="17"/>
        <v>993145.82606875012</v>
      </c>
      <c r="AL36" s="4">
        <f t="shared" si="18"/>
        <v>987483.85493827146</v>
      </c>
      <c r="AM36" s="16">
        <f t="shared" si="19"/>
        <v>998840.26144350157</v>
      </c>
    </row>
    <row r="37" spans="1:39" x14ac:dyDescent="0.35">
      <c r="A37" s="4">
        <v>34</v>
      </c>
      <c r="B37" s="2">
        <v>578.94000000000005</v>
      </c>
      <c r="C37" s="2">
        <v>574</v>
      </c>
      <c r="D37" s="1">
        <f t="shared" si="21"/>
        <v>643.02287800000022</v>
      </c>
      <c r="E37" s="1">
        <f t="shared" si="22"/>
        <v>580.6570999999999</v>
      </c>
      <c r="G37" s="5">
        <f t="shared" si="23"/>
        <v>4764.1576874029142</v>
      </c>
      <c r="I37" s="5">
        <f t="shared" si="24"/>
        <v>69.022878000000219</v>
      </c>
      <c r="K37" s="5">
        <f t="shared" si="25"/>
        <v>-69.022878000000219</v>
      </c>
      <c r="N37" s="7">
        <f t="shared" si="26"/>
        <v>0.120248916376307</v>
      </c>
      <c r="O37" s="7"/>
      <c r="P37" s="7">
        <f t="shared" si="11"/>
        <v>69.022878000000219</v>
      </c>
      <c r="Q37" s="7">
        <f t="shared" si="12"/>
        <v>923.69934422222195</v>
      </c>
      <c r="T37" s="5">
        <f t="shared" si="20"/>
        <v>1096006.7678216239</v>
      </c>
      <c r="U37" s="5">
        <f t="shared" si="27"/>
        <v>985497.41049382708</v>
      </c>
      <c r="V37" s="5">
        <f t="shared" si="28"/>
        <v>1218908.1597980794</v>
      </c>
      <c r="X37" s="15">
        <f t="shared" si="13"/>
        <v>44.316980409998671</v>
      </c>
      <c r="Z37" s="4">
        <f t="shared" si="14"/>
        <v>6.6570999999999003</v>
      </c>
      <c r="AB37" s="6">
        <f t="shared" si="15"/>
        <v>-6.6570999999999003</v>
      </c>
      <c r="AC37" s="6"/>
      <c r="AE37" s="4">
        <f t="shared" si="16"/>
        <v>1.1597735191637457E-2</v>
      </c>
      <c r="AG37" s="4">
        <f t="shared" si="29"/>
        <v>6.6570999999999003</v>
      </c>
      <c r="AH37" s="4">
        <f t="shared" si="30"/>
        <v>986.06512222222227</v>
      </c>
      <c r="AK37" s="4">
        <f t="shared" si="17"/>
        <v>977723.64130069443</v>
      </c>
      <c r="AL37" s="4">
        <f t="shared" si="18"/>
        <v>985497.41049382708</v>
      </c>
      <c r="AM37" s="16">
        <f t="shared" si="19"/>
        <v>970011.19290538889</v>
      </c>
    </row>
    <row r="38" spans="1:39" x14ac:dyDescent="0.35">
      <c r="A38" s="4">
        <v>35</v>
      </c>
      <c r="B38" s="2">
        <v>569.13</v>
      </c>
      <c r="C38" s="2">
        <v>574</v>
      </c>
      <c r="D38" s="1">
        <f t="shared" si="21"/>
        <v>610.41738099999998</v>
      </c>
      <c r="E38" s="1">
        <f t="shared" si="22"/>
        <v>551.57044999999971</v>
      </c>
      <c r="G38" s="5">
        <f t="shared" si="23"/>
        <v>1326.2256388991593</v>
      </c>
      <c r="I38" s="5">
        <f t="shared" si="24"/>
        <v>36.417380999999978</v>
      </c>
      <c r="K38" s="5">
        <f t="shared" si="25"/>
        <v>-36.417380999999978</v>
      </c>
      <c r="N38" s="7">
        <f t="shared" si="26"/>
        <v>6.3444914634146296E-2</v>
      </c>
      <c r="O38" s="7"/>
      <c r="P38" s="7">
        <f t="shared" si="11"/>
        <v>36.417380999999978</v>
      </c>
      <c r="Q38" s="7">
        <f t="shared" si="12"/>
        <v>956.30484122222219</v>
      </c>
      <c r="T38" s="5">
        <f t="shared" si="20"/>
        <v>1128374.9692601243</v>
      </c>
      <c r="U38" s="5">
        <f t="shared" si="27"/>
        <v>985497.41049382708</v>
      </c>
      <c r="V38" s="5">
        <f t="shared" si="28"/>
        <v>1291966.9374014672</v>
      </c>
      <c r="X38" s="15">
        <f t="shared" si="13"/>
        <v>503.084713202513</v>
      </c>
      <c r="Z38" s="4">
        <f t="shared" si="14"/>
        <v>22.42955000000029</v>
      </c>
      <c r="AB38" s="6">
        <f t="shared" si="15"/>
        <v>22.42955000000029</v>
      </c>
      <c r="AC38" s="6"/>
      <c r="AE38" s="4">
        <f t="shared" si="16"/>
        <v>3.9075871080139879E-2</v>
      </c>
      <c r="AG38" s="4">
        <f t="shared" si="29"/>
        <v>22.42955000000029</v>
      </c>
      <c r="AH38" s="4">
        <f t="shared" si="30"/>
        <v>1015.1517722222225</v>
      </c>
      <c r="AK38" s="4">
        <f t="shared" si="17"/>
        <v>1006598.6051256945</v>
      </c>
      <c r="AL38" s="4">
        <f t="shared" si="18"/>
        <v>985497.41049382708</v>
      </c>
      <c r="AM38" s="16">
        <f t="shared" si="19"/>
        <v>1028151.612629063</v>
      </c>
    </row>
    <row r="39" spans="1:39" x14ac:dyDescent="0.35">
      <c r="A39" s="4">
        <v>36</v>
      </c>
      <c r="B39" s="2">
        <v>588.77</v>
      </c>
      <c r="C39" s="2">
        <v>575</v>
      </c>
      <c r="D39" s="1">
        <f t="shared" si="21"/>
        <v>675.69484899999998</v>
      </c>
      <c r="E39" s="1">
        <f t="shared" si="22"/>
        <v>609.80304999999976</v>
      </c>
      <c r="G39" s="5">
        <f t="shared" si="23"/>
        <v>10139.452615132795</v>
      </c>
      <c r="I39" s="5">
        <f t="shared" si="24"/>
        <v>100.69484899999998</v>
      </c>
      <c r="K39" s="5">
        <f t="shared" si="25"/>
        <v>-100.69484899999998</v>
      </c>
      <c r="N39" s="7">
        <f t="shared" si="26"/>
        <v>0.17512147652173909</v>
      </c>
      <c r="O39" s="7"/>
      <c r="P39" s="7">
        <f t="shared" si="11"/>
        <v>100.69484899999998</v>
      </c>
      <c r="Q39" s="7">
        <f t="shared" si="12"/>
        <v>891.0273732222222</v>
      </c>
      <c r="T39" s="5">
        <f t="shared" si="20"/>
        <v>1062501.2063988743</v>
      </c>
      <c r="U39" s="5">
        <f t="shared" si="27"/>
        <v>983512.96604938258</v>
      </c>
      <c r="V39" s="5">
        <f t="shared" si="28"/>
        <v>1147833.1781773176</v>
      </c>
      <c r="X39" s="15">
        <f t="shared" si="13"/>
        <v>1211.2522893024832</v>
      </c>
      <c r="Z39" s="4">
        <f t="shared" si="14"/>
        <v>34.803049999999757</v>
      </c>
      <c r="AB39" s="6">
        <f t="shared" si="15"/>
        <v>-34.803049999999757</v>
      </c>
      <c r="AC39" s="6"/>
      <c r="AE39" s="4">
        <f t="shared" si="16"/>
        <v>6.0527043478260448E-2</v>
      </c>
      <c r="AG39" s="4">
        <f t="shared" si="29"/>
        <v>34.803049999999757</v>
      </c>
      <c r="AH39" s="4">
        <f t="shared" si="30"/>
        <v>956.91917222222241</v>
      </c>
      <c r="AK39" s="4">
        <f t="shared" si="17"/>
        <v>947834.06353541673</v>
      </c>
      <c r="AL39" s="4">
        <f t="shared" si="18"/>
        <v>983512.96604938258</v>
      </c>
      <c r="AM39" s="16">
        <f t="shared" si="19"/>
        <v>913449.48466388788</v>
      </c>
    </row>
    <row r="40" spans="1:39" x14ac:dyDescent="0.35">
      <c r="A40" s="4">
        <v>37</v>
      </c>
      <c r="B40" s="2">
        <v>569.13</v>
      </c>
      <c r="C40" s="2">
        <v>586</v>
      </c>
      <c r="D40" s="1">
        <f t="shared" si="21"/>
        <v>610.41738099999998</v>
      </c>
      <c r="E40" s="1">
        <f t="shared" si="22"/>
        <v>551.57044999999971</v>
      </c>
      <c r="G40" s="5">
        <f t="shared" si="23"/>
        <v>596.20849489915986</v>
      </c>
      <c r="I40" s="5">
        <f t="shared" si="24"/>
        <v>24.417380999999978</v>
      </c>
      <c r="K40" s="5">
        <f t="shared" si="25"/>
        <v>-24.417380999999978</v>
      </c>
      <c r="N40" s="7">
        <f t="shared" si="26"/>
        <v>4.1667885665528974E-2</v>
      </c>
      <c r="O40" s="7"/>
      <c r="P40" s="7">
        <f t="shared" si="11"/>
        <v>24.417380999999978</v>
      </c>
      <c r="Q40" s="7">
        <f t="shared" si="12"/>
        <v>956.30484122222219</v>
      </c>
      <c r="T40" s="5">
        <f t="shared" si="20"/>
        <v>1114735.2024371242</v>
      </c>
      <c r="U40" s="5">
        <f t="shared" si="27"/>
        <v>961816.0771604937</v>
      </c>
      <c r="V40" s="5">
        <f t="shared" si="28"/>
        <v>1291966.9374014672</v>
      </c>
      <c r="X40" s="15">
        <f t="shared" si="13"/>
        <v>1185.39391320252</v>
      </c>
      <c r="Z40" s="4">
        <f t="shared" si="14"/>
        <v>34.42955000000029</v>
      </c>
      <c r="AB40" s="6">
        <f t="shared" si="15"/>
        <v>34.42955000000029</v>
      </c>
      <c r="AC40" s="6"/>
      <c r="AE40" s="4">
        <f t="shared" si="16"/>
        <v>5.8753498293515852E-2</v>
      </c>
      <c r="AG40" s="4">
        <f t="shared" si="29"/>
        <v>34.42955000000029</v>
      </c>
      <c r="AH40" s="4">
        <f t="shared" si="30"/>
        <v>1015.1517722222225</v>
      </c>
      <c r="AK40" s="4">
        <f t="shared" si="17"/>
        <v>994430.86777569458</v>
      </c>
      <c r="AL40" s="4">
        <f t="shared" si="18"/>
        <v>961816.0771604937</v>
      </c>
      <c r="AM40" s="16">
        <f t="shared" si="19"/>
        <v>1028151.612629063</v>
      </c>
    </row>
    <row r="41" spans="1:39" x14ac:dyDescent="0.35">
      <c r="A41" s="4">
        <v>38</v>
      </c>
      <c r="B41" s="2">
        <v>583.86</v>
      </c>
      <c r="C41" s="2">
        <v>614</v>
      </c>
      <c r="D41" s="1">
        <f t="shared" si="21"/>
        <v>659.37548200000015</v>
      </c>
      <c r="E41" s="1">
        <f t="shared" si="22"/>
        <v>595.24489999999992</v>
      </c>
      <c r="G41" s="5">
        <f t="shared" si="23"/>
        <v>2058.9343667323374</v>
      </c>
      <c r="I41" s="5">
        <f t="shared" si="24"/>
        <v>45.375482000000147</v>
      </c>
      <c r="K41" s="5">
        <f t="shared" si="25"/>
        <v>-45.375482000000147</v>
      </c>
      <c r="N41" s="7">
        <f t="shared" si="26"/>
        <v>7.3901436482084928E-2</v>
      </c>
      <c r="O41" s="7"/>
      <c r="P41" s="7">
        <f t="shared" si="11"/>
        <v>45.375482000000147</v>
      </c>
      <c r="Q41" s="7">
        <f t="shared" si="12"/>
        <v>907.34674022222202</v>
      </c>
      <c r="T41" s="5">
        <f t="shared" si="20"/>
        <v>1036265.6090696241</v>
      </c>
      <c r="U41" s="5">
        <f t="shared" si="27"/>
        <v>907679.63271604932</v>
      </c>
      <c r="V41" s="5">
        <f t="shared" si="28"/>
        <v>1183067.6527655127</v>
      </c>
      <c r="X41" s="15">
        <f t="shared" si="13"/>
        <v>351.75377601000315</v>
      </c>
      <c r="Z41" s="4">
        <f t="shared" si="14"/>
        <v>18.755100000000084</v>
      </c>
      <c r="AB41" s="6">
        <f t="shared" si="15"/>
        <v>18.755100000000084</v>
      </c>
      <c r="AC41" s="6"/>
      <c r="AE41" s="4">
        <f t="shared" si="16"/>
        <v>3.0545765472312841E-2</v>
      </c>
      <c r="AG41" s="4">
        <f t="shared" si="29"/>
        <v>18.755100000000084</v>
      </c>
      <c r="AH41" s="4">
        <f t="shared" si="30"/>
        <v>971.47732222222226</v>
      </c>
      <c r="AK41" s="4">
        <f t="shared" si="17"/>
        <v>924429.86156736105</v>
      </c>
      <c r="AL41" s="4">
        <f t="shared" si="18"/>
        <v>907679.63271604932</v>
      </c>
      <c r="AM41" s="16">
        <f t="shared" si="19"/>
        <v>941489.1974609138</v>
      </c>
    </row>
    <row r="42" spans="1:39" x14ac:dyDescent="0.35">
      <c r="A42" s="4">
        <v>39</v>
      </c>
      <c r="B42" s="2">
        <v>623.12</v>
      </c>
      <c r="C42" s="2">
        <v>664</v>
      </c>
      <c r="D42" s="1">
        <f t="shared" si="21"/>
        <v>789.86394399999995</v>
      </c>
      <c r="E42" s="1">
        <f t="shared" si="22"/>
        <v>711.65079999999989</v>
      </c>
      <c r="G42" s="5">
        <f t="shared" si="23"/>
        <v>15841.732399235123</v>
      </c>
      <c r="I42" s="5">
        <f t="shared" si="24"/>
        <v>125.86394399999995</v>
      </c>
      <c r="K42" s="5">
        <f t="shared" si="25"/>
        <v>-125.86394399999995</v>
      </c>
      <c r="N42" s="7">
        <f t="shared" si="26"/>
        <v>0.18955413253012041</v>
      </c>
      <c r="O42" s="7"/>
      <c r="P42" s="7">
        <f t="shared" si="11"/>
        <v>125.86394399999995</v>
      </c>
      <c r="Q42" s="7">
        <f t="shared" si="12"/>
        <v>776.85827822222222</v>
      </c>
      <c r="T42" s="5">
        <f t="shared" si="20"/>
        <v>864086.31796612439</v>
      </c>
      <c r="U42" s="5">
        <f t="shared" si="27"/>
        <v>814907.41049382708</v>
      </c>
      <c r="V42" s="5">
        <f t="shared" si="28"/>
        <v>916233.12695585063</v>
      </c>
      <c r="X42" s="15">
        <f t="shared" si="13"/>
        <v>2270.5987406399895</v>
      </c>
      <c r="Z42" s="4">
        <f t="shared" si="14"/>
        <v>47.65079999999989</v>
      </c>
      <c r="AB42" s="6">
        <f t="shared" si="15"/>
        <v>-47.65079999999989</v>
      </c>
      <c r="AC42" s="6"/>
      <c r="AE42" s="4">
        <f t="shared" si="16"/>
        <v>7.1763253012048028E-2</v>
      </c>
      <c r="AG42" s="4">
        <f t="shared" si="29"/>
        <v>47.65079999999989</v>
      </c>
      <c r="AH42" s="4">
        <f t="shared" si="30"/>
        <v>855.07142222222228</v>
      </c>
      <c r="AK42" s="4">
        <f t="shared" si="17"/>
        <v>770832.48571458331</v>
      </c>
      <c r="AL42" s="4">
        <f t="shared" si="18"/>
        <v>814907.41049382708</v>
      </c>
      <c r="AM42" s="16">
        <f t="shared" si="19"/>
        <v>729141.38880250638</v>
      </c>
    </row>
    <row r="43" spans="1:39" x14ac:dyDescent="0.35">
      <c r="A43" s="4">
        <v>40</v>
      </c>
      <c r="B43" s="2">
        <v>677.11</v>
      </c>
      <c r="C43" s="2">
        <v>822</v>
      </c>
      <c r="D43" s="1">
        <f t="shared" si="21"/>
        <v>969.31050699999992</v>
      </c>
      <c r="E43" s="1">
        <f t="shared" si="22"/>
        <v>871.73114999999984</v>
      </c>
      <c r="G43" s="5">
        <f t="shared" si="23"/>
        <v>21700.385472597023</v>
      </c>
      <c r="I43" s="5">
        <f t="shared" si="24"/>
        <v>147.31050699999992</v>
      </c>
      <c r="K43" s="5">
        <f t="shared" si="25"/>
        <v>-147.31050699999992</v>
      </c>
      <c r="N43" s="7">
        <f t="shared" si="26"/>
        <v>0.17920986253041352</v>
      </c>
      <c r="O43" s="7"/>
      <c r="P43" s="7">
        <f t="shared" si="11"/>
        <v>147.31050699999992</v>
      </c>
      <c r="Q43" s="7">
        <f t="shared" si="12"/>
        <v>597.41171522222226</v>
      </c>
      <c r="T43" s="5">
        <f t="shared" si="20"/>
        <v>579210.7685831245</v>
      </c>
      <c r="U43" s="5">
        <f t="shared" si="27"/>
        <v>554611.18827160483</v>
      </c>
      <c r="V43" s="5">
        <f t="shared" si="28"/>
        <v>604901.45445525995</v>
      </c>
      <c r="X43" s="15">
        <f t="shared" si="13"/>
        <v>2473.1872803224842</v>
      </c>
      <c r="Z43" s="4">
        <f t="shared" si="14"/>
        <v>49.731149999999843</v>
      </c>
      <c r="AB43" s="6">
        <f t="shared" si="15"/>
        <v>-49.731149999999843</v>
      </c>
      <c r="AC43" s="6"/>
      <c r="AE43" s="4">
        <f t="shared" si="16"/>
        <v>6.0500182481751631E-2</v>
      </c>
      <c r="AG43" s="4">
        <f t="shared" si="29"/>
        <v>49.731149999999843</v>
      </c>
      <c r="AH43" s="4">
        <f t="shared" si="30"/>
        <v>694.99107222222233</v>
      </c>
      <c r="AK43" s="4">
        <f t="shared" si="17"/>
        <v>516701.24525347224</v>
      </c>
      <c r="AL43" s="4">
        <f t="shared" si="18"/>
        <v>554611.18827160483</v>
      </c>
      <c r="AM43" s="16">
        <f t="shared" si="19"/>
        <v>481382.6018881952</v>
      </c>
    </row>
    <row r="44" spans="1:39" x14ac:dyDescent="0.35">
      <c r="A44" s="4">
        <v>41</v>
      </c>
      <c r="B44" s="2">
        <v>672.21</v>
      </c>
      <c r="C44" s="2">
        <v>864</v>
      </c>
      <c r="D44" s="1">
        <f t="shared" si="21"/>
        <v>953.02437699999996</v>
      </c>
      <c r="E44" s="1">
        <f t="shared" si="22"/>
        <v>857.20264999999995</v>
      </c>
      <c r="G44" s="5">
        <f t="shared" si="23"/>
        <v>7925.3397002381216</v>
      </c>
      <c r="I44" s="5">
        <f t="shared" si="24"/>
        <v>89.024376999999959</v>
      </c>
      <c r="K44" s="5">
        <f t="shared" si="25"/>
        <v>-89.024376999999959</v>
      </c>
      <c r="N44" s="7">
        <f t="shared" si="26"/>
        <v>0.10303747337962958</v>
      </c>
      <c r="O44" s="7"/>
      <c r="P44" s="7">
        <f t="shared" si="11"/>
        <v>89.024376999999959</v>
      </c>
      <c r="Q44" s="7">
        <f t="shared" si="12"/>
        <v>613.69784522222221</v>
      </c>
      <c r="T44" s="5">
        <f t="shared" si="20"/>
        <v>557989.72145962447</v>
      </c>
      <c r="U44" s="5">
        <f t="shared" si="27"/>
        <v>493818.5216049382</v>
      </c>
      <c r="V44" s="5">
        <f t="shared" si="28"/>
        <v>630499.90154819621</v>
      </c>
      <c r="X44" s="15">
        <f t="shared" si="13"/>
        <v>46.203967022500699</v>
      </c>
      <c r="Z44" s="4">
        <f t="shared" si="14"/>
        <v>6.7973500000000513</v>
      </c>
      <c r="AB44" s="6">
        <f t="shared" si="15"/>
        <v>6.7973500000000513</v>
      </c>
      <c r="AC44" s="6"/>
      <c r="AE44" s="4">
        <f t="shared" si="16"/>
        <v>7.8673032407407997E-3</v>
      </c>
      <c r="AG44" s="4">
        <f t="shared" si="29"/>
        <v>6.7973500000000513</v>
      </c>
      <c r="AH44" s="4">
        <f t="shared" si="30"/>
        <v>709.51957222222222</v>
      </c>
      <c r="AK44" s="4">
        <f t="shared" si="17"/>
        <v>497770.41373402771</v>
      </c>
      <c r="AL44" s="4">
        <f t="shared" si="18"/>
        <v>493818.5216049382</v>
      </c>
      <c r="AM44" s="16">
        <f t="shared" si="19"/>
        <v>501753.9317554576</v>
      </c>
    </row>
    <row r="45" spans="1:39" x14ac:dyDescent="0.35">
      <c r="A45" s="4">
        <v>42</v>
      </c>
      <c r="B45" s="2">
        <v>745.83</v>
      </c>
      <c r="C45" s="2">
        <v>1032</v>
      </c>
      <c r="D45" s="1">
        <f t="shared" si="21"/>
        <v>1197.7151710000001</v>
      </c>
      <c r="E45" s="1">
        <f t="shared" si="22"/>
        <v>1075.4859499999998</v>
      </c>
      <c r="G45" s="5">
        <f t="shared" si="23"/>
        <v>27461.517899559258</v>
      </c>
      <c r="I45" s="5">
        <f t="shared" si="24"/>
        <v>165.71517100000005</v>
      </c>
      <c r="K45" s="5">
        <f t="shared" si="25"/>
        <v>-165.71517100000005</v>
      </c>
      <c r="N45" s="7">
        <f t="shared" si="26"/>
        <v>0.16057671608527138</v>
      </c>
      <c r="O45" s="7"/>
      <c r="P45" s="7">
        <f t="shared" si="11"/>
        <v>165.71517100000005</v>
      </c>
      <c r="Q45" s="7">
        <f t="shared" si="12"/>
        <v>369.00705122222212</v>
      </c>
      <c r="T45" s="5">
        <f t="shared" si="20"/>
        <v>293749.35614062456</v>
      </c>
      <c r="U45" s="5">
        <f t="shared" si="27"/>
        <v>285927.85493827157</v>
      </c>
      <c r="V45" s="5">
        <f t="shared" si="28"/>
        <v>301784.81299648189</v>
      </c>
      <c r="X45" s="15">
        <f t="shared" si="13"/>
        <v>1891.0278474024803</v>
      </c>
      <c r="Z45" s="4">
        <f t="shared" si="14"/>
        <v>43.485949999999775</v>
      </c>
      <c r="AB45" s="6">
        <f t="shared" si="15"/>
        <v>-43.485949999999775</v>
      </c>
      <c r="AC45" s="6"/>
      <c r="AE45" s="4">
        <f t="shared" si="16"/>
        <v>4.2137548449612185E-2</v>
      </c>
      <c r="AG45" s="4">
        <f t="shared" si="29"/>
        <v>43.485949999999775</v>
      </c>
      <c r="AH45" s="4">
        <f t="shared" si="30"/>
        <v>491.2362722222224</v>
      </c>
      <c r="AK45" s="4">
        <f t="shared" si="17"/>
        <v>262047.3691840278</v>
      </c>
      <c r="AL45" s="4">
        <f t="shared" si="18"/>
        <v>285927.85493827157</v>
      </c>
      <c r="AM45" s="16">
        <f t="shared" si="19"/>
        <v>240161.36417032528</v>
      </c>
    </row>
    <row r="46" spans="1:39" x14ac:dyDescent="0.35">
      <c r="A46" s="4">
        <v>43</v>
      </c>
      <c r="B46" s="2">
        <v>731.1</v>
      </c>
      <c r="C46" s="2">
        <v>1032</v>
      </c>
      <c r="D46" s="1">
        <f t="shared" si="21"/>
        <v>1148.7570699999999</v>
      </c>
      <c r="E46" s="1">
        <f t="shared" si="22"/>
        <v>1031.8114999999998</v>
      </c>
      <c r="G46" s="5">
        <f t="shared" si="23"/>
        <v>13632.213394984874</v>
      </c>
      <c r="I46" s="5">
        <f t="shared" si="24"/>
        <v>116.75706999999989</v>
      </c>
      <c r="K46" s="5">
        <f t="shared" si="25"/>
        <v>-116.75706999999989</v>
      </c>
      <c r="N46" s="7">
        <f t="shared" si="26"/>
        <v>0.11313669573643399</v>
      </c>
      <c r="O46" s="7"/>
      <c r="P46" s="7">
        <f t="shared" si="11"/>
        <v>116.75706999999989</v>
      </c>
      <c r="Q46" s="7">
        <f t="shared" si="12"/>
        <v>417.96515222222229</v>
      </c>
      <c r="T46" s="5">
        <f t="shared" si="20"/>
        <v>319928.34070312465</v>
      </c>
      <c r="U46" s="5">
        <f t="shared" si="27"/>
        <v>285927.85493827157</v>
      </c>
      <c r="V46" s="5">
        <f t="shared" si="28"/>
        <v>357971.9198996952</v>
      </c>
      <c r="X46" s="15">
        <f t="shared" si="13"/>
        <v>3.5532250000076808E-2</v>
      </c>
      <c r="Z46" s="4">
        <f t="shared" si="14"/>
        <v>0.18850000000020373</v>
      </c>
      <c r="AB46" s="6">
        <f t="shared" si="15"/>
        <v>0.18850000000020373</v>
      </c>
      <c r="AC46" s="6"/>
      <c r="AE46" s="4">
        <f t="shared" si="16"/>
        <v>1.8265503875988733E-4</v>
      </c>
      <c r="AG46" s="4">
        <f t="shared" si="29"/>
        <v>0.18850000000020373</v>
      </c>
      <c r="AH46" s="4">
        <f t="shared" si="30"/>
        <v>534.91072222222238</v>
      </c>
      <c r="AK46" s="4">
        <f t="shared" si="17"/>
        <v>285401.06814236112</v>
      </c>
      <c r="AL46" s="4">
        <f t="shared" si="18"/>
        <v>285927.85493827157</v>
      </c>
      <c r="AM46" s="16">
        <f t="shared" si="19"/>
        <v>284875.25188612903</v>
      </c>
    </row>
    <row r="47" spans="1:39" x14ac:dyDescent="0.35">
      <c r="A47" s="4">
        <v>44</v>
      </c>
      <c r="B47" s="2">
        <v>745.83</v>
      </c>
      <c r="C47" s="2">
        <v>1036</v>
      </c>
      <c r="D47" s="1">
        <f t="shared" si="21"/>
        <v>1197.7151710000001</v>
      </c>
      <c r="E47" s="1">
        <f t="shared" si="22"/>
        <v>1075.4859499999998</v>
      </c>
      <c r="G47" s="5">
        <f t="shared" si="23"/>
        <v>26151.796531559259</v>
      </c>
      <c r="I47" s="5">
        <f t="shared" si="24"/>
        <v>161.71517100000005</v>
      </c>
      <c r="K47" s="5">
        <f t="shared" si="25"/>
        <v>-161.71517100000005</v>
      </c>
      <c r="N47" s="7">
        <f t="shared" si="26"/>
        <v>0.15609572490347495</v>
      </c>
      <c r="O47" s="7"/>
      <c r="P47" s="7">
        <f t="shared" si="11"/>
        <v>161.71517100000005</v>
      </c>
      <c r="Q47" s="7">
        <f t="shared" si="12"/>
        <v>369.00705122222212</v>
      </c>
      <c r="T47" s="5">
        <f t="shared" si="20"/>
        <v>291551.95835962455</v>
      </c>
      <c r="U47" s="5">
        <f t="shared" si="27"/>
        <v>281666.07716049376</v>
      </c>
      <c r="V47" s="5">
        <f t="shared" si="28"/>
        <v>301784.81299648189</v>
      </c>
      <c r="X47" s="15">
        <f t="shared" si="13"/>
        <v>1559.1402474024821</v>
      </c>
      <c r="Z47" s="4">
        <f t="shared" si="14"/>
        <v>39.485949999999775</v>
      </c>
      <c r="AB47" s="6">
        <f t="shared" si="15"/>
        <v>-39.485949999999775</v>
      </c>
      <c r="AC47" s="6"/>
      <c r="AE47" s="4">
        <f t="shared" si="16"/>
        <v>3.8113851351351133E-2</v>
      </c>
      <c r="AG47" s="4">
        <f t="shared" si="29"/>
        <v>39.485949999999775</v>
      </c>
      <c r="AH47" s="4">
        <f t="shared" si="30"/>
        <v>491.2362722222224</v>
      </c>
      <c r="AK47" s="4">
        <f t="shared" si="17"/>
        <v>260087.11873402781</v>
      </c>
      <c r="AL47" s="4">
        <f t="shared" si="18"/>
        <v>281666.07716049376</v>
      </c>
      <c r="AM47" s="16">
        <f t="shared" si="19"/>
        <v>240161.36417032528</v>
      </c>
    </row>
    <row r="48" spans="1:39" x14ac:dyDescent="0.35">
      <c r="A48" s="4">
        <v>45</v>
      </c>
      <c r="B48" s="2">
        <v>740.92</v>
      </c>
      <c r="C48" s="2">
        <v>1046</v>
      </c>
      <c r="D48" s="1">
        <f t="shared" si="21"/>
        <v>1181.395804</v>
      </c>
      <c r="E48" s="1">
        <f t="shared" si="22"/>
        <v>1060.9277999999995</v>
      </c>
      <c r="G48" s="5">
        <f t="shared" si="23"/>
        <v>18332.023740806417</v>
      </c>
      <c r="I48" s="5">
        <f t="shared" si="24"/>
        <v>135.395804</v>
      </c>
      <c r="K48" s="5">
        <f t="shared" si="25"/>
        <v>-135.395804</v>
      </c>
      <c r="N48" s="7">
        <f t="shared" si="26"/>
        <v>0.12944149521988527</v>
      </c>
      <c r="O48" s="7"/>
      <c r="P48" s="7">
        <f t="shared" si="11"/>
        <v>135.395804</v>
      </c>
      <c r="Q48" s="7">
        <f t="shared" si="12"/>
        <v>385.32641822222217</v>
      </c>
      <c r="T48" s="5">
        <f t="shared" si="20"/>
        <v>294556.32095662458</v>
      </c>
      <c r="U48" s="5">
        <f t="shared" si="27"/>
        <v>271151.63271604932</v>
      </c>
      <c r="V48" s="5">
        <f t="shared" si="28"/>
        <v>319981.20515232492</v>
      </c>
      <c r="X48" s="15">
        <f t="shared" si="13"/>
        <v>222.83921283998444</v>
      </c>
      <c r="Z48" s="4">
        <f t="shared" si="14"/>
        <v>14.927799999999479</v>
      </c>
      <c r="AB48" s="6">
        <f t="shared" si="15"/>
        <v>-14.927799999999479</v>
      </c>
      <c r="AC48" s="6"/>
      <c r="AE48" s="4">
        <f t="shared" si="16"/>
        <v>1.4271319311662981E-2</v>
      </c>
      <c r="AG48" s="4">
        <f t="shared" si="29"/>
        <v>14.927799999999479</v>
      </c>
      <c r="AH48" s="4">
        <f t="shared" si="30"/>
        <v>505.79442222222269</v>
      </c>
      <c r="AK48" s="4">
        <f t="shared" si="17"/>
        <v>262767.24482847244</v>
      </c>
      <c r="AL48" s="4">
        <f t="shared" si="18"/>
        <v>271151.63271604932</v>
      </c>
      <c r="AM48" s="16">
        <f t="shared" si="19"/>
        <v>254642.11394608181</v>
      </c>
    </row>
    <row r="49" spans="1:39" x14ac:dyDescent="0.35">
      <c r="A49" s="4">
        <v>46</v>
      </c>
      <c r="B49" s="2">
        <v>745.83</v>
      </c>
      <c r="C49" s="2">
        <v>1063</v>
      </c>
      <c r="D49" s="1">
        <f t="shared" si="21"/>
        <v>1197.7151710000001</v>
      </c>
      <c r="E49" s="1">
        <f t="shared" si="22"/>
        <v>1075.4859499999998</v>
      </c>
      <c r="G49" s="5">
        <f t="shared" si="23"/>
        <v>18148.177297559258</v>
      </c>
      <c r="I49" s="5">
        <f t="shared" si="24"/>
        <v>134.71517100000005</v>
      </c>
      <c r="K49" s="5">
        <f t="shared" si="25"/>
        <v>-134.71517100000005</v>
      </c>
      <c r="N49" s="7">
        <f t="shared" si="26"/>
        <v>0.12673111100658518</v>
      </c>
      <c r="O49" s="7"/>
      <c r="P49" s="7">
        <f t="shared" si="11"/>
        <v>134.71517100000005</v>
      </c>
      <c r="Q49" s="7">
        <f t="shared" si="12"/>
        <v>369.00705122222212</v>
      </c>
      <c r="T49" s="5">
        <f t="shared" si="20"/>
        <v>276719.52333787456</v>
      </c>
      <c r="U49" s="5">
        <f t="shared" si="27"/>
        <v>253736.07716049376</v>
      </c>
      <c r="V49" s="5">
        <f t="shared" si="28"/>
        <v>301784.81299648189</v>
      </c>
      <c r="X49" s="15">
        <f t="shared" si="13"/>
        <v>155.89894740249437</v>
      </c>
      <c r="Z49" s="4">
        <f t="shared" si="14"/>
        <v>12.485949999999775</v>
      </c>
      <c r="AB49" s="6">
        <f t="shared" si="15"/>
        <v>-12.485949999999775</v>
      </c>
      <c r="AC49" s="6"/>
      <c r="AE49" s="4">
        <f t="shared" si="16"/>
        <v>1.1745954844778717E-2</v>
      </c>
      <c r="AG49" s="4">
        <f t="shared" si="29"/>
        <v>12.485949999999775</v>
      </c>
      <c r="AH49" s="4">
        <f t="shared" si="30"/>
        <v>491.2362722222224</v>
      </c>
      <c r="AK49" s="4">
        <f t="shared" si="17"/>
        <v>246855.42819652782</v>
      </c>
      <c r="AL49" s="4">
        <f t="shared" si="18"/>
        <v>253736.07716049376</v>
      </c>
      <c r="AM49" s="16">
        <f t="shared" si="19"/>
        <v>240161.36417032528</v>
      </c>
    </row>
    <row r="50" spans="1:39" x14ac:dyDescent="0.35">
      <c r="A50" s="4">
        <v>47</v>
      </c>
      <c r="B50" s="2">
        <v>736.01</v>
      </c>
      <c r="C50" s="2">
        <v>1065</v>
      </c>
      <c r="D50" s="1">
        <f t="shared" si="21"/>
        <v>1165.0764369999999</v>
      </c>
      <c r="E50" s="1">
        <f t="shared" si="22"/>
        <v>1046.3696499999996</v>
      </c>
      <c r="G50" s="5">
        <f t="shared" si="23"/>
        <v>10015.293242614958</v>
      </c>
      <c r="I50" s="5">
        <f t="shared" si="24"/>
        <v>100.07643699999994</v>
      </c>
      <c r="K50" s="5">
        <f t="shared" si="25"/>
        <v>-100.07643699999994</v>
      </c>
      <c r="N50" s="7">
        <f t="shared" si="26"/>
        <v>9.3968485446009331E-2</v>
      </c>
      <c r="O50" s="7"/>
      <c r="P50" s="7">
        <f t="shared" si="11"/>
        <v>100.07643699999994</v>
      </c>
      <c r="Q50" s="7">
        <f t="shared" si="12"/>
        <v>401.64578522222223</v>
      </c>
      <c r="T50" s="5">
        <f t="shared" si="20"/>
        <v>291996.40260037465</v>
      </c>
      <c r="U50" s="5">
        <f t="shared" si="27"/>
        <v>251725.18827160489</v>
      </c>
      <c r="V50" s="5">
        <f t="shared" si="28"/>
        <v>338710.24078672938</v>
      </c>
      <c r="X50" s="15">
        <f t="shared" si="13"/>
        <v>347.08994112251349</v>
      </c>
      <c r="Z50" s="4">
        <f t="shared" si="14"/>
        <v>18.630350000000362</v>
      </c>
      <c r="AB50" s="6">
        <f t="shared" si="15"/>
        <v>18.630350000000362</v>
      </c>
      <c r="AC50" s="6"/>
      <c r="AE50" s="4">
        <f t="shared" si="16"/>
        <v>1.7493286384976867E-2</v>
      </c>
      <c r="AG50" s="4">
        <f t="shared" si="29"/>
        <v>18.630350000000362</v>
      </c>
      <c r="AH50" s="4">
        <f t="shared" si="30"/>
        <v>520.35257222222253</v>
      </c>
      <c r="AK50" s="4">
        <f t="shared" si="17"/>
        <v>260483.59771041677</v>
      </c>
      <c r="AL50" s="4">
        <f t="shared" si="18"/>
        <v>251725.18827160489</v>
      </c>
      <c r="AM50" s="16">
        <f t="shared" si="19"/>
        <v>269546.74318468291</v>
      </c>
    </row>
    <row r="51" spans="1:39" x14ac:dyDescent="0.35">
      <c r="A51" s="4">
        <v>48</v>
      </c>
      <c r="B51" s="2">
        <v>750.73</v>
      </c>
      <c r="C51" s="2">
        <v>1090</v>
      </c>
      <c r="D51" s="1">
        <f t="shared" si="21"/>
        <v>1214.001301</v>
      </c>
      <c r="E51" s="1">
        <f t="shared" si="22"/>
        <v>1090.0144499999997</v>
      </c>
      <c r="G51" s="5">
        <f t="shared" si="23"/>
        <v>15376.322649692604</v>
      </c>
      <c r="I51" s="5">
        <f t="shared" si="24"/>
        <v>124.00130100000001</v>
      </c>
      <c r="K51" s="5">
        <f t="shared" si="25"/>
        <v>-124.00130100000001</v>
      </c>
      <c r="N51" s="7">
        <f t="shared" si="26"/>
        <v>0.11376266146788992</v>
      </c>
      <c r="O51" s="7"/>
      <c r="P51" s="7">
        <f t="shared" si="11"/>
        <v>124.00130100000001</v>
      </c>
      <c r="Q51" s="7">
        <f t="shared" si="12"/>
        <v>352.72092122222216</v>
      </c>
      <c r="T51" s="5">
        <f t="shared" si="20"/>
        <v>254123.12823112463</v>
      </c>
      <c r="U51" s="5">
        <f t="shared" si="27"/>
        <v>227264.07716049379</v>
      </c>
      <c r="V51" s="5">
        <f t="shared" si="28"/>
        <v>284156.49806532013</v>
      </c>
      <c r="X51" s="15">
        <f t="shared" si="13"/>
        <v>2.0880249999045351E-4</v>
      </c>
      <c r="Z51" s="4">
        <f t="shared" si="14"/>
        <v>1.4449999999669672E-2</v>
      </c>
      <c r="AB51" s="6">
        <f t="shared" si="15"/>
        <v>-1.4449999999669672E-2</v>
      </c>
      <c r="AC51" s="6"/>
      <c r="AE51" s="4">
        <f t="shared" si="16"/>
        <v>1.3256880733641901E-5</v>
      </c>
      <c r="AG51" s="4">
        <f t="shared" si="29"/>
        <v>1.4449999999669672E-2</v>
      </c>
      <c r="AH51" s="4">
        <f t="shared" si="30"/>
        <v>476.7077722222225</v>
      </c>
      <c r="AK51" s="4">
        <f t="shared" si="17"/>
        <v>226697.67885347232</v>
      </c>
      <c r="AL51" s="4">
        <f t="shared" si="18"/>
        <v>227264.07716049379</v>
      </c>
      <c r="AM51" s="16">
        <f t="shared" si="19"/>
        <v>226132.69215116286</v>
      </c>
    </row>
    <row r="52" spans="1:39" x14ac:dyDescent="0.35">
      <c r="A52" s="4">
        <v>49</v>
      </c>
      <c r="B52" s="2">
        <v>750.73</v>
      </c>
      <c r="C52" s="2">
        <v>1095</v>
      </c>
      <c r="D52" s="1">
        <f t="shared" si="21"/>
        <v>1214.001301</v>
      </c>
      <c r="E52" s="1">
        <f t="shared" si="22"/>
        <v>1090.0144499999997</v>
      </c>
      <c r="G52" s="5">
        <f t="shared" si="23"/>
        <v>14161.309639692603</v>
      </c>
      <c r="I52" s="5">
        <f t="shared" si="24"/>
        <v>119.00130100000001</v>
      </c>
      <c r="K52" s="5">
        <f t="shared" si="25"/>
        <v>-119.00130100000001</v>
      </c>
      <c r="N52" s="7">
        <f t="shared" si="26"/>
        <v>0.10867698721461189</v>
      </c>
      <c r="O52" s="7"/>
      <c r="P52" s="7">
        <f t="shared" si="11"/>
        <v>119.00130100000001</v>
      </c>
      <c r="Q52" s="7">
        <f t="shared" si="12"/>
        <v>352.72092122222216</v>
      </c>
      <c r="T52" s="5">
        <f t="shared" si="20"/>
        <v>251457.81165487462</v>
      </c>
      <c r="U52" s="5">
        <f t="shared" si="27"/>
        <v>222521.85493827154</v>
      </c>
      <c r="V52" s="5">
        <f t="shared" si="28"/>
        <v>284156.49806532013</v>
      </c>
      <c r="X52" s="15">
        <f t="shared" si="13"/>
        <v>24.855708802503294</v>
      </c>
      <c r="Z52" s="4">
        <f t="shared" si="14"/>
        <v>4.9855500000003303</v>
      </c>
      <c r="AB52" s="6">
        <f t="shared" si="15"/>
        <v>4.9855500000003303</v>
      </c>
      <c r="AC52" s="6"/>
      <c r="AE52" s="4">
        <f t="shared" si="16"/>
        <v>4.5530136986304389E-3</v>
      </c>
      <c r="AG52" s="4">
        <f t="shared" si="29"/>
        <v>4.9855500000003303</v>
      </c>
      <c r="AH52" s="4">
        <f t="shared" si="30"/>
        <v>476.7077722222225</v>
      </c>
      <c r="AK52" s="4">
        <f t="shared" si="17"/>
        <v>224320.0082909723</v>
      </c>
      <c r="AL52" s="4">
        <f t="shared" si="18"/>
        <v>222521.85493827154</v>
      </c>
      <c r="AM52" s="16">
        <f t="shared" si="19"/>
        <v>226132.69215116286</v>
      </c>
    </row>
    <row r="53" spans="1:39" x14ac:dyDescent="0.35">
      <c r="A53" s="4">
        <v>50</v>
      </c>
      <c r="B53" s="2">
        <v>765.46</v>
      </c>
      <c r="C53" s="2">
        <v>1105</v>
      </c>
      <c r="D53" s="1">
        <f t="shared" si="21"/>
        <v>1262.9594020000002</v>
      </c>
      <c r="E53" s="1">
        <f t="shared" si="22"/>
        <v>1133.6889000000001</v>
      </c>
      <c r="G53" s="5">
        <f t="shared" si="23"/>
        <v>24951.172680197662</v>
      </c>
      <c r="I53" s="5">
        <f t="shared" si="24"/>
        <v>157.95940200000018</v>
      </c>
      <c r="K53" s="5">
        <f t="shared" si="25"/>
        <v>-157.95940200000018</v>
      </c>
      <c r="N53" s="7">
        <f t="shared" si="26"/>
        <v>0.14294968506787348</v>
      </c>
      <c r="O53" s="7"/>
      <c r="P53" s="7">
        <f t="shared" si="11"/>
        <v>157.95940200000018</v>
      </c>
      <c r="Q53" s="7">
        <f t="shared" si="12"/>
        <v>303.76282022222199</v>
      </c>
      <c r="T53" s="5">
        <f t="shared" si="20"/>
        <v>223522.13531287457</v>
      </c>
      <c r="U53" s="5">
        <f t="shared" si="27"/>
        <v>213187.4104938271</v>
      </c>
      <c r="V53" s="5">
        <f t="shared" si="28"/>
        <v>234357.85846403753</v>
      </c>
      <c r="X53" s="15">
        <f t="shared" si="13"/>
        <v>823.05298321000589</v>
      </c>
      <c r="Z53" s="4">
        <f t="shared" si="14"/>
        <v>28.688900000000103</v>
      </c>
      <c r="AB53" s="6">
        <f t="shared" si="15"/>
        <v>-28.688900000000103</v>
      </c>
      <c r="AC53" s="6"/>
      <c r="AE53" s="4">
        <f t="shared" si="16"/>
        <v>2.5962805429864348E-2</v>
      </c>
      <c r="AG53" s="4">
        <f t="shared" si="29"/>
        <v>28.688900000000103</v>
      </c>
      <c r="AH53" s="4">
        <f t="shared" si="30"/>
        <v>433.03332222222207</v>
      </c>
      <c r="AK53" s="4">
        <f t="shared" si="17"/>
        <v>199399.20305763878</v>
      </c>
      <c r="AL53" s="4">
        <f t="shared" si="18"/>
        <v>213187.4104938271</v>
      </c>
      <c r="AM53" s="16">
        <f t="shared" si="19"/>
        <v>186502.76809461371</v>
      </c>
    </row>
    <row r="54" spans="1:39" x14ac:dyDescent="0.35">
      <c r="A54" s="4">
        <v>51</v>
      </c>
      <c r="B54" s="2">
        <v>760.55</v>
      </c>
      <c r="C54" s="2">
        <v>1113</v>
      </c>
      <c r="D54" s="1">
        <f t="shared" si="21"/>
        <v>1246.6400349999997</v>
      </c>
      <c r="E54" s="1">
        <f t="shared" si="22"/>
        <v>1119.1307499999998</v>
      </c>
      <c r="G54" s="5">
        <f t="shared" si="23"/>
        <v>17859.658954801136</v>
      </c>
      <c r="I54" s="5">
        <f t="shared" si="24"/>
        <v>133.64003499999967</v>
      </c>
      <c r="K54" s="5">
        <f t="shared" si="25"/>
        <v>-133.64003499999967</v>
      </c>
      <c r="N54" s="7">
        <f t="shared" si="26"/>
        <v>0.12007190925426744</v>
      </c>
      <c r="O54" s="7"/>
      <c r="P54" s="7">
        <f t="shared" si="11"/>
        <v>133.64003499999967</v>
      </c>
      <c r="Q54" s="7">
        <f t="shared" si="12"/>
        <v>320.0821872222225</v>
      </c>
      <c r="T54" s="5">
        <f t="shared" si="20"/>
        <v>227053.75305937481</v>
      </c>
      <c r="U54" s="5">
        <f t="shared" si="27"/>
        <v>205863.85493827157</v>
      </c>
      <c r="V54" s="5">
        <f t="shared" si="28"/>
        <v>250424.76151923748</v>
      </c>
      <c r="X54" s="15">
        <f t="shared" si="13"/>
        <v>37.586095562497633</v>
      </c>
      <c r="Z54" s="4">
        <f t="shared" si="14"/>
        <v>6.1307499999998072</v>
      </c>
      <c r="AB54" s="6">
        <f t="shared" si="15"/>
        <v>-6.1307499999998072</v>
      </c>
      <c r="AC54" s="6"/>
      <c r="AE54" s="4">
        <f t="shared" si="16"/>
        <v>5.5083108715182454E-3</v>
      </c>
      <c r="AG54" s="4">
        <f t="shared" si="29"/>
        <v>6.1307499999998072</v>
      </c>
      <c r="AH54" s="4">
        <f t="shared" si="30"/>
        <v>447.59147222222236</v>
      </c>
      <c r="AK54" s="4">
        <f t="shared" si="17"/>
        <v>202549.68192708335</v>
      </c>
      <c r="AL54" s="4">
        <f t="shared" si="18"/>
        <v>205863.85493827157</v>
      </c>
      <c r="AM54" s="16">
        <f t="shared" si="19"/>
        <v>199288.86331728523</v>
      </c>
    </row>
    <row r="55" spans="1:39" x14ac:dyDescent="0.35">
      <c r="A55" s="4">
        <v>52</v>
      </c>
      <c r="B55" s="2">
        <v>760.55</v>
      </c>
      <c r="C55" s="2">
        <v>1122</v>
      </c>
      <c r="D55" s="1">
        <f t="shared" si="21"/>
        <v>1246.6400349999997</v>
      </c>
      <c r="E55" s="1">
        <f t="shared" si="22"/>
        <v>1119.1307499999998</v>
      </c>
      <c r="G55" s="5">
        <f t="shared" si="23"/>
        <v>15535.138324801143</v>
      </c>
      <c r="I55" s="5">
        <f t="shared" si="24"/>
        <v>124.64003499999967</v>
      </c>
      <c r="K55" s="5">
        <f t="shared" si="25"/>
        <v>-124.64003499999967</v>
      </c>
      <c r="N55" s="7">
        <f t="shared" si="26"/>
        <v>0.1110873752228161</v>
      </c>
      <c r="O55" s="7"/>
      <c r="P55" s="7">
        <f t="shared" si="11"/>
        <v>124.64003499999967</v>
      </c>
      <c r="Q55" s="7">
        <f t="shared" si="12"/>
        <v>320.0821872222225</v>
      </c>
      <c r="T55" s="5">
        <f t="shared" si="20"/>
        <v>222549.9318281248</v>
      </c>
      <c r="U55" s="5">
        <f t="shared" si="27"/>
        <v>197777.85493827157</v>
      </c>
      <c r="V55" s="5">
        <f t="shared" si="28"/>
        <v>250424.76151923748</v>
      </c>
      <c r="X55" s="15">
        <f t="shared" si="13"/>
        <v>8.2325955625011069</v>
      </c>
      <c r="Z55" s="4">
        <f t="shared" si="14"/>
        <v>2.8692500000001928</v>
      </c>
      <c r="AB55" s="6">
        <f t="shared" si="15"/>
        <v>2.8692500000001928</v>
      </c>
      <c r="AC55" s="6"/>
      <c r="AE55" s="4">
        <f t="shared" si="16"/>
        <v>2.5572638146169275E-3</v>
      </c>
      <c r="AG55" s="4">
        <f t="shared" si="29"/>
        <v>2.8692500000001928</v>
      </c>
      <c r="AH55" s="4">
        <f t="shared" si="30"/>
        <v>447.59147222222236</v>
      </c>
      <c r="AK55" s="4">
        <f t="shared" si="17"/>
        <v>198531.92161458335</v>
      </c>
      <c r="AL55" s="4">
        <f t="shared" si="18"/>
        <v>197777.85493827157</v>
      </c>
      <c r="AM55" s="16">
        <f t="shared" si="19"/>
        <v>199288.86331728523</v>
      </c>
    </row>
    <row r="56" spans="1:39" x14ac:dyDescent="0.35">
      <c r="A56" s="4">
        <v>53</v>
      </c>
      <c r="B56" s="2">
        <v>760.55</v>
      </c>
      <c r="C56" s="2">
        <v>1122</v>
      </c>
      <c r="D56" s="1">
        <f t="shared" si="21"/>
        <v>1246.6400349999997</v>
      </c>
      <c r="E56" s="1">
        <f t="shared" si="22"/>
        <v>1119.1307499999998</v>
      </c>
      <c r="G56" s="5">
        <f t="shared" si="23"/>
        <v>15535.138324801143</v>
      </c>
      <c r="I56" s="5">
        <f t="shared" si="24"/>
        <v>124.64003499999967</v>
      </c>
      <c r="K56" s="5">
        <f t="shared" si="25"/>
        <v>-124.64003499999967</v>
      </c>
      <c r="N56" s="7">
        <f t="shared" si="26"/>
        <v>0.1110873752228161</v>
      </c>
      <c r="O56" s="7"/>
      <c r="P56" s="7">
        <f t="shared" si="11"/>
        <v>124.64003499999967</v>
      </c>
      <c r="Q56" s="7">
        <f t="shared" si="12"/>
        <v>320.0821872222225</v>
      </c>
      <c r="T56" s="5">
        <f t="shared" si="20"/>
        <v>222549.9318281248</v>
      </c>
      <c r="U56" s="5">
        <f t="shared" si="27"/>
        <v>197777.85493827157</v>
      </c>
      <c r="V56" s="5">
        <f t="shared" si="28"/>
        <v>250424.76151923748</v>
      </c>
      <c r="X56" s="15">
        <f t="shared" si="13"/>
        <v>8.2325955625011069</v>
      </c>
      <c r="Z56" s="4">
        <f t="shared" si="14"/>
        <v>2.8692500000001928</v>
      </c>
      <c r="AB56" s="6">
        <f t="shared" si="15"/>
        <v>2.8692500000001928</v>
      </c>
      <c r="AC56" s="6"/>
      <c r="AE56" s="4">
        <f t="shared" si="16"/>
        <v>2.5572638146169275E-3</v>
      </c>
      <c r="AG56" s="4">
        <f t="shared" si="29"/>
        <v>2.8692500000001928</v>
      </c>
      <c r="AH56" s="4">
        <f t="shared" si="30"/>
        <v>447.59147222222236</v>
      </c>
      <c r="AK56" s="4">
        <f t="shared" si="17"/>
        <v>198531.92161458335</v>
      </c>
      <c r="AL56" s="4">
        <f t="shared" si="18"/>
        <v>197777.85493827157</v>
      </c>
      <c r="AM56" s="16">
        <f t="shared" si="19"/>
        <v>199288.86331728523</v>
      </c>
    </row>
    <row r="57" spans="1:39" x14ac:dyDescent="0.35">
      <c r="A57" s="4">
        <v>54</v>
      </c>
      <c r="B57" s="2">
        <v>750.73</v>
      </c>
      <c r="C57" s="2">
        <v>1128</v>
      </c>
      <c r="D57" s="1">
        <f t="shared" si="21"/>
        <v>1214.001301</v>
      </c>
      <c r="E57" s="1">
        <f t="shared" si="22"/>
        <v>1090.0144499999997</v>
      </c>
      <c r="G57" s="5">
        <f t="shared" si="23"/>
        <v>7396.2237736926027</v>
      </c>
      <c r="I57" s="5">
        <f t="shared" si="24"/>
        <v>86.001301000000012</v>
      </c>
      <c r="K57" s="5">
        <f t="shared" si="25"/>
        <v>-86.001301000000012</v>
      </c>
      <c r="N57" s="7">
        <f t="shared" si="26"/>
        <v>7.6242288120567381E-2</v>
      </c>
      <c r="O57" s="7"/>
      <c r="P57" s="7">
        <f t="shared" si="11"/>
        <v>86.001301000000012</v>
      </c>
      <c r="Q57" s="7">
        <f t="shared" si="12"/>
        <v>352.72092122222216</v>
      </c>
      <c r="T57" s="5">
        <f t="shared" si="20"/>
        <v>233866.72225162465</v>
      </c>
      <c r="U57" s="5">
        <f t="shared" si="27"/>
        <v>192477.18827160489</v>
      </c>
      <c r="V57" s="5">
        <f t="shared" si="28"/>
        <v>284156.49806532013</v>
      </c>
      <c r="X57" s="15">
        <f t="shared" si="13"/>
        <v>1442.9020088025252</v>
      </c>
      <c r="Z57" s="4">
        <f t="shared" si="14"/>
        <v>37.98555000000033</v>
      </c>
      <c r="AB57" s="6">
        <f t="shared" si="15"/>
        <v>37.98555000000033</v>
      </c>
      <c r="AC57" s="6"/>
      <c r="AE57" s="4">
        <f t="shared" si="16"/>
        <v>3.3675132978723696E-2</v>
      </c>
      <c r="AG57" s="4">
        <f t="shared" si="29"/>
        <v>37.98555000000033</v>
      </c>
      <c r="AH57" s="4">
        <f t="shared" si="30"/>
        <v>476.7077722222225</v>
      </c>
      <c r="AK57" s="4">
        <f t="shared" si="17"/>
        <v>208627.38257847229</v>
      </c>
      <c r="AL57" s="4">
        <f t="shared" si="18"/>
        <v>192477.18827160489</v>
      </c>
      <c r="AM57" s="16">
        <f t="shared" si="19"/>
        <v>226132.69215116286</v>
      </c>
    </row>
    <row r="58" spans="1:39" x14ac:dyDescent="0.35">
      <c r="A58" s="4">
        <v>55</v>
      </c>
      <c r="B58" s="2">
        <v>740.92</v>
      </c>
      <c r="C58" s="2">
        <v>1141</v>
      </c>
      <c r="D58" s="1">
        <f t="shared" si="21"/>
        <v>1181.395804</v>
      </c>
      <c r="E58" s="1">
        <f t="shared" si="22"/>
        <v>1060.9277999999995</v>
      </c>
      <c r="G58" s="5">
        <f t="shared" si="23"/>
        <v>1631.8209808064159</v>
      </c>
      <c r="I58" s="5">
        <f t="shared" si="24"/>
        <v>40.395803999999998</v>
      </c>
      <c r="K58" s="5">
        <f t="shared" si="25"/>
        <v>-40.395803999999998</v>
      </c>
      <c r="N58" s="7">
        <f t="shared" si="26"/>
        <v>3.540385977212971E-2</v>
      </c>
      <c r="O58" s="7"/>
      <c r="P58" s="7">
        <f t="shared" si="11"/>
        <v>40.395803999999998</v>
      </c>
      <c r="Q58" s="7">
        <f t="shared" si="12"/>
        <v>385.32641822222217</v>
      </c>
      <c r="T58" s="5">
        <f t="shared" si="20"/>
        <v>240817.78379287466</v>
      </c>
      <c r="U58" s="5">
        <f t="shared" si="27"/>
        <v>181239.4104938271</v>
      </c>
      <c r="V58" s="5">
        <f t="shared" si="28"/>
        <v>319981.20515232492</v>
      </c>
      <c r="X58" s="15">
        <f t="shared" si="13"/>
        <v>6411.5572128400836</v>
      </c>
      <c r="Z58" s="4">
        <f t="shared" si="14"/>
        <v>80.072200000000521</v>
      </c>
      <c r="AB58" s="6">
        <f t="shared" si="15"/>
        <v>80.072200000000521</v>
      </c>
      <c r="AC58" s="6"/>
      <c r="AE58" s="4">
        <f t="shared" si="16"/>
        <v>7.0177212971078456E-2</v>
      </c>
      <c r="AG58" s="4">
        <f t="shared" si="29"/>
        <v>80.072200000000521</v>
      </c>
      <c r="AH58" s="4">
        <f t="shared" si="30"/>
        <v>505.79442222222269</v>
      </c>
      <c r="AK58" s="4">
        <f t="shared" si="17"/>
        <v>214828.27239097236</v>
      </c>
      <c r="AL58" s="4">
        <f t="shared" si="18"/>
        <v>181239.4104938271</v>
      </c>
      <c r="AM58" s="16">
        <f t="shared" si="19"/>
        <v>254642.11394608181</v>
      </c>
    </row>
    <row r="59" spans="1:39" x14ac:dyDescent="0.35">
      <c r="A59" s="4">
        <v>56</v>
      </c>
      <c r="B59" s="2">
        <v>765.46</v>
      </c>
      <c r="C59" s="2">
        <v>1144</v>
      </c>
      <c r="D59" s="1">
        <f t="shared" si="21"/>
        <v>1262.9594020000002</v>
      </c>
      <c r="E59" s="1">
        <f t="shared" si="22"/>
        <v>1133.6889000000001</v>
      </c>
      <c r="G59" s="5">
        <f t="shared" si="23"/>
        <v>14151.339324197646</v>
      </c>
      <c r="I59" s="5">
        <f t="shared" si="24"/>
        <v>118.95940200000018</v>
      </c>
      <c r="K59" s="5">
        <f t="shared" si="25"/>
        <v>-118.95940200000018</v>
      </c>
      <c r="N59" s="7">
        <f t="shared" si="26"/>
        <v>0.10398549125874142</v>
      </c>
      <c r="O59" s="7"/>
      <c r="P59" s="7">
        <f t="shared" si="11"/>
        <v>118.95940200000018</v>
      </c>
      <c r="Q59" s="7">
        <f t="shared" si="12"/>
        <v>303.76282022222199</v>
      </c>
      <c r="T59" s="5">
        <f t="shared" si="20"/>
        <v>204642.03195712459</v>
      </c>
      <c r="U59" s="5">
        <f t="shared" si="27"/>
        <v>178694.07716049379</v>
      </c>
      <c r="V59" s="5">
        <f t="shared" si="28"/>
        <v>234357.85846403753</v>
      </c>
      <c r="X59" s="15">
        <f t="shared" si="13"/>
        <v>106.31878320999787</v>
      </c>
      <c r="Z59" s="4">
        <f t="shared" si="14"/>
        <v>10.311099999999897</v>
      </c>
      <c r="AB59" s="6">
        <f t="shared" si="15"/>
        <v>10.311099999999897</v>
      </c>
      <c r="AC59" s="6"/>
      <c r="AE59" s="4">
        <f t="shared" si="16"/>
        <v>9.0131993006992098E-3</v>
      </c>
      <c r="AG59" s="4">
        <f t="shared" si="29"/>
        <v>10.311099999999897</v>
      </c>
      <c r="AH59" s="4">
        <f t="shared" si="30"/>
        <v>433.03332222222207</v>
      </c>
      <c r="AK59" s="4">
        <f t="shared" si="17"/>
        <v>182556.67622013879</v>
      </c>
      <c r="AL59" s="4">
        <f t="shared" si="18"/>
        <v>178694.07716049379</v>
      </c>
      <c r="AM59" s="16">
        <f t="shared" si="19"/>
        <v>186502.76809461371</v>
      </c>
    </row>
    <row r="60" spans="1:39" x14ac:dyDescent="0.35">
      <c r="A60" s="4">
        <v>57</v>
      </c>
      <c r="B60" s="2">
        <v>765.46</v>
      </c>
      <c r="C60" s="2">
        <v>1148</v>
      </c>
      <c r="D60" s="1">
        <f t="shared" si="21"/>
        <v>1262.9594020000002</v>
      </c>
      <c r="E60" s="1">
        <f t="shared" si="22"/>
        <v>1133.6889000000001</v>
      </c>
      <c r="G60" s="5">
        <f t="shared" si="23"/>
        <v>13215.664108197645</v>
      </c>
      <c r="I60" s="5">
        <f t="shared" si="24"/>
        <v>114.95940200000018</v>
      </c>
      <c r="K60" s="5">
        <f t="shared" si="25"/>
        <v>-114.95940200000018</v>
      </c>
      <c r="N60" s="7">
        <f t="shared" si="26"/>
        <v>0.10013885191637646</v>
      </c>
      <c r="O60" s="7"/>
      <c r="P60" s="7">
        <f t="shared" si="11"/>
        <v>114.95940200000018</v>
      </c>
      <c r="Q60" s="7">
        <f t="shared" si="12"/>
        <v>303.76282022222199</v>
      </c>
      <c r="T60" s="5">
        <f t="shared" si="20"/>
        <v>202705.6111001246</v>
      </c>
      <c r="U60" s="5">
        <f t="shared" si="27"/>
        <v>175328.29938271601</v>
      </c>
      <c r="V60" s="5">
        <f t="shared" si="28"/>
        <v>234357.85846403753</v>
      </c>
      <c r="X60" s="15">
        <f t="shared" si="13"/>
        <v>204.80758320999703</v>
      </c>
      <c r="Z60" s="4">
        <f t="shared" si="14"/>
        <v>14.311099999999897</v>
      </c>
      <c r="AB60" s="6">
        <f t="shared" si="15"/>
        <v>14.311099999999897</v>
      </c>
      <c r="AC60" s="6"/>
      <c r="AE60" s="4">
        <f t="shared" si="16"/>
        <v>1.2466114982578307E-2</v>
      </c>
      <c r="AG60" s="4">
        <f t="shared" si="29"/>
        <v>14.311099999999897</v>
      </c>
      <c r="AH60" s="4">
        <f t="shared" si="30"/>
        <v>433.03332222222207</v>
      </c>
      <c r="AK60" s="4">
        <f t="shared" si="17"/>
        <v>180829.23757013876</v>
      </c>
      <c r="AL60" s="4">
        <f t="shared" si="18"/>
        <v>175328.29938271601</v>
      </c>
      <c r="AM60" s="16">
        <f t="shared" si="19"/>
        <v>186502.76809461371</v>
      </c>
    </row>
    <row r="61" spans="1:39" x14ac:dyDescent="0.35">
      <c r="A61" s="4">
        <v>58</v>
      </c>
      <c r="B61" s="2">
        <v>1020.68</v>
      </c>
      <c r="C61" s="2">
        <v>1883</v>
      </c>
      <c r="D61" s="1">
        <f t="shared" si="21"/>
        <v>2111.2341159999996</v>
      </c>
      <c r="E61" s="1">
        <f t="shared" si="22"/>
        <v>1890.4161999999997</v>
      </c>
      <c r="G61" s="5">
        <f t="shared" si="23"/>
        <v>52090.811706301291</v>
      </c>
      <c r="I61" s="5">
        <f t="shared" si="24"/>
        <v>228.23411599999963</v>
      </c>
      <c r="K61" s="5">
        <f t="shared" si="25"/>
        <v>-228.23411599999963</v>
      </c>
      <c r="N61" s="7">
        <f t="shared" si="26"/>
        <v>0.12120770897503963</v>
      </c>
      <c r="O61" s="7"/>
      <c r="P61" s="7">
        <f t="shared" si="11"/>
        <v>228.23411599999963</v>
      </c>
      <c r="Q61" s="7">
        <f t="shared" si="12"/>
        <v>544.51189377777746</v>
      </c>
      <c r="T61" s="5">
        <f t="shared" si="20"/>
        <v>115178.72011537512</v>
      </c>
      <c r="U61" s="5">
        <f t="shared" si="27"/>
        <v>100031.63271604941</v>
      </c>
      <c r="V61" s="5">
        <f t="shared" si="28"/>
        <v>132619.42454816549</v>
      </c>
      <c r="X61" s="15">
        <f t="shared" si="13"/>
        <v>55.000022439994993</v>
      </c>
      <c r="Z61" s="4">
        <f t="shared" si="14"/>
        <v>7.4161999999996624</v>
      </c>
      <c r="AB61" s="6">
        <f t="shared" si="15"/>
        <v>-7.4161999999996624</v>
      </c>
      <c r="AC61" s="6"/>
      <c r="AE61" s="4">
        <f t="shared" si="16"/>
        <v>3.9385023898033259E-3</v>
      </c>
      <c r="AG61" s="4">
        <f t="shared" si="29"/>
        <v>7.4161999999996624</v>
      </c>
      <c r="AH61" s="4">
        <f t="shared" si="30"/>
        <v>323.69397777777749</v>
      </c>
      <c r="AK61" s="4">
        <f t="shared" si="17"/>
        <v>102748.41446041661</v>
      </c>
      <c r="AL61" s="4">
        <f t="shared" si="18"/>
        <v>100031.63271604941</v>
      </c>
      <c r="AM61" s="16">
        <f t="shared" si="19"/>
        <v>105538.98189483126</v>
      </c>
    </row>
    <row r="62" spans="1:39" x14ac:dyDescent="0.35">
      <c r="A62" s="4">
        <v>59</v>
      </c>
      <c r="B62" s="2">
        <v>1045.22</v>
      </c>
      <c r="C62" s="2">
        <v>1997</v>
      </c>
      <c r="D62" s="1">
        <f t="shared" si="21"/>
        <v>2192.7977140000003</v>
      </c>
      <c r="E62" s="1">
        <f t="shared" si="22"/>
        <v>1963.1772999999998</v>
      </c>
      <c r="G62" s="5">
        <f t="shared" si="23"/>
        <v>38336.744807625902</v>
      </c>
      <c r="I62" s="5">
        <f t="shared" si="24"/>
        <v>195.79771400000027</v>
      </c>
      <c r="K62" s="5">
        <f t="shared" si="25"/>
        <v>-195.79771400000027</v>
      </c>
      <c r="N62" s="7">
        <f t="shared" si="26"/>
        <v>9.8045925888833388E-2</v>
      </c>
      <c r="O62" s="7"/>
      <c r="P62" s="7">
        <f t="shared" si="11"/>
        <v>195.79771400000027</v>
      </c>
      <c r="Q62" s="7">
        <f t="shared" si="12"/>
        <v>626.0754917777781</v>
      </c>
      <c r="T62" s="5">
        <f t="shared" si="20"/>
        <v>191789.04678187546</v>
      </c>
      <c r="U62" s="5">
        <f t="shared" si="27"/>
        <v>185138.96604938275</v>
      </c>
      <c r="V62" s="5">
        <f t="shared" si="28"/>
        <v>198677.99442981192</v>
      </c>
      <c r="X62" s="15">
        <f t="shared" si="13"/>
        <v>1143.9750352900114</v>
      </c>
      <c r="Z62" s="4">
        <f t="shared" si="14"/>
        <v>33.822700000000168</v>
      </c>
      <c r="AB62" s="6">
        <f t="shared" si="15"/>
        <v>33.822700000000168</v>
      </c>
      <c r="AC62" s="6"/>
      <c r="AE62" s="4">
        <f t="shared" si="16"/>
        <v>1.6936755132699134E-2</v>
      </c>
      <c r="AG62" s="4">
        <f t="shared" si="29"/>
        <v>33.822700000000168</v>
      </c>
      <c r="AH62" s="4">
        <f t="shared" si="30"/>
        <v>396.45507777777766</v>
      </c>
      <c r="AK62" s="4">
        <f t="shared" si="17"/>
        <v>171090.80955208332</v>
      </c>
      <c r="AL62" s="4">
        <f t="shared" si="18"/>
        <v>185138.96604938275</v>
      </c>
      <c r="AM62" s="16">
        <f t="shared" si="19"/>
        <v>158108.61288584388</v>
      </c>
    </row>
    <row r="63" spans="1:39" x14ac:dyDescent="0.35">
      <c r="A63" s="4">
        <v>60</v>
      </c>
      <c r="B63" s="2">
        <v>1109.03</v>
      </c>
      <c r="C63" s="2">
        <v>2118</v>
      </c>
      <c r="D63" s="1">
        <f t="shared" si="21"/>
        <v>2404.8830109999999</v>
      </c>
      <c r="E63" s="1">
        <f t="shared" si="22"/>
        <v>2152.3739499999997</v>
      </c>
      <c r="G63" s="5">
        <f t="shared" si="23"/>
        <v>82301.862000426059</v>
      </c>
      <c r="I63" s="5">
        <f t="shared" si="24"/>
        <v>286.8830109999999</v>
      </c>
      <c r="K63" s="5">
        <f t="shared" si="25"/>
        <v>-286.8830109999999</v>
      </c>
      <c r="N63" s="7">
        <f t="shared" si="26"/>
        <v>0.13544995797922563</v>
      </c>
      <c r="O63" s="7"/>
      <c r="P63" s="7">
        <f t="shared" si="11"/>
        <v>286.8830109999999</v>
      </c>
      <c r="Q63" s="7">
        <f t="shared" si="12"/>
        <v>838.16078877777773</v>
      </c>
      <c r="T63" s="5">
        <f t="shared" si="20"/>
        <v>362640.66283912538</v>
      </c>
      <c r="U63" s="5">
        <f t="shared" si="27"/>
        <v>303907.188271605</v>
      </c>
      <c r="V63" s="5">
        <f t="shared" si="28"/>
        <v>432725.04047146766</v>
      </c>
      <c r="X63" s="15">
        <f t="shared" si="13"/>
        <v>1181.5684386024791</v>
      </c>
      <c r="Z63" s="4">
        <f t="shared" si="14"/>
        <v>34.373949999999695</v>
      </c>
      <c r="AB63" s="6">
        <f t="shared" si="15"/>
        <v>-34.373949999999695</v>
      </c>
      <c r="AC63" s="6"/>
      <c r="AE63" s="4">
        <f t="shared" si="16"/>
        <v>1.6229438149197212E-2</v>
      </c>
      <c r="AG63" s="4">
        <f t="shared" si="29"/>
        <v>34.373949999999695</v>
      </c>
      <c r="AH63" s="4">
        <f t="shared" si="30"/>
        <v>585.65172777777752</v>
      </c>
      <c r="AK63" s="4">
        <f t="shared" si="17"/>
        <v>323503.79556458327</v>
      </c>
      <c r="AL63" s="4">
        <f t="shared" si="18"/>
        <v>303907.188271605</v>
      </c>
      <c r="AM63" s="16">
        <f t="shared" si="19"/>
        <v>344364.0354145249</v>
      </c>
    </row>
    <row r="64" spans="1:39" x14ac:dyDescent="0.35">
      <c r="A64" s="4">
        <v>61</v>
      </c>
      <c r="B64" s="2">
        <v>1133.57</v>
      </c>
      <c r="C64" s="2">
        <v>2128</v>
      </c>
      <c r="D64" s="1">
        <f t="shared" si="21"/>
        <v>2486.4466089999996</v>
      </c>
      <c r="E64" s="1">
        <f t="shared" si="22"/>
        <v>2225.1350499999994</v>
      </c>
      <c r="G64" s="5">
        <f t="shared" si="23"/>
        <v>128483.97150359862</v>
      </c>
      <c r="I64" s="5">
        <f t="shared" si="24"/>
        <v>358.44660899999963</v>
      </c>
      <c r="K64" s="5">
        <f t="shared" si="25"/>
        <v>-358.44660899999963</v>
      </c>
      <c r="N64" s="7">
        <f t="shared" si="26"/>
        <v>0.16844295535714268</v>
      </c>
      <c r="O64" s="7"/>
      <c r="P64" s="7">
        <f t="shared" si="11"/>
        <v>358.44660899999963</v>
      </c>
      <c r="Q64" s="7">
        <f t="shared" si="12"/>
        <v>919.72438677777745</v>
      </c>
      <c r="T64" s="5">
        <f t="shared" si="20"/>
        <v>414998.6818196252</v>
      </c>
      <c r="U64" s="5">
        <f t="shared" si="27"/>
        <v>315032.74382716056</v>
      </c>
      <c r="V64" s="5">
        <f t="shared" si="28"/>
        <v>546685.73120296153</v>
      </c>
      <c r="X64" s="15">
        <f t="shared" si="13"/>
        <v>9435.2179385023846</v>
      </c>
      <c r="Z64" s="4">
        <f t="shared" si="14"/>
        <v>97.13504999999941</v>
      </c>
      <c r="AB64" s="6">
        <f t="shared" si="15"/>
        <v>-97.13504999999941</v>
      </c>
      <c r="AC64" s="6"/>
      <c r="AE64" s="4">
        <f t="shared" si="16"/>
        <v>4.564617011278168E-2</v>
      </c>
      <c r="AG64" s="4">
        <f t="shared" si="29"/>
        <v>97.13504999999941</v>
      </c>
      <c r="AH64" s="4">
        <f t="shared" si="30"/>
        <v>658.41282777777724</v>
      </c>
      <c r="AK64" s="4">
        <f t="shared" si="17"/>
        <v>370211.23795624974</v>
      </c>
      <c r="AL64" s="4">
        <f t="shared" si="18"/>
        <v>315032.74382716056</v>
      </c>
      <c r="AM64" s="16">
        <f t="shared" si="19"/>
        <v>435054.33449258702</v>
      </c>
    </row>
    <row r="65" spans="1:39" x14ac:dyDescent="0.35">
      <c r="A65" s="4">
        <v>62</v>
      </c>
      <c r="B65" s="2">
        <v>1143.3900000000001</v>
      </c>
      <c r="C65" s="2">
        <v>2139</v>
      </c>
      <c r="D65" s="1">
        <f t="shared" si="21"/>
        <v>2519.0853430000006</v>
      </c>
      <c r="E65" s="1">
        <f t="shared" si="22"/>
        <v>2254.25135</v>
      </c>
      <c r="G65" s="5">
        <f t="shared" si="23"/>
        <v>144464.86796342814</v>
      </c>
      <c r="I65" s="5">
        <f t="shared" si="24"/>
        <v>380.08534300000065</v>
      </c>
      <c r="K65" s="5">
        <f t="shared" si="25"/>
        <v>-380.08534300000065</v>
      </c>
      <c r="N65" s="7">
        <f t="shared" si="26"/>
        <v>0.1776930074801312</v>
      </c>
      <c r="O65" s="7"/>
      <c r="P65" s="7">
        <f t="shared" si="11"/>
        <v>380.08534300000065</v>
      </c>
      <c r="Q65" s="7">
        <f t="shared" si="12"/>
        <v>952.36312077777848</v>
      </c>
      <c r="T65" s="5">
        <f t="shared" si="20"/>
        <v>441810.30590287584</v>
      </c>
      <c r="U65" s="5">
        <f t="shared" si="27"/>
        <v>327501.85493827169</v>
      </c>
      <c r="V65" s="5">
        <f t="shared" si="28"/>
        <v>596016.0025316003</v>
      </c>
      <c r="X65" s="15">
        <f t="shared" si="13"/>
        <v>13282.873676822501</v>
      </c>
      <c r="Z65" s="4">
        <f t="shared" si="14"/>
        <v>115.25135</v>
      </c>
      <c r="AB65" s="6">
        <f t="shared" si="15"/>
        <v>-115.25135</v>
      </c>
      <c r="AC65" s="6"/>
      <c r="AE65" s="4">
        <f t="shared" si="16"/>
        <v>5.3880949041608228E-2</v>
      </c>
      <c r="AG65" s="4">
        <f t="shared" si="29"/>
        <v>115.25135</v>
      </c>
      <c r="AH65" s="4">
        <f t="shared" si="30"/>
        <v>687.52912777777783</v>
      </c>
      <c r="AK65" s="4">
        <f t="shared" si="17"/>
        <v>394129.30077986122</v>
      </c>
      <c r="AL65" s="4">
        <f t="shared" si="18"/>
        <v>327501.85493827169</v>
      </c>
      <c r="AM65" s="16">
        <f t="shared" si="19"/>
        <v>474311.52951027034</v>
      </c>
    </row>
    <row r="66" spans="1:39" x14ac:dyDescent="0.35">
      <c r="A66" s="4">
        <v>63</v>
      </c>
      <c r="B66" s="2">
        <v>1094.3</v>
      </c>
      <c r="C66" s="2">
        <v>2140</v>
      </c>
      <c r="D66" s="1">
        <f t="shared" si="21"/>
        <v>2355.9249099999997</v>
      </c>
      <c r="E66" s="1">
        <f t="shared" si="22"/>
        <v>2108.6994999999997</v>
      </c>
      <c r="G66" s="5">
        <f t="shared" si="23"/>
        <v>46623.566758507979</v>
      </c>
      <c r="I66" s="5">
        <f t="shared" si="24"/>
        <v>215.92490999999973</v>
      </c>
      <c r="K66" s="5">
        <f t="shared" si="25"/>
        <v>-215.92490999999973</v>
      </c>
      <c r="N66" s="7">
        <f t="shared" si="26"/>
        <v>0.10089949065420548</v>
      </c>
      <c r="O66" s="7"/>
      <c r="P66" s="7">
        <f t="shared" si="11"/>
        <v>215.92490999999973</v>
      </c>
      <c r="Q66" s="7">
        <f t="shared" si="12"/>
        <v>789.20268777777756</v>
      </c>
      <c r="T66" s="5">
        <f t="shared" si="20"/>
        <v>349046.07617812528</v>
      </c>
      <c r="U66" s="5">
        <f t="shared" si="27"/>
        <v>328647.41049382719</v>
      </c>
      <c r="V66" s="5">
        <f t="shared" si="28"/>
        <v>370710.8573053368</v>
      </c>
      <c r="X66" s="15">
        <f t="shared" si="13"/>
        <v>979.72130025001775</v>
      </c>
      <c r="Z66" s="4">
        <f t="shared" si="14"/>
        <v>31.300500000000284</v>
      </c>
      <c r="AB66" s="6">
        <f t="shared" si="15"/>
        <v>31.300500000000284</v>
      </c>
      <c r="AC66" s="6"/>
      <c r="AE66" s="4">
        <f t="shared" si="16"/>
        <v>1.4626401869159011E-2</v>
      </c>
      <c r="AG66" s="4">
        <f t="shared" si="29"/>
        <v>31.300500000000284</v>
      </c>
      <c r="AH66" s="4">
        <f t="shared" si="30"/>
        <v>541.97727777777754</v>
      </c>
      <c r="AK66" s="4">
        <f t="shared" si="17"/>
        <v>311376.36244791659</v>
      </c>
      <c r="AL66" s="4">
        <f t="shared" si="18"/>
        <v>328647.41049382719</v>
      </c>
      <c r="AM66" s="16">
        <f t="shared" si="19"/>
        <v>295012.94090712874</v>
      </c>
    </row>
    <row r="67" spans="1:39" x14ac:dyDescent="0.35">
      <c r="A67" s="4">
        <v>64</v>
      </c>
      <c r="B67" s="2">
        <v>1143.3900000000001</v>
      </c>
      <c r="C67" s="2">
        <v>2185</v>
      </c>
      <c r="D67" s="1">
        <f t="shared" si="21"/>
        <v>2519.0853430000006</v>
      </c>
      <c r="E67" s="1">
        <f t="shared" si="22"/>
        <v>2254.25135</v>
      </c>
      <c r="G67" s="5">
        <f t="shared" si="23"/>
        <v>111613.01640742808</v>
      </c>
      <c r="I67" s="5">
        <f t="shared" si="24"/>
        <v>334.08534300000065</v>
      </c>
      <c r="K67" s="5">
        <f t="shared" si="25"/>
        <v>-334.08534300000065</v>
      </c>
      <c r="N67" s="7">
        <f t="shared" si="26"/>
        <v>0.1528994704805495</v>
      </c>
      <c r="O67" s="7"/>
      <c r="P67" s="7">
        <f t="shared" si="11"/>
        <v>334.08534300000065</v>
      </c>
      <c r="Q67" s="7">
        <f t="shared" si="12"/>
        <v>952.36312077777848</v>
      </c>
      <c r="T67" s="5">
        <f t="shared" si="20"/>
        <v>477323.2593333759</v>
      </c>
      <c r="U67" s="5">
        <f t="shared" si="27"/>
        <v>382267.41049382725</v>
      </c>
      <c r="V67" s="5">
        <f t="shared" si="28"/>
        <v>596016.0025316003</v>
      </c>
      <c r="X67" s="15">
        <f t="shared" si="13"/>
        <v>4795.7494768225006</v>
      </c>
      <c r="Z67" s="4">
        <f t="shared" si="14"/>
        <v>69.251350000000002</v>
      </c>
      <c r="AB67" s="6">
        <f t="shared" si="15"/>
        <v>-69.251350000000002</v>
      </c>
      <c r="AC67" s="6"/>
      <c r="AE67" s="4">
        <f t="shared" si="16"/>
        <v>3.1693981693363849E-2</v>
      </c>
      <c r="AG67" s="4">
        <f t="shared" si="29"/>
        <v>69.251350000000002</v>
      </c>
      <c r="AH67" s="4">
        <f t="shared" si="30"/>
        <v>687.52912777777783</v>
      </c>
      <c r="AK67" s="4">
        <f t="shared" si="17"/>
        <v>425809.62900486123</v>
      </c>
      <c r="AL67" s="4">
        <f t="shared" si="18"/>
        <v>382267.41049382725</v>
      </c>
      <c r="AM67" s="16">
        <f t="shared" si="19"/>
        <v>474311.52951027034</v>
      </c>
    </row>
    <row r="68" spans="1:39" x14ac:dyDescent="0.35">
      <c r="A68" s="4">
        <v>65</v>
      </c>
      <c r="B68" s="2">
        <v>1133.57</v>
      </c>
      <c r="C68" s="2">
        <v>2187</v>
      </c>
      <c r="D68" s="1">
        <f t="shared" ref="D68:D99" si="31">B68*3.3237-1281.2</f>
        <v>2486.4466089999996</v>
      </c>
      <c r="E68" s="1">
        <f t="shared" ref="E68:E99" si="32">B68*2.965-1135.9</f>
        <v>2225.1350499999994</v>
      </c>
      <c r="G68" s="5">
        <f t="shared" si="23"/>
        <v>89668.271641598651</v>
      </c>
      <c r="I68" s="5">
        <f t="shared" si="24"/>
        <v>299.44660899999963</v>
      </c>
      <c r="K68" s="5">
        <f t="shared" si="25"/>
        <v>-299.44660899999963</v>
      </c>
      <c r="N68" s="7">
        <f t="shared" si="26"/>
        <v>0.13692117466849549</v>
      </c>
      <c r="O68" s="7"/>
      <c r="P68" s="7">
        <f t="shared" si="11"/>
        <v>299.44660899999963</v>
      </c>
      <c r="Q68" s="7">
        <f t="shared" si="12"/>
        <v>919.72438677777745</v>
      </c>
      <c r="T68" s="5">
        <f t="shared" si="20"/>
        <v>458622.21939187526</v>
      </c>
      <c r="U68" s="5">
        <f t="shared" si="27"/>
        <v>384744.52160493832</v>
      </c>
      <c r="V68" s="5">
        <f t="shared" si="28"/>
        <v>546685.73120296153</v>
      </c>
      <c r="X68" s="15">
        <f t="shared" si="13"/>
        <v>1454.282038502455</v>
      </c>
      <c r="Z68" s="4">
        <f t="shared" si="14"/>
        <v>38.13504999999941</v>
      </c>
      <c r="AB68" s="6">
        <f t="shared" si="15"/>
        <v>-38.13504999999941</v>
      </c>
      <c r="AC68" s="6"/>
      <c r="AE68" s="4">
        <f t="shared" si="16"/>
        <v>1.7437151348879475E-2</v>
      </c>
      <c r="AG68" s="4">
        <f t="shared" ref="AG68:AG99" si="33">ABS(E68-C68)</f>
        <v>38.13504999999941</v>
      </c>
      <c r="AH68" s="4">
        <f t="shared" ref="AH68:AH99" si="34">ABS(E68-AVERAGE($C$4:$C$111))</f>
        <v>658.41282777777724</v>
      </c>
      <c r="AK68" s="4">
        <f t="shared" si="17"/>
        <v>409126.84071874974</v>
      </c>
      <c r="AL68" s="4">
        <f t="shared" si="18"/>
        <v>384744.52160493832</v>
      </c>
      <c r="AM68" s="16">
        <f t="shared" si="19"/>
        <v>435054.33449258702</v>
      </c>
    </row>
    <row r="69" spans="1:39" x14ac:dyDescent="0.35">
      <c r="A69" s="4">
        <v>66</v>
      </c>
      <c r="B69" s="2">
        <v>1153.2</v>
      </c>
      <c r="C69" s="2">
        <v>2223</v>
      </c>
      <c r="D69" s="1">
        <f t="shared" si="31"/>
        <v>2551.6908400000002</v>
      </c>
      <c r="E69" s="1">
        <f t="shared" si="32"/>
        <v>2283.3379999999997</v>
      </c>
      <c r="G69" s="5">
        <f t="shared" ref="G69:G111" si="35">((C69-D69))^2</f>
        <v>108037.66829990574</v>
      </c>
      <c r="I69" s="5">
        <f t="shared" ref="I69:I111" si="36">ABS((C69-D69))</f>
        <v>328.69084000000021</v>
      </c>
      <c r="K69" s="5">
        <f t="shared" ref="K69:K111" si="37">C69-D69</f>
        <v>-328.69084000000021</v>
      </c>
      <c r="N69" s="7">
        <f t="shared" ref="N69:N111" si="38">ABS(($C69-D69)/$C69)</f>
        <v>0.14785912730544318</v>
      </c>
      <c r="O69" s="7"/>
      <c r="P69" s="7">
        <f t="shared" ref="P69:P111" si="39">ABS(D69-C69)</f>
        <v>328.69084000000021</v>
      </c>
      <c r="Q69" s="7">
        <f t="shared" ref="Q69:Q111" si="40">ABS(D69-AVERAGE($C$4:$C$111))</f>
        <v>984.96861777777804</v>
      </c>
      <c r="T69" s="5">
        <f t="shared" si="20"/>
        <v>528058.31006437563</v>
      </c>
      <c r="U69" s="5">
        <f t="shared" ref="U69:U111" si="41">(C69-(AVERAGE($C$4:$C$111)))^2</f>
        <v>430700.52160493832</v>
      </c>
      <c r="V69" s="5">
        <f t="shared" ref="V69:V111" si="42">(D69-(AVERAGE($D$4:$D$111)))^2</f>
        <v>647423.35994618654</v>
      </c>
      <c r="X69" s="15">
        <f t="shared" ref="X69:X111" si="43">((C69-E69))^2</f>
        <v>3640.6742439999684</v>
      </c>
      <c r="Z69" s="4">
        <f t="shared" ref="Z69:Z111" si="44">ABS((C69-E69))</f>
        <v>60.337999999999738</v>
      </c>
      <c r="AB69" s="6">
        <f t="shared" ref="AB69:AB111" si="45">((C69-E69))</f>
        <v>-60.337999999999738</v>
      </c>
      <c r="AC69" s="6"/>
      <c r="AE69" s="4">
        <f t="shared" ref="AE69:AE111" si="46">ABS(($C69-E69)/$C69)</f>
        <v>2.7142600089968393E-2</v>
      </c>
      <c r="AG69" s="4">
        <f t="shared" si="33"/>
        <v>60.337999999999738</v>
      </c>
      <c r="AH69" s="4">
        <f t="shared" si="34"/>
        <v>716.61577777777757</v>
      </c>
      <c r="AK69" s="4">
        <f t="shared" ref="AK69:AK111" si="47">(C69-(AVERAGE($C$4:$C$111)))*(E69-(AVERAGE($E$4:$E$111)))</f>
        <v>471069.25695486105</v>
      </c>
      <c r="AL69" s="4">
        <f t="shared" ref="AL69:AL111" si="48">(C69-(AVERAGE($C$4:$C$111)))^2</f>
        <v>430700.52160493832</v>
      </c>
      <c r="AM69" s="16">
        <f t="shared" ref="AM69:AM111" si="49">(E69-(AVERAGE($E$4:$E$111)))^2</f>
        <v>515221.6765865662</v>
      </c>
    </row>
    <row r="70" spans="1:39" x14ac:dyDescent="0.35">
      <c r="A70" s="4">
        <v>67</v>
      </c>
      <c r="B70" s="2">
        <v>1172.8399999999999</v>
      </c>
      <c r="C70" s="2">
        <v>2251</v>
      </c>
      <c r="D70" s="1">
        <f t="shared" si="31"/>
        <v>2616.9683079999995</v>
      </c>
      <c r="E70" s="1">
        <f t="shared" si="32"/>
        <v>2341.5705999999996</v>
      </c>
      <c r="G70" s="5">
        <f t="shared" si="35"/>
        <v>133932.80246038252</v>
      </c>
      <c r="I70" s="5">
        <f t="shared" si="36"/>
        <v>365.96830799999952</v>
      </c>
      <c r="K70" s="5">
        <f t="shared" si="37"/>
        <v>-365.96830799999952</v>
      </c>
      <c r="N70" s="7">
        <f t="shared" si="38"/>
        <v>0.16258032341181675</v>
      </c>
      <c r="O70" s="7"/>
      <c r="P70" s="7">
        <f t="shared" si="39"/>
        <v>365.96830799999952</v>
      </c>
      <c r="Q70" s="7">
        <f t="shared" si="40"/>
        <v>1050.2460857777774</v>
      </c>
      <c r="T70" s="5">
        <f t="shared" si="20"/>
        <v>595255.76507137518</v>
      </c>
      <c r="U70" s="5">
        <f t="shared" si="41"/>
        <v>468236.07716049388</v>
      </c>
      <c r="V70" s="5">
        <f t="shared" si="42"/>
        <v>756732.43292027945</v>
      </c>
      <c r="X70" s="15">
        <f t="shared" si="43"/>
        <v>8203.0335843599205</v>
      </c>
      <c r="Z70" s="4">
        <f t="shared" si="44"/>
        <v>90.570599999999558</v>
      </c>
      <c r="AB70" s="6">
        <f t="shared" si="45"/>
        <v>-90.570599999999558</v>
      </c>
      <c r="AC70" s="6"/>
      <c r="AE70" s="4">
        <f t="shared" si="46"/>
        <v>4.0235717458906958E-2</v>
      </c>
      <c r="AG70" s="4">
        <f t="shared" si="33"/>
        <v>90.570599999999558</v>
      </c>
      <c r="AH70" s="4">
        <f t="shared" si="34"/>
        <v>774.84837777777739</v>
      </c>
      <c r="AK70" s="4">
        <f t="shared" si="47"/>
        <v>531014.63532708318</v>
      </c>
      <c r="AL70" s="4">
        <f t="shared" si="48"/>
        <v>468236.07716049388</v>
      </c>
      <c r="AM70" s="16">
        <f t="shared" si="49"/>
        <v>602210.2026856509</v>
      </c>
    </row>
    <row r="71" spans="1:39" x14ac:dyDescent="0.35">
      <c r="A71" s="4">
        <v>68</v>
      </c>
      <c r="B71" s="2">
        <v>1172.8399999999999</v>
      </c>
      <c r="C71" s="2">
        <v>2267</v>
      </c>
      <c r="D71" s="1">
        <f t="shared" si="31"/>
        <v>2616.9683079999995</v>
      </c>
      <c r="E71" s="1">
        <f t="shared" si="32"/>
        <v>2341.5705999999996</v>
      </c>
      <c r="G71" s="5">
        <f t="shared" si="35"/>
        <v>122477.81660438253</v>
      </c>
      <c r="I71" s="5">
        <f t="shared" si="36"/>
        <v>349.96830799999952</v>
      </c>
      <c r="K71" s="5">
        <f t="shared" si="37"/>
        <v>-349.96830799999952</v>
      </c>
      <c r="N71" s="7">
        <f t="shared" si="38"/>
        <v>0.15437508072342282</v>
      </c>
      <c r="O71" s="7"/>
      <c r="P71" s="7">
        <f t="shared" si="39"/>
        <v>349.96830799999952</v>
      </c>
      <c r="Q71" s="7">
        <f t="shared" si="40"/>
        <v>1050.2460857777774</v>
      </c>
      <c r="T71" s="5">
        <f t="shared" si="20"/>
        <v>609174.22413937526</v>
      </c>
      <c r="U71" s="5">
        <f t="shared" si="41"/>
        <v>490388.96604938281</v>
      </c>
      <c r="V71" s="5">
        <f t="shared" si="42"/>
        <v>756732.43292027945</v>
      </c>
      <c r="X71" s="15">
        <f t="shared" si="43"/>
        <v>5560.7743843599337</v>
      </c>
      <c r="Z71" s="4">
        <f t="shared" si="44"/>
        <v>74.570599999999558</v>
      </c>
      <c r="AB71" s="6">
        <f t="shared" si="45"/>
        <v>-74.570599999999558</v>
      </c>
      <c r="AC71" s="6"/>
      <c r="AE71" s="4">
        <f t="shared" si="46"/>
        <v>3.2893956771062882E-2</v>
      </c>
      <c r="AG71" s="4">
        <f t="shared" si="33"/>
        <v>74.570599999999558</v>
      </c>
      <c r="AH71" s="4">
        <f t="shared" si="34"/>
        <v>774.84837777777739</v>
      </c>
      <c r="AK71" s="4">
        <f t="shared" si="47"/>
        <v>543430.98792708316</v>
      </c>
      <c r="AL71" s="4">
        <f t="shared" si="48"/>
        <v>490388.96604938281</v>
      </c>
      <c r="AM71" s="16">
        <f t="shared" si="49"/>
        <v>602210.2026856509</v>
      </c>
    </row>
    <row r="72" spans="1:39" x14ac:dyDescent="0.35">
      <c r="A72" s="4">
        <v>69</v>
      </c>
      <c r="B72" s="2">
        <v>1167.92</v>
      </c>
      <c r="C72" s="2">
        <v>2269</v>
      </c>
      <c r="D72" s="1">
        <f t="shared" si="31"/>
        <v>2600.6157040000007</v>
      </c>
      <c r="E72" s="1">
        <f t="shared" si="32"/>
        <v>2326.9827999999998</v>
      </c>
      <c r="G72" s="5">
        <f t="shared" si="35"/>
        <v>109968.9751394161</v>
      </c>
      <c r="I72" s="5">
        <f t="shared" si="36"/>
        <v>331.61570400000073</v>
      </c>
      <c r="K72" s="5">
        <f t="shared" si="37"/>
        <v>-331.61570400000073</v>
      </c>
      <c r="N72" s="7">
        <f t="shared" si="38"/>
        <v>0.14615059673865172</v>
      </c>
      <c r="O72" s="7"/>
      <c r="P72" s="7">
        <f t="shared" si="39"/>
        <v>331.61570400000073</v>
      </c>
      <c r="Q72" s="7">
        <f t="shared" si="40"/>
        <v>1033.8934817777786</v>
      </c>
      <c r="T72" s="5">
        <f t="shared" si="20"/>
        <v>599429.96112487605</v>
      </c>
      <c r="U72" s="5">
        <f t="shared" si="41"/>
        <v>493194.07716049388</v>
      </c>
      <c r="V72" s="5">
        <f t="shared" si="42"/>
        <v>728549.45939921064</v>
      </c>
      <c r="X72" s="15">
        <f t="shared" si="43"/>
        <v>3362.0050958399734</v>
      </c>
      <c r="Z72" s="4">
        <f t="shared" si="44"/>
        <v>57.98279999999977</v>
      </c>
      <c r="AB72" s="6">
        <f t="shared" si="45"/>
        <v>-57.98279999999977</v>
      </c>
      <c r="AC72" s="6"/>
      <c r="AE72" s="4">
        <f t="shared" si="46"/>
        <v>2.5554341119435775E-2</v>
      </c>
      <c r="AG72" s="4">
        <f t="shared" si="33"/>
        <v>57.98279999999977</v>
      </c>
      <c r="AH72" s="4">
        <f t="shared" si="34"/>
        <v>760.2605777777776</v>
      </c>
      <c r="AK72" s="4">
        <f t="shared" si="47"/>
        <v>534738.34423541662</v>
      </c>
      <c r="AL72" s="4">
        <f t="shared" si="48"/>
        <v>493194.07716049388</v>
      </c>
      <c r="AM72" s="16">
        <f t="shared" si="49"/>
        <v>579782.09803720622</v>
      </c>
    </row>
    <row r="73" spans="1:39" x14ac:dyDescent="0.35">
      <c r="A73" s="4">
        <v>70</v>
      </c>
      <c r="B73" s="2">
        <v>1172.8399999999999</v>
      </c>
      <c r="C73" s="2">
        <v>2299</v>
      </c>
      <c r="D73" s="1">
        <f t="shared" si="31"/>
        <v>2616.9683079999995</v>
      </c>
      <c r="E73" s="1">
        <f t="shared" si="32"/>
        <v>2341.5705999999996</v>
      </c>
      <c r="G73" s="5">
        <f t="shared" si="35"/>
        <v>101103.84489238256</v>
      </c>
      <c r="I73" s="5">
        <f t="shared" si="36"/>
        <v>317.96830799999952</v>
      </c>
      <c r="K73" s="5">
        <f t="shared" si="37"/>
        <v>-317.96830799999952</v>
      </c>
      <c r="N73" s="7">
        <f t="shared" si="38"/>
        <v>0.13830722401043913</v>
      </c>
      <c r="O73" s="7"/>
      <c r="P73" s="7">
        <f t="shared" si="39"/>
        <v>317.96830799999952</v>
      </c>
      <c r="Q73" s="7">
        <f t="shared" si="40"/>
        <v>1050.2460857777774</v>
      </c>
      <c r="T73" s="5">
        <f t="shared" si="20"/>
        <v>637011.1422753752</v>
      </c>
      <c r="U73" s="5">
        <f t="shared" si="41"/>
        <v>536230.74382716056</v>
      </c>
      <c r="V73" s="5">
        <f t="shared" si="42"/>
        <v>756732.43292027945</v>
      </c>
      <c r="X73" s="15">
        <f t="shared" si="43"/>
        <v>1812.2559843599624</v>
      </c>
      <c r="Z73" s="4">
        <f t="shared" si="44"/>
        <v>42.570599999999558</v>
      </c>
      <c r="AB73" s="6">
        <f t="shared" si="45"/>
        <v>-42.570599999999558</v>
      </c>
      <c r="AC73" s="6"/>
      <c r="AE73" s="4">
        <f t="shared" si="46"/>
        <v>1.8517007394519166E-2</v>
      </c>
      <c r="AG73" s="4">
        <f t="shared" si="33"/>
        <v>42.570599999999558</v>
      </c>
      <c r="AH73" s="4">
        <f t="shared" si="34"/>
        <v>774.84837777777739</v>
      </c>
      <c r="AK73" s="4">
        <f t="shared" si="47"/>
        <v>568263.69312708313</v>
      </c>
      <c r="AL73" s="4">
        <f t="shared" si="48"/>
        <v>536230.74382716056</v>
      </c>
      <c r="AM73" s="16">
        <f t="shared" si="49"/>
        <v>602210.2026856509</v>
      </c>
    </row>
    <row r="74" spans="1:39" x14ac:dyDescent="0.35">
      <c r="A74" s="4">
        <v>71</v>
      </c>
      <c r="B74" s="2">
        <v>1192.47</v>
      </c>
      <c r="C74" s="2">
        <v>2301</v>
      </c>
      <c r="D74" s="1">
        <f t="shared" si="31"/>
        <v>2682.2125390000001</v>
      </c>
      <c r="E74" s="1">
        <f t="shared" si="32"/>
        <v>2399.7735499999999</v>
      </c>
      <c r="G74" s="5">
        <f t="shared" si="35"/>
        <v>145322.99989082661</v>
      </c>
      <c r="I74" s="5">
        <f t="shared" si="36"/>
        <v>381.21253900000011</v>
      </c>
      <c r="K74" s="5">
        <f t="shared" si="37"/>
        <v>-381.21253900000011</v>
      </c>
      <c r="N74" s="7">
        <f t="shared" si="38"/>
        <v>0.16567255063016084</v>
      </c>
      <c r="O74" s="7"/>
      <c r="P74" s="7">
        <f t="shared" si="39"/>
        <v>381.21253900000011</v>
      </c>
      <c r="Q74" s="7">
        <f t="shared" si="40"/>
        <v>1115.4903167777779</v>
      </c>
      <c r="T74" s="5">
        <f t="shared" si="20"/>
        <v>686658.33861037565</v>
      </c>
      <c r="U74" s="5">
        <f t="shared" si="41"/>
        <v>539163.85493827169</v>
      </c>
      <c r="V74" s="5">
        <f t="shared" si="42"/>
        <v>874501.63742364151</v>
      </c>
      <c r="X74" s="15">
        <f t="shared" si="43"/>
        <v>9756.2141796024771</v>
      </c>
      <c r="Z74" s="4">
        <f t="shared" si="44"/>
        <v>98.773549999999886</v>
      </c>
      <c r="AB74" s="6">
        <f t="shared" si="45"/>
        <v>-98.773549999999886</v>
      </c>
      <c r="AC74" s="6"/>
      <c r="AE74" s="4">
        <f t="shared" si="46"/>
        <v>4.2926358105171612E-2</v>
      </c>
      <c r="AG74" s="4">
        <f t="shared" si="33"/>
        <v>98.773549999999886</v>
      </c>
      <c r="AH74" s="4">
        <f t="shared" si="34"/>
        <v>833.05132777777771</v>
      </c>
      <c r="AK74" s="4">
        <f t="shared" si="47"/>
        <v>612552.86998819443</v>
      </c>
      <c r="AL74" s="4">
        <f t="shared" si="48"/>
        <v>539163.85493827169</v>
      </c>
      <c r="AM74" s="16">
        <f t="shared" si="49"/>
        <v>695931.32976937515</v>
      </c>
    </row>
    <row r="75" spans="1:39" x14ac:dyDescent="0.35">
      <c r="A75" s="4">
        <v>72</v>
      </c>
      <c r="B75" s="2">
        <v>1182.6500000000001</v>
      </c>
      <c r="C75" s="2">
        <v>2304</v>
      </c>
      <c r="D75" s="1">
        <f t="shared" si="31"/>
        <v>2649.573805</v>
      </c>
      <c r="E75" s="1">
        <f t="shared" si="32"/>
        <v>2370.6572500000002</v>
      </c>
      <c r="G75" s="5">
        <f t="shared" si="35"/>
        <v>119421.25470217802</v>
      </c>
      <c r="I75" s="5">
        <f t="shared" si="36"/>
        <v>345.57380499999999</v>
      </c>
      <c r="K75" s="5">
        <f t="shared" si="37"/>
        <v>-345.57380499999999</v>
      </c>
      <c r="N75" s="7">
        <f t="shared" si="38"/>
        <v>0.14998863064236112</v>
      </c>
      <c r="O75" s="7"/>
      <c r="P75" s="7">
        <f t="shared" si="39"/>
        <v>345.57380499999999</v>
      </c>
      <c r="Q75" s="7">
        <f t="shared" si="40"/>
        <v>1082.8515827777778</v>
      </c>
      <c r="T75" s="5">
        <f t="shared" si="20"/>
        <v>665399.96910562553</v>
      </c>
      <c r="U75" s="5">
        <f t="shared" si="41"/>
        <v>543578.52160493832</v>
      </c>
      <c r="V75" s="5">
        <f t="shared" si="42"/>
        <v>814522.83577818435</v>
      </c>
      <c r="X75" s="15">
        <f t="shared" si="43"/>
        <v>4443.1889775625268</v>
      </c>
      <c r="Z75" s="4">
        <f t="shared" si="44"/>
        <v>66.657250000000204</v>
      </c>
      <c r="AB75" s="6">
        <f t="shared" si="45"/>
        <v>-66.657250000000204</v>
      </c>
      <c r="AC75" s="6"/>
      <c r="AE75" s="4">
        <f t="shared" si="46"/>
        <v>2.8931098090277867E-2</v>
      </c>
      <c r="AG75" s="4">
        <f t="shared" si="33"/>
        <v>66.657250000000204</v>
      </c>
      <c r="AH75" s="4">
        <f t="shared" si="34"/>
        <v>803.93502777777803</v>
      </c>
      <c r="AK75" s="4">
        <f t="shared" si="47"/>
        <v>593588.74398958357</v>
      </c>
      <c r="AL75" s="4">
        <f t="shared" si="48"/>
        <v>543578.52160493832</v>
      </c>
      <c r="AM75" s="16">
        <f t="shared" si="49"/>
        <v>648199.99868797313</v>
      </c>
    </row>
    <row r="76" spans="1:39" x14ac:dyDescent="0.35">
      <c r="A76" s="4">
        <v>73</v>
      </c>
      <c r="B76" s="2">
        <v>1182.6500000000001</v>
      </c>
      <c r="C76" s="2">
        <v>2320</v>
      </c>
      <c r="D76" s="1">
        <f t="shared" si="31"/>
        <v>2649.573805</v>
      </c>
      <c r="E76" s="1">
        <f t="shared" si="32"/>
        <v>2370.6572500000002</v>
      </c>
      <c r="G76" s="5">
        <f t="shared" si="35"/>
        <v>108618.89294217802</v>
      </c>
      <c r="I76" s="5">
        <f t="shared" si="36"/>
        <v>329.57380499999999</v>
      </c>
      <c r="K76" s="5">
        <f t="shared" si="37"/>
        <v>-329.57380499999999</v>
      </c>
      <c r="N76" s="7">
        <f t="shared" si="38"/>
        <v>0.14205767456896551</v>
      </c>
      <c r="O76" s="7"/>
      <c r="P76" s="7">
        <f t="shared" si="39"/>
        <v>329.57380499999999</v>
      </c>
      <c r="Q76" s="7">
        <f t="shared" si="40"/>
        <v>1082.8515827777778</v>
      </c>
      <c r="T76" s="5">
        <f t="shared" si="20"/>
        <v>679840.11612562556</v>
      </c>
      <c r="U76" s="5">
        <f t="shared" si="41"/>
        <v>567427.41049382719</v>
      </c>
      <c r="V76" s="5">
        <f t="shared" si="42"/>
        <v>814522.83577818435</v>
      </c>
      <c r="X76" s="15">
        <f t="shared" si="43"/>
        <v>2566.1569775625208</v>
      </c>
      <c r="Z76" s="4">
        <f t="shared" si="44"/>
        <v>50.657250000000204</v>
      </c>
      <c r="AB76" s="6">
        <f t="shared" si="45"/>
        <v>-50.657250000000204</v>
      </c>
      <c r="AC76" s="6"/>
      <c r="AE76" s="4">
        <f t="shared" si="46"/>
        <v>2.1835021551724225E-2</v>
      </c>
      <c r="AG76" s="4">
        <f t="shared" si="33"/>
        <v>50.657250000000204</v>
      </c>
      <c r="AH76" s="4">
        <f t="shared" si="34"/>
        <v>803.93502777777803</v>
      </c>
      <c r="AK76" s="4">
        <f t="shared" si="47"/>
        <v>606470.48298958363</v>
      </c>
      <c r="AL76" s="4">
        <f t="shared" si="48"/>
        <v>567427.41049382719</v>
      </c>
      <c r="AM76" s="16">
        <f t="shared" si="49"/>
        <v>648199.99868797313</v>
      </c>
    </row>
    <row r="77" spans="1:39" x14ac:dyDescent="0.35">
      <c r="A77" s="4">
        <v>74</v>
      </c>
      <c r="B77" s="2">
        <v>1207.19</v>
      </c>
      <c r="C77" s="2">
        <v>2346</v>
      </c>
      <c r="D77" s="1">
        <f t="shared" si="31"/>
        <v>2731.1374030000006</v>
      </c>
      <c r="E77" s="1">
        <f t="shared" si="32"/>
        <v>2443.4183499999999</v>
      </c>
      <c r="G77" s="5">
        <f t="shared" si="35"/>
        <v>148330.8191895849</v>
      </c>
      <c r="I77" s="5">
        <f t="shared" si="36"/>
        <v>385.13740300000063</v>
      </c>
      <c r="K77" s="5">
        <f t="shared" si="37"/>
        <v>-385.13740300000063</v>
      </c>
      <c r="N77" s="7">
        <f t="shared" si="38"/>
        <v>0.16416769096334213</v>
      </c>
      <c r="O77" s="7"/>
      <c r="P77" s="7">
        <f t="shared" si="39"/>
        <v>385.13740300000063</v>
      </c>
      <c r="Q77" s="7">
        <f t="shared" si="40"/>
        <v>1164.4151807777785</v>
      </c>
      <c r="T77" s="5">
        <f t="shared" si="20"/>
        <v>766866.0544301261</v>
      </c>
      <c r="U77" s="5">
        <f t="shared" si="41"/>
        <v>607273.85493827169</v>
      </c>
      <c r="V77" s="5">
        <f t="shared" si="42"/>
        <v>968399.24962191365</v>
      </c>
      <c r="X77" s="15">
        <f t="shared" si="43"/>
        <v>9490.3349167224842</v>
      </c>
      <c r="Z77" s="4">
        <f t="shared" si="44"/>
        <v>97.418349999999919</v>
      </c>
      <c r="AB77" s="6">
        <f t="shared" si="45"/>
        <v>-97.418349999999919</v>
      </c>
      <c r="AC77" s="6"/>
      <c r="AE77" s="4">
        <f t="shared" si="46"/>
        <v>4.152529838022162E-2</v>
      </c>
      <c r="AG77" s="4">
        <f t="shared" si="33"/>
        <v>97.418349999999919</v>
      </c>
      <c r="AH77" s="4">
        <f t="shared" si="34"/>
        <v>876.69612777777775</v>
      </c>
      <c r="AK77" s="4">
        <f t="shared" si="47"/>
        <v>684104.41718125006</v>
      </c>
      <c r="AL77" s="4">
        <f t="shared" si="48"/>
        <v>607273.85493827169</v>
      </c>
      <c r="AM77" s="16">
        <f t="shared" si="49"/>
        <v>770655.3638052952</v>
      </c>
    </row>
    <row r="78" spans="1:39" x14ac:dyDescent="0.35">
      <c r="A78" s="4">
        <v>75</v>
      </c>
      <c r="B78" s="2">
        <v>1197.3800000000001</v>
      </c>
      <c r="C78" s="2">
        <v>2366</v>
      </c>
      <c r="D78" s="1">
        <f t="shared" si="31"/>
        <v>2698.5319060000002</v>
      </c>
      <c r="E78" s="1">
        <f t="shared" si="32"/>
        <v>2414.3317000000002</v>
      </c>
      <c r="G78" s="5">
        <f t="shared" si="35"/>
        <v>110577.46850799295</v>
      </c>
      <c r="I78" s="5">
        <f t="shared" si="36"/>
        <v>332.53190600000016</v>
      </c>
      <c r="K78" s="5">
        <f t="shared" si="37"/>
        <v>-332.53190600000016</v>
      </c>
      <c r="N78" s="7">
        <f t="shared" si="38"/>
        <v>0.1405460295857989</v>
      </c>
      <c r="O78" s="7"/>
      <c r="P78" s="7">
        <f t="shared" si="39"/>
        <v>332.53190600000016</v>
      </c>
      <c r="Q78" s="7">
        <f t="shared" si="40"/>
        <v>1131.809683777778</v>
      </c>
      <c r="T78" s="5">
        <f t="shared" si="20"/>
        <v>760486.66097962577</v>
      </c>
      <c r="U78" s="5">
        <f t="shared" si="41"/>
        <v>638844.96604938281</v>
      </c>
      <c r="V78" s="5">
        <f t="shared" si="42"/>
        <v>905290.00346421206</v>
      </c>
      <c r="X78" s="15">
        <f t="shared" si="43"/>
        <v>2335.9532248900177</v>
      </c>
      <c r="Z78" s="4">
        <f t="shared" si="44"/>
        <v>48.331700000000183</v>
      </c>
      <c r="AB78" s="6">
        <f t="shared" si="45"/>
        <v>-48.331700000000183</v>
      </c>
      <c r="AC78" s="6"/>
      <c r="AE78" s="4">
        <f t="shared" si="46"/>
        <v>2.0427599323753248E-2</v>
      </c>
      <c r="AG78" s="4">
        <f t="shared" si="33"/>
        <v>48.331700000000183</v>
      </c>
      <c r="AH78" s="4">
        <f t="shared" si="34"/>
        <v>847.60947777777801</v>
      </c>
      <c r="AK78" s="4">
        <f t="shared" si="47"/>
        <v>678413.49995625031</v>
      </c>
      <c r="AL78" s="4">
        <f t="shared" si="48"/>
        <v>638844.96604938281</v>
      </c>
      <c r="AM78" s="16">
        <f t="shared" si="49"/>
        <v>720432.81450434437</v>
      </c>
    </row>
    <row r="79" spans="1:39" x14ac:dyDescent="0.35">
      <c r="A79" s="4">
        <v>76</v>
      </c>
      <c r="B79" s="2">
        <v>1217.01</v>
      </c>
      <c r="C79" s="2">
        <v>2391</v>
      </c>
      <c r="D79" s="1">
        <f t="shared" si="31"/>
        <v>2763.7761369999998</v>
      </c>
      <c r="E79" s="1">
        <f t="shared" si="32"/>
        <v>2472.5346499999996</v>
      </c>
      <c r="G79" s="5">
        <f t="shared" si="35"/>
        <v>138962.04831664264</v>
      </c>
      <c r="I79" s="5">
        <f t="shared" si="36"/>
        <v>372.77613699999984</v>
      </c>
      <c r="K79" s="5">
        <f t="shared" si="37"/>
        <v>-372.77613699999984</v>
      </c>
      <c r="N79" s="7">
        <f t="shared" si="38"/>
        <v>0.15590804558762017</v>
      </c>
      <c r="O79" s="7"/>
      <c r="P79" s="7">
        <f t="shared" si="39"/>
        <v>372.77613699999984</v>
      </c>
      <c r="Q79" s="7">
        <f t="shared" si="40"/>
        <v>1197.0539147777777</v>
      </c>
      <c r="T79" s="5">
        <f t="shared" si="20"/>
        <v>838052.71296487551</v>
      </c>
      <c r="U79" s="5">
        <f t="shared" si="41"/>
        <v>679433.85493827169</v>
      </c>
      <c r="V79" s="5">
        <f t="shared" si="42"/>
        <v>1033702.3164257788</v>
      </c>
      <c r="X79" s="15">
        <f t="shared" si="43"/>
        <v>6647.8991506224347</v>
      </c>
      <c r="Z79" s="4">
        <f t="shared" si="44"/>
        <v>81.534649999999601</v>
      </c>
      <c r="AB79" s="6">
        <f t="shared" si="45"/>
        <v>-81.534649999999601</v>
      </c>
      <c r="AC79" s="6"/>
      <c r="AE79" s="4">
        <f t="shared" si="46"/>
        <v>3.4100648264324386E-2</v>
      </c>
      <c r="AG79" s="4">
        <f t="shared" si="33"/>
        <v>81.534649999999601</v>
      </c>
      <c r="AH79" s="4">
        <f t="shared" si="34"/>
        <v>905.81242777777743</v>
      </c>
      <c r="AK79" s="4">
        <f t="shared" si="47"/>
        <v>747608.47667986096</v>
      </c>
      <c r="AL79" s="4">
        <f t="shared" si="48"/>
        <v>679433.85493827169</v>
      </c>
      <c r="AM79" s="16">
        <f t="shared" si="49"/>
        <v>822623.76291855716</v>
      </c>
    </row>
    <row r="80" spans="1:39" x14ac:dyDescent="0.35">
      <c r="A80" s="4">
        <v>77</v>
      </c>
      <c r="B80" s="2">
        <v>1217.01</v>
      </c>
      <c r="C80" s="2">
        <v>2392</v>
      </c>
      <c r="D80" s="1">
        <f t="shared" si="31"/>
        <v>2763.7761369999998</v>
      </c>
      <c r="E80" s="1">
        <f t="shared" si="32"/>
        <v>2472.5346499999996</v>
      </c>
      <c r="G80" s="5">
        <f t="shared" si="35"/>
        <v>138217.49604264266</v>
      </c>
      <c r="I80" s="5">
        <f t="shared" si="36"/>
        <v>371.77613699999984</v>
      </c>
      <c r="K80" s="5">
        <f t="shared" si="37"/>
        <v>-371.77613699999984</v>
      </c>
      <c r="N80" s="7">
        <f t="shared" si="38"/>
        <v>0.15542480643812703</v>
      </c>
      <c r="O80" s="7"/>
      <c r="P80" s="7">
        <f t="shared" si="39"/>
        <v>371.77613699999984</v>
      </c>
      <c r="Q80" s="7">
        <f t="shared" si="40"/>
        <v>1197.0539147777777</v>
      </c>
      <c r="T80" s="5">
        <f t="shared" si="20"/>
        <v>839069.42448562547</v>
      </c>
      <c r="U80" s="5">
        <f t="shared" si="41"/>
        <v>681083.41049382719</v>
      </c>
      <c r="V80" s="5">
        <f t="shared" si="42"/>
        <v>1033702.3164257788</v>
      </c>
      <c r="X80" s="15">
        <f t="shared" si="43"/>
        <v>6485.8298506224355</v>
      </c>
      <c r="Z80" s="4">
        <f t="shared" si="44"/>
        <v>80.534649999999601</v>
      </c>
      <c r="AB80" s="6">
        <f t="shared" si="45"/>
        <v>-80.534649999999601</v>
      </c>
      <c r="AC80" s="6"/>
      <c r="AE80" s="4">
        <f t="shared" si="46"/>
        <v>3.3668331939799165E-2</v>
      </c>
      <c r="AG80" s="4">
        <f t="shared" si="33"/>
        <v>80.534649999999601</v>
      </c>
      <c r="AH80" s="4">
        <f t="shared" si="34"/>
        <v>905.81242777777743</v>
      </c>
      <c r="AK80" s="4">
        <f t="shared" si="47"/>
        <v>748515.46276736096</v>
      </c>
      <c r="AL80" s="4">
        <f t="shared" si="48"/>
        <v>681083.41049382719</v>
      </c>
      <c r="AM80" s="16">
        <f t="shared" si="49"/>
        <v>822623.76291855716</v>
      </c>
    </row>
    <row r="81" spans="1:39" x14ac:dyDescent="0.35">
      <c r="A81" s="4">
        <v>78</v>
      </c>
      <c r="B81" s="2">
        <v>1221.9100000000001</v>
      </c>
      <c r="C81" s="2">
        <v>2435</v>
      </c>
      <c r="D81" s="1">
        <f t="shared" si="31"/>
        <v>2780.0622670000002</v>
      </c>
      <c r="E81" s="1">
        <f t="shared" si="32"/>
        <v>2487.06315</v>
      </c>
      <c r="G81" s="5">
        <f t="shared" si="35"/>
        <v>119067.96810717946</v>
      </c>
      <c r="I81" s="5">
        <f t="shared" si="36"/>
        <v>345.06226700000025</v>
      </c>
      <c r="K81" s="5">
        <f t="shared" si="37"/>
        <v>-345.06226700000025</v>
      </c>
      <c r="N81" s="7">
        <f t="shared" si="38"/>
        <v>0.14170934989733069</v>
      </c>
      <c r="O81" s="7"/>
      <c r="P81" s="7">
        <f t="shared" si="39"/>
        <v>345.06226700000025</v>
      </c>
      <c r="Q81" s="7">
        <f t="shared" si="40"/>
        <v>1213.3400447777781</v>
      </c>
      <c r="T81" s="5">
        <f t="shared" si="20"/>
        <v>896928.90464287589</v>
      </c>
      <c r="U81" s="5">
        <f t="shared" si="41"/>
        <v>753906.29938271618</v>
      </c>
      <c r="V81" s="5">
        <f t="shared" si="42"/>
        <v>1067084.1464550209</v>
      </c>
      <c r="X81" s="15">
        <f t="shared" si="43"/>
        <v>2710.5715879224949</v>
      </c>
      <c r="Z81" s="4">
        <f t="shared" si="44"/>
        <v>52.063149999999951</v>
      </c>
      <c r="AB81" s="6">
        <f t="shared" si="45"/>
        <v>-52.063149999999951</v>
      </c>
      <c r="AC81" s="6"/>
      <c r="AE81" s="4">
        <f t="shared" si="46"/>
        <v>2.1381170431211478E-2</v>
      </c>
      <c r="AG81" s="4">
        <f t="shared" si="33"/>
        <v>52.063149999999951</v>
      </c>
      <c r="AH81" s="4">
        <f t="shared" si="34"/>
        <v>920.34092777777778</v>
      </c>
      <c r="AK81" s="4">
        <f t="shared" si="47"/>
        <v>800130.6382243057</v>
      </c>
      <c r="AL81" s="4">
        <f t="shared" si="48"/>
        <v>753906.29938271618</v>
      </c>
      <c r="AM81" s="16">
        <f t="shared" si="49"/>
        <v>849189.13497529528</v>
      </c>
    </row>
    <row r="82" spans="1:39" x14ac:dyDescent="0.35">
      <c r="A82" s="4">
        <v>79</v>
      </c>
      <c r="B82" s="2">
        <v>1236.6400000000001</v>
      </c>
      <c r="C82" s="2">
        <v>2445</v>
      </c>
      <c r="D82" s="1">
        <f t="shared" si="31"/>
        <v>2829.0203680000004</v>
      </c>
      <c r="E82" s="1">
        <f t="shared" si="32"/>
        <v>2530.7375999999999</v>
      </c>
      <c r="G82" s="5">
        <f t="shared" si="35"/>
        <v>147471.64303885575</v>
      </c>
      <c r="I82" s="5">
        <f t="shared" si="36"/>
        <v>384.02036800000042</v>
      </c>
      <c r="K82" s="5">
        <f t="shared" si="37"/>
        <v>-384.02036800000042</v>
      </c>
      <c r="N82" s="7">
        <f t="shared" si="38"/>
        <v>0.15706354519427421</v>
      </c>
      <c r="O82" s="7"/>
      <c r="P82" s="7">
        <f t="shared" si="39"/>
        <v>384.02036800000042</v>
      </c>
      <c r="Q82" s="7">
        <f t="shared" si="40"/>
        <v>1262.2981457777782</v>
      </c>
      <c r="T82" s="5">
        <f t="shared" si="20"/>
        <v>950257.69330087607</v>
      </c>
      <c r="U82" s="5">
        <f t="shared" si="41"/>
        <v>771371.85493827169</v>
      </c>
      <c r="V82" s="5">
        <f t="shared" si="42"/>
        <v>1170628.2487449101</v>
      </c>
      <c r="X82" s="15">
        <f t="shared" si="43"/>
        <v>7350.9360537599878</v>
      </c>
      <c r="Z82" s="4">
        <f t="shared" si="44"/>
        <v>85.737599999999929</v>
      </c>
      <c r="AB82" s="6">
        <f t="shared" si="45"/>
        <v>-85.737599999999929</v>
      </c>
      <c r="AC82" s="6"/>
      <c r="AE82" s="4">
        <f t="shared" si="46"/>
        <v>3.5066503067484635E-2</v>
      </c>
      <c r="AG82" s="4">
        <f t="shared" si="33"/>
        <v>85.737599999999929</v>
      </c>
      <c r="AH82" s="4">
        <f t="shared" si="34"/>
        <v>964.01537777777776</v>
      </c>
      <c r="AK82" s="4">
        <f t="shared" si="47"/>
        <v>847704.08299097233</v>
      </c>
      <c r="AL82" s="4">
        <f t="shared" si="48"/>
        <v>771371.85493827169</v>
      </c>
      <c r="AM82" s="16">
        <f t="shared" si="49"/>
        <v>931589.87811017653</v>
      </c>
    </row>
    <row r="83" spans="1:39" x14ac:dyDescent="0.35">
      <c r="A83" s="4">
        <v>80</v>
      </c>
      <c r="B83" s="2">
        <v>1226.83</v>
      </c>
      <c r="C83" s="2">
        <v>2464</v>
      </c>
      <c r="D83" s="1">
        <f t="shared" si="31"/>
        <v>2796.4148709999999</v>
      </c>
      <c r="E83" s="1">
        <f t="shared" si="32"/>
        <v>2501.6509499999997</v>
      </c>
      <c r="G83" s="5">
        <f t="shared" si="35"/>
        <v>110499.64646194661</v>
      </c>
      <c r="I83" s="5">
        <f t="shared" si="36"/>
        <v>332.41487099999995</v>
      </c>
      <c r="K83" s="5">
        <f t="shared" si="37"/>
        <v>-332.41487099999995</v>
      </c>
      <c r="N83" s="7">
        <f t="shared" si="38"/>
        <v>0.13490863271103895</v>
      </c>
      <c r="O83" s="7"/>
      <c r="P83" s="7">
        <f t="shared" si="39"/>
        <v>332.41487099999995</v>
      </c>
      <c r="Q83" s="7">
        <f t="shared" si="40"/>
        <v>1229.6926487777778</v>
      </c>
      <c r="T83" s="5">
        <f t="shared" si="20"/>
        <v>941558.66469262564</v>
      </c>
      <c r="U83" s="5">
        <f t="shared" si="41"/>
        <v>805107.41049382731</v>
      </c>
      <c r="V83" s="5">
        <f t="shared" si="42"/>
        <v>1101135.9571438914</v>
      </c>
      <c r="X83" s="15">
        <f t="shared" si="43"/>
        <v>1417.5940359024803</v>
      </c>
      <c r="Z83" s="4">
        <f t="shared" si="44"/>
        <v>37.650949999999739</v>
      </c>
      <c r="AB83" s="6">
        <f t="shared" si="45"/>
        <v>-37.650949999999739</v>
      </c>
      <c r="AC83" s="6"/>
      <c r="AE83" s="4">
        <f t="shared" si="46"/>
        <v>1.5280418019480414E-2</v>
      </c>
      <c r="AG83" s="4">
        <f t="shared" si="33"/>
        <v>37.650949999999739</v>
      </c>
      <c r="AH83" s="4">
        <f t="shared" si="34"/>
        <v>934.92872777777757</v>
      </c>
      <c r="AK83" s="4">
        <f t="shared" si="47"/>
        <v>839943.87002847216</v>
      </c>
      <c r="AL83" s="4">
        <f t="shared" si="48"/>
        <v>805107.41049382731</v>
      </c>
      <c r="AM83" s="16">
        <f t="shared" si="49"/>
        <v>876287.67988319986</v>
      </c>
    </row>
    <row r="84" spans="1:39" x14ac:dyDescent="0.35">
      <c r="A84" s="4">
        <v>81</v>
      </c>
      <c r="B84" s="2">
        <v>1231.73</v>
      </c>
      <c r="C84" s="2">
        <v>2467</v>
      </c>
      <c r="D84" s="1">
        <f t="shared" si="31"/>
        <v>2812.7010010000004</v>
      </c>
      <c r="E84" s="1">
        <f t="shared" si="32"/>
        <v>2516.1794499999996</v>
      </c>
      <c r="G84" s="5">
        <f t="shared" si="35"/>
        <v>119509.18209240225</v>
      </c>
      <c r="I84" s="5">
        <f t="shared" si="36"/>
        <v>345.70100100000036</v>
      </c>
      <c r="K84" s="5">
        <f t="shared" si="37"/>
        <v>-345.70100100000036</v>
      </c>
      <c r="N84" s="7">
        <f t="shared" si="38"/>
        <v>0.14013011795703298</v>
      </c>
      <c r="O84" s="7"/>
      <c r="P84" s="7">
        <f t="shared" si="39"/>
        <v>345.70100100000036</v>
      </c>
      <c r="Q84" s="7">
        <f t="shared" si="40"/>
        <v>1245.9787787777782</v>
      </c>
      <c r="T84" s="5">
        <f t="shared" si="20"/>
        <v>959368.75638187607</v>
      </c>
      <c r="U84" s="5">
        <f t="shared" si="41"/>
        <v>810500.07716049394</v>
      </c>
      <c r="V84" s="5">
        <f t="shared" si="42"/>
        <v>1135580.9045030524</v>
      </c>
      <c r="X84" s="15">
        <f t="shared" si="43"/>
        <v>2418.6183023024641</v>
      </c>
      <c r="Z84" s="4">
        <f t="shared" si="44"/>
        <v>49.179449999999633</v>
      </c>
      <c r="AB84" s="6">
        <f t="shared" si="45"/>
        <v>-49.179449999999633</v>
      </c>
      <c r="AC84" s="6"/>
      <c r="AE84" s="4">
        <f t="shared" si="46"/>
        <v>1.9934920956627335E-2</v>
      </c>
      <c r="AG84" s="4">
        <f t="shared" si="33"/>
        <v>49.179449999999633</v>
      </c>
      <c r="AH84" s="4">
        <f t="shared" si="34"/>
        <v>949.45722777777746</v>
      </c>
      <c r="AK84" s="4">
        <f t="shared" si="47"/>
        <v>855831.86288541649</v>
      </c>
      <c r="AL84" s="4">
        <f t="shared" si="48"/>
        <v>810500.07716049394</v>
      </c>
      <c r="AM84" s="16">
        <f t="shared" si="49"/>
        <v>903699.08426903712</v>
      </c>
    </row>
    <row r="85" spans="1:39" x14ac:dyDescent="0.35">
      <c r="A85" s="4">
        <v>82</v>
      </c>
      <c r="B85" s="2">
        <v>1207.19</v>
      </c>
      <c r="C85" s="2">
        <v>2539</v>
      </c>
      <c r="D85" s="1">
        <f t="shared" si="31"/>
        <v>2731.1374030000006</v>
      </c>
      <c r="E85" s="1">
        <f t="shared" si="32"/>
        <v>2443.4183499999999</v>
      </c>
      <c r="G85" s="5">
        <f t="shared" si="35"/>
        <v>36916.78163158465</v>
      </c>
      <c r="I85" s="5">
        <f t="shared" si="36"/>
        <v>192.13740300000063</v>
      </c>
      <c r="K85" s="5">
        <f t="shared" si="37"/>
        <v>-192.13740300000063</v>
      </c>
      <c r="N85" s="7">
        <f t="shared" si="38"/>
        <v>7.5674439936983307E-2</v>
      </c>
      <c r="O85" s="7"/>
      <c r="P85" s="7">
        <f t="shared" si="39"/>
        <v>192.13740300000063</v>
      </c>
      <c r="Q85" s="7">
        <f t="shared" si="40"/>
        <v>1164.4151807777785</v>
      </c>
      <c r="T85" s="5">
        <f t="shared" si="20"/>
        <v>956792.10227287631</v>
      </c>
      <c r="U85" s="5">
        <f t="shared" si="41"/>
        <v>945324.07716049394</v>
      </c>
      <c r="V85" s="5">
        <f t="shared" si="42"/>
        <v>968399.24962191365</v>
      </c>
      <c r="X85" s="15">
        <f t="shared" si="43"/>
        <v>9135.8518167225157</v>
      </c>
      <c r="Z85" s="4">
        <f t="shared" si="44"/>
        <v>95.581650000000081</v>
      </c>
      <c r="AB85" s="6">
        <f t="shared" si="45"/>
        <v>95.581650000000081</v>
      </c>
      <c r="AC85" s="6"/>
      <c r="AE85" s="4">
        <f t="shared" si="46"/>
        <v>3.7645391886569547E-2</v>
      </c>
      <c r="AG85" s="4">
        <f t="shared" si="33"/>
        <v>95.581650000000081</v>
      </c>
      <c r="AH85" s="4">
        <f t="shared" si="34"/>
        <v>876.69612777777775</v>
      </c>
      <c r="AK85" s="4">
        <f t="shared" si="47"/>
        <v>853533.28616875003</v>
      </c>
      <c r="AL85" s="4">
        <f t="shared" si="48"/>
        <v>945324.07716049394</v>
      </c>
      <c r="AM85" s="16">
        <f t="shared" si="49"/>
        <v>770655.3638052952</v>
      </c>
    </row>
    <row r="86" spans="1:39" x14ac:dyDescent="0.35">
      <c r="A86" s="4">
        <v>83</v>
      </c>
      <c r="B86" s="2">
        <v>1256.27</v>
      </c>
      <c r="C86" s="2">
        <v>2575</v>
      </c>
      <c r="D86" s="1">
        <f t="shared" si="31"/>
        <v>2894.2645990000001</v>
      </c>
      <c r="E86" s="1">
        <f t="shared" si="32"/>
        <v>2588.9405499999998</v>
      </c>
      <c r="G86" s="5">
        <f t="shared" si="35"/>
        <v>101929.88417463086</v>
      </c>
      <c r="I86" s="5">
        <f t="shared" si="36"/>
        <v>319.26459900000009</v>
      </c>
      <c r="K86" s="5">
        <f t="shared" si="37"/>
        <v>-319.26459900000009</v>
      </c>
      <c r="N86" s="7">
        <f t="shared" si="38"/>
        <v>0.12398625203883498</v>
      </c>
      <c r="O86" s="7"/>
      <c r="P86" s="7">
        <f t="shared" si="39"/>
        <v>319.26459900000009</v>
      </c>
      <c r="Q86" s="7">
        <f t="shared" si="40"/>
        <v>1327.5423767777779</v>
      </c>
      <c r="T86" s="5">
        <f t="shared" si="20"/>
        <v>1156696.249273876</v>
      </c>
      <c r="U86" s="5">
        <f t="shared" si="41"/>
        <v>1016624.0771604939</v>
      </c>
      <c r="V86" s="5">
        <f t="shared" si="42"/>
        <v>1316067.8004216021</v>
      </c>
      <c r="X86" s="15">
        <f t="shared" si="43"/>
        <v>194.33893430249449</v>
      </c>
      <c r="Z86" s="4">
        <f t="shared" si="44"/>
        <v>13.940549999999803</v>
      </c>
      <c r="AB86" s="6">
        <f t="shared" si="45"/>
        <v>-13.940549999999803</v>
      </c>
      <c r="AC86" s="6"/>
      <c r="AE86" s="4">
        <f t="shared" si="46"/>
        <v>5.4138058252426423E-3</v>
      </c>
      <c r="AG86" s="4">
        <f t="shared" si="33"/>
        <v>13.940549999999803</v>
      </c>
      <c r="AH86" s="4">
        <f t="shared" si="34"/>
        <v>1022.2183277777776</v>
      </c>
      <c r="AK86" s="4">
        <f t="shared" si="47"/>
        <v>1031863.3989520833</v>
      </c>
      <c r="AL86" s="4">
        <f t="shared" si="48"/>
        <v>1016624.0771604939</v>
      </c>
      <c r="AM86" s="16">
        <f t="shared" si="49"/>
        <v>1047331.1600791999</v>
      </c>
    </row>
    <row r="87" spans="1:39" x14ac:dyDescent="0.35">
      <c r="A87" s="4">
        <v>84</v>
      </c>
      <c r="B87" s="2">
        <v>1256.27</v>
      </c>
      <c r="C87" s="2">
        <v>2576</v>
      </c>
      <c r="D87" s="1">
        <f t="shared" si="31"/>
        <v>2894.2645990000001</v>
      </c>
      <c r="E87" s="1">
        <f t="shared" si="32"/>
        <v>2588.9405499999998</v>
      </c>
      <c r="G87" s="5">
        <f t="shared" si="35"/>
        <v>101292.35497663086</v>
      </c>
      <c r="I87" s="5">
        <f t="shared" si="36"/>
        <v>318.26459900000009</v>
      </c>
      <c r="K87" s="5">
        <f t="shared" si="37"/>
        <v>-318.26459900000009</v>
      </c>
      <c r="N87" s="7">
        <f t="shared" si="38"/>
        <v>0.12354992197204973</v>
      </c>
      <c r="O87" s="7"/>
      <c r="P87" s="7">
        <f t="shared" si="39"/>
        <v>318.26459900000009</v>
      </c>
      <c r="Q87" s="7">
        <f t="shared" si="40"/>
        <v>1327.5423767777779</v>
      </c>
      <c r="T87" s="5">
        <f t="shared" si="20"/>
        <v>1157843.449256626</v>
      </c>
      <c r="U87" s="5">
        <f t="shared" si="41"/>
        <v>1018641.6327160494</v>
      </c>
      <c r="V87" s="5">
        <f t="shared" si="42"/>
        <v>1316067.8004216021</v>
      </c>
      <c r="X87" s="15">
        <f t="shared" si="43"/>
        <v>167.45783430249489</v>
      </c>
      <c r="Z87" s="4">
        <f t="shared" si="44"/>
        <v>12.940549999999803</v>
      </c>
      <c r="AB87" s="6">
        <f t="shared" si="45"/>
        <v>-12.940549999999803</v>
      </c>
      <c r="AC87" s="6"/>
      <c r="AE87" s="4">
        <f t="shared" si="46"/>
        <v>5.0235054347825322E-3</v>
      </c>
      <c r="AG87" s="4">
        <f t="shared" si="33"/>
        <v>12.940549999999803</v>
      </c>
      <c r="AH87" s="4">
        <f t="shared" si="34"/>
        <v>1022.2183277777776</v>
      </c>
      <c r="AK87" s="4">
        <f t="shared" si="47"/>
        <v>1032886.7909395833</v>
      </c>
      <c r="AL87" s="4">
        <f t="shared" si="48"/>
        <v>1018641.6327160494</v>
      </c>
      <c r="AM87" s="16">
        <f t="shared" si="49"/>
        <v>1047331.1600791999</v>
      </c>
    </row>
    <row r="88" spans="1:39" x14ac:dyDescent="0.35">
      <c r="A88" s="4">
        <v>85</v>
      </c>
      <c r="B88" s="2">
        <v>1315.17</v>
      </c>
      <c r="C88" s="2">
        <v>2629</v>
      </c>
      <c r="D88" s="1">
        <f t="shared" si="31"/>
        <v>3090.0305290000006</v>
      </c>
      <c r="E88" s="1">
        <f t="shared" si="32"/>
        <v>2763.5790499999998</v>
      </c>
      <c r="G88" s="5">
        <f t="shared" si="35"/>
        <v>212549.14867002037</v>
      </c>
      <c r="I88" s="5">
        <f t="shared" si="36"/>
        <v>461.03052900000057</v>
      </c>
      <c r="K88" s="5">
        <f t="shared" si="37"/>
        <v>-461.03052900000057</v>
      </c>
      <c r="N88" s="7">
        <f t="shared" si="38"/>
        <v>0.17536345720806412</v>
      </c>
      <c r="O88" s="7"/>
      <c r="P88" s="7">
        <f t="shared" si="39"/>
        <v>461.03052900000057</v>
      </c>
      <c r="Q88" s="7">
        <f t="shared" si="40"/>
        <v>1523.3083067777784</v>
      </c>
      <c r="T88" s="5">
        <f t="shared" si="20"/>
        <v>1426602.8454273765</v>
      </c>
      <c r="U88" s="5">
        <f t="shared" si="41"/>
        <v>1128434.0771604939</v>
      </c>
      <c r="V88" s="5">
        <f t="shared" si="42"/>
        <v>1803557.4428084441</v>
      </c>
      <c r="X88" s="15">
        <f t="shared" si="43"/>
        <v>18111.520698902452</v>
      </c>
      <c r="Z88" s="4">
        <f t="shared" si="44"/>
        <v>134.57904999999982</v>
      </c>
      <c r="AB88" s="6">
        <f t="shared" si="45"/>
        <v>-134.57904999999982</v>
      </c>
      <c r="AC88" s="6"/>
      <c r="AE88" s="4">
        <f t="shared" si="46"/>
        <v>5.1190205401293203E-2</v>
      </c>
      <c r="AG88" s="4">
        <f t="shared" si="33"/>
        <v>134.57904999999982</v>
      </c>
      <c r="AH88" s="4">
        <f t="shared" si="34"/>
        <v>1196.8568277777777</v>
      </c>
      <c r="AK88" s="4">
        <f t="shared" si="47"/>
        <v>1272641.1639715277</v>
      </c>
      <c r="AL88" s="4">
        <f t="shared" si="48"/>
        <v>1128434.0771604939</v>
      </c>
      <c r="AM88" s="16">
        <f t="shared" si="49"/>
        <v>1435277.0489794875</v>
      </c>
    </row>
    <row r="89" spans="1:39" x14ac:dyDescent="0.35">
      <c r="A89" s="4">
        <v>86</v>
      </c>
      <c r="B89" s="2">
        <v>1266.0899999999999</v>
      </c>
      <c r="C89" s="2">
        <v>2643</v>
      </c>
      <c r="D89" s="1">
        <f t="shared" si="31"/>
        <v>2926.9033330000002</v>
      </c>
      <c r="E89" s="1">
        <f t="shared" si="32"/>
        <v>2618.0568499999995</v>
      </c>
      <c r="G89" s="5">
        <f t="shared" si="35"/>
        <v>80601.102488509001</v>
      </c>
      <c r="I89" s="5">
        <f t="shared" si="36"/>
        <v>283.9033330000002</v>
      </c>
      <c r="K89" s="5">
        <f t="shared" si="37"/>
        <v>-283.9033330000002</v>
      </c>
      <c r="N89" s="7">
        <f t="shared" si="38"/>
        <v>0.10741707642830126</v>
      </c>
      <c r="O89" s="7"/>
      <c r="P89" s="7">
        <f t="shared" si="39"/>
        <v>283.9033330000002</v>
      </c>
      <c r="Q89" s="7">
        <f t="shared" si="40"/>
        <v>1360.181110777778</v>
      </c>
      <c r="T89" s="5">
        <f t="shared" si="20"/>
        <v>1269834.1921998761</v>
      </c>
      <c r="U89" s="5">
        <f t="shared" si="41"/>
        <v>1158373.8549382717</v>
      </c>
      <c r="V89" s="5">
        <f t="shared" si="42"/>
        <v>1392019.397542289</v>
      </c>
      <c r="X89" s="15">
        <f t="shared" si="43"/>
        <v>622.16073192252566</v>
      </c>
      <c r="Z89" s="4">
        <f t="shared" si="44"/>
        <v>24.943150000000514</v>
      </c>
      <c r="AB89" s="6">
        <f t="shared" si="45"/>
        <v>24.943150000000514</v>
      </c>
      <c r="AC89" s="6"/>
      <c r="AE89" s="4">
        <f t="shared" si="46"/>
        <v>9.4374385168371228E-3</v>
      </c>
      <c r="AG89" s="4">
        <f t="shared" si="33"/>
        <v>24.943150000000514</v>
      </c>
      <c r="AH89" s="4">
        <f t="shared" si="34"/>
        <v>1051.3346277777773</v>
      </c>
      <c r="AK89" s="4">
        <f t="shared" si="47"/>
        <v>1132791.280763194</v>
      </c>
      <c r="AL89" s="4">
        <f t="shared" si="48"/>
        <v>1158373.8549382717</v>
      </c>
      <c r="AM89" s="16">
        <f t="shared" si="49"/>
        <v>1107773.6952561818</v>
      </c>
    </row>
    <row r="90" spans="1:39" x14ac:dyDescent="0.35">
      <c r="A90" s="4">
        <v>87</v>
      </c>
      <c r="B90" s="2">
        <v>1285.72</v>
      </c>
      <c r="C90" s="2">
        <v>2657</v>
      </c>
      <c r="D90" s="1">
        <f t="shared" si="31"/>
        <v>2992.1475640000008</v>
      </c>
      <c r="E90" s="1">
        <f t="shared" si="32"/>
        <v>2676.2597999999998</v>
      </c>
      <c r="G90" s="5">
        <f t="shared" si="35"/>
        <v>112323.88965513463</v>
      </c>
      <c r="I90" s="5">
        <f t="shared" si="36"/>
        <v>335.14756400000078</v>
      </c>
      <c r="K90" s="5">
        <f t="shared" si="37"/>
        <v>-335.14756400000078</v>
      </c>
      <c r="N90" s="7">
        <f t="shared" si="38"/>
        <v>0.12613758524651891</v>
      </c>
      <c r="O90" s="7"/>
      <c r="P90" s="7">
        <f t="shared" si="39"/>
        <v>335.14756400000078</v>
      </c>
      <c r="Q90" s="7">
        <f t="shared" si="40"/>
        <v>1425.4253417777786</v>
      </c>
      <c r="T90" s="5">
        <f t="shared" si="20"/>
        <v>1357486.2694218766</v>
      </c>
      <c r="U90" s="5">
        <f t="shared" si="41"/>
        <v>1188705.6327160494</v>
      </c>
      <c r="V90" s="5">
        <f t="shared" si="42"/>
        <v>1550231.546777833</v>
      </c>
      <c r="X90" s="15">
        <f t="shared" si="43"/>
        <v>370.93989603999285</v>
      </c>
      <c r="Z90" s="4">
        <f t="shared" si="44"/>
        <v>19.259799999999814</v>
      </c>
      <c r="AB90" s="6">
        <f t="shared" si="45"/>
        <v>-19.259799999999814</v>
      </c>
      <c r="AC90" s="6"/>
      <c r="AE90" s="4">
        <f t="shared" si="46"/>
        <v>7.2487015430936445E-3</v>
      </c>
      <c r="AG90" s="4">
        <f t="shared" si="33"/>
        <v>19.259799999999814</v>
      </c>
      <c r="AH90" s="4">
        <f t="shared" si="34"/>
        <v>1109.5375777777776</v>
      </c>
      <c r="AK90" s="4">
        <f t="shared" si="47"/>
        <v>1210983.7797743056</v>
      </c>
      <c r="AL90" s="4">
        <f t="shared" si="48"/>
        <v>1188705.6327160494</v>
      </c>
      <c r="AM90" s="16">
        <f t="shared" si="49"/>
        <v>1233679.4531087813</v>
      </c>
    </row>
    <row r="91" spans="1:39" x14ac:dyDescent="0.35">
      <c r="A91" s="4">
        <v>88</v>
      </c>
      <c r="B91" s="2">
        <v>1271</v>
      </c>
      <c r="C91" s="2">
        <v>2679</v>
      </c>
      <c r="D91" s="1">
        <f t="shared" si="31"/>
        <v>2943.2227000000003</v>
      </c>
      <c r="E91" s="1">
        <f t="shared" si="32"/>
        <v>2632.6149999999998</v>
      </c>
      <c r="G91" s="5">
        <f t="shared" si="35"/>
        <v>69813.635195290131</v>
      </c>
      <c r="I91" s="5">
        <f t="shared" si="36"/>
        <v>264.22270000000026</v>
      </c>
      <c r="K91" s="5">
        <f t="shared" si="37"/>
        <v>-264.22270000000026</v>
      </c>
      <c r="N91" s="7">
        <f t="shared" si="38"/>
        <v>9.8627360955580543E-2</v>
      </c>
      <c r="O91" s="7"/>
      <c r="P91" s="7">
        <f t="shared" si="39"/>
        <v>264.22270000000026</v>
      </c>
      <c r="Q91" s="7">
        <f t="shared" si="40"/>
        <v>1376.5004777777781</v>
      </c>
      <c r="T91" s="5">
        <f t="shared" si="20"/>
        <v>1330460.0552643761</v>
      </c>
      <c r="U91" s="5">
        <f t="shared" si="41"/>
        <v>1237161.8549382717</v>
      </c>
      <c r="V91" s="5">
        <f t="shared" si="42"/>
        <v>1430794.1613204742</v>
      </c>
      <c r="X91" s="15">
        <f t="shared" si="43"/>
        <v>2151.5682250000204</v>
      </c>
      <c r="Z91" s="4">
        <f t="shared" si="44"/>
        <v>46.385000000000218</v>
      </c>
      <c r="AB91" s="6">
        <f t="shared" si="45"/>
        <v>46.385000000000218</v>
      </c>
      <c r="AC91" s="6"/>
      <c r="AE91" s="4">
        <f t="shared" si="46"/>
        <v>1.7314296379246068E-2</v>
      </c>
      <c r="AG91" s="4">
        <f t="shared" si="33"/>
        <v>46.385000000000218</v>
      </c>
      <c r="AH91" s="4">
        <f t="shared" si="34"/>
        <v>1065.8927777777776</v>
      </c>
      <c r="AK91" s="4">
        <f t="shared" si="47"/>
        <v>1186874.28584375</v>
      </c>
      <c r="AL91" s="4">
        <f t="shared" si="48"/>
        <v>1237161.8549382717</v>
      </c>
      <c r="AM91" s="16">
        <f t="shared" si="49"/>
        <v>1138630.7820389413</v>
      </c>
    </row>
    <row r="92" spans="1:39" x14ac:dyDescent="0.35">
      <c r="A92" s="4">
        <v>89</v>
      </c>
      <c r="B92" s="2">
        <v>1295.54</v>
      </c>
      <c r="C92" s="2">
        <v>2684</v>
      </c>
      <c r="D92" s="1">
        <f t="shared" si="31"/>
        <v>3024.786298</v>
      </c>
      <c r="E92" s="1">
        <f t="shared" si="32"/>
        <v>2705.3760999999995</v>
      </c>
      <c r="G92" s="5">
        <f t="shared" si="35"/>
        <v>116135.3009045448</v>
      </c>
      <c r="I92" s="5">
        <f t="shared" si="36"/>
        <v>340.78629799999999</v>
      </c>
      <c r="K92" s="5">
        <f t="shared" si="37"/>
        <v>-340.78629799999999</v>
      </c>
      <c r="N92" s="7">
        <f t="shared" si="38"/>
        <v>0.12696955961251863</v>
      </c>
      <c r="O92" s="7"/>
      <c r="P92" s="7">
        <f t="shared" si="39"/>
        <v>340.78629799999999</v>
      </c>
      <c r="Q92" s="7">
        <f t="shared" si="40"/>
        <v>1458.0640757777778</v>
      </c>
      <c r="T92" s="5">
        <f t="shared" si="20"/>
        <v>1427570.0412041259</v>
      </c>
      <c r="U92" s="5">
        <f t="shared" si="41"/>
        <v>1248309.6327160494</v>
      </c>
      <c r="V92" s="5">
        <f t="shared" si="42"/>
        <v>1632572.6960140502</v>
      </c>
      <c r="X92" s="15">
        <f t="shared" si="43"/>
        <v>456.93765120997847</v>
      </c>
      <c r="Z92" s="4">
        <f t="shared" si="44"/>
        <v>21.376099999999497</v>
      </c>
      <c r="AB92" s="6">
        <f t="shared" si="45"/>
        <v>-21.376099999999497</v>
      </c>
      <c r="AC92" s="6"/>
      <c r="AE92" s="4">
        <f t="shared" si="46"/>
        <v>7.9642697466466086E-3</v>
      </c>
      <c r="AG92" s="4">
        <f t="shared" si="33"/>
        <v>21.376099999999497</v>
      </c>
      <c r="AH92" s="4">
        <f t="shared" si="34"/>
        <v>1138.6538777777773</v>
      </c>
      <c r="AK92" s="4">
        <f t="shared" si="47"/>
        <v>1273503.9781479163</v>
      </c>
      <c r="AL92" s="4">
        <f t="shared" si="48"/>
        <v>1248309.6327160494</v>
      </c>
      <c r="AM92" s="16">
        <f t="shared" si="49"/>
        <v>1299206.8152433131</v>
      </c>
    </row>
    <row r="93" spans="1:39" x14ac:dyDescent="0.35">
      <c r="A93" s="4">
        <v>90</v>
      </c>
      <c r="B93" s="2">
        <v>1290.6300000000001</v>
      </c>
      <c r="C93" s="2">
        <v>2727</v>
      </c>
      <c r="D93" s="1">
        <f t="shared" si="31"/>
        <v>3008.4669310000008</v>
      </c>
      <c r="E93" s="1">
        <f t="shared" si="32"/>
        <v>2690.8179500000001</v>
      </c>
      <c r="G93" s="5">
        <f t="shared" si="35"/>
        <v>79223.633246559228</v>
      </c>
      <c r="I93" s="5">
        <f t="shared" si="36"/>
        <v>281.46693100000084</v>
      </c>
      <c r="K93" s="5">
        <f t="shared" si="37"/>
        <v>-281.46693100000084</v>
      </c>
      <c r="N93" s="7">
        <f t="shared" si="38"/>
        <v>0.10321486285295227</v>
      </c>
      <c r="O93" s="7"/>
      <c r="P93" s="7">
        <f t="shared" si="39"/>
        <v>281.46693100000084</v>
      </c>
      <c r="Q93" s="7">
        <f t="shared" si="40"/>
        <v>1441.7447087777787</v>
      </c>
      <c r="T93" s="5">
        <f t="shared" si="20"/>
        <v>1463577.0746418769</v>
      </c>
      <c r="U93" s="5">
        <f t="shared" si="41"/>
        <v>1346244.5216049384</v>
      </c>
      <c r="V93" s="5">
        <f t="shared" si="42"/>
        <v>1591135.7996566619</v>
      </c>
      <c r="X93" s="15">
        <f t="shared" si="43"/>
        <v>1309.140742202492</v>
      </c>
      <c r="Z93" s="4">
        <f t="shared" si="44"/>
        <v>36.18204999999989</v>
      </c>
      <c r="AB93" s="6">
        <f t="shared" si="45"/>
        <v>36.18204999999989</v>
      </c>
      <c r="AC93" s="6"/>
      <c r="AE93" s="4">
        <f t="shared" si="46"/>
        <v>1.3268078474514078E-2</v>
      </c>
      <c r="AG93" s="4">
        <f t="shared" si="33"/>
        <v>36.18204999999989</v>
      </c>
      <c r="AH93" s="4">
        <f t="shared" si="34"/>
        <v>1124.0957277777779</v>
      </c>
      <c r="AK93" s="4">
        <f t="shared" si="47"/>
        <v>1305625.0643298614</v>
      </c>
      <c r="AL93" s="4">
        <f t="shared" si="48"/>
        <v>1346244.5216049384</v>
      </c>
      <c r="AM93" s="16">
        <f t="shared" si="49"/>
        <v>1266231.1944446256</v>
      </c>
    </row>
    <row r="94" spans="1:39" x14ac:dyDescent="0.35">
      <c r="A94" s="4">
        <v>91</v>
      </c>
      <c r="B94" s="2">
        <v>1290.6300000000001</v>
      </c>
      <c r="C94" s="2">
        <v>2728</v>
      </c>
      <c r="D94" s="1">
        <f t="shared" si="31"/>
        <v>3008.4669310000008</v>
      </c>
      <c r="E94" s="1">
        <f t="shared" si="32"/>
        <v>2690.8179500000001</v>
      </c>
      <c r="G94" s="5">
        <f t="shared" si="35"/>
        <v>78661.699384559237</v>
      </c>
      <c r="I94" s="5">
        <f t="shared" si="36"/>
        <v>280.46693100000084</v>
      </c>
      <c r="K94" s="5">
        <f t="shared" si="37"/>
        <v>-280.46693100000084</v>
      </c>
      <c r="N94" s="7">
        <f t="shared" si="38"/>
        <v>0.10281045857771291</v>
      </c>
      <c r="O94" s="7"/>
      <c r="P94" s="7">
        <f t="shared" si="39"/>
        <v>280.46693100000084</v>
      </c>
      <c r="Q94" s="7">
        <f t="shared" si="40"/>
        <v>1441.7447087777787</v>
      </c>
      <c r="T94" s="5">
        <f t="shared" si="20"/>
        <v>1464838.4769566269</v>
      </c>
      <c r="U94" s="5">
        <f t="shared" si="41"/>
        <v>1348566.0771604939</v>
      </c>
      <c r="V94" s="5">
        <f t="shared" si="42"/>
        <v>1591135.7996566619</v>
      </c>
      <c r="X94" s="15">
        <f t="shared" si="43"/>
        <v>1382.5048422024918</v>
      </c>
      <c r="Z94" s="4">
        <f t="shared" si="44"/>
        <v>37.18204999999989</v>
      </c>
      <c r="AB94" s="6">
        <f t="shared" si="45"/>
        <v>37.18204999999989</v>
      </c>
      <c r="AC94" s="6"/>
      <c r="AE94" s="4">
        <f t="shared" si="46"/>
        <v>1.3629783724340136E-2</v>
      </c>
      <c r="AG94" s="4">
        <f t="shared" si="33"/>
        <v>37.18204999999989</v>
      </c>
      <c r="AH94" s="4">
        <f t="shared" si="34"/>
        <v>1124.0957277777779</v>
      </c>
      <c r="AK94" s="4">
        <f t="shared" si="47"/>
        <v>1306750.3337173613</v>
      </c>
      <c r="AL94" s="4">
        <f t="shared" si="48"/>
        <v>1348566.0771604939</v>
      </c>
      <c r="AM94" s="16">
        <f t="shared" si="49"/>
        <v>1266231.1944446256</v>
      </c>
    </row>
    <row r="95" spans="1:39" x14ac:dyDescent="0.35">
      <c r="A95" s="4">
        <v>92</v>
      </c>
      <c r="B95" s="2">
        <v>1266.0899999999999</v>
      </c>
      <c r="C95" s="2">
        <v>2740</v>
      </c>
      <c r="D95" s="1">
        <f t="shared" si="31"/>
        <v>2926.9033330000002</v>
      </c>
      <c r="E95" s="1">
        <f t="shared" si="32"/>
        <v>2618.0568499999995</v>
      </c>
      <c r="G95" s="5">
        <f t="shared" si="35"/>
        <v>34932.855886508965</v>
      </c>
      <c r="I95" s="5">
        <f t="shared" si="36"/>
        <v>186.9033330000002</v>
      </c>
      <c r="K95" s="5">
        <f t="shared" si="37"/>
        <v>-186.9033330000002</v>
      </c>
      <c r="N95" s="7">
        <f t="shared" si="38"/>
        <v>6.8212895255474526E-2</v>
      </c>
      <c r="O95" s="7"/>
      <c r="P95" s="7">
        <f t="shared" si="39"/>
        <v>186.9033330000002</v>
      </c>
      <c r="Q95" s="7">
        <f t="shared" si="40"/>
        <v>1360.181110777778</v>
      </c>
      <c r="T95" s="5">
        <f t="shared" si="20"/>
        <v>1384278.547724626</v>
      </c>
      <c r="U95" s="5">
        <f t="shared" si="41"/>
        <v>1376580.7438271607</v>
      </c>
      <c r="V95" s="5">
        <f t="shared" si="42"/>
        <v>1392019.397542289</v>
      </c>
      <c r="X95" s="15">
        <f t="shared" si="43"/>
        <v>14870.131831922625</v>
      </c>
      <c r="Z95" s="4">
        <f t="shared" si="44"/>
        <v>121.94315000000051</v>
      </c>
      <c r="AB95" s="6">
        <f t="shared" si="45"/>
        <v>121.94315000000051</v>
      </c>
      <c r="AC95" s="6"/>
      <c r="AE95" s="4">
        <f t="shared" si="46"/>
        <v>4.4504799270073184E-2</v>
      </c>
      <c r="AG95" s="4">
        <f t="shared" si="33"/>
        <v>121.94315000000051</v>
      </c>
      <c r="AH95" s="4">
        <f t="shared" si="34"/>
        <v>1051.3346277777773</v>
      </c>
      <c r="AK95" s="4">
        <f t="shared" si="47"/>
        <v>1234884.5846506939</v>
      </c>
      <c r="AL95" s="4">
        <f t="shared" si="48"/>
        <v>1376580.7438271607</v>
      </c>
      <c r="AM95" s="16">
        <f t="shared" si="49"/>
        <v>1107773.6952561818</v>
      </c>
    </row>
    <row r="96" spans="1:39" x14ac:dyDescent="0.35">
      <c r="A96" s="4">
        <v>93</v>
      </c>
      <c r="B96" s="2">
        <v>1305.3499999999999</v>
      </c>
      <c r="C96" s="2">
        <v>2763</v>
      </c>
      <c r="D96" s="1">
        <f t="shared" si="31"/>
        <v>3057.3917950000005</v>
      </c>
      <c r="E96" s="1">
        <f t="shared" si="32"/>
        <v>2734.4627499999992</v>
      </c>
      <c r="G96" s="5">
        <f t="shared" si="35"/>
        <v>86666.5289633223</v>
      </c>
      <c r="I96" s="5">
        <f t="shared" si="36"/>
        <v>294.39179500000046</v>
      </c>
      <c r="K96" s="5">
        <f t="shared" si="37"/>
        <v>-294.39179500000046</v>
      </c>
      <c r="N96" s="7">
        <f t="shared" si="38"/>
        <v>0.1065478809265293</v>
      </c>
      <c r="O96" s="7"/>
      <c r="P96" s="7">
        <f t="shared" si="39"/>
        <v>294.39179500000046</v>
      </c>
      <c r="Q96" s="7">
        <f t="shared" si="40"/>
        <v>1490.6695727777783</v>
      </c>
      <c r="T96" s="5">
        <f t="shared" si="20"/>
        <v>1567515.2855568766</v>
      </c>
      <c r="U96" s="5">
        <f t="shared" si="41"/>
        <v>1431080.5216049384</v>
      </c>
      <c r="V96" s="5">
        <f t="shared" si="42"/>
        <v>1716957.3153709376</v>
      </c>
      <c r="X96" s="15">
        <f t="shared" si="43"/>
        <v>814.37463756254385</v>
      </c>
      <c r="Z96" s="4">
        <f t="shared" si="44"/>
        <v>28.537250000000768</v>
      </c>
      <c r="AB96" s="6">
        <f t="shared" si="45"/>
        <v>28.537250000000768</v>
      </c>
      <c r="AC96" s="6"/>
      <c r="AE96" s="4">
        <f t="shared" si="46"/>
        <v>1.0328356858487429E-2</v>
      </c>
      <c r="AG96" s="4">
        <f t="shared" si="33"/>
        <v>28.537250000000768</v>
      </c>
      <c r="AH96" s="4">
        <f t="shared" si="34"/>
        <v>1167.7405277777771</v>
      </c>
      <c r="AK96" s="4">
        <f t="shared" si="47"/>
        <v>1398346.0666354159</v>
      </c>
      <c r="AL96" s="4">
        <f t="shared" si="48"/>
        <v>1431080.5216049384</v>
      </c>
      <c r="AM96" s="16">
        <f t="shared" si="49"/>
        <v>1366360.3777387836</v>
      </c>
    </row>
    <row r="97" spans="1:39" x14ac:dyDescent="0.35">
      <c r="A97" s="4">
        <v>94</v>
      </c>
      <c r="B97" s="2">
        <v>1324.98</v>
      </c>
      <c r="C97" s="2">
        <v>2812</v>
      </c>
      <c r="D97" s="1">
        <f t="shared" si="31"/>
        <v>3122.6360260000001</v>
      </c>
      <c r="E97" s="1">
        <f t="shared" si="32"/>
        <v>2792.6656999999996</v>
      </c>
      <c r="G97" s="5">
        <f t="shared" si="35"/>
        <v>96494.740649072759</v>
      </c>
      <c r="I97" s="5">
        <f t="shared" si="36"/>
        <v>310.63602600000013</v>
      </c>
      <c r="K97" s="5">
        <f t="shared" si="37"/>
        <v>-310.63602600000013</v>
      </c>
      <c r="N97" s="7">
        <f t="shared" si="38"/>
        <v>0.11046800355618781</v>
      </c>
      <c r="O97" s="7"/>
      <c r="P97" s="7">
        <f t="shared" si="39"/>
        <v>310.63602600000013</v>
      </c>
      <c r="Q97" s="7">
        <f t="shared" si="40"/>
        <v>1555.913803777778</v>
      </c>
      <c r="T97" s="5">
        <f t="shared" si="20"/>
        <v>1712968.5083081261</v>
      </c>
      <c r="U97" s="5">
        <f t="shared" si="41"/>
        <v>1550716.7438271607</v>
      </c>
      <c r="V97" s="5">
        <f t="shared" si="42"/>
        <v>1892196.7033216048</v>
      </c>
      <c r="X97" s="15">
        <f t="shared" si="43"/>
        <v>373.81515649001699</v>
      </c>
      <c r="Z97" s="4">
        <f t="shared" si="44"/>
        <v>19.334300000000439</v>
      </c>
      <c r="AB97" s="6">
        <f t="shared" si="45"/>
        <v>19.334300000000439</v>
      </c>
      <c r="AC97" s="6"/>
      <c r="AE97" s="4">
        <f t="shared" si="46"/>
        <v>6.875640113798165E-3</v>
      </c>
      <c r="AG97" s="4">
        <f t="shared" si="33"/>
        <v>19.334300000000439</v>
      </c>
      <c r="AH97" s="4">
        <f t="shared" si="34"/>
        <v>1225.9434777777774</v>
      </c>
      <c r="AK97" s="4">
        <f t="shared" si="47"/>
        <v>1528101.7020590275</v>
      </c>
      <c r="AL97" s="4">
        <f t="shared" si="48"/>
        <v>1550716.7438271607</v>
      </c>
      <c r="AM97" s="16">
        <f t="shared" si="49"/>
        <v>1505816.469146193</v>
      </c>
    </row>
    <row r="98" spans="1:39" x14ac:dyDescent="0.35">
      <c r="A98" s="4">
        <v>95</v>
      </c>
      <c r="B98" s="2">
        <v>1310.26</v>
      </c>
      <c r="C98" s="2">
        <v>2827</v>
      </c>
      <c r="D98" s="1">
        <f t="shared" si="31"/>
        <v>3073.7111620000005</v>
      </c>
      <c r="E98" s="1">
        <f t="shared" si="32"/>
        <v>2749.0208999999995</v>
      </c>
      <c r="G98" s="5">
        <f t="shared" si="35"/>
        <v>60866.397455390499</v>
      </c>
      <c r="I98" s="5">
        <f t="shared" si="36"/>
        <v>246.71116200000051</v>
      </c>
      <c r="K98" s="5">
        <f t="shared" si="37"/>
        <v>-246.71116200000051</v>
      </c>
      <c r="N98" s="7">
        <f t="shared" si="38"/>
        <v>8.726960099044942E-2</v>
      </c>
      <c r="O98" s="7"/>
      <c r="P98" s="7">
        <f t="shared" si="39"/>
        <v>246.71116200000051</v>
      </c>
      <c r="Q98" s="7">
        <f t="shared" si="40"/>
        <v>1506.9889397777783</v>
      </c>
      <c r="T98" s="5">
        <f t="shared" ref="T98:T111" si="50">(C98-(AVERAGE($C$4:$C$111)))*(D98-(AVERAGE($D$4:$D$111)))</f>
        <v>1671943.1605743766</v>
      </c>
      <c r="U98" s="5">
        <f t="shared" si="41"/>
        <v>1588300.0771604939</v>
      </c>
      <c r="V98" s="5">
        <f t="shared" si="42"/>
        <v>1759991.0573504101</v>
      </c>
      <c r="X98" s="15">
        <f t="shared" si="43"/>
        <v>6080.7400368100734</v>
      </c>
      <c r="Z98" s="4">
        <f t="shared" si="44"/>
        <v>77.979100000000471</v>
      </c>
      <c r="AB98" s="6">
        <f t="shared" si="45"/>
        <v>77.979100000000471</v>
      </c>
      <c r="AC98" s="6"/>
      <c r="AE98" s="4">
        <f t="shared" si="46"/>
        <v>2.7583692960735928E-2</v>
      </c>
      <c r="AG98" s="4">
        <f t="shared" si="33"/>
        <v>77.979100000000471</v>
      </c>
      <c r="AH98" s="4">
        <f t="shared" si="34"/>
        <v>1182.2986777777774</v>
      </c>
      <c r="AK98" s="4">
        <f t="shared" si="47"/>
        <v>1491503.8875659718</v>
      </c>
      <c r="AL98" s="4">
        <f t="shared" si="48"/>
        <v>1588300.0771604939</v>
      </c>
      <c r="AM98" s="16">
        <f t="shared" si="49"/>
        <v>1400606.7736277131</v>
      </c>
    </row>
    <row r="99" spans="1:39" x14ac:dyDescent="0.35">
      <c r="A99" s="4">
        <v>96</v>
      </c>
      <c r="B99" s="2">
        <v>1324.98</v>
      </c>
      <c r="C99" s="2">
        <v>2835</v>
      </c>
      <c r="D99" s="1">
        <f t="shared" si="31"/>
        <v>3122.6360260000001</v>
      </c>
      <c r="E99" s="1">
        <f t="shared" si="32"/>
        <v>2792.6656999999996</v>
      </c>
      <c r="G99" s="5">
        <f t="shared" si="35"/>
        <v>82734.483453072753</v>
      </c>
      <c r="I99" s="5">
        <f t="shared" si="36"/>
        <v>287.63602600000013</v>
      </c>
      <c r="K99" s="5">
        <f t="shared" si="37"/>
        <v>-287.63602600000013</v>
      </c>
      <c r="N99" s="7">
        <f t="shared" si="38"/>
        <v>0.10145891569664908</v>
      </c>
      <c r="O99" s="7"/>
      <c r="P99" s="7">
        <f t="shared" si="39"/>
        <v>287.63602600000013</v>
      </c>
      <c r="Q99" s="7">
        <f t="shared" si="40"/>
        <v>1555.913803777778</v>
      </c>
      <c r="T99" s="5">
        <f t="shared" si="50"/>
        <v>1744606.6507323761</v>
      </c>
      <c r="U99" s="5">
        <f t="shared" si="41"/>
        <v>1608528.5216049384</v>
      </c>
      <c r="V99" s="5">
        <f t="shared" si="42"/>
        <v>1892196.7033216048</v>
      </c>
      <c r="X99" s="15">
        <f t="shared" si="43"/>
        <v>1792.1929564900372</v>
      </c>
      <c r="Z99" s="4">
        <f t="shared" si="44"/>
        <v>42.334300000000439</v>
      </c>
      <c r="AB99" s="6">
        <f t="shared" si="45"/>
        <v>42.334300000000439</v>
      </c>
      <c r="AC99" s="6"/>
      <c r="AE99" s="4">
        <f t="shared" si="46"/>
        <v>1.4932733686067174E-2</v>
      </c>
      <c r="AG99" s="4">
        <f t="shared" si="33"/>
        <v>42.334300000000439</v>
      </c>
      <c r="AH99" s="4">
        <f t="shared" si="34"/>
        <v>1225.9434777777774</v>
      </c>
      <c r="AK99" s="4">
        <f t="shared" si="47"/>
        <v>1556325.3962215274</v>
      </c>
      <c r="AL99" s="4">
        <f t="shared" si="48"/>
        <v>1608528.5216049384</v>
      </c>
      <c r="AM99" s="16">
        <f t="shared" si="49"/>
        <v>1505816.469146193</v>
      </c>
    </row>
    <row r="100" spans="1:39" x14ac:dyDescent="0.35">
      <c r="A100" s="4">
        <v>97</v>
      </c>
      <c r="B100" s="2">
        <v>1354.44</v>
      </c>
      <c r="C100" s="2">
        <v>2837</v>
      </c>
      <c r="D100" s="1">
        <f t="shared" ref="D100:D111" si="51">B100*3.3237-1281.2</f>
        <v>3220.5522280000005</v>
      </c>
      <c r="E100" s="1">
        <f t="shared" ref="E100:E111" si="52">B100*2.965-1135.9</f>
        <v>2880.0146</v>
      </c>
      <c r="G100" s="5">
        <f t="shared" si="35"/>
        <v>147112.31160376433</v>
      </c>
      <c r="I100" s="5">
        <f t="shared" si="36"/>
        <v>383.55222800000047</v>
      </c>
      <c r="K100" s="5">
        <f t="shared" si="37"/>
        <v>-383.55222800000047</v>
      </c>
      <c r="N100" s="7">
        <f t="shared" si="38"/>
        <v>0.13519641452238296</v>
      </c>
      <c r="O100" s="7"/>
      <c r="P100" s="7">
        <f t="shared" si="39"/>
        <v>383.55222800000047</v>
      </c>
      <c r="Q100" s="7">
        <f t="shared" si="40"/>
        <v>1653.8300057777783</v>
      </c>
      <c r="T100" s="5">
        <f t="shared" si="50"/>
        <v>1871738.5690368765</v>
      </c>
      <c r="U100" s="5">
        <f t="shared" si="41"/>
        <v>1613605.6327160494</v>
      </c>
      <c r="V100" s="5">
        <f t="shared" si="42"/>
        <v>2171165.7419807222</v>
      </c>
      <c r="X100" s="15">
        <f t="shared" si="43"/>
        <v>1850.2558131599976</v>
      </c>
      <c r="Z100" s="4">
        <f t="shared" si="44"/>
        <v>43.014599999999973</v>
      </c>
      <c r="AB100" s="6">
        <f t="shared" si="45"/>
        <v>-43.014599999999973</v>
      </c>
      <c r="AC100" s="6"/>
      <c r="AE100" s="4">
        <f t="shared" si="46"/>
        <v>1.5162002114910107E-2</v>
      </c>
      <c r="AG100" s="4">
        <f t="shared" ref="AG100:AG111" si="53">ABS(E100-C100)</f>
        <v>43.014599999999973</v>
      </c>
      <c r="AH100" s="4">
        <f t="shared" ref="AH100:AH111" si="54">ABS(E100-AVERAGE($C$4:$C$111))</f>
        <v>1313.2923777777778</v>
      </c>
      <c r="AK100" s="4">
        <f t="shared" si="47"/>
        <v>1669736.9970798614</v>
      </c>
      <c r="AL100" s="4">
        <f t="shared" si="48"/>
        <v>1613605.6327160494</v>
      </c>
      <c r="AM100" s="16">
        <f t="shared" si="49"/>
        <v>1727820.9637409516</v>
      </c>
    </row>
    <row r="101" spans="1:39" x14ac:dyDescent="0.35">
      <c r="A101" s="4">
        <v>98</v>
      </c>
      <c r="B101" s="2">
        <v>1290.6300000000001</v>
      </c>
      <c r="C101" s="2">
        <v>2857</v>
      </c>
      <c r="D101" s="1">
        <f t="shared" si="51"/>
        <v>3008.4669310000008</v>
      </c>
      <c r="E101" s="1">
        <f t="shared" si="52"/>
        <v>2690.8179500000001</v>
      </c>
      <c r="G101" s="5">
        <f t="shared" si="35"/>
        <v>22942.231186559016</v>
      </c>
      <c r="I101" s="5">
        <f t="shared" si="36"/>
        <v>151.46693100000084</v>
      </c>
      <c r="K101" s="5">
        <f t="shared" si="37"/>
        <v>-151.46693100000084</v>
      </c>
      <c r="N101" s="7">
        <f t="shared" si="38"/>
        <v>5.3016076653832983E-2</v>
      </c>
      <c r="O101" s="7"/>
      <c r="P101" s="7">
        <f t="shared" si="39"/>
        <v>151.46693100000084</v>
      </c>
      <c r="Q101" s="7">
        <f t="shared" si="40"/>
        <v>1441.7447087777787</v>
      </c>
      <c r="T101" s="5">
        <f t="shared" si="50"/>
        <v>1627559.375559377</v>
      </c>
      <c r="U101" s="5">
        <f t="shared" si="41"/>
        <v>1664816.7438271607</v>
      </c>
      <c r="V101" s="5">
        <f t="shared" si="42"/>
        <v>1591135.7996566619</v>
      </c>
      <c r="X101" s="15">
        <f t="shared" si="43"/>
        <v>27616.473742202463</v>
      </c>
      <c r="Z101" s="4">
        <f t="shared" si="44"/>
        <v>166.18204999999989</v>
      </c>
      <c r="AB101" s="6">
        <f t="shared" si="45"/>
        <v>166.18204999999989</v>
      </c>
      <c r="AC101" s="6"/>
      <c r="AE101" s="4">
        <f t="shared" si="46"/>
        <v>5.8166625831291528E-2</v>
      </c>
      <c r="AG101" s="4">
        <f t="shared" si="53"/>
        <v>166.18204999999989</v>
      </c>
      <c r="AH101" s="4">
        <f t="shared" si="54"/>
        <v>1124.0957277777779</v>
      </c>
      <c r="AK101" s="4">
        <f t="shared" si="47"/>
        <v>1451910.0847048615</v>
      </c>
      <c r="AL101" s="4">
        <f t="shared" si="48"/>
        <v>1664816.7438271607</v>
      </c>
      <c r="AM101" s="16">
        <f t="shared" si="49"/>
        <v>1266231.1944446256</v>
      </c>
    </row>
    <row r="102" spans="1:39" x14ac:dyDescent="0.35">
      <c r="A102" s="4">
        <v>99</v>
      </c>
      <c r="B102" s="2">
        <v>1344.62</v>
      </c>
      <c r="C102" s="2">
        <v>2884</v>
      </c>
      <c r="D102" s="1">
        <f t="shared" si="51"/>
        <v>3187.9134940000004</v>
      </c>
      <c r="E102" s="1">
        <f t="shared" si="52"/>
        <v>2850.8982999999994</v>
      </c>
      <c r="G102" s="5">
        <f t="shared" si="35"/>
        <v>92363.411835288251</v>
      </c>
      <c r="I102" s="5">
        <f t="shared" si="36"/>
        <v>303.91349400000036</v>
      </c>
      <c r="K102" s="5">
        <f t="shared" si="37"/>
        <v>-303.91349400000036</v>
      </c>
      <c r="N102" s="7">
        <f t="shared" si="38"/>
        <v>0.10537915880721233</v>
      </c>
      <c r="O102" s="7"/>
      <c r="P102" s="7">
        <f t="shared" si="39"/>
        <v>303.91349400000036</v>
      </c>
      <c r="Q102" s="7">
        <f t="shared" si="40"/>
        <v>1621.1912717777782</v>
      </c>
      <c r="T102" s="5">
        <f t="shared" si="50"/>
        <v>1897998.2077961264</v>
      </c>
      <c r="U102" s="5">
        <f t="shared" si="41"/>
        <v>1735220.7438271607</v>
      </c>
      <c r="V102" s="5">
        <f t="shared" si="42"/>
        <v>2076045.4885134376</v>
      </c>
      <c r="X102" s="15">
        <f t="shared" si="43"/>
        <v>1095.722542890041</v>
      </c>
      <c r="Z102" s="4">
        <f t="shared" si="44"/>
        <v>33.101700000000619</v>
      </c>
      <c r="AB102" s="6">
        <f t="shared" si="45"/>
        <v>33.101700000000619</v>
      </c>
      <c r="AC102" s="6"/>
      <c r="AE102" s="4">
        <f t="shared" si="46"/>
        <v>1.1477704576976637E-2</v>
      </c>
      <c r="AG102" s="4">
        <f t="shared" si="53"/>
        <v>33.101700000000619</v>
      </c>
      <c r="AH102" s="4">
        <f t="shared" si="54"/>
        <v>1284.1760777777772</v>
      </c>
      <c r="AK102" s="4">
        <f t="shared" si="47"/>
        <v>1693162.6458812493</v>
      </c>
      <c r="AL102" s="4">
        <f t="shared" si="48"/>
        <v>1735220.7438271607</v>
      </c>
      <c r="AM102" s="16">
        <f t="shared" si="49"/>
        <v>1652123.9476913176</v>
      </c>
    </row>
    <row r="103" spans="1:39" x14ac:dyDescent="0.35">
      <c r="A103" s="4">
        <v>100</v>
      </c>
      <c r="B103" s="2">
        <v>1388.79</v>
      </c>
      <c r="C103" s="2">
        <v>2901</v>
      </c>
      <c r="D103" s="1">
        <f t="shared" si="51"/>
        <v>3334.7213229999998</v>
      </c>
      <c r="E103" s="1">
        <f t="shared" si="52"/>
        <v>2981.8623499999999</v>
      </c>
      <c r="G103" s="5">
        <f t="shared" si="35"/>
        <v>188114.18602487011</v>
      </c>
      <c r="I103" s="5">
        <f t="shared" si="36"/>
        <v>433.72132299999976</v>
      </c>
      <c r="K103" s="5">
        <f t="shared" si="37"/>
        <v>-433.72132299999976</v>
      </c>
      <c r="N103" s="7">
        <f t="shared" si="38"/>
        <v>0.14950752257842115</v>
      </c>
      <c r="O103" s="7"/>
      <c r="P103" s="7">
        <f t="shared" si="39"/>
        <v>433.72132299999976</v>
      </c>
      <c r="Q103" s="7">
        <f t="shared" si="40"/>
        <v>1767.9991007777776</v>
      </c>
      <c r="T103" s="5">
        <f t="shared" si="50"/>
        <v>2118375.0625563757</v>
      </c>
      <c r="U103" s="5">
        <f t="shared" si="41"/>
        <v>1780297.1882716052</v>
      </c>
      <c r="V103" s="5">
        <f t="shared" si="42"/>
        <v>2520653.818488257</v>
      </c>
      <c r="X103" s="15">
        <f t="shared" si="43"/>
        <v>6538.71964752248</v>
      </c>
      <c r="Z103" s="4">
        <f t="shared" si="44"/>
        <v>80.862349999999878</v>
      </c>
      <c r="AB103" s="6">
        <f t="shared" si="45"/>
        <v>-80.862349999999878</v>
      </c>
      <c r="AC103" s="6"/>
      <c r="AE103" s="4">
        <f t="shared" si="46"/>
        <v>2.7873957256118537E-2</v>
      </c>
      <c r="AG103" s="4">
        <f t="shared" si="53"/>
        <v>80.862349999999878</v>
      </c>
      <c r="AH103" s="4">
        <f t="shared" si="54"/>
        <v>1415.1401277777777</v>
      </c>
      <c r="AK103" s="4">
        <f t="shared" si="47"/>
        <v>1889756.0130215278</v>
      </c>
      <c r="AL103" s="4">
        <f t="shared" si="48"/>
        <v>1780297.1882716052</v>
      </c>
      <c r="AM103" s="16">
        <f t="shared" si="49"/>
        <v>2005944.7446625952</v>
      </c>
    </row>
    <row r="104" spans="1:39" x14ac:dyDescent="0.35">
      <c r="A104" s="4">
        <v>101</v>
      </c>
      <c r="B104" s="2">
        <v>1403.52</v>
      </c>
      <c r="C104" s="2">
        <v>2928</v>
      </c>
      <c r="D104" s="1">
        <f t="shared" si="51"/>
        <v>3383.6794239999999</v>
      </c>
      <c r="E104" s="1">
        <f t="shared" si="52"/>
        <v>3025.5367999999994</v>
      </c>
      <c r="G104" s="5">
        <f t="shared" si="35"/>
        <v>207643.73745697172</v>
      </c>
      <c r="I104" s="5">
        <f t="shared" si="36"/>
        <v>455.67942399999993</v>
      </c>
      <c r="K104" s="5">
        <f t="shared" si="37"/>
        <v>-455.67942399999993</v>
      </c>
      <c r="N104" s="7">
        <f t="shared" si="38"/>
        <v>0.15562821857923495</v>
      </c>
      <c r="O104" s="7"/>
      <c r="P104" s="7">
        <f t="shared" si="39"/>
        <v>455.67942399999993</v>
      </c>
      <c r="Q104" s="7">
        <f t="shared" si="40"/>
        <v>1816.9572017777778</v>
      </c>
      <c r="T104" s="5">
        <f t="shared" si="50"/>
        <v>2227887.3685721261</v>
      </c>
      <c r="U104" s="5">
        <f t="shared" si="41"/>
        <v>1853077.1882716052</v>
      </c>
      <c r="V104" s="5">
        <f t="shared" si="42"/>
        <v>2678508.0289465715</v>
      </c>
      <c r="X104" s="15">
        <f t="shared" si="43"/>
        <v>9513.4273542398842</v>
      </c>
      <c r="Z104" s="4">
        <f t="shared" si="44"/>
        <v>97.536799999999403</v>
      </c>
      <c r="AB104" s="6">
        <f t="shared" si="45"/>
        <v>-97.536799999999403</v>
      </c>
      <c r="AC104" s="6"/>
      <c r="AE104" s="4">
        <f t="shared" si="46"/>
        <v>3.3311748633879576E-2</v>
      </c>
      <c r="AG104" s="4">
        <f t="shared" si="53"/>
        <v>97.536799999999403</v>
      </c>
      <c r="AH104" s="4">
        <f t="shared" si="54"/>
        <v>1458.8145777777772</v>
      </c>
      <c r="AK104" s="4">
        <f t="shared" si="47"/>
        <v>1987449.5435256939</v>
      </c>
      <c r="AL104" s="4">
        <f t="shared" si="48"/>
        <v>1853077.1882716052</v>
      </c>
      <c r="AM104" s="16">
        <f t="shared" si="49"/>
        <v>2131565.653638355</v>
      </c>
    </row>
    <row r="105" spans="1:39" x14ac:dyDescent="0.35">
      <c r="A105" s="4">
        <v>102</v>
      </c>
      <c r="B105" s="2">
        <v>1369.16</v>
      </c>
      <c r="C105" s="2">
        <v>2968</v>
      </c>
      <c r="D105" s="1">
        <f t="shared" si="51"/>
        <v>3269.477092000001</v>
      </c>
      <c r="E105" s="1">
        <f t="shared" si="52"/>
        <v>2923.6594</v>
      </c>
      <c r="G105" s="5">
        <f t="shared" si="35"/>
        <v>90888.437000777063</v>
      </c>
      <c r="I105" s="5">
        <f t="shared" si="36"/>
        <v>301.47709200000099</v>
      </c>
      <c r="K105" s="5">
        <f t="shared" si="37"/>
        <v>-301.47709200000099</v>
      </c>
      <c r="N105" s="7">
        <f t="shared" si="38"/>
        <v>0.10157583962264184</v>
      </c>
      <c r="O105" s="7"/>
      <c r="P105" s="7">
        <f t="shared" si="39"/>
        <v>301.47709200000099</v>
      </c>
      <c r="Q105" s="7">
        <f t="shared" si="40"/>
        <v>1702.7548697777788</v>
      </c>
      <c r="T105" s="5">
        <f t="shared" si="50"/>
        <v>2133322.7708801273</v>
      </c>
      <c r="U105" s="5">
        <f t="shared" si="41"/>
        <v>1963579.4104938272</v>
      </c>
      <c r="V105" s="5">
        <f t="shared" si="42"/>
        <v>2317739.7463192497</v>
      </c>
      <c r="X105" s="15">
        <f t="shared" si="43"/>
        <v>1966.0888083599996</v>
      </c>
      <c r="Z105" s="4">
        <f t="shared" si="44"/>
        <v>44.340599999999995</v>
      </c>
      <c r="AB105" s="6">
        <f t="shared" si="45"/>
        <v>44.340599999999995</v>
      </c>
      <c r="AC105" s="6"/>
      <c r="AE105" s="4">
        <f t="shared" si="46"/>
        <v>1.4939555256064689E-2</v>
      </c>
      <c r="AG105" s="4">
        <f t="shared" si="53"/>
        <v>44.340599999999995</v>
      </c>
      <c r="AH105" s="4">
        <f t="shared" si="54"/>
        <v>1356.9371777777778</v>
      </c>
      <c r="AK105" s="4">
        <f t="shared" si="47"/>
        <v>1903090.5363479168</v>
      </c>
      <c r="AL105" s="4">
        <f t="shared" si="48"/>
        <v>1963579.4104938272</v>
      </c>
      <c r="AM105" s="16">
        <f t="shared" si="49"/>
        <v>1844465.0469349518</v>
      </c>
    </row>
    <row r="106" spans="1:39" x14ac:dyDescent="0.35">
      <c r="A106" s="4">
        <v>103</v>
      </c>
      <c r="B106" s="2">
        <v>1359.34</v>
      </c>
      <c r="C106" s="2">
        <v>2977</v>
      </c>
      <c r="D106" s="1">
        <f t="shared" si="51"/>
        <v>3236.838358</v>
      </c>
      <c r="E106" s="1">
        <f t="shared" si="52"/>
        <v>2894.5430999999994</v>
      </c>
      <c r="G106" s="5">
        <f t="shared" si="35"/>
        <v>67515.972288136152</v>
      </c>
      <c r="I106" s="5">
        <f t="shared" si="36"/>
        <v>259.83835799999997</v>
      </c>
      <c r="K106" s="5">
        <f t="shared" si="37"/>
        <v>-259.83835799999997</v>
      </c>
      <c r="N106" s="7">
        <f t="shared" si="38"/>
        <v>8.7281947598253265E-2</v>
      </c>
      <c r="O106" s="7"/>
      <c r="P106" s="7">
        <f t="shared" si="39"/>
        <v>259.83835799999997</v>
      </c>
      <c r="Q106" s="7">
        <f t="shared" si="40"/>
        <v>1670.1161357777778</v>
      </c>
      <c r="T106" s="5">
        <f t="shared" si="50"/>
        <v>2100994.8019068763</v>
      </c>
      <c r="U106" s="5">
        <f t="shared" si="41"/>
        <v>1988883.4104938272</v>
      </c>
      <c r="V106" s="5">
        <f t="shared" si="42"/>
        <v>2219425.8016077979</v>
      </c>
      <c r="X106" s="15">
        <f t="shared" si="43"/>
        <v>6799.1403576100965</v>
      </c>
      <c r="Z106" s="4">
        <f t="shared" si="44"/>
        <v>82.456900000000587</v>
      </c>
      <c r="AB106" s="6">
        <f t="shared" si="45"/>
        <v>82.456900000000587</v>
      </c>
      <c r="AC106" s="6"/>
      <c r="AE106" s="4">
        <f t="shared" si="46"/>
        <v>2.7697984548203086E-2</v>
      </c>
      <c r="AG106" s="4">
        <f t="shared" si="53"/>
        <v>82.456900000000587</v>
      </c>
      <c r="AH106" s="4">
        <f t="shared" si="54"/>
        <v>1327.8208777777772</v>
      </c>
      <c r="AK106" s="4">
        <f t="shared" si="47"/>
        <v>1874251.4630243049</v>
      </c>
      <c r="AL106" s="4">
        <f t="shared" si="48"/>
        <v>1988883.4104938272</v>
      </c>
      <c r="AM106" s="16">
        <f t="shared" si="49"/>
        <v>1766226.4807048377</v>
      </c>
    </row>
    <row r="107" spans="1:39" x14ac:dyDescent="0.35">
      <c r="A107" s="4">
        <v>104</v>
      </c>
      <c r="B107" s="2">
        <v>1329.9</v>
      </c>
      <c r="C107" s="2">
        <v>2981</v>
      </c>
      <c r="D107" s="1">
        <f t="shared" si="51"/>
        <v>3138.9886300000007</v>
      </c>
      <c r="E107" s="1">
        <f t="shared" si="52"/>
        <v>2807.2534999999998</v>
      </c>
      <c r="G107" s="5">
        <f t="shared" si="35"/>
        <v>24960.407209277135</v>
      </c>
      <c r="I107" s="5">
        <f t="shared" si="36"/>
        <v>157.98863000000074</v>
      </c>
      <c r="K107" s="5">
        <f t="shared" si="37"/>
        <v>-157.98863000000074</v>
      </c>
      <c r="N107" s="7">
        <f t="shared" si="38"/>
        <v>5.29985340489771E-2</v>
      </c>
      <c r="O107" s="7"/>
      <c r="P107" s="7">
        <f t="shared" si="39"/>
        <v>157.98863000000074</v>
      </c>
      <c r="Q107" s="7">
        <f t="shared" si="40"/>
        <v>1572.2664077777786</v>
      </c>
      <c r="T107" s="5">
        <f t="shared" si="50"/>
        <v>1968567.2010018772</v>
      </c>
      <c r="U107" s="5">
        <f t="shared" si="41"/>
        <v>2000181.6327160494</v>
      </c>
      <c r="V107" s="5">
        <f t="shared" si="42"/>
        <v>1937452.4600539142</v>
      </c>
      <c r="X107" s="15">
        <f t="shared" si="43"/>
        <v>30187.846262250067</v>
      </c>
      <c r="Z107" s="4">
        <f t="shared" si="44"/>
        <v>173.7465000000002</v>
      </c>
      <c r="AB107" s="6">
        <f t="shared" si="45"/>
        <v>173.7465000000002</v>
      </c>
      <c r="AC107" s="6"/>
      <c r="AE107" s="4">
        <f t="shared" si="46"/>
        <v>5.828463602817853E-2</v>
      </c>
      <c r="AG107" s="4">
        <f t="shared" si="53"/>
        <v>173.7465000000002</v>
      </c>
      <c r="AH107" s="4">
        <f t="shared" si="54"/>
        <v>1240.5312777777776</v>
      </c>
      <c r="AK107" s="4">
        <f t="shared" si="47"/>
        <v>1756115.6996631944</v>
      </c>
      <c r="AL107" s="4">
        <f t="shared" si="48"/>
        <v>2000181.6327160494</v>
      </c>
      <c r="AM107" s="16">
        <f t="shared" si="49"/>
        <v>1541831.1518118787</v>
      </c>
    </row>
    <row r="108" spans="1:39" x14ac:dyDescent="0.35">
      <c r="A108" s="4">
        <v>105</v>
      </c>
      <c r="B108" s="2">
        <v>1369.16</v>
      </c>
      <c r="C108" s="2">
        <v>2994</v>
      </c>
      <c r="D108" s="1">
        <f t="shared" si="51"/>
        <v>3269.477092000001</v>
      </c>
      <c r="E108" s="1">
        <f t="shared" si="52"/>
        <v>2923.6594</v>
      </c>
      <c r="G108" s="5">
        <f t="shared" si="35"/>
        <v>75887.628216777011</v>
      </c>
      <c r="I108" s="5">
        <f t="shared" si="36"/>
        <v>275.47709200000099</v>
      </c>
      <c r="K108" s="5">
        <f t="shared" si="37"/>
        <v>-275.47709200000099</v>
      </c>
      <c r="N108" s="7">
        <f t="shared" si="38"/>
        <v>9.2009716766867394E-2</v>
      </c>
      <c r="O108" s="7"/>
      <c r="P108" s="7">
        <f t="shared" si="39"/>
        <v>275.47709200000099</v>
      </c>
      <c r="Q108" s="7">
        <f t="shared" si="40"/>
        <v>1702.7548697777788</v>
      </c>
      <c r="T108" s="5">
        <f t="shared" si="50"/>
        <v>2172905.4952496276</v>
      </c>
      <c r="U108" s="5">
        <f t="shared" si="41"/>
        <v>2037121.8549382717</v>
      </c>
      <c r="V108" s="5">
        <f t="shared" si="42"/>
        <v>2317739.7463192497</v>
      </c>
      <c r="X108" s="15">
        <f t="shared" si="43"/>
        <v>4947.8000083599991</v>
      </c>
      <c r="Z108" s="4">
        <f t="shared" si="44"/>
        <v>70.340599999999995</v>
      </c>
      <c r="AB108" s="6">
        <f t="shared" si="45"/>
        <v>70.340599999999995</v>
      </c>
      <c r="AC108" s="6"/>
      <c r="AE108" s="4">
        <f t="shared" si="46"/>
        <v>2.3493854375417501E-2</v>
      </c>
      <c r="AG108" s="4">
        <f t="shared" si="53"/>
        <v>70.340599999999995</v>
      </c>
      <c r="AH108" s="4">
        <f t="shared" si="54"/>
        <v>1356.9371777777778</v>
      </c>
      <c r="AK108" s="4">
        <f t="shared" si="47"/>
        <v>1938401.4181229169</v>
      </c>
      <c r="AL108" s="4">
        <f t="shared" si="48"/>
        <v>2037121.8549382717</v>
      </c>
      <c r="AM108" s="16">
        <f t="shared" si="49"/>
        <v>1844465.0469349518</v>
      </c>
    </row>
    <row r="109" spans="1:39" x14ac:dyDescent="0.35">
      <c r="A109" s="4">
        <v>106</v>
      </c>
      <c r="B109" s="2">
        <v>1364.25</v>
      </c>
      <c r="C109" s="2">
        <v>3008</v>
      </c>
      <c r="D109" s="1">
        <f t="shared" si="51"/>
        <v>3253.157725</v>
      </c>
      <c r="E109" s="1">
        <f t="shared" si="52"/>
        <v>2909.1012499999997</v>
      </c>
      <c r="G109" s="5">
        <f t="shared" si="35"/>
        <v>60102.310127175639</v>
      </c>
      <c r="I109" s="5">
        <f t="shared" si="36"/>
        <v>245.15772500000003</v>
      </c>
      <c r="K109" s="5">
        <f t="shared" si="37"/>
        <v>-245.15772500000003</v>
      </c>
      <c r="N109" s="7">
        <f t="shared" si="38"/>
        <v>8.1501903257978736E-2</v>
      </c>
      <c r="O109" s="7"/>
      <c r="P109" s="7">
        <f t="shared" si="39"/>
        <v>245.15772500000003</v>
      </c>
      <c r="Q109" s="7">
        <f t="shared" si="40"/>
        <v>1686.4355027777779</v>
      </c>
      <c r="T109" s="5">
        <f t="shared" si="50"/>
        <v>2170698.5289056259</v>
      </c>
      <c r="U109" s="5">
        <f t="shared" si="41"/>
        <v>2077281.6327160494</v>
      </c>
      <c r="V109" s="5">
        <f t="shared" si="42"/>
        <v>2268316.4522242416</v>
      </c>
      <c r="X109" s="15">
        <f t="shared" si="43"/>
        <v>9780.962751562558</v>
      </c>
      <c r="Z109" s="4">
        <f t="shared" si="44"/>
        <v>98.898750000000291</v>
      </c>
      <c r="AB109" s="6">
        <f t="shared" si="45"/>
        <v>98.898750000000291</v>
      </c>
      <c r="AC109" s="6"/>
      <c r="AE109" s="4">
        <f t="shared" si="46"/>
        <v>3.2878573803191584E-2</v>
      </c>
      <c r="AG109" s="4">
        <f t="shared" si="53"/>
        <v>98.898750000000291</v>
      </c>
      <c r="AH109" s="4">
        <f t="shared" si="54"/>
        <v>1342.3790277777775</v>
      </c>
      <c r="AK109" s="4">
        <f t="shared" si="47"/>
        <v>1936432.631767361</v>
      </c>
      <c r="AL109" s="4">
        <f t="shared" si="48"/>
        <v>2077281.6327160494</v>
      </c>
      <c r="AM109" s="16">
        <f t="shared" si="49"/>
        <v>1805133.8240884722</v>
      </c>
    </row>
    <row r="110" spans="1:39" x14ac:dyDescent="0.35">
      <c r="A110" s="4">
        <v>107</v>
      </c>
      <c r="B110" s="2">
        <v>1374.07</v>
      </c>
      <c r="C110" s="2">
        <v>3028</v>
      </c>
      <c r="D110" s="1">
        <f t="shared" si="51"/>
        <v>3285.7964590000001</v>
      </c>
      <c r="E110" s="1">
        <f t="shared" si="52"/>
        <v>2938.2175499999994</v>
      </c>
      <c r="G110" s="5">
        <f t="shared" si="35"/>
        <v>66459.014272938759</v>
      </c>
      <c r="I110" s="5">
        <f t="shared" si="36"/>
        <v>257.79645900000014</v>
      </c>
      <c r="K110" s="5">
        <f t="shared" si="37"/>
        <v>-257.79645900000014</v>
      </c>
      <c r="N110" s="7">
        <f t="shared" si="38"/>
        <v>8.5137535997358044E-2</v>
      </c>
      <c r="O110" s="7"/>
      <c r="P110" s="7">
        <f t="shared" si="39"/>
        <v>257.79645900000014</v>
      </c>
      <c r="Q110" s="7">
        <f t="shared" si="40"/>
        <v>1719.074236777778</v>
      </c>
      <c r="T110" s="5">
        <f t="shared" si="50"/>
        <v>2248514.6477696262</v>
      </c>
      <c r="U110" s="5">
        <f t="shared" si="41"/>
        <v>2135332.7438271604</v>
      </c>
      <c r="V110" s="5">
        <f t="shared" si="42"/>
        <v>2367695.6838928135</v>
      </c>
      <c r="X110" s="15">
        <f t="shared" si="43"/>
        <v>8060.8883280026093</v>
      </c>
      <c r="Z110" s="4">
        <f t="shared" si="44"/>
        <v>89.782450000000608</v>
      </c>
      <c r="AB110" s="6">
        <f t="shared" si="45"/>
        <v>89.782450000000608</v>
      </c>
      <c r="AC110" s="6"/>
      <c r="AE110" s="4">
        <f t="shared" si="46"/>
        <v>2.9650743064729396E-2</v>
      </c>
      <c r="AG110" s="4">
        <f t="shared" si="53"/>
        <v>89.782450000000608</v>
      </c>
      <c r="AH110" s="4">
        <f t="shared" si="54"/>
        <v>1371.4953277777772</v>
      </c>
      <c r="AK110" s="4">
        <f t="shared" si="47"/>
        <v>2005850.6876784717</v>
      </c>
      <c r="AL110" s="4">
        <f t="shared" si="48"/>
        <v>2135332.7438271604</v>
      </c>
      <c r="AM110" s="16">
        <f t="shared" si="49"/>
        <v>1884220.1492442738</v>
      </c>
    </row>
    <row r="111" spans="1:39" ht="15" thickBot="1" x14ac:dyDescent="0.4">
      <c r="A111" s="4">
        <v>108</v>
      </c>
      <c r="B111" s="2">
        <v>1374.07</v>
      </c>
      <c r="C111" s="2">
        <v>3061</v>
      </c>
      <c r="D111" s="1">
        <f t="shared" si="51"/>
        <v>3285.7964590000001</v>
      </c>
      <c r="E111" s="1">
        <f t="shared" si="52"/>
        <v>2938.2175499999994</v>
      </c>
      <c r="G111" s="5">
        <f t="shared" si="35"/>
        <v>50533.447978938748</v>
      </c>
      <c r="I111" s="5">
        <f t="shared" si="36"/>
        <v>224.79645900000014</v>
      </c>
      <c r="K111" s="5">
        <f t="shared" si="37"/>
        <v>-224.79645900000014</v>
      </c>
      <c r="N111" s="7">
        <f t="shared" si="38"/>
        <v>7.343889545900037E-2</v>
      </c>
      <c r="O111" s="7"/>
      <c r="P111" s="7">
        <f t="shared" si="39"/>
        <v>224.79645900000014</v>
      </c>
      <c r="Q111" s="7">
        <f t="shared" si="40"/>
        <v>1719.074236777778</v>
      </c>
      <c r="T111" s="5">
        <f t="shared" si="50"/>
        <v>2299292.7985803764</v>
      </c>
      <c r="U111" s="5">
        <f t="shared" si="41"/>
        <v>2232866.0771604939</v>
      </c>
      <c r="V111" s="5">
        <f t="shared" si="42"/>
        <v>2367695.6838928135</v>
      </c>
      <c r="X111" s="15">
        <f t="shared" si="43"/>
        <v>15075.530028002649</v>
      </c>
      <c r="Z111" s="4">
        <f t="shared" si="44"/>
        <v>122.78245000000061</v>
      </c>
      <c r="AB111" s="6">
        <f t="shared" si="45"/>
        <v>122.78245000000061</v>
      </c>
      <c r="AC111" s="6"/>
      <c r="AE111" s="4">
        <f t="shared" si="46"/>
        <v>4.0111875204181836E-2</v>
      </c>
      <c r="AG111" s="4">
        <f t="shared" si="53"/>
        <v>122.78245000000061</v>
      </c>
      <c r="AH111" s="4">
        <f t="shared" si="54"/>
        <v>1371.4953277777772</v>
      </c>
      <c r="AK111" s="4">
        <f t="shared" si="47"/>
        <v>2051148.7642659715</v>
      </c>
      <c r="AL111" s="4">
        <f t="shared" si="48"/>
        <v>2232866.0771604939</v>
      </c>
      <c r="AM111" s="16">
        <f t="shared" si="49"/>
        <v>1884220.1492442738</v>
      </c>
    </row>
    <row r="112" spans="1:39" ht="15" thickBot="1" x14ac:dyDescent="0.4">
      <c r="E112" s="8"/>
      <c r="F112" s="11" t="s">
        <v>7</v>
      </c>
      <c r="G112" s="12">
        <f>SUM(G4:G111)/$A111</f>
        <v>50790.996491553073</v>
      </c>
      <c r="H112" s="13" t="s">
        <v>9</v>
      </c>
      <c r="I112" s="12">
        <f>SUM(I4:I111)/$A111</f>
        <v>180.34239402777797</v>
      </c>
      <c r="J112" s="13" t="s">
        <v>12</v>
      </c>
      <c r="K112" s="12">
        <f>SUM(K4:K111)/$A111</f>
        <v>-180.34239402777797</v>
      </c>
      <c r="L112" s="20"/>
      <c r="M112" s="13" t="s">
        <v>11</v>
      </c>
      <c r="N112" s="12">
        <f>SUM(N4:N111)/$A111</f>
        <v>0.10439360300249768</v>
      </c>
      <c r="O112" s="13" t="s">
        <v>22</v>
      </c>
      <c r="P112" s="12">
        <f>1-(SUM(P4:P111)/SUM(Q4:Q111))</f>
        <v>0.82698328490335316</v>
      </c>
      <c r="Q112" s="10"/>
      <c r="S112" s="13" t="s">
        <v>10</v>
      </c>
      <c r="T112" s="12">
        <f>(SUM(T4:T111))/(SQRT((SUM(U4:U111))*(SUM(V4:V111))))</f>
        <v>0.9984137958135384</v>
      </c>
      <c r="W112" s="11" t="s">
        <v>7</v>
      </c>
      <c r="X112" s="12">
        <f>SUM(X4:X111)/$A111</f>
        <v>3043.5576258835913</v>
      </c>
      <c r="Y112" s="13" t="s">
        <v>9</v>
      </c>
      <c r="Z112" s="12">
        <f>SUM(Z4:Z111)/$A111</f>
        <v>41.648170833333381</v>
      </c>
      <c r="AA112" s="13" t="s">
        <v>12</v>
      </c>
      <c r="AB112" s="12">
        <f>SUM(AB4:AB111)/$A111</f>
        <v>1.1736597222224701</v>
      </c>
      <c r="AC112" s="20"/>
      <c r="AD112" s="13" t="s">
        <v>11</v>
      </c>
      <c r="AE112" s="12">
        <f>SUM(AE4:AE111)/$A111</f>
        <v>2.971061451933903E-2</v>
      </c>
      <c r="AF112" s="13" t="s">
        <v>22</v>
      </c>
      <c r="AG112" s="12">
        <f>1-(SUM(AG4:AG111)/SUM(AH4:AH111))</f>
        <v>0.95563927866607534</v>
      </c>
      <c r="AH112" s="10"/>
      <c r="AI112" s="5"/>
      <c r="AJ112" s="13" t="s">
        <v>10</v>
      </c>
      <c r="AK112" s="12">
        <f>(SUM(AK4:AK111))/(SQRT((SUM(AL4:AL111))*(SUM(AM4:AM111))))</f>
        <v>0.99841379581353762</v>
      </c>
    </row>
    <row r="113" spans="5:37" ht="15" thickBot="1" x14ac:dyDescent="0.4">
      <c r="E113" s="8"/>
      <c r="F113" s="11" t="s">
        <v>8</v>
      </c>
      <c r="G113" s="12">
        <f>SQRT(G112)</f>
        <v>225.36857920205529</v>
      </c>
      <c r="H113" s="10"/>
      <c r="S113" s="13" t="s">
        <v>5</v>
      </c>
      <c r="T113" s="12">
        <f>T112^2</f>
        <v>0.99683010767079794</v>
      </c>
      <c r="W113" s="11" t="s">
        <v>8</v>
      </c>
      <c r="X113" s="12">
        <f>SQRT(X112)</f>
        <v>55.168447738572375</v>
      </c>
      <c r="Y113" s="10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13" t="s">
        <v>5</v>
      </c>
      <c r="AK113" s="12">
        <f>AK112^2</f>
        <v>0.99683010767079638</v>
      </c>
    </row>
    <row r="114" spans="5:37" x14ac:dyDescent="0.35">
      <c r="T114" s="4"/>
    </row>
    <row r="115" spans="5:37" x14ac:dyDescent="0.35">
      <c r="T115" s="4"/>
    </row>
  </sheetData>
  <autoFilter ref="B3:E3">
    <sortState ref="B4:E113">
      <sortCondition ref="C3"/>
    </sortState>
  </autoFilter>
  <mergeCells count="4">
    <mergeCell ref="G2:V2"/>
    <mergeCell ref="X2:AM2"/>
    <mergeCell ref="T3:V3"/>
    <mergeCell ref="AK3:AM3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5"/>
  <sheetViews>
    <sheetView tabSelected="1" topLeftCell="U1" zoomScaleNormal="100" workbookViewId="0">
      <selection activeCell="AW32" sqref="AW32"/>
    </sheetView>
  </sheetViews>
  <sheetFormatPr baseColWidth="10" defaultColWidth="9.1796875" defaultRowHeight="14.5" x14ac:dyDescent="0.35"/>
  <cols>
    <col min="1" max="1" width="21.453125" style="4" bestFit="1" customWidth="1"/>
    <col min="2" max="2" width="27.26953125" style="4" bestFit="1" customWidth="1"/>
    <col min="3" max="3" width="15.81640625" style="4" bestFit="1" customWidth="1"/>
    <col min="4" max="4" width="32.7265625" style="4" bestFit="1" customWidth="1"/>
    <col min="5" max="5" width="26.1796875" style="4" bestFit="1" customWidth="1"/>
    <col min="6" max="6" width="6.26953125" style="4" bestFit="1" customWidth="1"/>
    <col min="7" max="7" width="13.1796875" style="5" bestFit="1" customWidth="1"/>
    <col min="8" max="8" width="5.1796875" style="5" bestFit="1" customWidth="1"/>
    <col min="9" max="9" width="10" style="5" bestFit="1" customWidth="1"/>
    <col min="10" max="10" width="4" style="5" bestFit="1" customWidth="1"/>
    <col min="11" max="11" width="10.7265625" style="5" bestFit="1" customWidth="1"/>
    <col min="12" max="12" width="10.7265625" style="5" customWidth="1"/>
    <col min="13" max="13" width="6.26953125" style="5" bestFit="1" customWidth="1"/>
    <col min="14" max="14" width="8" style="5" bestFit="1" customWidth="1"/>
    <col min="15" max="17" width="8" style="5" customWidth="1"/>
    <col min="18" max="18" width="4.7265625" style="5" customWidth="1"/>
    <col min="19" max="19" width="3.453125" style="5" bestFit="1" customWidth="1"/>
    <col min="20" max="22" width="14.26953125" style="5" bestFit="1" customWidth="1"/>
    <col min="23" max="23" width="6.26953125" style="4" bestFit="1" customWidth="1"/>
    <col min="24" max="24" width="16.453125" style="4" bestFit="1" customWidth="1"/>
    <col min="25" max="25" width="5.1796875" style="4" bestFit="1" customWidth="1"/>
    <col min="26" max="26" width="10.54296875" style="4" bestFit="1" customWidth="1"/>
    <col min="27" max="27" width="4" style="4" bestFit="1" customWidth="1"/>
    <col min="28" max="28" width="8" style="4" bestFit="1" customWidth="1"/>
    <col min="29" max="29" width="8" style="4" customWidth="1"/>
    <col min="30" max="30" width="6.26953125" style="4" bestFit="1" customWidth="1"/>
    <col min="31" max="31" width="12.54296875" style="4" bestFit="1" customWidth="1"/>
    <col min="32" max="34" width="12.54296875" style="4" customWidth="1"/>
    <col min="35" max="35" width="9.1796875" style="4"/>
    <col min="36" max="36" width="3.453125" style="4" bestFit="1" customWidth="1"/>
    <col min="37" max="38" width="12.54296875" style="4" bestFit="1" customWidth="1"/>
    <col min="39" max="39" width="15.453125" style="4" bestFit="1" customWidth="1"/>
    <col min="40" max="16384" width="9.1796875" style="4"/>
  </cols>
  <sheetData>
    <row r="1" spans="1:41" x14ac:dyDescent="0.35">
      <c r="A1" s="9" t="s">
        <v>4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41" x14ac:dyDescent="0.35">
      <c r="A2" s="9"/>
      <c r="B2" s="9"/>
      <c r="C2" s="9"/>
      <c r="D2" s="18" t="s">
        <v>21</v>
      </c>
      <c r="E2" s="18" t="s">
        <v>19</v>
      </c>
      <c r="F2" s="9"/>
      <c r="G2" s="22" t="s">
        <v>18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X2" s="22" t="s">
        <v>19</v>
      </c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4"/>
    </row>
    <row r="3" spans="1:41" x14ac:dyDescent="0.35">
      <c r="A3" s="14" t="s">
        <v>1</v>
      </c>
      <c r="B3" s="14" t="s">
        <v>2</v>
      </c>
      <c r="C3" s="9" t="s">
        <v>3</v>
      </c>
      <c r="D3" s="9" t="s">
        <v>16</v>
      </c>
      <c r="E3" s="9" t="s">
        <v>16</v>
      </c>
      <c r="F3" s="9"/>
      <c r="G3" s="10" t="s">
        <v>14</v>
      </c>
      <c r="H3" s="10"/>
      <c r="I3" s="10" t="s">
        <v>9</v>
      </c>
      <c r="J3" s="10"/>
      <c r="K3" s="10" t="s">
        <v>12</v>
      </c>
      <c r="L3" s="10"/>
      <c r="M3" s="10"/>
      <c r="N3" s="10" t="s">
        <v>11</v>
      </c>
      <c r="O3" s="10"/>
      <c r="P3" s="10" t="s">
        <v>22</v>
      </c>
      <c r="Q3" s="10"/>
      <c r="R3" s="10"/>
      <c r="S3" s="10"/>
      <c r="T3" s="21" t="s">
        <v>15</v>
      </c>
      <c r="U3" s="21"/>
      <c r="V3" s="21"/>
      <c r="X3" s="10" t="s">
        <v>14</v>
      </c>
      <c r="Y3" s="10"/>
      <c r="Z3" s="10" t="s">
        <v>9</v>
      </c>
      <c r="AA3" s="10"/>
      <c r="AB3" s="10" t="s">
        <v>12</v>
      </c>
      <c r="AC3" s="10"/>
      <c r="AD3" s="10"/>
      <c r="AE3" s="10" t="s">
        <v>11</v>
      </c>
      <c r="AF3" s="10"/>
      <c r="AG3" s="10" t="s">
        <v>22</v>
      </c>
      <c r="AH3" s="10"/>
      <c r="AI3" s="10"/>
      <c r="AJ3" s="10"/>
      <c r="AK3" s="21" t="s">
        <v>15</v>
      </c>
      <c r="AL3" s="21"/>
      <c r="AM3" s="21"/>
      <c r="AN3" s="17"/>
      <c r="AO3" s="17"/>
    </row>
    <row r="4" spans="1:41" x14ac:dyDescent="0.35">
      <c r="A4" s="4">
        <v>1</v>
      </c>
      <c r="B4" s="2">
        <v>541.20000000000005</v>
      </c>
      <c r="C4" s="2">
        <v>486</v>
      </c>
      <c r="D4" s="1">
        <f t="shared" ref="D4:D35" si="0">2.9497*B4-1120.83</f>
        <v>475.54764000000023</v>
      </c>
      <c r="E4" s="1">
        <f t="shared" ref="E4:E35" si="1">B4*2.9713-1150.3</f>
        <v>457.76756</v>
      </c>
      <c r="G4" s="5">
        <f t="shared" ref="G4:G35" si="2">((C4-D4))^2</f>
        <v>109.25182956959522</v>
      </c>
      <c r="I4" s="5">
        <f t="shared" ref="I4:I35" si="3">ABS((C4-D4))</f>
        <v>10.452359999999771</v>
      </c>
      <c r="K4" s="5">
        <f t="shared" ref="K4:K35" si="4">C4-D4</f>
        <v>10.452359999999771</v>
      </c>
      <c r="N4" s="7">
        <f t="shared" ref="N4:N35" si="5">ABS(($C4-D4)/$C4)</f>
        <v>2.1506913580246444E-2</v>
      </c>
      <c r="O4" s="7"/>
      <c r="P4" s="7">
        <f>ABS(D4-C4)</f>
        <v>10.452359999999771</v>
      </c>
      <c r="Q4" s="7">
        <f>ABS(D4-AVERAGE($C$4:$C$111))</f>
        <v>508.85976740740716</v>
      </c>
      <c r="T4" s="5">
        <f t="shared" ref="T4:T33" si="6">(C4-(AVERAGE($C$4:$C$111)))*(D4-(AVERAGE($D$4:$D$111)))</f>
        <v>260567.07639924155</v>
      </c>
      <c r="U4" s="5">
        <f t="shared" ref="U4:U35" si="7">(C4-(AVERAGE($C$4:$C$111)))^2</f>
        <v>248409.94375857338</v>
      </c>
      <c r="V4" s="5">
        <f t="shared" ref="V4:V35" si="8">(D4-(AVERAGE($D$4:$D$111)))^2</f>
        <v>273319.17666401755</v>
      </c>
      <c r="X4" s="15">
        <f>((C4-E4))^2</f>
        <v>797.07066835359979</v>
      </c>
      <c r="Z4" s="4">
        <f>ABS((C4-E4))</f>
        <v>28.232439999999997</v>
      </c>
      <c r="AB4" s="6">
        <f>((C4-E4))</f>
        <v>28.232439999999997</v>
      </c>
      <c r="AC4" s="6"/>
      <c r="AE4" s="4">
        <f>ABS(($C4-E4)/$C4)</f>
        <v>5.8091440329218098E-2</v>
      </c>
      <c r="AG4" s="4">
        <f t="shared" ref="AG4:AG35" si="9">ABS(E4-C4)</f>
        <v>28.232439999999997</v>
      </c>
      <c r="AH4" s="4">
        <f t="shared" ref="AH4:AH35" si="10">ABS(E4-AVERAGE($C$4:$C$111))</f>
        <v>526.63984740740739</v>
      </c>
      <c r="AK4" s="4">
        <f>(C4-(AVERAGE($C$4:$C$111)))*(E4-(AVERAGE($E$4:$E$111)))</f>
        <v>262475.1514069449</v>
      </c>
      <c r="AL4" s="4">
        <f>(C4-(AVERAGE($C$4:$C$111)))^2</f>
        <v>248409.94375857338</v>
      </c>
      <c r="AM4" s="16">
        <f>(E4-(AVERAGE($E$4:$E$111)))^2</f>
        <v>277336.74451073958</v>
      </c>
    </row>
    <row r="5" spans="1:41" x14ac:dyDescent="0.35">
      <c r="A5" s="4">
        <v>2</v>
      </c>
      <c r="B5" s="2">
        <v>546.29</v>
      </c>
      <c r="C5" s="2">
        <v>492</v>
      </c>
      <c r="D5" s="1">
        <f t="shared" si="0"/>
        <v>490.56161299999985</v>
      </c>
      <c r="E5" s="1">
        <f t="shared" si="1"/>
        <v>472.8914769999999</v>
      </c>
      <c r="G5" s="5">
        <f t="shared" si="2"/>
        <v>2.0689571617694256</v>
      </c>
      <c r="I5" s="5">
        <f t="shared" si="3"/>
        <v>1.438387000000148</v>
      </c>
      <c r="K5" s="5">
        <f t="shared" si="4"/>
        <v>1.438387000000148</v>
      </c>
      <c r="N5" s="7">
        <f t="shared" si="5"/>
        <v>2.923550813008431E-3</v>
      </c>
      <c r="O5" s="7"/>
      <c r="P5" s="7">
        <f t="shared" ref="P5:P68" si="11">ABS(D5-C5)</f>
        <v>1.438387000000148</v>
      </c>
      <c r="Q5" s="7">
        <f t="shared" ref="Q5:Q68" si="12">ABS(D5-AVERAGE($C$4:$C$111))</f>
        <v>493.84579440740754</v>
      </c>
      <c r="T5" s="5">
        <f t="shared" si="6"/>
        <v>250037.28868587135</v>
      </c>
      <c r="U5" s="5">
        <f t="shared" si="7"/>
        <v>242465.05486968448</v>
      </c>
      <c r="V5" s="5">
        <f t="shared" si="8"/>
        <v>257846.00493041403</v>
      </c>
      <c r="X5" s="15">
        <f t="shared" ref="X5:X68" si="13">((C5-E5))^2</f>
        <v>365.13565124153303</v>
      </c>
      <c r="Z5" s="4">
        <f t="shared" ref="Z5:Z68" si="14">ABS((C5-E5))</f>
        <v>19.108523000000105</v>
      </c>
      <c r="AB5" s="6">
        <f t="shared" ref="AB5:AB68" si="15">((C5-E5))</f>
        <v>19.108523000000105</v>
      </c>
      <c r="AC5" s="6"/>
      <c r="AE5" s="4">
        <f t="shared" ref="AE5:AE68" si="16">ABS(($C5-E5)/$C5)</f>
        <v>3.8838461382114033E-2</v>
      </c>
      <c r="AG5" s="4">
        <f t="shared" si="9"/>
        <v>19.108523000000105</v>
      </c>
      <c r="AH5" s="4">
        <f t="shared" si="10"/>
        <v>511.5159304074075</v>
      </c>
      <c r="AK5" s="4">
        <f t="shared" ref="AK5:AK68" si="17">(C5-(AVERAGE($C$4:$C$111)))*(E5-(AVERAGE($E$4:$E$111)))</f>
        <v>251868.25638957458</v>
      </c>
      <c r="AL5" s="4">
        <f t="shared" ref="AL5:AL68" si="18">(C5-(AVERAGE($C$4:$C$111)))^2</f>
        <v>242465.05486968448</v>
      </c>
      <c r="AM5" s="16">
        <f t="shared" ref="AM5:AM68" si="19">(E5-(AVERAGE($E$4:$E$111)))^2</f>
        <v>261636.12983660566</v>
      </c>
    </row>
    <row r="6" spans="1:41" x14ac:dyDescent="0.35">
      <c r="A6" s="4">
        <v>3</v>
      </c>
      <c r="B6" s="2">
        <v>546.29</v>
      </c>
      <c r="C6" s="2">
        <v>494</v>
      </c>
      <c r="D6" s="1">
        <f t="shared" si="0"/>
        <v>490.56161299999985</v>
      </c>
      <c r="E6" s="1">
        <f t="shared" si="1"/>
        <v>472.8914769999999</v>
      </c>
      <c r="G6" s="5">
        <f t="shared" si="2"/>
        <v>11.822505161770017</v>
      </c>
      <c r="I6" s="5">
        <f t="shared" si="3"/>
        <v>3.438387000000148</v>
      </c>
      <c r="K6" s="5">
        <f t="shared" si="4"/>
        <v>3.438387000000148</v>
      </c>
      <c r="N6" s="7">
        <f t="shared" si="5"/>
        <v>6.9602975708505021E-3</v>
      </c>
      <c r="O6" s="7"/>
      <c r="P6" s="7">
        <f t="shared" si="11"/>
        <v>3.438387000000148</v>
      </c>
      <c r="Q6" s="7">
        <f t="shared" si="12"/>
        <v>493.84579440740754</v>
      </c>
      <c r="T6" s="5">
        <f t="shared" si="6"/>
        <v>249021.71790068617</v>
      </c>
      <c r="U6" s="5">
        <f t="shared" si="7"/>
        <v>240499.42524005484</v>
      </c>
      <c r="V6" s="5">
        <f t="shared" si="8"/>
        <v>257846.00493041403</v>
      </c>
      <c r="X6" s="15">
        <f t="shared" si="13"/>
        <v>445.56974324153344</v>
      </c>
      <c r="Z6" s="4">
        <f t="shared" si="14"/>
        <v>21.108523000000105</v>
      </c>
      <c r="AB6" s="6">
        <f t="shared" si="15"/>
        <v>21.108523000000105</v>
      </c>
      <c r="AC6" s="6"/>
      <c r="AE6" s="4">
        <f t="shared" si="16"/>
        <v>4.272980364372491E-2</v>
      </c>
      <c r="AG6" s="4">
        <f t="shared" si="9"/>
        <v>21.108523000000105</v>
      </c>
      <c r="AH6" s="4">
        <f t="shared" si="10"/>
        <v>511.5159304074075</v>
      </c>
      <c r="AK6" s="4">
        <f t="shared" si="17"/>
        <v>250845.24880438941</v>
      </c>
      <c r="AL6" s="4">
        <f t="shared" si="18"/>
        <v>240499.42524005484</v>
      </c>
      <c r="AM6" s="16">
        <f t="shared" si="19"/>
        <v>261636.12983660566</v>
      </c>
    </row>
    <row r="7" spans="1:41" x14ac:dyDescent="0.35">
      <c r="A7" s="4">
        <v>4</v>
      </c>
      <c r="B7" s="2">
        <v>546.29</v>
      </c>
      <c r="C7" s="2">
        <v>494</v>
      </c>
      <c r="D7" s="1">
        <f t="shared" si="0"/>
        <v>490.56161299999985</v>
      </c>
      <c r="E7" s="1">
        <f t="shared" si="1"/>
        <v>472.8914769999999</v>
      </c>
      <c r="G7" s="5">
        <f t="shared" si="2"/>
        <v>11.822505161770017</v>
      </c>
      <c r="I7" s="5">
        <f t="shared" si="3"/>
        <v>3.438387000000148</v>
      </c>
      <c r="K7" s="5">
        <f t="shared" si="4"/>
        <v>3.438387000000148</v>
      </c>
      <c r="N7" s="7">
        <f t="shared" si="5"/>
        <v>6.9602975708505021E-3</v>
      </c>
      <c r="O7" s="7"/>
      <c r="P7" s="7">
        <f t="shared" si="11"/>
        <v>3.438387000000148</v>
      </c>
      <c r="Q7" s="7">
        <f t="shared" si="12"/>
        <v>493.84579440740754</v>
      </c>
      <c r="T7" s="5">
        <f t="shared" si="6"/>
        <v>249021.71790068617</v>
      </c>
      <c r="U7" s="5">
        <f t="shared" si="7"/>
        <v>240499.42524005484</v>
      </c>
      <c r="V7" s="5">
        <f t="shared" si="8"/>
        <v>257846.00493041403</v>
      </c>
      <c r="X7" s="15">
        <f t="shared" si="13"/>
        <v>445.56974324153344</v>
      </c>
      <c r="Z7" s="4">
        <f t="shared" si="14"/>
        <v>21.108523000000105</v>
      </c>
      <c r="AB7" s="6">
        <f t="shared" si="15"/>
        <v>21.108523000000105</v>
      </c>
      <c r="AC7" s="6"/>
      <c r="AE7" s="4">
        <f t="shared" si="16"/>
        <v>4.272980364372491E-2</v>
      </c>
      <c r="AG7" s="4">
        <f t="shared" si="9"/>
        <v>21.108523000000105</v>
      </c>
      <c r="AH7" s="4">
        <f t="shared" si="10"/>
        <v>511.5159304074075</v>
      </c>
      <c r="AK7" s="4">
        <f t="shared" si="17"/>
        <v>250845.24880438941</v>
      </c>
      <c r="AL7" s="4">
        <f t="shared" si="18"/>
        <v>240499.42524005484</v>
      </c>
      <c r="AM7" s="16">
        <f t="shared" si="19"/>
        <v>261636.12983660566</v>
      </c>
    </row>
    <row r="8" spans="1:41" x14ac:dyDescent="0.35">
      <c r="A8" s="4">
        <v>5</v>
      </c>
      <c r="B8" s="2">
        <v>546.29</v>
      </c>
      <c r="C8" s="2">
        <v>495</v>
      </c>
      <c r="D8" s="1">
        <f t="shared" si="0"/>
        <v>490.56161299999985</v>
      </c>
      <c r="E8" s="1">
        <f t="shared" si="1"/>
        <v>472.8914769999999</v>
      </c>
      <c r="G8" s="5">
        <f t="shared" si="2"/>
        <v>19.699279161770313</v>
      </c>
      <c r="I8" s="5">
        <f t="shared" si="3"/>
        <v>4.438387000000148</v>
      </c>
      <c r="K8" s="5">
        <f t="shared" si="4"/>
        <v>4.438387000000148</v>
      </c>
      <c r="N8" s="7">
        <f t="shared" si="5"/>
        <v>8.9664383838386832E-3</v>
      </c>
      <c r="O8" s="7"/>
      <c r="P8" s="7">
        <f t="shared" si="11"/>
        <v>4.438387000000148</v>
      </c>
      <c r="Q8" s="7">
        <f t="shared" si="12"/>
        <v>493.84579440740754</v>
      </c>
      <c r="T8" s="5">
        <f t="shared" si="6"/>
        <v>248513.93250809357</v>
      </c>
      <c r="U8" s="5">
        <f t="shared" si="7"/>
        <v>239519.61042524004</v>
      </c>
      <c r="V8" s="5">
        <f t="shared" si="8"/>
        <v>257846.00493041403</v>
      </c>
      <c r="X8" s="15">
        <f t="shared" si="13"/>
        <v>488.78678924153365</v>
      </c>
      <c r="Z8" s="4">
        <f t="shared" si="14"/>
        <v>22.108523000000105</v>
      </c>
      <c r="AB8" s="6">
        <f t="shared" si="15"/>
        <v>22.108523000000105</v>
      </c>
      <c r="AC8" s="6"/>
      <c r="AE8" s="4">
        <f t="shared" si="16"/>
        <v>4.4663682828283043E-2</v>
      </c>
      <c r="AG8" s="4">
        <f t="shared" si="9"/>
        <v>22.108523000000105</v>
      </c>
      <c r="AH8" s="4">
        <f t="shared" si="10"/>
        <v>511.5159304074075</v>
      </c>
      <c r="AK8" s="4">
        <f t="shared" si="17"/>
        <v>250333.74501179683</v>
      </c>
      <c r="AL8" s="4">
        <f t="shared" si="18"/>
        <v>239519.61042524004</v>
      </c>
      <c r="AM8" s="16">
        <f t="shared" si="19"/>
        <v>261636.12983660566</v>
      </c>
    </row>
    <row r="9" spans="1:41" x14ac:dyDescent="0.35">
      <c r="A9" s="4">
        <v>6</v>
      </c>
      <c r="B9" s="2">
        <v>546.29</v>
      </c>
      <c r="C9" s="2">
        <v>496</v>
      </c>
      <c r="D9" s="1">
        <f t="shared" si="0"/>
        <v>490.56161299999985</v>
      </c>
      <c r="E9" s="1">
        <f t="shared" si="1"/>
        <v>472.8914769999999</v>
      </c>
      <c r="G9" s="5">
        <f t="shared" si="2"/>
        <v>29.576053161770609</v>
      </c>
      <c r="I9" s="5">
        <f t="shared" si="3"/>
        <v>5.438387000000148</v>
      </c>
      <c r="K9" s="5">
        <f t="shared" si="4"/>
        <v>5.438387000000148</v>
      </c>
      <c r="N9" s="7">
        <f t="shared" si="5"/>
        <v>1.0964489919355136E-2</v>
      </c>
      <c r="O9" s="7"/>
      <c r="P9" s="7">
        <f t="shared" si="11"/>
        <v>5.438387000000148</v>
      </c>
      <c r="Q9" s="7">
        <f t="shared" si="12"/>
        <v>493.84579440740754</v>
      </c>
      <c r="T9" s="5">
        <f t="shared" si="6"/>
        <v>248006.14711550099</v>
      </c>
      <c r="U9" s="5">
        <f t="shared" si="7"/>
        <v>238541.79561042524</v>
      </c>
      <c r="V9" s="5">
        <f t="shared" si="8"/>
        <v>257846.00493041403</v>
      </c>
      <c r="X9" s="15">
        <f t="shared" si="13"/>
        <v>534.00383524153381</v>
      </c>
      <c r="Z9" s="4">
        <f t="shared" si="14"/>
        <v>23.108523000000105</v>
      </c>
      <c r="AB9" s="6">
        <f t="shared" si="15"/>
        <v>23.108523000000105</v>
      </c>
      <c r="AC9" s="6"/>
      <c r="AE9" s="4">
        <f t="shared" si="16"/>
        <v>4.6589764112903435E-2</v>
      </c>
      <c r="AG9" s="4">
        <f t="shared" si="9"/>
        <v>23.108523000000105</v>
      </c>
      <c r="AH9" s="4">
        <f t="shared" si="10"/>
        <v>511.5159304074075</v>
      </c>
      <c r="AK9" s="4">
        <f t="shared" si="17"/>
        <v>249822.24121920424</v>
      </c>
      <c r="AL9" s="4">
        <f t="shared" si="18"/>
        <v>238541.79561042524</v>
      </c>
      <c r="AM9" s="16">
        <f t="shared" si="19"/>
        <v>261636.12983660566</v>
      </c>
    </row>
    <row r="10" spans="1:41" x14ac:dyDescent="0.35">
      <c r="A10" s="4">
        <v>7</v>
      </c>
      <c r="B10" s="2">
        <v>541.20000000000005</v>
      </c>
      <c r="C10" s="2">
        <v>501</v>
      </c>
      <c r="D10" s="1">
        <f t="shared" si="0"/>
        <v>475.54764000000023</v>
      </c>
      <c r="E10" s="1">
        <f t="shared" si="1"/>
        <v>457.76756</v>
      </c>
      <c r="G10" s="5">
        <f t="shared" si="2"/>
        <v>647.82262956958834</v>
      </c>
      <c r="I10" s="5">
        <f t="shared" si="3"/>
        <v>25.452359999999771</v>
      </c>
      <c r="K10" s="5">
        <f t="shared" si="4"/>
        <v>25.452359999999771</v>
      </c>
      <c r="N10" s="7">
        <f t="shared" si="5"/>
        <v>5.0803113772454632E-2</v>
      </c>
      <c r="O10" s="7"/>
      <c r="P10" s="7">
        <f t="shared" si="11"/>
        <v>25.452359999999771</v>
      </c>
      <c r="Q10" s="7">
        <f t="shared" si="12"/>
        <v>508.85976740740716</v>
      </c>
      <c r="T10" s="5">
        <f t="shared" si="6"/>
        <v>252725.08591535265</v>
      </c>
      <c r="U10" s="5">
        <f t="shared" si="7"/>
        <v>233682.72153635116</v>
      </c>
      <c r="V10" s="5">
        <f t="shared" si="8"/>
        <v>273319.17666401755</v>
      </c>
      <c r="X10" s="15">
        <f t="shared" si="13"/>
        <v>1869.0438683535997</v>
      </c>
      <c r="Z10" s="4">
        <f t="shared" si="14"/>
        <v>43.232439999999997</v>
      </c>
      <c r="AB10" s="6">
        <f t="shared" si="15"/>
        <v>43.232439999999997</v>
      </c>
      <c r="AC10" s="6"/>
      <c r="AE10" s="4">
        <f t="shared" si="16"/>
        <v>8.6292295409181624E-2</v>
      </c>
      <c r="AG10" s="4">
        <f t="shared" si="9"/>
        <v>43.232439999999997</v>
      </c>
      <c r="AH10" s="4">
        <f t="shared" si="10"/>
        <v>526.63984740740739</v>
      </c>
      <c r="AK10" s="4">
        <f t="shared" si="17"/>
        <v>254575.73576305603</v>
      </c>
      <c r="AL10" s="4">
        <f t="shared" si="18"/>
        <v>233682.72153635116</v>
      </c>
      <c r="AM10" s="16">
        <f t="shared" si="19"/>
        <v>277336.74451073958</v>
      </c>
    </row>
    <row r="11" spans="1:41" x14ac:dyDescent="0.35">
      <c r="A11" s="4">
        <v>8</v>
      </c>
      <c r="B11" s="2">
        <v>546.29</v>
      </c>
      <c r="C11" s="2">
        <v>504</v>
      </c>
      <c r="D11" s="1">
        <f t="shared" si="0"/>
        <v>490.56161299999985</v>
      </c>
      <c r="E11" s="1">
        <f t="shared" si="1"/>
        <v>472.8914769999999</v>
      </c>
      <c r="G11" s="5">
        <f t="shared" si="2"/>
        <v>180.59024516177297</v>
      </c>
      <c r="I11" s="5">
        <f t="shared" si="3"/>
        <v>13.438387000000148</v>
      </c>
      <c r="K11" s="5">
        <f t="shared" si="4"/>
        <v>13.438387000000148</v>
      </c>
      <c r="N11" s="7">
        <f t="shared" si="5"/>
        <v>2.6663466269841563E-2</v>
      </c>
      <c r="O11" s="7"/>
      <c r="P11" s="7">
        <f t="shared" si="11"/>
        <v>13.438387000000148</v>
      </c>
      <c r="Q11" s="7">
        <f t="shared" si="12"/>
        <v>493.84579440740754</v>
      </c>
      <c r="T11" s="5">
        <f t="shared" si="6"/>
        <v>243943.86397476023</v>
      </c>
      <c r="U11" s="5">
        <f t="shared" si="7"/>
        <v>230791.2770919067</v>
      </c>
      <c r="V11" s="5">
        <f t="shared" si="8"/>
        <v>257846.00493041403</v>
      </c>
      <c r="X11" s="15">
        <f t="shared" si="13"/>
        <v>967.74020324153548</v>
      </c>
      <c r="Z11" s="4">
        <f t="shared" si="14"/>
        <v>31.108523000000105</v>
      </c>
      <c r="AB11" s="6">
        <f t="shared" si="15"/>
        <v>31.108523000000105</v>
      </c>
      <c r="AC11" s="6"/>
      <c r="AE11" s="4">
        <f t="shared" si="16"/>
        <v>6.1723259920635126E-2</v>
      </c>
      <c r="AG11" s="4">
        <f t="shared" si="9"/>
        <v>31.108523000000105</v>
      </c>
      <c r="AH11" s="4">
        <f t="shared" si="10"/>
        <v>511.5159304074075</v>
      </c>
      <c r="AK11" s="4">
        <f t="shared" si="17"/>
        <v>245730.21087846349</v>
      </c>
      <c r="AL11" s="4">
        <f t="shared" si="18"/>
        <v>230791.2770919067</v>
      </c>
      <c r="AM11" s="16">
        <f t="shared" si="19"/>
        <v>261636.12983660566</v>
      </c>
    </row>
    <row r="12" spans="1:41" x14ac:dyDescent="0.35">
      <c r="A12" s="4">
        <v>9</v>
      </c>
      <c r="B12" s="2">
        <v>546.29</v>
      </c>
      <c r="C12" s="2">
        <v>509</v>
      </c>
      <c r="D12" s="1">
        <f t="shared" si="0"/>
        <v>490.56161299999985</v>
      </c>
      <c r="E12" s="1">
        <f t="shared" si="1"/>
        <v>472.8914769999999</v>
      </c>
      <c r="G12" s="5">
        <f t="shared" si="2"/>
        <v>339.97411516177448</v>
      </c>
      <c r="I12" s="5">
        <f t="shared" si="3"/>
        <v>18.438387000000148</v>
      </c>
      <c r="K12" s="5">
        <f t="shared" si="4"/>
        <v>18.438387000000148</v>
      </c>
      <c r="N12" s="7">
        <f t="shared" si="5"/>
        <v>3.6224728880157459E-2</v>
      </c>
      <c r="O12" s="7"/>
      <c r="P12" s="7">
        <f t="shared" si="11"/>
        <v>18.438387000000148</v>
      </c>
      <c r="Q12" s="7">
        <f t="shared" si="12"/>
        <v>493.84579440740754</v>
      </c>
      <c r="T12" s="5">
        <f t="shared" si="6"/>
        <v>241404.93701179727</v>
      </c>
      <c r="U12" s="5">
        <f t="shared" si="7"/>
        <v>226012.20301783262</v>
      </c>
      <c r="V12" s="5">
        <f t="shared" si="8"/>
        <v>257846.00493041403</v>
      </c>
      <c r="X12" s="15">
        <f t="shared" si="13"/>
        <v>1303.8254332415365</v>
      </c>
      <c r="Z12" s="4">
        <f t="shared" si="14"/>
        <v>36.108523000000105</v>
      </c>
      <c r="AB12" s="6">
        <f t="shared" si="15"/>
        <v>36.108523000000105</v>
      </c>
      <c r="AC12" s="6"/>
      <c r="AE12" s="4">
        <f t="shared" si="16"/>
        <v>7.0940123772102362E-2</v>
      </c>
      <c r="AG12" s="4">
        <f t="shared" si="9"/>
        <v>36.108523000000105</v>
      </c>
      <c r="AH12" s="4">
        <f t="shared" si="10"/>
        <v>511.5159304074075</v>
      </c>
      <c r="AK12" s="4">
        <f t="shared" si="17"/>
        <v>243172.69191550053</v>
      </c>
      <c r="AL12" s="4">
        <f t="shared" si="18"/>
        <v>226012.20301783262</v>
      </c>
      <c r="AM12" s="16">
        <f t="shared" si="19"/>
        <v>261636.12983660566</v>
      </c>
    </row>
    <row r="13" spans="1:41" x14ac:dyDescent="0.35">
      <c r="A13" s="4">
        <v>10</v>
      </c>
      <c r="B13" s="2">
        <v>556.47</v>
      </c>
      <c r="C13" s="2">
        <v>511</v>
      </c>
      <c r="D13" s="1">
        <f t="shared" si="0"/>
        <v>520.58955900000024</v>
      </c>
      <c r="E13" s="1">
        <f t="shared" si="1"/>
        <v>503.13931100000013</v>
      </c>
      <c r="G13" s="5">
        <f t="shared" si="2"/>
        <v>91.959641814485522</v>
      </c>
      <c r="I13" s="5">
        <f t="shared" si="3"/>
        <v>9.5895590000002358</v>
      </c>
      <c r="K13" s="5">
        <f t="shared" si="4"/>
        <v>-9.5895590000002358</v>
      </c>
      <c r="N13" s="7">
        <f t="shared" si="5"/>
        <v>1.8766260273973063E-2</v>
      </c>
      <c r="O13" s="7"/>
      <c r="P13" s="7">
        <f t="shared" si="11"/>
        <v>9.5895590000002358</v>
      </c>
      <c r="Q13" s="7">
        <f t="shared" si="12"/>
        <v>463.81784840740715</v>
      </c>
      <c r="T13" s="5">
        <f t="shared" si="6"/>
        <v>226173.91416098227</v>
      </c>
      <c r="U13" s="5">
        <f t="shared" si="7"/>
        <v>224114.57338820299</v>
      </c>
      <c r="V13" s="5">
        <f t="shared" si="8"/>
        <v>228252.1777746742</v>
      </c>
      <c r="X13" s="15">
        <f t="shared" si="13"/>
        <v>61.790431554718886</v>
      </c>
      <c r="Z13" s="4">
        <f t="shared" si="14"/>
        <v>7.8606889999998657</v>
      </c>
      <c r="AB13" s="6">
        <f t="shared" si="15"/>
        <v>7.8606889999998657</v>
      </c>
      <c r="AC13" s="6"/>
      <c r="AE13" s="4">
        <f t="shared" si="16"/>
        <v>1.5382953033267839E-2</v>
      </c>
      <c r="AG13" s="4">
        <f t="shared" si="9"/>
        <v>7.8606889999998657</v>
      </c>
      <c r="AH13" s="4">
        <f t="shared" si="10"/>
        <v>481.26809640740726</v>
      </c>
      <c r="AK13" s="4">
        <f t="shared" si="17"/>
        <v>227830.1356566856</v>
      </c>
      <c r="AL13" s="4">
        <f t="shared" si="18"/>
        <v>224114.57338820299</v>
      </c>
      <c r="AM13" s="16">
        <f t="shared" si="19"/>
        <v>231607.29768087468</v>
      </c>
    </row>
    <row r="14" spans="1:41" x14ac:dyDescent="0.35">
      <c r="A14" s="4">
        <v>11</v>
      </c>
      <c r="B14" s="2">
        <v>556.47</v>
      </c>
      <c r="C14" s="2">
        <v>525</v>
      </c>
      <c r="D14" s="1">
        <f t="shared" si="0"/>
        <v>520.58955900000024</v>
      </c>
      <c r="E14" s="1">
        <f t="shared" si="1"/>
        <v>503.13931100000013</v>
      </c>
      <c r="G14" s="5">
        <f t="shared" si="2"/>
        <v>19.451989814478921</v>
      </c>
      <c r="I14" s="5">
        <f t="shared" si="3"/>
        <v>4.4104409999997642</v>
      </c>
      <c r="K14" s="5">
        <f t="shared" si="4"/>
        <v>4.4104409999997642</v>
      </c>
      <c r="N14" s="7">
        <f t="shared" si="5"/>
        <v>8.4008399999995504E-3</v>
      </c>
      <c r="O14" s="7"/>
      <c r="P14" s="7">
        <f t="shared" si="11"/>
        <v>4.4104409999997642</v>
      </c>
      <c r="Q14" s="7">
        <f t="shared" si="12"/>
        <v>463.81784840740715</v>
      </c>
      <c r="T14" s="5">
        <f t="shared" si="6"/>
        <v>219485.30990868597</v>
      </c>
      <c r="U14" s="5">
        <f t="shared" si="7"/>
        <v>211055.1659807956</v>
      </c>
      <c r="V14" s="5">
        <f t="shared" si="8"/>
        <v>228252.1777746742</v>
      </c>
      <c r="X14" s="15">
        <f t="shared" si="13"/>
        <v>477.88972355471515</v>
      </c>
      <c r="Z14" s="4">
        <f t="shared" si="14"/>
        <v>21.860688999999866</v>
      </c>
      <c r="AB14" s="6">
        <f t="shared" si="15"/>
        <v>21.860688999999866</v>
      </c>
      <c r="AC14" s="6"/>
      <c r="AE14" s="4">
        <f t="shared" si="16"/>
        <v>4.1639407619047365E-2</v>
      </c>
      <c r="AG14" s="4">
        <f t="shared" si="9"/>
        <v>21.860688999999866</v>
      </c>
      <c r="AH14" s="4">
        <f t="shared" si="10"/>
        <v>481.26809640740726</v>
      </c>
      <c r="AK14" s="4">
        <f t="shared" si="17"/>
        <v>221092.55223638931</v>
      </c>
      <c r="AL14" s="4">
        <f t="shared" si="18"/>
        <v>211055.1659807956</v>
      </c>
      <c r="AM14" s="16">
        <f t="shared" si="19"/>
        <v>231607.29768087468</v>
      </c>
    </row>
    <row r="15" spans="1:41" x14ac:dyDescent="0.35">
      <c r="A15" s="4">
        <v>12</v>
      </c>
      <c r="B15" s="2">
        <v>566.66</v>
      </c>
      <c r="C15" s="2">
        <v>533</v>
      </c>
      <c r="D15" s="1">
        <f t="shared" si="0"/>
        <v>550.64700199999993</v>
      </c>
      <c r="E15" s="1">
        <f t="shared" si="1"/>
        <v>533.41685799999982</v>
      </c>
      <c r="G15" s="5">
        <f t="shared" si="2"/>
        <v>311.4166795880015</v>
      </c>
      <c r="I15" s="5">
        <f t="shared" si="3"/>
        <v>17.647001999999929</v>
      </c>
      <c r="K15" s="5">
        <f t="shared" si="4"/>
        <v>-17.647001999999929</v>
      </c>
      <c r="N15" s="7">
        <f t="shared" si="5"/>
        <v>3.3108821763602116E-2</v>
      </c>
      <c r="O15" s="7"/>
      <c r="P15" s="7">
        <f t="shared" si="11"/>
        <v>17.647001999999929</v>
      </c>
      <c r="Q15" s="7">
        <f t="shared" si="12"/>
        <v>433.76040540740746</v>
      </c>
      <c r="T15" s="5">
        <f t="shared" si="6"/>
        <v>202095.09791801946</v>
      </c>
      <c r="U15" s="5">
        <f t="shared" si="7"/>
        <v>203768.64746227709</v>
      </c>
      <c r="V15" s="5">
        <f t="shared" si="8"/>
        <v>200435.29321680791</v>
      </c>
      <c r="X15" s="15">
        <f t="shared" si="13"/>
        <v>0.17377059216385002</v>
      </c>
      <c r="Z15" s="4">
        <f t="shared" si="14"/>
        <v>0.41685799999982009</v>
      </c>
      <c r="AB15" s="6">
        <f t="shared" si="15"/>
        <v>-0.41685799999982009</v>
      </c>
      <c r="AC15" s="6"/>
      <c r="AE15" s="4">
        <f t="shared" si="16"/>
        <v>7.8209756097527225E-4</v>
      </c>
      <c r="AG15" s="4">
        <f t="shared" si="9"/>
        <v>0.41685799999982009</v>
      </c>
      <c r="AH15" s="4">
        <f t="shared" si="10"/>
        <v>450.99054940740757</v>
      </c>
      <c r="AK15" s="4">
        <f t="shared" si="17"/>
        <v>203574.99557372279</v>
      </c>
      <c r="AL15" s="4">
        <f t="shared" si="18"/>
        <v>203768.64746227709</v>
      </c>
      <c r="AM15" s="16">
        <f t="shared" si="19"/>
        <v>203381.52772257762</v>
      </c>
    </row>
    <row r="16" spans="1:41" x14ac:dyDescent="0.35">
      <c r="A16" s="4">
        <v>13</v>
      </c>
      <c r="B16" s="2">
        <v>561.57000000000005</v>
      </c>
      <c r="C16" s="2">
        <v>538</v>
      </c>
      <c r="D16" s="1">
        <f t="shared" si="0"/>
        <v>535.63302900000031</v>
      </c>
      <c r="E16" s="1">
        <f t="shared" si="1"/>
        <v>518.29294100000016</v>
      </c>
      <c r="G16" s="5">
        <f t="shared" si="2"/>
        <v>5.6025517148395512</v>
      </c>
      <c r="I16" s="5">
        <f t="shared" si="3"/>
        <v>2.366970999999694</v>
      </c>
      <c r="K16" s="5">
        <f t="shared" si="4"/>
        <v>2.366970999999694</v>
      </c>
      <c r="N16" s="7">
        <f t="shared" si="5"/>
        <v>4.3995743494418104E-3</v>
      </c>
      <c r="O16" s="7"/>
      <c r="P16" s="7">
        <f t="shared" si="11"/>
        <v>2.366970999999694</v>
      </c>
      <c r="Q16" s="7">
        <f t="shared" si="12"/>
        <v>448.77437840740708</v>
      </c>
      <c r="T16" s="5">
        <f t="shared" si="6"/>
        <v>206558.94666187113</v>
      </c>
      <c r="U16" s="5">
        <f t="shared" si="7"/>
        <v>199279.57338820299</v>
      </c>
      <c r="V16" s="5">
        <f t="shared" si="8"/>
        <v>214104.22413413049</v>
      </c>
      <c r="X16" s="15">
        <f t="shared" si="13"/>
        <v>388.36817442947489</v>
      </c>
      <c r="Z16" s="4">
        <f t="shared" si="14"/>
        <v>19.707058999999845</v>
      </c>
      <c r="AB16" s="6">
        <f t="shared" si="15"/>
        <v>19.707058999999845</v>
      </c>
      <c r="AC16" s="6"/>
      <c r="AE16" s="4">
        <f t="shared" si="16"/>
        <v>3.6630221189590792E-2</v>
      </c>
      <c r="AG16" s="4">
        <f t="shared" si="9"/>
        <v>19.707058999999845</v>
      </c>
      <c r="AH16" s="4">
        <f t="shared" si="10"/>
        <v>466.11446640740724</v>
      </c>
      <c r="AK16" s="4">
        <f t="shared" si="17"/>
        <v>208071.5320935745</v>
      </c>
      <c r="AL16" s="4">
        <f t="shared" si="18"/>
        <v>199279.57338820299</v>
      </c>
      <c r="AM16" s="16">
        <f t="shared" si="19"/>
        <v>217251.38071943662</v>
      </c>
    </row>
    <row r="17" spans="1:39" x14ac:dyDescent="0.35">
      <c r="A17" s="4">
        <v>14</v>
      </c>
      <c r="B17" s="2">
        <v>556.47</v>
      </c>
      <c r="C17" s="2">
        <v>545</v>
      </c>
      <c r="D17" s="1">
        <f t="shared" si="0"/>
        <v>520.58955900000024</v>
      </c>
      <c r="E17" s="1">
        <f t="shared" si="1"/>
        <v>503.13931100000013</v>
      </c>
      <c r="G17" s="5">
        <f t="shared" si="2"/>
        <v>595.86962981446948</v>
      </c>
      <c r="I17" s="5">
        <f t="shared" si="3"/>
        <v>24.410440999999764</v>
      </c>
      <c r="K17" s="5">
        <f t="shared" si="4"/>
        <v>24.410440999999764</v>
      </c>
      <c r="N17" s="7">
        <f t="shared" si="5"/>
        <v>4.4789799999999567E-2</v>
      </c>
      <c r="O17" s="7"/>
      <c r="P17" s="7">
        <f t="shared" si="11"/>
        <v>24.410440999999764</v>
      </c>
      <c r="Q17" s="7">
        <f t="shared" si="12"/>
        <v>463.81784840740715</v>
      </c>
      <c r="T17" s="5">
        <f t="shared" si="6"/>
        <v>209930.1609768341</v>
      </c>
      <c r="U17" s="5">
        <f t="shared" si="7"/>
        <v>193078.86968449931</v>
      </c>
      <c r="V17" s="5">
        <f t="shared" si="8"/>
        <v>228252.1777746742</v>
      </c>
      <c r="X17" s="15">
        <f t="shared" si="13"/>
        <v>1752.3172835547098</v>
      </c>
      <c r="Z17" s="4">
        <f t="shared" si="14"/>
        <v>41.860688999999866</v>
      </c>
      <c r="AB17" s="6">
        <f t="shared" si="15"/>
        <v>41.860688999999866</v>
      </c>
      <c r="AC17" s="6"/>
      <c r="AE17" s="4">
        <f t="shared" si="16"/>
        <v>7.6808603669724529E-2</v>
      </c>
      <c r="AG17" s="4">
        <f t="shared" si="9"/>
        <v>41.860688999999866</v>
      </c>
      <c r="AH17" s="4">
        <f t="shared" si="10"/>
        <v>481.26809640740726</v>
      </c>
      <c r="AK17" s="4">
        <f t="shared" si="17"/>
        <v>211467.43306453747</v>
      </c>
      <c r="AL17" s="4">
        <f t="shared" si="18"/>
        <v>193078.86968449931</v>
      </c>
      <c r="AM17" s="16">
        <f t="shared" si="19"/>
        <v>231607.29768087468</v>
      </c>
    </row>
    <row r="18" spans="1:39" x14ac:dyDescent="0.35">
      <c r="A18" s="4">
        <v>15</v>
      </c>
      <c r="B18" s="2">
        <v>566.66</v>
      </c>
      <c r="C18" s="2">
        <v>563</v>
      </c>
      <c r="D18" s="1">
        <f t="shared" si="0"/>
        <v>550.64700199999993</v>
      </c>
      <c r="E18" s="1">
        <f t="shared" si="1"/>
        <v>533.41685799999982</v>
      </c>
      <c r="G18" s="5">
        <f t="shared" si="2"/>
        <v>152.59655958800573</v>
      </c>
      <c r="I18" s="5">
        <f t="shared" si="3"/>
        <v>12.352998000000071</v>
      </c>
      <c r="K18" s="5">
        <f t="shared" si="4"/>
        <v>12.352998000000071</v>
      </c>
      <c r="N18" s="7">
        <f t="shared" si="5"/>
        <v>2.1941381882770995E-2</v>
      </c>
      <c r="O18" s="7"/>
      <c r="P18" s="7">
        <f t="shared" si="11"/>
        <v>12.352998000000071</v>
      </c>
      <c r="Q18" s="7">
        <f t="shared" si="12"/>
        <v>433.76040540740746</v>
      </c>
      <c r="T18" s="5">
        <f t="shared" si="6"/>
        <v>188664.09781024166</v>
      </c>
      <c r="U18" s="5">
        <f t="shared" si="7"/>
        <v>177584.20301783262</v>
      </c>
      <c r="V18" s="5">
        <f t="shared" si="8"/>
        <v>200435.29321680791</v>
      </c>
      <c r="X18" s="15">
        <f t="shared" si="13"/>
        <v>875.1622905921746</v>
      </c>
      <c r="Z18" s="4">
        <f t="shared" si="14"/>
        <v>29.58314200000018</v>
      </c>
      <c r="AB18" s="6">
        <f t="shared" si="15"/>
        <v>29.58314200000018</v>
      </c>
      <c r="AC18" s="6"/>
      <c r="AE18" s="4">
        <f t="shared" si="16"/>
        <v>5.2545545293073141E-2</v>
      </c>
      <c r="AG18" s="4">
        <f t="shared" si="9"/>
        <v>29.58314200000018</v>
      </c>
      <c r="AH18" s="4">
        <f t="shared" si="10"/>
        <v>450.99054940740757</v>
      </c>
      <c r="AK18" s="4">
        <f t="shared" si="17"/>
        <v>190045.64322594501</v>
      </c>
      <c r="AL18" s="4">
        <f t="shared" si="18"/>
        <v>177584.20301783262</v>
      </c>
      <c r="AM18" s="16">
        <f t="shared" si="19"/>
        <v>203381.52772257762</v>
      </c>
    </row>
    <row r="19" spans="1:39" x14ac:dyDescent="0.35">
      <c r="A19" s="4">
        <v>16</v>
      </c>
      <c r="B19" s="2">
        <v>566.66</v>
      </c>
      <c r="C19" s="2">
        <v>564</v>
      </c>
      <c r="D19" s="1">
        <f t="shared" si="0"/>
        <v>550.64700199999993</v>
      </c>
      <c r="E19" s="1">
        <f t="shared" si="1"/>
        <v>533.41685799999982</v>
      </c>
      <c r="G19" s="5">
        <f t="shared" si="2"/>
        <v>178.30255558800587</v>
      </c>
      <c r="I19" s="5">
        <f t="shared" si="3"/>
        <v>13.352998000000071</v>
      </c>
      <c r="K19" s="5">
        <f t="shared" si="4"/>
        <v>13.352998000000071</v>
      </c>
      <c r="N19" s="7">
        <f t="shared" si="5"/>
        <v>2.3675528368794451E-2</v>
      </c>
      <c r="O19" s="7"/>
      <c r="P19" s="7">
        <f t="shared" si="11"/>
        <v>13.352998000000071</v>
      </c>
      <c r="Q19" s="7">
        <f t="shared" si="12"/>
        <v>433.76040540740746</v>
      </c>
      <c r="T19" s="5">
        <f t="shared" si="6"/>
        <v>188216.39780664907</v>
      </c>
      <c r="U19" s="5">
        <f t="shared" si="7"/>
        <v>176742.38820301782</v>
      </c>
      <c r="V19" s="5">
        <f t="shared" si="8"/>
        <v>200435.29321680791</v>
      </c>
      <c r="X19" s="15">
        <f t="shared" si="13"/>
        <v>935.32857459217496</v>
      </c>
      <c r="Z19" s="4">
        <f t="shared" si="14"/>
        <v>30.58314200000018</v>
      </c>
      <c r="AB19" s="6">
        <f t="shared" si="15"/>
        <v>30.58314200000018</v>
      </c>
      <c r="AC19" s="6"/>
      <c r="AE19" s="4">
        <f t="shared" si="16"/>
        <v>5.4225429078014503E-2</v>
      </c>
      <c r="AG19" s="4">
        <f t="shared" si="9"/>
        <v>30.58314200000018</v>
      </c>
      <c r="AH19" s="4">
        <f t="shared" si="10"/>
        <v>450.99054940740757</v>
      </c>
      <c r="AK19" s="4">
        <f t="shared" si="17"/>
        <v>189594.66481435244</v>
      </c>
      <c r="AL19" s="4">
        <f t="shared" si="18"/>
        <v>176742.38820301782</v>
      </c>
      <c r="AM19" s="16">
        <f t="shared" si="19"/>
        <v>203381.52772257762</v>
      </c>
    </row>
    <row r="20" spans="1:39" x14ac:dyDescent="0.35">
      <c r="A20" s="4">
        <v>17</v>
      </c>
      <c r="B20" s="2">
        <v>566.66</v>
      </c>
      <c r="C20" s="2">
        <v>567</v>
      </c>
      <c r="D20" s="1">
        <f t="shared" si="0"/>
        <v>550.64700199999993</v>
      </c>
      <c r="E20" s="1">
        <f t="shared" si="1"/>
        <v>533.41685799999982</v>
      </c>
      <c r="G20" s="5">
        <f t="shared" si="2"/>
        <v>267.4205435880063</v>
      </c>
      <c r="I20" s="5">
        <f t="shared" si="3"/>
        <v>16.352998000000071</v>
      </c>
      <c r="K20" s="5">
        <f t="shared" si="4"/>
        <v>16.352998000000071</v>
      </c>
      <c r="N20" s="7">
        <f t="shared" si="5"/>
        <v>2.8841266313933106E-2</v>
      </c>
      <c r="O20" s="7"/>
      <c r="P20" s="7">
        <f t="shared" si="11"/>
        <v>16.352998000000071</v>
      </c>
      <c r="Q20" s="7">
        <f t="shared" si="12"/>
        <v>433.76040540740746</v>
      </c>
      <c r="T20" s="5">
        <f t="shared" si="6"/>
        <v>186873.29779587127</v>
      </c>
      <c r="U20" s="5">
        <f t="shared" si="7"/>
        <v>174228.94375857338</v>
      </c>
      <c r="V20" s="5">
        <f t="shared" si="8"/>
        <v>200435.29321680791</v>
      </c>
      <c r="X20" s="15">
        <f t="shared" si="13"/>
        <v>1127.8274265921762</v>
      </c>
      <c r="Z20" s="4">
        <f t="shared" si="14"/>
        <v>33.58314200000018</v>
      </c>
      <c r="AB20" s="6">
        <f t="shared" si="15"/>
        <v>33.58314200000018</v>
      </c>
      <c r="AC20" s="6"/>
      <c r="AE20" s="4">
        <f t="shared" si="16"/>
        <v>5.9229527336860988E-2</v>
      </c>
      <c r="AG20" s="4">
        <f t="shared" si="9"/>
        <v>33.58314200000018</v>
      </c>
      <c r="AH20" s="4">
        <f t="shared" si="10"/>
        <v>450.99054940740757</v>
      </c>
      <c r="AK20" s="4">
        <f t="shared" si="17"/>
        <v>188241.72957957466</v>
      </c>
      <c r="AL20" s="4">
        <f t="shared" si="18"/>
        <v>174228.94375857338</v>
      </c>
      <c r="AM20" s="16">
        <f t="shared" si="19"/>
        <v>203381.52772257762</v>
      </c>
    </row>
    <row r="21" spans="1:39" x14ac:dyDescent="0.35">
      <c r="A21" s="4">
        <v>18</v>
      </c>
      <c r="B21" s="2">
        <v>561.57000000000005</v>
      </c>
      <c r="C21" s="2">
        <v>570</v>
      </c>
      <c r="D21" s="1">
        <f t="shared" si="0"/>
        <v>535.63302900000031</v>
      </c>
      <c r="E21" s="1">
        <f t="shared" si="1"/>
        <v>518.29294100000016</v>
      </c>
      <c r="G21" s="5">
        <f t="shared" si="2"/>
        <v>1181.08869571482</v>
      </c>
      <c r="I21" s="5">
        <f t="shared" si="3"/>
        <v>34.366970999999694</v>
      </c>
      <c r="K21" s="5">
        <f t="shared" si="4"/>
        <v>34.366970999999694</v>
      </c>
      <c r="N21" s="7">
        <f t="shared" si="5"/>
        <v>6.0292931578946829E-2</v>
      </c>
      <c r="O21" s="7"/>
      <c r="P21" s="7">
        <f t="shared" si="11"/>
        <v>34.366970999999694</v>
      </c>
      <c r="Q21" s="7">
        <f t="shared" si="12"/>
        <v>448.77437840740708</v>
      </c>
      <c r="T21" s="5">
        <f t="shared" si="6"/>
        <v>191752.09941090815</v>
      </c>
      <c r="U21" s="5">
        <f t="shared" si="7"/>
        <v>171733.49931412892</v>
      </c>
      <c r="V21" s="5">
        <f t="shared" si="8"/>
        <v>214104.22413413049</v>
      </c>
      <c r="X21" s="15">
        <f t="shared" si="13"/>
        <v>2673.619950429465</v>
      </c>
      <c r="Z21" s="4">
        <f t="shared" si="14"/>
        <v>51.707058999999845</v>
      </c>
      <c r="AB21" s="6">
        <f t="shared" si="15"/>
        <v>51.707058999999845</v>
      </c>
      <c r="AC21" s="6"/>
      <c r="AE21" s="4">
        <f t="shared" si="16"/>
        <v>9.0714138596490954E-2</v>
      </c>
      <c r="AG21" s="4">
        <f t="shared" si="9"/>
        <v>51.707058999999845</v>
      </c>
      <c r="AH21" s="4">
        <f t="shared" si="10"/>
        <v>466.11446640740724</v>
      </c>
      <c r="AK21" s="4">
        <f t="shared" si="17"/>
        <v>193156.25757861155</v>
      </c>
      <c r="AL21" s="4">
        <f t="shared" si="18"/>
        <v>171733.49931412892</v>
      </c>
      <c r="AM21" s="16">
        <f t="shared" si="19"/>
        <v>217251.38071943662</v>
      </c>
    </row>
    <row r="22" spans="1:39" x14ac:dyDescent="0.35">
      <c r="A22" s="4">
        <v>19</v>
      </c>
      <c r="B22" s="2">
        <v>592.12</v>
      </c>
      <c r="C22" s="2">
        <v>590</v>
      </c>
      <c r="D22" s="1">
        <f t="shared" si="0"/>
        <v>625.74636400000009</v>
      </c>
      <c r="E22" s="1">
        <f t="shared" si="1"/>
        <v>609.06615599999986</v>
      </c>
      <c r="G22" s="5">
        <f t="shared" si="2"/>
        <v>1277.802539220502</v>
      </c>
      <c r="I22" s="5">
        <f t="shared" si="3"/>
        <v>35.746364000000085</v>
      </c>
      <c r="K22" s="5">
        <f t="shared" si="4"/>
        <v>-35.746364000000085</v>
      </c>
      <c r="N22" s="7">
        <f t="shared" si="5"/>
        <v>6.0587057627118787E-2</v>
      </c>
      <c r="O22" s="7"/>
      <c r="P22" s="7">
        <f t="shared" si="11"/>
        <v>35.746364000000085</v>
      </c>
      <c r="Q22" s="7">
        <f t="shared" si="12"/>
        <v>358.66104340740731</v>
      </c>
      <c r="T22" s="5">
        <f t="shared" si="6"/>
        <v>146956.45304887119</v>
      </c>
      <c r="U22" s="5">
        <f t="shared" si="7"/>
        <v>155557.20301783262</v>
      </c>
      <c r="V22" s="5">
        <f t="shared" si="8"/>
        <v>138831.23811521192</v>
      </c>
      <c r="X22" s="15">
        <f t="shared" si="13"/>
        <v>363.51830461633085</v>
      </c>
      <c r="Z22" s="4">
        <f t="shared" si="14"/>
        <v>19.066155999999864</v>
      </c>
      <c r="AB22" s="6">
        <f t="shared" si="15"/>
        <v>-19.066155999999864</v>
      </c>
      <c r="AC22" s="6"/>
      <c r="AE22" s="4">
        <f t="shared" si="16"/>
        <v>3.2315518644067565E-2</v>
      </c>
      <c r="AG22" s="4">
        <f t="shared" si="9"/>
        <v>19.066155999999864</v>
      </c>
      <c r="AH22" s="4">
        <f t="shared" si="10"/>
        <v>375.34125140740753</v>
      </c>
      <c r="AK22" s="4">
        <f t="shared" si="17"/>
        <v>148032.58261657465</v>
      </c>
      <c r="AL22" s="4">
        <f t="shared" si="18"/>
        <v>155557.20301783262</v>
      </c>
      <c r="AM22" s="16">
        <f t="shared" si="19"/>
        <v>140871.94351020106</v>
      </c>
    </row>
    <row r="23" spans="1:39" x14ac:dyDescent="0.35">
      <c r="A23" s="4">
        <v>20</v>
      </c>
      <c r="B23" s="2">
        <v>592.12</v>
      </c>
      <c r="C23" s="2">
        <v>591</v>
      </c>
      <c r="D23" s="1">
        <f t="shared" si="0"/>
        <v>625.74636400000009</v>
      </c>
      <c r="E23" s="1">
        <f t="shared" si="1"/>
        <v>609.06615599999986</v>
      </c>
      <c r="G23" s="5">
        <f t="shared" si="2"/>
        <v>1207.3098112205018</v>
      </c>
      <c r="I23" s="5">
        <f t="shared" si="3"/>
        <v>34.746364000000085</v>
      </c>
      <c r="K23" s="5">
        <f t="shared" si="4"/>
        <v>-34.746364000000085</v>
      </c>
      <c r="N23" s="7">
        <f t="shared" si="5"/>
        <v>5.8792494077834323E-2</v>
      </c>
      <c r="O23" s="7"/>
      <c r="P23" s="7">
        <f t="shared" si="11"/>
        <v>34.746364000000085</v>
      </c>
      <c r="Q23" s="7">
        <f t="shared" si="12"/>
        <v>358.66104340740731</v>
      </c>
      <c r="T23" s="5">
        <f t="shared" si="6"/>
        <v>146583.85240727861</v>
      </c>
      <c r="U23" s="5">
        <f t="shared" si="7"/>
        <v>154769.38820301782</v>
      </c>
      <c r="V23" s="5">
        <f t="shared" si="8"/>
        <v>138831.23811521192</v>
      </c>
      <c r="X23" s="15">
        <f t="shared" si="13"/>
        <v>326.38599261633112</v>
      </c>
      <c r="Z23" s="4">
        <f t="shared" si="14"/>
        <v>18.066155999999864</v>
      </c>
      <c r="AB23" s="6">
        <f t="shared" si="15"/>
        <v>-18.066155999999864</v>
      </c>
      <c r="AC23" s="6"/>
      <c r="AE23" s="4">
        <f t="shared" si="16"/>
        <v>3.0568791878172359E-2</v>
      </c>
      <c r="AG23" s="4">
        <f t="shared" si="9"/>
        <v>18.066155999999864</v>
      </c>
      <c r="AH23" s="4">
        <f t="shared" si="10"/>
        <v>375.34125140740753</v>
      </c>
      <c r="AK23" s="4">
        <f t="shared" si="17"/>
        <v>147657.25350298206</v>
      </c>
      <c r="AL23" s="4">
        <f t="shared" si="18"/>
        <v>154769.38820301782</v>
      </c>
      <c r="AM23" s="16">
        <f t="shared" si="19"/>
        <v>140871.94351020106</v>
      </c>
    </row>
    <row r="24" spans="1:39" x14ac:dyDescent="0.35">
      <c r="A24" s="4">
        <v>21</v>
      </c>
      <c r="B24" s="2">
        <v>612.48</v>
      </c>
      <c r="C24" s="2">
        <v>645</v>
      </c>
      <c r="D24" s="1">
        <f t="shared" si="0"/>
        <v>685.80225600000017</v>
      </c>
      <c r="E24" s="1">
        <f t="shared" si="1"/>
        <v>669.56182399999989</v>
      </c>
      <c r="G24" s="5">
        <f t="shared" si="2"/>
        <v>1664.8240946895498</v>
      </c>
      <c r="I24" s="5">
        <f t="shared" si="3"/>
        <v>40.80225600000017</v>
      </c>
      <c r="K24" s="5">
        <f t="shared" si="4"/>
        <v>-40.80225600000017</v>
      </c>
      <c r="N24" s="7">
        <f t="shared" si="5"/>
        <v>6.3259311627907239E-2</v>
      </c>
      <c r="O24" s="7"/>
      <c r="P24" s="7">
        <f t="shared" si="11"/>
        <v>40.80225600000017</v>
      </c>
      <c r="Q24" s="7">
        <f t="shared" si="12"/>
        <v>298.60515140740722</v>
      </c>
      <c r="T24" s="5">
        <f t="shared" si="6"/>
        <v>106080.0031580193</v>
      </c>
      <c r="U24" s="5">
        <f t="shared" si="7"/>
        <v>115197.38820301782</v>
      </c>
      <c r="V24" s="5">
        <f t="shared" si="8"/>
        <v>97684.220497896589</v>
      </c>
      <c r="X24" s="15">
        <f t="shared" si="13"/>
        <v>603.2831982069705</v>
      </c>
      <c r="Z24" s="4">
        <f t="shared" si="14"/>
        <v>24.561823999999888</v>
      </c>
      <c r="AB24" s="6">
        <f t="shared" si="15"/>
        <v>-24.561823999999888</v>
      </c>
      <c r="AC24" s="6"/>
      <c r="AE24" s="4">
        <f t="shared" si="16"/>
        <v>3.8080347286821532E-2</v>
      </c>
      <c r="AG24" s="4">
        <f t="shared" si="9"/>
        <v>24.561823999999888</v>
      </c>
      <c r="AH24" s="4">
        <f t="shared" si="10"/>
        <v>314.8455834074075</v>
      </c>
      <c r="AK24" s="4">
        <f t="shared" si="17"/>
        <v>106856.80353372279</v>
      </c>
      <c r="AL24" s="4">
        <f t="shared" si="18"/>
        <v>115197.38820301782</v>
      </c>
      <c r="AM24" s="16">
        <f t="shared" si="19"/>
        <v>99120.098463703762</v>
      </c>
    </row>
    <row r="25" spans="1:39" x14ac:dyDescent="0.35">
      <c r="A25" s="4">
        <v>22</v>
      </c>
      <c r="B25" s="2">
        <v>607.39</v>
      </c>
      <c r="C25" s="2">
        <v>646</v>
      </c>
      <c r="D25" s="1">
        <f t="shared" si="0"/>
        <v>670.78828300000009</v>
      </c>
      <c r="E25" s="1">
        <f t="shared" si="1"/>
        <v>654.437907</v>
      </c>
      <c r="G25" s="5">
        <f t="shared" si="2"/>
        <v>614.45897408809356</v>
      </c>
      <c r="I25" s="5">
        <f t="shared" si="3"/>
        <v>24.788283000000092</v>
      </c>
      <c r="K25" s="5">
        <f t="shared" si="4"/>
        <v>-24.788283000000092</v>
      </c>
      <c r="N25" s="7">
        <f t="shared" si="5"/>
        <v>3.8371955108359279E-2</v>
      </c>
      <c r="O25" s="7"/>
      <c r="P25" s="7">
        <f t="shared" si="11"/>
        <v>24.788283000000092</v>
      </c>
      <c r="Q25" s="7">
        <f t="shared" si="12"/>
        <v>313.6191244074073</v>
      </c>
      <c r="T25" s="5">
        <f t="shared" si="6"/>
        <v>110848.29808624154</v>
      </c>
      <c r="U25" s="5">
        <f t="shared" si="7"/>
        <v>114519.573388203</v>
      </c>
      <c r="V25" s="5">
        <f t="shared" si="8"/>
        <v>107294.71674649128</v>
      </c>
      <c r="X25" s="15">
        <f t="shared" si="13"/>
        <v>71.198274540648924</v>
      </c>
      <c r="Z25" s="4">
        <f t="shared" si="14"/>
        <v>8.4379069999999956</v>
      </c>
      <c r="AB25" s="6">
        <f t="shared" si="15"/>
        <v>-8.4379069999999956</v>
      </c>
      <c r="AC25" s="6"/>
      <c r="AE25" s="4">
        <f t="shared" si="16"/>
        <v>1.3061775541795658E-2</v>
      </c>
      <c r="AG25" s="4">
        <f t="shared" si="9"/>
        <v>8.4379069999999956</v>
      </c>
      <c r="AH25" s="4">
        <f t="shared" si="10"/>
        <v>329.96950040740739</v>
      </c>
      <c r="AK25" s="4">
        <f t="shared" si="17"/>
        <v>111660.01562994499</v>
      </c>
      <c r="AL25" s="4">
        <f t="shared" si="18"/>
        <v>114519.573388203</v>
      </c>
      <c r="AM25" s="16">
        <f t="shared" si="19"/>
        <v>108871.86112905934</v>
      </c>
    </row>
    <row r="26" spans="1:39" x14ac:dyDescent="0.35">
      <c r="A26" s="4">
        <v>23</v>
      </c>
      <c r="B26" s="2">
        <v>617.58000000000004</v>
      </c>
      <c r="C26" s="2">
        <v>669</v>
      </c>
      <c r="D26" s="1">
        <f t="shared" si="0"/>
        <v>700.84572600000024</v>
      </c>
      <c r="E26" s="1">
        <f t="shared" si="1"/>
        <v>684.71545400000014</v>
      </c>
      <c r="G26" s="5">
        <f t="shared" si="2"/>
        <v>1014.1502644670913</v>
      </c>
      <c r="I26" s="5">
        <f t="shared" si="3"/>
        <v>31.845726000000241</v>
      </c>
      <c r="K26" s="5">
        <f t="shared" si="4"/>
        <v>-31.845726000000241</v>
      </c>
      <c r="N26" s="7">
        <f t="shared" si="5"/>
        <v>4.7601982062780629E-2</v>
      </c>
      <c r="O26" s="7"/>
      <c r="P26" s="7">
        <f t="shared" si="11"/>
        <v>31.845726000000241</v>
      </c>
      <c r="Q26" s="7">
        <f t="shared" si="12"/>
        <v>283.56168140740715</v>
      </c>
      <c r="T26" s="5">
        <f t="shared" si="6"/>
        <v>93834.107296685936</v>
      </c>
      <c r="U26" s="5">
        <f t="shared" si="7"/>
        <v>99481.832647462274</v>
      </c>
      <c r="V26" s="5">
        <f t="shared" si="8"/>
        <v>88507.011359230091</v>
      </c>
      <c r="X26" s="15">
        <f t="shared" si="13"/>
        <v>246.97549442612029</v>
      </c>
      <c r="Z26" s="4">
        <f t="shared" si="14"/>
        <v>15.715454000000136</v>
      </c>
      <c r="AB26" s="6">
        <f t="shared" si="15"/>
        <v>-15.715454000000136</v>
      </c>
      <c r="AC26" s="6"/>
      <c r="AE26" s="4">
        <f t="shared" si="16"/>
        <v>2.3490962630792429E-2</v>
      </c>
      <c r="AG26" s="4">
        <f t="shared" si="9"/>
        <v>15.715454000000136</v>
      </c>
      <c r="AH26" s="4">
        <f t="shared" si="10"/>
        <v>299.69195340740725</v>
      </c>
      <c r="AK26" s="4">
        <f t="shared" si="17"/>
        <v>94521.233688389388</v>
      </c>
      <c r="AL26" s="4">
        <f t="shared" si="18"/>
        <v>99481.832647462274</v>
      </c>
      <c r="AM26" s="16">
        <f t="shared" si="19"/>
        <v>89807.991873609964</v>
      </c>
    </row>
    <row r="27" spans="1:39" x14ac:dyDescent="0.35">
      <c r="A27" s="4">
        <v>24</v>
      </c>
      <c r="B27" s="2">
        <v>648.13</v>
      </c>
      <c r="C27" s="2">
        <v>740</v>
      </c>
      <c r="D27" s="1">
        <f t="shared" si="0"/>
        <v>790.95906100000002</v>
      </c>
      <c r="E27" s="1">
        <f t="shared" si="1"/>
        <v>775.48866899999985</v>
      </c>
      <c r="G27" s="5">
        <f t="shared" si="2"/>
        <v>2596.8258980017231</v>
      </c>
      <c r="I27" s="5">
        <f t="shared" si="3"/>
        <v>50.95906100000002</v>
      </c>
      <c r="K27" s="5">
        <f t="shared" si="4"/>
        <v>-50.95906100000002</v>
      </c>
      <c r="N27" s="7">
        <f t="shared" si="5"/>
        <v>6.8863595945945974E-2</v>
      </c>
      <c r="O27" s="7"/>
      <c r="P27" s="7">
        <f t="shared" si="11"/>
        <v>50.95906100000002</v>
      </c>
      <c r="Q27" s="7">
        <f t="shared" si="12"/>
        <v>193.44834640740737</v>
      </c>
      <c r="T27" s="5">
        <f t="shared" si="6"/>
        <v>50687.14986542672</v>
      </c>
      <c r="U27" s="5">
        <f t="shared" si="7"/>
        <v>59734.98079561042</v>
      </c>
      <c r="V27" s="5">
        <f t="shared" si="8"/>
        <v>43009.759562340441</v>
      </c>
      <c r="X27" s="15">
        <f t="shared" si="13"/>
        <v>1259.44562739155</v>
      </c>
      <c r="Z27" s="4">
        <f t="shared" si="14"/>
        <v>35.488668999999845</v>
      </c>
      <c r="AB27" s="6">
        <f t="shared" si="15"/>
        <v>-35.488668999999845</v>
      </c>
      <c r="AC27" s="6"/>
      <c r="AE27" s="4">
        <f t="shared" si="16"/>
        <v>4.7957660810810598E-2</v>
      </c>
      <c r="AG27" s="4">
        <f t="shared" si="9"/>
        <v>35.488668999999845</v>
      </c>
      <c r="AH27" s="4">
        <f t="shared" si="10"/>
        <v>208.91873840740755</v>
      </c>
      <c r="AK27" s="4">
        <f t="shared" si="17"/>
        <v>51058.320641130245</v>
      </c>
      <c r="AL27" s="4">
        <f t="shared" si="18"/>
        <v>59734.98079561042</v>
      </c>
      <c r="AM27" s="16">
        <f t="shared" si="19"/>
        <v>43641.967771152893</v>
      </c>
    </row>
    <row r="28" spans="1:39" x14ac:dyDescent="0.35">
      <c r="A28" s="4">
        <v>25</v>
      </c>
      <c r="B28" s="2">
        <v>648.13</v>
      </c>
      <c r="C28" s="2">
        <v>760</v>
      </c>
      <c r="D28" s="1">
        <f t="shared" si="0"/>
        <v>790.95906100000002</v>
      </c>
      <c r="E28" s="1">
        <f t="shared" si="1"/>
        <v>775.48866899999985</v>
      </c>
      <c r="G28" s="5">
        <f t="shared" si="2"/>
        <v>958.46345800172219</v>
      </c>
      <c r="I28" s="5">
        <f t="shared" si="3"/>
        <v>30.95906100000002</v>
      </c>
      <c r="K28" s="5">
        <f t="shared" si="4"/>
        <v>-30.95906100000002</v>
      </c>
      <c r="N28" s="7">
        <f t="shared" si="5"/>
        <v>4.0735606578947398E-2</v>
      </c>
      <c r="O28" s="7"/>
      <c r="P28" s="7">
        <f t="shared" si="11"/>
        <v>30.95906100000002</v>
      </c>
      <c r="Q28" s="7">
        <f t="shared" si="12"/>
        <v>193.44834640740737</v>
      </c>
      <c r="T28" s="5">
        <f t="shared" si="6"/>
        <v>46539.39097357486</v>
      </c>
      <c r="U28" s="5">
        <f t="shared" si="7"/>
        <v>50358.68449931412</v>
      </c>
      <c r="V28" s="5">
        <f t="shared" si="8"/>
        <v>43009.759562340441</v>
      </c>
      <c r="X28" s="15">
        <f t="shared" si="13"/>
        <v>239.89886739155619</v>
      </c>
      <c r="Z28" s="4">
        <f t="shared" si="14"/>
        <v>15.488668999999845</v>
      </c>
      <c r="AB28" s="6">
        <f t="shared" si="15"/>
        <v>-15.488668999999845</v>
      </c>
      <c r="AC28" s="6"/>
      <c r="AE28" s="4">
        <f t="shared" si="16"/>
        <v>2.0379827631578744E-2</v>
      </c>
      <c r="AG28" s="4">
        <f t="shared" si="9"/>
        <v>15.488668999999845</v>
      </c>
      <c r="AH28" s="4">
        <f t="shared" si="10"/>
        <v>208.91873840740755</v>
      </c>
      <c r="AK28" s="4">
        <f t="shared" si="17"/>
        <v>46880.188629278404</v>
      </c>
      <c r="AL28" s="4">
        <f t="shared" si="18"/>
        <v>50358.68449931412</v>
      </c>
      <c r="AM28" s="16">
        <f t="shared" si="19"/>
        <v>43641.967771152893</v>
      </c>
    </row>
    <row r="29" spans="1:39" x14ac:dyDescent="0.35">
      <c r="A29" s="4">
        <v>26</v>
      </c>
      <c r="B29" s="2">
        <v>653.23</v>
      </c>
      <c r="C29" s="2">
        <v>760</v>
      </c>
      <c r="D29" s="1">
        <f t="shared" si="0"/>
        <v>806.00253100000009</v>
      </c>
      <c r="E29" s="1">
        <f t="shared" si="1"/>
        <v>790.64229900000009</v>
      </c>
      <c r="G29" s="5">
        <f t="shared" si="2"/>
        <v>2116.2328584059692</v>
      </c>
      <c r="I29" s="5">
        <f t="shared" si="3"/>
        <v>46.00253100000009</v>
      </c>
      <c r="K29" s="5">
        <f t="shared" si="4"/>
        <v>-46.00253100000009</v>
      </c>
      <c r="N29" s="7">
        <f t="shared" si="5"/>
        <v>6.0529646052631697E-2</v>
      </c>
      <c r="O29" s="7"/>
      <c r="P29" s="7">
        <f t="shared" si="11"/>
        <v>46.00253100000009</v>
      </c>
      <c r="Q29" s="7">
        <f t="shared" si="12"/>
        <v>178.4048764074073</v>
      </c>
      <c r="T29" s="5">
        <f t="shared" si="6"/>
        <v>43163.524872463728</v>
      </c>
      <c r="U29" s="5">
        <f t="shared" si="7"/>
        <v>50358.68449931412</v>
      </c>
      <c r="V29" s="5">
        <f t="shared" si="8"/>
        <v>36996.396906300644</v>
      </c>
      <c r="X29" s="15">
        <f t="shared" si="13"/>
        <v>938.95048800540678</v>
      </c>
      <c r="Z29" s="4">
        <f t="shared" si="14"/>
        <v>30.642299000000094</v>
      </c>
      <c r="AB29" s="6">
        <f t="shared" si="15"/>
        <v>-30.642299000000094</v>
      </c>
      <c r="AC29" s="6"/>
      <c r="AE29" s="4">
        <f t="shared" si="16"/>
        <v>4.0318814473684336E-2</v>
      </c>
      <c r="AG29" s="4">
        <f t="shared" si="9"/>
        <v>30.642299000000094</v>
      </c>
      <c r="AH29" s="4">
        <f t="shared" si="10"/>
        <v>193.7651084074073</v>
      </c>
      <c r="AK29" s="4">
        <f t="shared" si="17"/>
        <v>43479.601808167237</v>
      </c>
      <c r="AL29" s="4">
        <f t="shared" si="18"/>
        <v>50358.68449931412</v>
      </c>
      <c r="AM29" s="16">
        <f t="shared" si="19"/>
        <v>37540.213613453852</v>
      </c>
    </row>
    <row r="30" spans="1:39" x14ac:dyDescent="0.35">
      <c r="A30" s="4">
        <v>27</v>
      </c>
      <c r="B30" s="2">
        <v>643.04</v>
      </c>
      <c r="C30" s="2">
        <v>761</v>
      </c>
      <c r="D30" s="1">
        <f t="shared" si="0"/>
        <v>775.94508799999994</v>
      </c>
      <c r="E30" s="1">
        <f t="shared" si="1"/>
        <v>760.36475199999973</v>
      </c>
      <c r="G30" s="5">
        <f t="shared" si="2"/>
        <v>223.35565532774226</v>
      </c>
      <c r="I30" s="5">
        <f t="shared" si="3"/>
        <v>14.945087999999942</v>
      </c>
      <c r="K30" s="5">
        <f t="shared" si="4"/>
        <v>-14.945087999999942</v>
      </c>
      <c r="N30" s="7">
        <f t="shared" si="5"/>
        <v>1.9638749014454587E-2</v>
      </c>
      <c r="O30" s="7"/>
      <c r="P30" s="7">
        <f t="shared" si="11"/>
        <v>14.945087999999942</v>
      </c>
      <c r="Q30" s="7">
        <f t="shared" si="12"/>
        <v>208.46231940740745</v>
      </c>
      <c r="T30" s="5">
        <f t="shared" si="6"/>
        <v>49686.235811797094</v>
      </c>
      <c r="U30" s="5">
        <f t="shared" si="7"/>
        <v>49910.86968449931</v>
      </c>
      <c r="V30" s="5">
        <f t="shared" si="8"/>
        <v>49462.612948862581</v>
      </c>
      <c r="X30" s="15">
        <f t="shared" si="13"/>
        <v>0.40354002150434842</v>
      </c>
      <c r="Z30" s="4">
        <f t="shared" si="14"/>
        <v>0.63524800000027426</v>
      </c>
      <c r="AB30" s="6">
        <f t="shared" si="15"/>
        <v>0.63524800000027426</v>
      </c>
      <c r="AC30" s="6"/>
      <c r="AE30" s="4">
        <f t="shared" si="16"/>
        <v>8.3475427069681246E-4</v>
      </c>
      <c r="AG30" s="4">
        <f t="shared" si="9"/>
        <v>0.63524800000027426</v>
      </c>
      <c r="AH30" s="4">
        <f t="shared" si="10"/>
        <v>224.04265540740766</v>
      </c>
      <c r="AK30" s="4">
        <f t="shared" si="17"/>
        <v>50050.077115500651</v>
      </c>
      <c r="AL30" s="4">
        <f t="shared" si="18"/>
        <v>49910.86968449931</v>
      </c>
      <c r="AM30" s="16">
        <f t="shared" si="19"/>
        <v>50189.672812804871</v>
      </c>
    </row>
    <row r="31" spans="1:39" x14ac:dyDescent="0.35">
      <c r="A31" s="4">
        <v>28</v>
      </c>
      <c r="B31" s="2">
        <v>643.04</v>
      </c>
      <c r="C31" s="2">
        <v>761</v>
      </c>
      <c r="D31" s="1">
        <f t="shared" si="0"/>
        <v>775.94508799999994</v>
      </c>
      <c r="E31" s="1">
        <f t="shared" si="1"/>
        <v>760.36475199999973</v>
      </c>
      <c r="G31" s="5">
        <f t="shared" si="2"/>
        <v>223.35565532774226</v>
      </c>
      <c r="I31" s="5">
        <f t="shared" si="3"/>
        <v>14.945087999999942</v>
      </c>
      <c r="K31" s="5">
        <f t="shared" si="4"/>
        <v>-14.945087999999942</v>
      </c>
      <c r="N31" s="7">
        <f t="shared" si="5"/>
        <v>1.9638749014454587E-2</v>
      </c>
      <c r="O31" s="7"/>
      <c r="P31" s="7">
        <f t="shared" si="11"/>
        <v>14.945087999999942</v>
      </c>
      <c r="Q31" s="7">
        <f t="shared" si="12"/>
        <v>208.46231940740745</v>
      </c>
      <c r="T31" s="5">
        <f t="shared" si="6"/>
        <v>49686.235811797094</v>
      </c>
      <c r="U31" s="5">
        <f t="shared" si="7"/>
        <v>49910.86968449931</v>
      </c>
      <c r="V31" s="5">
        <f t="shared" si="8"/>
        <v>49462.612948862581</v>
      </c>
      <c r="X31" s="15">
        <f t="shared" si="13"/>
        <v>0.40354002150434842</v>
      </c>
      <c r="Z31" s="4">
        <f t="shared" si="14"/>
        <v>0.63524800000027426</v>
      </c>
      <c r="AB31" s="6">
        <f t="shared" si="15"/>
        <v>0.63524800000027426</v>
      </c>
      <c r="AC31" s="6"/>
      <c r="AE31" s="4">
        <f t="shared" si="16"/>
        <v>8.3475427069681246E-4</v>
      </c>
      <c r="AG31" s="4">
        <f t="shared" si="9"/>
        <v>0.63524800000027426</v>
      </c>
      <c r="AH31" s="4">
        <f t="shared" si="10"/>
        <v>224.04265540740766</v>
      </c>
      <c r="AK31" s="4">
        <f t="shared" si="17"/>
        <v>50050.077115500651</v>
      </c>
      <c r="AL31" s="4">
        <f t="shared" si="18"/>
        <v>49910.86968449931</v>
      </c>
      <c r="AM31" s="16">
        <f t="shared" si="19"/>
        <v>50189.672812804871</v>
      </c>
    </row>
    <row r="32" spans="1:39" x14ac:dyDescent="0.35">
      <c r="A32" s="4">
        <v>29</v>
      </c>
      <c r="B32" s="2">
        <v>637.95000000000005</v>
      </c>
      <c r="C32" s="2">
        <v>763</v>
      </c>
      <c r="D32" s="1">
        <f t="shared" si="0"/>
        <v>760.93111500000009</v>
      </c>
      <c r="E32" s="1">
        <f t="shared" si="1"/>
        <v>745.24083500000006</v>
      </c>
      <c r="G32" s="5">
        <f t="shared" si="2"/>
        <v>4.2802851432246243</v>
      </c>
      <c r="I32" s="5">
        <f t="shared" si="3"/>
        <v>2.0688849999999093</v>
      </c>
      <c r="K32" s="5">
        <f t="shared" si="4"/>
        <v>2.0688849999999093</v>
      </c>
      <c r="N32" s="7">
        <f t="shared" si="5"/>
        <v>2.7115137614677708E-3</v>
      </c>
      <c r="O32" s="7"/>
      <c r="P32" s="7">
        <f t="shared" si="11"/>
        <v>2.0688849999999093</v>
      </c>
      <c r="Q32" s="7">
        <f t="shared" si="12"/>
        <v>223.4762924074073</v>
      </c>
      <c r="T32" s="5">
        <f t="shared" si="6"/>
        <v>52565.636813426689</v>
      </c>
      <c r="U32" s="5">
        <f t="shared" si="7"/>
        <v>49021.240054869675</v>
      </c>
      <c r="V32" s="5">
        <f t="shared" si="8"/>
        <v>56366.305105874075</v>
      </c>
      <c r="X32" s="15">
        <f t="shared" si="13"/>
        <v>315.38794149722281</v>
      </c>
      <c r="Z32" s="4">
        <f t="shared" si="14"/>
        <v>17.759164999999939</v>
      </c>
      <c r="AB32" s="6">
        <f t="shared" si="15"/>
        <v>17.759164999999939</v>
      </c>
      <c r="AC32" s="6"/>
      <c r="AE32" s="4">
        <f t="shared" si="16"/>
        <v>2.3275445609436354E-2</v>
      </c>
      <c r="AG32" s="4">
        <f t="shared" si="9"/>
        <v>17.759164999999939</v>
      </c>
      <c r="AH32" s="4">
        <f t="shared" si="10"/>
        <v>239.16657240740733</v>
      </c>
      <c r="AK32" s="4">
        <f t="shared" si="17"/>
        <v>52950.563333130201</v>
      </c>
      <c r="AL32" s="4">
        <f t="shared" si="18"/>
        <v>49021.240054869675</v>
      </c>
      <c r="AM32" s="16">
        <f t="shared" si="19"/>
        <v>57194.84358530242</v>
      </c>
    </row>
    <row r="33" spans="1:39" x14ac:dyDescent="0.35">
      <c r="A33" s="4">
        <v>30</v>
      </c>
      <c r="B33" s="2">
        <v>653.23</v>
      </c>
      <c r="C33" s="2">
        <v>772</v>
      </c>
      <c r="D33" s="1">
        <f t="shared" si="0"/>
        <v>806.00253100000009</v>
      </c>
      <c r="E33" s="1">
        <f t="shared" si="1"/>
        <v>790.64229900000009</v>
      </c>
      <c r="G33" s="5">
        <f t="shared" si="2"/>
        <v>1156.172114405967</v>
      </c>
      <c r="I33" s="5">
        <f t="shared" si="3"/>
        <v>34.00253100000009</v>
      </c>
      <c r="K33" s="5">
        <f t="shared" si="4"/>
        <v>-34.00253100000009</v>
      </c>
      <c r="N33" s="7">
        <f t="shared" si="5"/>
        <v>4.4044729274611519E-2</v>
      </c>
      <c r="O33" s="7"/>
      <c r="P33" s="7">
        <f t="shared" si="11"/>
        <v>34.00253100000009</v>
      </c>
      <c r="Q33" s="7">
        <f t="shared" si="12"/>
        <v>178.4048764074073</v>
      </c>
      <c r="T33" s="5">
        <f t="shared" si="6"/>
        <v>40855.391177352612</v>
      </c>
      <c r="U33" s="5">
        <f t="shared" si="7"/>
        <v>45116.906721536347</v>
      </c>
      <c r="V33" s="5">
        <f t="shared" si="8"/>
        <v>36996.396906300644</v>
      </c>
      <c r="X33" s="15">
        <f t="shared" si="13"/>
        <v>347.53531200540448</v>
      </c>
      <c r="Z33" s="4">
        <f t="shared" si="14"/>
        <v>18.642299000000094</v>
      </c>
      <c r="AB33" s="6">
        <f t="shared" si="15"/>
        <v>-18.642299000000094</v>
      </c>
      <c r="AC33" s="6"/>
      <c r="AE33" s="4">
        <f t="shared" si="16"/>
        <v>2.4148055699481988E-2</v>
      </c>
      <c r="AG33" s="4">
        <f t="shared" si="9"/>
        <v>18.642299000000094</v>
      </c>
      <c r="AH33" s="4">
        <f t="shared" si="10"/>
        <v>193.7651084074073</v>
      </c>
      <c r="AK33" s="4">
        <f t="shared" si="17"/>
        <v>41154.566161056129</v>
      </c>
      <c r="AL33" s="4">
        <f t="shared" si="18"/>
        <v>45116.906721536347</v>
      </c>
      <c r="AM33" s="16">
        <f t="shared" si="19"/>
        <v>37540.213613453852</v>
      </c>
    </row>
    <row r="34" spans="1:39" x14ac:dyDescent="0.35">
      <c r="A34" s="4">
        <v>31</v>
      </c>
      <c r="B34" s="2">
        <v>653.23</v>
      </c>
      <c r="C34" s="2">
        <v>780</v>
      </c>
      <c r="D34" s="1">
        <f t="shared" si="0"/>
        <v>806.00253100000009</v>
      </c>
      <c r="E34" s="1">
        <f t="shared" si="1"/>
        <v>790.64229900000009</v>
      </c>
      <c r="G34" s="5">
        <f t="shared" si="2"/>
        <v>676.1316184059657</v>
      </c>
      <c r="I34" s="5">
        <f t="shared" si="3"/>
        <v>26.00253100000009</v>
      </c>
      <c r="K34" s="5">
        <f t="shared" si="4"/>
        <v>-26.00253100000009</v>
      </c>
      <c r="N34" s="7">
        <f t="shared" si="5"/>
        <v>3.3336578205128323E-2</v>
      </c>
      <c r="O34" s="7"/>
      <c r="P34" s="7">
        <f t="shared" si="11"/>
        <v>26.00253100000009</v>
      </c>
      <c r="Q34" s="7">
        <f t="shared" si="12"/>
        <v>178.4048764074073</v>
      </c>
      <c r="T34" s="5">
        <f t="shared" ref="T34:T97" si="20">(C34-(AVERAGE($C$4:$C$111)))*(D34-(AVERAGE($D$4:$D$111)))</f>
        <v>39316.635380611871</v>
      </c>
      <c r="U34" s="5">
        <f t="shared" si="7"/>
        <v>41782.388203017828</v>
      </c>
      <c r="V34" s="5">
        <f t="shared" si="8"/>
        <v>36996.396906300644</v>
      </c>
      <c r="X34" s="15">
        <f t="shared" si="13"/>
        <v>113.25852800540299</v>
      </c>
      <c r="Z34" s="4">
        <f t="shared" si="14"/>
        <v>10.642299000000094</v>
      </c>
      <c r="AB34" s="6">
        <f t="shared" si="15"/>
        <v>-10.642299000000094</v>
      </c>
      <c r="AC34" s="6"/>
      <c r="AE34" s="4">
        <f t="shared" si="16"/>
        <v>1.3643973076923197E-2</v>
      </c>
      <c r="AG34" s="4">
        <f t="shared" si="9"/>
        <v>10.642299000000094</v>
      </c>
      <c r="AH34" s="4">
        <f t="shared" si="10"/>
        <v>193.7651084074073</v>
      </c>
      <c r="AK34" s="4">
        <f t="shared" si="17"/>
        <v>39604.542396315395</v>
      </c>
      <c r="AL34" s="4">
        <f t="shared" si="18"/>
        <v>41782.388203017828</v>
      </c>
      <c r="AM34" s="16">
        <f t="shared" si="19"/>
        <v>37540.213613453852</v>
      </c>
    </row>
    <row r="35" spans="1:39" x14ac:dyDescent="0.35">
      <c r="A35" s="4">
        <v>32</v>
      </c>
      <c r="B35" s="2">
        <v>648.13</v>
      </c>
      <c r="C35" s="2">
        <v>785</v>
      </c>
      <c r="D35" s="1">
        <f t="shared" si="0"/>
        <v>790.95906100000002</v>
      </c>
      <c r="E35" s="1">
        <f t="shared" si="1"/>
        <v>775.48866899999985</v>
      </c>
      <c r="G35" s="5">
        <f t="shared" si="2"/>
        <v>35.510408001721238</v>
      </c>
      <c r="I35" s="5">
        <f t="shared" si="3"/>
        <v>5.9590610000000197</v>
      </c>
      <c r="K35" s="5">
        <f t="shared" si="4"/>
        <v>-5.9590610000000197</v>
      </c>
      <c r="N35" s="7">
        <f t="shared" si="5"/>
        <v>7.5911605095541649E-3</v>
      </c>
      <c r="O35" s="7"/>
      <c r="P35" s="7">
        <f t="shared" si="11"/>
        <v>5.9590610000000197</v>
      </c>
      <c r="Q35" s="7">
        <f t="shared" si="12"/>
        <v>193.44834640740737</v>
      </c>
      <c r="T35" s="5">
        <f t="shared" si="20"/>
        <v>41354.692358760032</v>
      </c>
      <c r="U35" s="5">
        <f t="shared" si="7"/>
        <v>39763.314128943755</v>
      </c>
      <c r="V35" s="5">
        <f t="shared" si="8"/>
        <v>43009.759562340441</v>
      </c>
      <c r="X35" s="15">
        <f t="shared" si="13"/>
        <v>90.465417391563946</v>
      </c>
      <c r="Z35" s="4">
        <f t="shared" si="14"/>
        <v>9.5113310000001547</v>
      </c>
      <c r="AB35" s="6">
        <f t="shared" si="15"/>
        <v>9.5113310000001547</v>
      </c>
      <c r="AC35" s="6"/>
      <c r="AE35" s="4">
        <f t="shared" si="16"/>
        <v>1.2116345222930133E-2</v>
      </c>
      <c r="AG35" s="4">
        <f t="shared" si="9"/>
        <v>9.5113310000001547</v>
      </c>
      <c r="AH35" s="4">
        <f t="shared" si="10"/>
        <v>208.91873840740755</v>
      </c>
      <c r="AK35" s="4">
        <f t="shared" si="17"/>
        <v>41657.523614463593</v>
      </c>
      <c r="AL35" s="4">
        <f t="shared" si="18"/>
        <v>39763.314128943755</v>
      </c>
      <c r="AM35" s="16">
        <f t="shared" si="19"/>
        <v>43641.967771152893</v>
      </c>
    </row>
    <row r="36" spans="1:39" x14ac:dyDescent="0.35">
      <c r="A36" s="4">
        <v>33</v>
      </c>
      <c r="B36" s="2">
        <v>658.32</v>
      </c>
      <c r="C36" s="2">
        <v>786</v>
      </c>
      <c r="D36" s="1">
        <f t="shared" ref="D36:D67" si="21">2.9497*B36-1120.83</f>
        <v>821.01650400000017</v>
      </c>
      <c r="E36" s="1">
        <f t="shared" ref="E36:E67" si="22">B36*2.9713-1150.3</f>
        <v>805.76621599999999</v>
      </c>
      <c r="G36" s="5">
        <f t="shared" ref="G36:G68" si="23">((C36-D36))^2</f>
        <v>1226.1555523820277</v>
      </c>
      <c r="I36" s="5">
        <f t="shared" ref="I36:I68" si="24">ABS((C36-D36))</f>
        <v>35.016504000000168</v>
      </c>
      <c r="K36" s="5">
        <f t="shared" ref="K36:K68" si="25">C36-D36</f>
        <v>-35.016504000000168</v>
      </c>
      <c r="N36" s="7">
        <f t="shared" ref="N36:N68" si="26">ABS(($C36-D36)/$C36)</f>
        <v>4.4550259541984945E-2</v>
      </c>
      <c r="O36" s="7"/>
      <c r="P36" s="7">
        <f t="shared" si="11"/>
        <v>35.016504000000168</v>
      </c>
      <c r="Q36" s="7">
        <f t="shared" si="12"/>
        <v>163.39090340740722</v>
      </c>
      <c r="T36" s="5">
        <f t="shared" si="20"/>
        <v>35183.685075241483</v>
      </c>
      <c r="U36" s="5">
        <f t="shared" ref="U36:U68" si="27">(C36-(AVERAGE($C$4:$C$111)))^2</f>
        <v>39365.499314128938</v>
      </c>
      <c r="V36" s="5">
        <f t="shared" ref="V36:V68" si="28">(D36-(AVERAGE($D$4:$D$111)))^2</f>
        <v>31446.106795080592</v>
      </c>
      <c r="X36" s="15">
        <f t="shared" si="13"/>
        <v>390.70329495865542</v>
      </c>
      <c r="Z36" s="4">
        <f t="shared" si="14"/>
        <v>19.766215999999986</v>
      </c>
      <c r="AB36" s="6">
        <f t="shared" si="15"/>
        <v>-19.766215999999986</v>
      </c>
      <c r="AC36" s="6"/>
      <c r="AE36" s="4">
        <f t="shared" si="16"/>
        <v>2.5147857506361306E-2</v>
      </c>
      <c r="AG36" s="4">
        <f t="shared" ref="AG36:AG67" si="29">ABS(E36-C36)</f>
        <v>19.766215999999986</v>
      </c>
      <c r="AH36" s="4">
        <f t="shared" ref="AH36:AH67" si="30">ABS(E36-AVERAGE($C$4:$C$111))</f>
        <v>178.6411914074074</v>
      </c>
      <c r="AK36" s="4">
        <f t="shared" si="17"/>
        <v>35441.327410945043</v>
      </c>
      <c r="AL36" s="4">
        <f t="shared" si="18"/>
        <v>39365.499314128938</v>
      </c>
      <c r="AM36" s="16">
        <f t="shared" si="19"/>
        <v>31908.338787385172</v>
      </c>
    </row>
    <row r="37" spans="1:39" x14ac:dyDescent="0.35">
      <c r="A37" s="4">
        <v>34</v>
      </c>
      <c r="B37" s="2">
        <v>658.32</v>
      </c>
      <c r="C37" s="2">
        <v>788</v>
      </c>
      <c r="D37" s="1">
        <f t="shared" si="21"/>
        <v>821.01650400000017</v>
      </c>
      <c r="E37" s="1">
        <f t="shared" si="22"/>
        <v>805.76621599999999</v>
      </c>
      <c r="G37" s="5">
        <f t="shared" si="23"/>
        <v>1090.0895363820271</v>
      </c>
      <c r="I37" s="5">
        <f t="shared" si="24"/>
        <v>33.016504000000168</v>
      </c>
      <c r="K37" s="5">
        <f t="shared" si="25"/>
        <v>-33.016504000000168</v>
      </c>
      <c r="N37" s="7">
        <f t="shared" si="26"/>
        <v>4.1899116751269248E-2</v>
      </c>
      <c r="O37" s="7"/>
      <c r="P37" s="7">
        <f t="shared" si="11"/>
        <v>33.016504000000168</v>
      </c>
      <c r="Q37" s="7">
        <f t="shared" si="12"/>
        <v>163.39090340740722</v>
      </c>
      <c r="T37" s="5">
        <f t="shared" si="20"/>
        <v>34829.024072056302</v>
      </c>
      <c r="U37" s="5">
        <f t="shared" si="27"/>
        <v>38575.86968449931</v>
      </c>
      <c r="V37" s="5">
        <f t="shared" si="28"/>
        <v>31446.106795080592</v>
      </c>
      <c r="X37" s="15">
        <f t="shared" si="13"/>
        <v>315.63843095865548</v>
      </c>
      <c r="Z37" s="4">
        <f t="shared" si="14"/>
        <v>17.766215999999986</v>
      </c>
      <c r="AB37" s="6">
        <f t="shared" si="15"/>
        <v>-17.766215999999986</v>
      </c>
      <c r="AC37" s="6"/>
      <c r="AE37" s="4">
        <f t="shared" si="16"/>
        <v>2.2545959390862926E-2</v>
      </c>
      <c r="AG37" s="4">
        <f t="shared" si="29"/>
        <v>17.766215999999986</v>
      </c>
      <c r="AH37" s="4">
        <f t="shared" si="30"/>
        <v>178.6411914074074</v>
      </c>
      <c r="AK37" s="4">
        <f t="shared" si="17"/>
        <v>35084.069303759861</v>
      </c>
      <c r="AL37" s="4">
        <f t="shared" si="18"/>
        <v>38575.86968449931</v>
      </c>
      <c r="AM37" s="16">
        <f t="shared" si="19"/>
        <v>31908.338787385172</v>
      </c>
    </row>
    <row r="38" spans="1:39" x14ac:dyDescent="0.35">
      <c r="A38" s="4">
        <v>35</v>
      </c>
      <c r="B38" s="2">
        <v>663.41</v>
      </c>
      <c r="C38" s="2">
        <v>793</v>
      </c>
      <c r="D38" s="1">
        <f t="shared" si="21"/>
        <v>836.03047700000002</v>
      </c>
      <c r="E38" s="1">
        <f t="shared" si="22"/>
        <v>820.89013299999988</v>
      </c>
      <c r="G38" s="5">
        <f t="shared" si="23"/>
        <v>1851.6219508475306</v>
      </c>
      <c r="I38" s="5">
        <f t="shared" si="24"/>
        <v>43.030477000000019</v>
      </c>
      <c r="K38" s="5">
        <f t="shared" si="25"/>
        <v>-43.030477000000019</v>
      </c>
      <c r="N38" s="7">
        <f t="shared" si="26"/>
        <v>5.4262896595208096E-2</v>
      </c>
      <c r="O38" s="7"/>
      <c r="P38" s="7">
        <f t="shared" si="11"/>
        <v>43.030477000000019</v>
      </c>
      <c r="Q38" s="7">
        <f t="shared" si="12"/>
        <v>148.37693040740737</v>
      </c>
      <c r="T38" s="5">
        <f t="shared" si="20"/>
        <v>31068.585917278546</v>
      </c>
      <c r="U38" s="5">
        <f t="shared" si="27"/>
        <v>36636.795610425237</v>
      </c>
      <c r="V38" s="5">
        <f t="shared" si="28"/>
        <v>26346.655454350075</v>
      </c>
      <c r="X38" s="15">
        <f t="shared" si="13"/>
        <v>777.85951875768217</v>
      </c>
      <c r="Z38" s="4">
        <f t="shared" si="14"/>
        <v>27.890132999999878</v>
      </c>
      <c r="AB38" s="6">
        <f t="shared" si="15"/>
        <v>-27.890132999999878</v>
      </c>
      <c r="AC38" s="6"/>
      <c r="AE38" s="4">
        <f t="shared" si="16"/>
        <v>3.5170407313997322E-2</v>
      </c>
      <c r="AG38" s="4">
        <f t="shared" si="29"/>
        <v>27.890132999999878</v>
      </c>
      <c r="AH38" s="4">
        <f t="shared" si="30"/>
        <v>163.51727440740751</v>
      </c>
      <c r="AK38" s="4">
        <f t="shared" si="17"/>
        <v>31296.094292982107</v>
      </c>
      <c r="AL38" s="4">
        <f t="shared" si="18"/>
        <v>36636.795610425237</v>
      </c>
      <c r="AM38" s="16">
        <f t="shared" si="19"/>
        <v>26733.929692162263</v>
      </c>
    </row>
    <row r="39" spans="1:39" x14ac:dyDescent="0.35">
      <c r="A39" s="4">
        <v>36</v>
      </c>
      <c r="B39" s="2">
        <v>663.41</v>
      </c>
      <c r="C39" s="2">
        <v>794</v>
      </c>
      <c r="D39" s="1">
        <f t="shared" si="21"/>
        <v>836.03047700000002</v>
      </c>
      <c r="E39" s="1">
        <f t="shared" si="22"/>
        <v>820.89013299999988</v>
      </c>
      <c r="G39" s="5">
        <f t="shared" si="23"/>
        <v>1766.5609968475305</v>
      </c>
      <c r="I39" s="5">
        <f t="shared" si="24"/>
        <v>42.030477000000019</v>
      </c>
      <c r="K39" s="5">
        <f t="shared" si="25"/>
        <v>-42.030477000000019</v>
      </c>
      <c r="N39" s="7">
        <f t="shared" si="26"/>
        <v>5.2935109571788437E-2</v>
      </c>
      <c r="O39" s="7"/>
      <c r="P39" s="7">
        <f t="shared" si="11"/>
        <v>42.030477000000019</v>
      </c>
      <c r="Q39" s="7">
        <f t="shared" si="12"/>
        <v>148.37693040740737</v>
      </c>
      <c r="T39" s="5">
        <f t="shared" si="20"/>
        <v>30906.269388685956</v>
      </c>
      <c r="U39" s="5">
        <f t="shared" si="27"/>
        <v>36254.98079561042</v>
      </c>
      <c r="V39" s="5">
        <f t="shared" si="28"/>
        <v>26346.655454350075</v>
      </c>
      <c r="X39" s="15">
        <f t="shared" si="13"/>
        <v>723.07925275768241</v>
      </c>
      <c r="Z39" s="4">
        <f t="shared" si="14"/>
        <v>26.890132999999878</v>
      </c>
      <c r="AB39" s="6">
        <f t="shared" si="15"/>
        <v>-26.890132999999878</v>
      </c>
      <c r="AC39" s="6"/>
      <c r="AE39" s="4">
        <f t="shared" si="16"/>
        <v>3.3866666246851231E-2</v>
      </c>
      <c r="AG39" s="4">
        <f t="shared" si="29"/>
        <v>26.890132999999878</v>
      </c>
      <c r="AH39" s="4">
        <f t="shared" si="30"/>
        <v>163.51727440740751</v>
      </c>
      <c r="AK39" s="4">
        <f t="shared" si="17"/>
        <v>31132.589156389517</v>
      </c>
      <c r="AL39" s="4">
        <f t="shared" si="18"/>
        <v>36254.98079561042</v>
      </c>
      <c r="AM39" s="16">
        <f t="shared" si="19"/>
        <v>26733.929692162263</v>
      </c>
    </row>
    <row r="40" spans="1:39" x14ac:dyDescent="0.35">
      <c r="A40" s="4">
        <v>37</v>
      </c>
      <c r="B40" s="2">
        <v>648.13</v>
      </c>
      <c r="C40" s="2">
        <v>795</v>
      </c>
      <c r="D40" s="1">
        <f t="shared" si="21"/>
        <v>790.95906100000002</v>
      </c>
      <c r="E40" s="1">
        <f t="shared" si="22"/>
        <v>775.48866899999985</v>
      </c>
      <c r="G40" s="5">
        <f t="shared" si="23"/>
        <v>16.329188001720841</v>
      </c>
      <c r="I40" s="5">
        <f t="shared" si="24"/>
        <v>4.0409389999999803</v>
      </c>
      <c r="K40" s="5">
        <f t="shared" si="25"/>
        <v>4.0409389999999803</v>
      </c>
      <c r="N40" s="7">
        <f t="shared" si="26"/>
        <v>5.0829421383647554E-3</v>
      </c>
      <c r="O40" s="7"/>
      <c r="P40" s="7">
        <f t="shared" si="11"/>
        <v>4.0409389999999803</v>
      </c>
      <c r="Q40" s="7">
        <f t="shared" si="12"/>
        <v>193.44834640740737</v>
      </c>
      <c r="T40" s="5">
        <f t="shared" si="20"/>
        <v>39280.812912834102</v>
      </c>
      <c r="U40" s="5">
        <f t="shared" si="27"/>
        <v>35875.165980795602</v>
      </c>
      <c r="V40" s="5">
        <f t="shared" si="28"/>
        <v>43009.759562340441</v>
      </c>
      <c r="X40" s="15">
        <f t="shared" si="13"/>
        <v>380.69203739156706</v>
      </c>
      <c r="Z40" s="4">
        <f t="shared" si="14"/>
        <v>19.511331000000155</v>
      </c>
      <c r="AB40" s="6">
        <f t="shared" si="15"/>
        <v>19.511331000000155</v>
      </c>
      <c r="AC40" s="6"/>
      <c r="AE40" s="4">
        <f t="shared" si="16"/>
        <v>2.4542554716981326E-2</v>
      </c>
      <c r="AG40" s="4">
        <f t="shared" si="29"/>
        <v>19.511331000000155</v>
      </c>
      <c r="AH40" s="4">
        <f t="shared" si="30"/>
        <v>208.91873840740755</v>
      </c>
      <c r="AK40" s="4">
        <f t="shared" si="17"/>
        <v>39568.457608537668</v>
      </c>
      <c r="AL40" s="4">
        <f t="shared" si="18"/>
        <v>35875.165980795602</v>
      </c>
      <c r="AM40" s="16">
        <f t="shared" si="19"/>
        <v>43641.967771152893</v>
      </c>
    </row>
    <row r="41" spans="1:39" x14ac:dyDescent="0.35">
      <c r="A41" s="4">
        <v>38</v>
      </c>
      <c r="B41" s="2">
        <v>663.41</v>
      </c>
      <c r="C41" s="2">
        <v>798</v>
      </c>
      <c r="D41" s="1">
        <f t="shared" si="21"/>
        <v>836.03047700000002</v>
      </c>
      <c r="E41" s="1">
        <f t="shared" si="22"/>
        <v>820.89013299999988</v>
      </c>
      <c r="G41" s="5">
        <f t="shared" si="23"/>
        <v>1446.3171808475304</v>
      </c>
      <c r="I41" s="5">
        <f t="shared" si="24"/>
        <v>38.030477000000019</v>
      </c>
      <c r="K41" s="5">
        <f t="shared" si="25"/>
        <v>-38.030477000000019</v>
      </c>
      <c r="N41" s="7">
        <f t="shared" si="26"/>
        <v>4.7657239348370954E-2</v>
      </c>
      <c r="O41" s="7"/>
      <c r="P41" s="7">
        <f t="shared" si="11"/>
        <v>38.030477000000019</v>
      </c>
      <c r="Q41" s="7">
        <f t="shared" si="12"/>
        <v>148.37693040740737</v>
      </c>
      <c r="T41" s="5">
        <f t="shared" si="20"/>
        <v>30257.003274315583</v>
      </c>
      <c r="U41" s="5">
        <f t="shared" si="27"/>
        <v>34747.721536351157</v>
      </c>
      <c r="V41" s="5">
        <f t="shared" si="28"/>
        <v>26346.655454350075</v>
      </c>
      <c r="X41" s="15">
        <f t="shared" si="13"/>
        <v>523.95818875768339</v>
      </c>
      <c r="Z41" s="4">
        <f t="shared" si="14"/>
        <v>22.890132999999878</v>
      </c>
      <c r="AB41" s="6">
        <f t="shared" si="15"/>
        <v>-22.890132999999878</v>
      </c>
      <c r="AC41" s="6"/>
      <c r="AE41" s="4">
        <f t="shared" si="16"/>
        <v>2.8684377192982304E-2</v>
      </c>
      <c r="AG41" s="4">
        <f t="shared" si="29"/>
        <v>22.890132999999878</v>
      </c>
      <c r="AH41" s="4">
        <f t="shared" si="30"/>
        <v>163.51727440740751</v>
      </c>
      <c r="AK41" s="4">
        <f t="shared" si="17"/>
        <v>30478.568610019145</v>
      </c>
      <c r="AL41" s="4">
        <f t="shared" si="18"/>
        <v>34747.721536351157</v>
      </c>
      <c r="AM41" s="16">
        <f t="shared" si="19"/>
        <v>26733.929692162263</v>
      </c>
    </row>
    <row r="42" spans="1:39" x14ac:dyDescent="0.35">
      <c r="A42" s="4">
        <v>39</v>
      </c>
      <c r="B42" s="2">
        <v>653.23</v>
      </c>
      <c r="C42" s="2">
        <v>799</v>
      </c>
      <c r="D42" s="1">
        <f t="shared" si="21"/>
        <v>806.00253100000009</v>
      </c>
      <c r="E42" s="1">
        <f t="shared" si="22"/>
        <v>790.64229900000009</v>
      </c>
      <c r="G42" s="5">
        <f t="shared" si="23"/>
        <v>49.035440405962262</v>
      </c>
      <c r="I42" s="5">
        <f t="shared" si="24"/>
        <v>7.00253100000009</v>
      </c>
      <c r="K42" s="5">
        <f t="shared" si="25"/>
        <v>-7.00253100000009</v>
      </c>
      <c r="N42" s="7">
        <f t="shared" si="26"/>
        <v>8.7641188986233923E-3</v>
      </c>
      <c r="O42" s="7"/>
      <c r="P42" s="7">
        <f t="shared" si="11"/>
        <v>7.00253100000009</v>
      </c>
      <c r="Q42" s="7">
        <f t="shared" si="12"/>
        <v>178.4048764074073</v>
      </c>
      <c r="T42" s="5">
        <f t="shared" si="20"/>
        <v>35662.090363352603</v>
      </c>
      <c r="U42" s="5">
        <f t="shared" si="27"/>
        <v>34375.906721536347</v>
      </c>
      <c r="V42" s="5">
        <f t="shared" si="28"/>
        <v>36996.396906300644</v>
      </c>
      <c r="X42" s="15">
        <f t="shared" si="13"/>
        <v>69.851166005399435</v>
      </c>
      <c r="Z42" s="4">
        <f t="shared" si="14"/>
        <v>8.3577009999999063</v>
      </c>
      <c r="AB42" s="6">
        <f t="shared" si="15"/>
        <v>8.3577009999999063</v>
      </c>
      <c r="AC42" s="6"/>
      <c r="AE42" s="4">
        <f t="shared" si="16"/>
        <v>1.046020150187723E-2</v>
      </c>
      <c r="AG42" s="4">
        <f t="shared" si="29"/>
        <v>8.3577009999999063</v>
      </c>
      <c r="AH42" s="4">
        <f t="shared" si="30"/>
        <v>193.7651084074073</v>
      </c>
      <c r="AK42" s="4">
        <f t="shared" si="17"/>
        <v>35923.235955056145</v>
      </c>
      <c r="AL42" s="4">
        <f t="shared" si="18"/>
        <v>34375.906721536347</v>
      </c>
      <c r="AM42" s="16">
        <f t="shared" si="19"/>
        <v>37540.213613453852</v>
      </c>
    </row>
    <row r="43" spans="1:39" x14ac:dyDescent="0.35">
      <c r="A43" s="4">
        <v>40</v>
      </c>
      <c r="B43" s="2">
        <v>668.51</v>
      </c>
      <c r="C43" s="2">
        <v>810</v>
      </c>
      <c r="D43" s="1">
        <f t="shared" si="21"/>
        <v>851.07394700000009</v>
      </c>
      <c r="E43" s="1">
        <f t="shared" si="22"/>
        <v>836.0437629999999</v>
      </c>
      <c r="G43" s="5">
        <f t="shared" si="23"/>
        <v>1687.0691221588163</v>
      </c>
      <c r="I43" s="5">
        <f t="shared" si="24"/>
        <v>41.073947000000089</v>
      </c>
      <c r="K43" s="5">
        <f t="shared" si="25"/>
        <v>-41.073947000000089</v>
      </c>
      <c r="N43" s="7">
        <f t="shared" si="26"/>
        <v>5.0708576543209989E-2</v>
      </c>
      <c r="O43" s="7"/>
      <c r="P43" s="7">
        <f t="shared" si="11"/>
        <v>41.073947000000089</v>
      </c>
      <c r="Q43" s="7">
        <f t="shared" si="12"/>
        <v>133.3334604074073</v>
      </c>
      <c r="T43" s="5">
        <f t="shared" si="20"/>
        <v>25685.512330093341</v>
      </c>
      <c r="U43" s="5">
        <f t="shared" si="27"/>
        <v>30417.943758573383</v>
      </c>
      <c r="V43" s="5">
        <f t="shared" si="28"/>
        <v>21689.353787217322</v>
      </c>
      <c r="X43" s="15">
        <f t="shared" si="13"/>
        <v>678.27759120016378</v>
      </c>
      <c r="Z43" s="4">
        <f t="shared" si="14"/>
        <v>26.043762999999899</v>
      </c>
      <c r="AB43" s="6">
        <f t="shared" si="15"/>
        <v>-26.043762999999899</v>
      </c>
      <c r="AC43" s="6"/>
      <c r="AE43" s="4">
        <f t="shared" si="16"/>
        <v>3.2152793827160367E-2</v>
      </c>
      <c r="AG43" s="4">
        <f t="shared" si="29"/>
        <v>26.043762999999899</v>
      </c>
      <c r="AH43" s="4">
        <f t="shared" si="30"/>
        <v>148.36364440740749</v>
      </c>
      <c r="AK43" s="4">
        <f t="shared" si="17"/>
        <v>25873.601649796925</v>
      </c>
      <c r="AL43" s="4">
        <f t="shared" si="18"/>
        <v>30417.943758573383</v>
      </c>
      <c r="AM43" s="16">
        <f t="shared" si="19"/>
        <v>22008.169508291947</v>
      </c>
    </row>
    <row r="44" spans="1:39" x14ac:dyDescent="0.35">
      <c r="A44" s="4">
        <v>41</v>
      </c>
      <c r="B44" s="2">
        <v>653.23</v>
      </c>
      <c r="C44" s="2">
        <v>813</v>
      </c>
      <c r="D44" s="1">
        <f t="shared" si="21"/>
        <v>806.00253100000009</v>
      </c>
      <c r="E44" s="1">
        <f t="shared" si="22"/>
        <v>790.64229900000009</v>
      </c>
      <c r="G44" s="5">
        <f t="shared" si="23"/>
        <v>48.964572405959743</v>
      </c>
      <c r="I44" s="5">
        <f t="shared" si="24"/>
        <v>6.99746899999991</v>
      </c>
      <c r="K44" s="5">
        <f t="shared" si="25"/>
        <v>6.99746899999991</v>
      </c>
      <c r="N44" s="7">
        <f t="shared" si="26"/>
        <v>8.6069729397292866E-3</v>
      </c>
      <c r="O44" s="7"/>
      <c r="P44" s="7">
        <f t="shared" si="11"/>
        <v>6.99746899999991</v>
      </c>
      <c r="Q44" s="7">
        <f t="shared" si="12"/>
        <v>178.4048764074073</v>
      </c>
      <c r="T44" s="5">
        <f t="shared" si="20"/>
        <v>32969.267719056304</v>
      </c>
      <c r="U44" s="5">
        <f t="shared" si="27"/>
        <v>29380.499314128938</v>
      </c>
      <c r="V44" s="5">
        <f t="shared" si="28"/>
        <v>36996.396906300644</v>
      </c>
      <c r="X44" s="15">
        <f t="shared" si="13"/>
        <v>499.8667940053968</v>
      </c>
      <c r="Z44" s="4">
        <f t="shared" si="14"/>
        <v>22.357700999999906</v>
      </c>
      <c r="AB44" s="6">
        <f t="shared" si="15"/>
        <v>22.357700999999906</v>
      </c>
      <c r="AC44" s="6"/>
      <c r="AE44" s="4">
        <f t="shared" si="16"/>
        <v>2.750024723247221E-2</v>
      </c>
      <c r="AG44" s="4">
        <f t="shared" si="29"/>
        <v>22.357700999999906</v>
      </c>
      <c r="AH44" s="4">
        <f t="shared" si="30"/>
        <v>193.7651084074073</v>
      </c>
      <c r="AK44" s="4">
        <f t="shared" si="17"/>
        <v>33210.694366759853</v>
      </c>
      <c r="AL44" s="4">
        <f t="shared" si="18"/>
        <v>29380.499314128938</v>
      </c>
      <c r="AM44" s="16">
        <f t="shared" si="19"/>
        <v>37540.213613453852</v>
      </c>
    </row>
    <row r="45" spans="1:39" x14ac:dyDescent="0.35">
      <c r="A45" s="4">
        <v>42</v>
      </c>
      <c r="B45" s="2">
        <v>668.51</v>
      </c>
      <c r="C45" s="2">
        <v>814</v>
      </c>
      <c r="D45" s="1">
        <f t="shared" si="21"/>
        <v>851.07394700000009</v>
      </c>
      <c r="E45" s="1">
        <f t="shared" si="22"/>
        <v>836.0437629999999</v>
      </c>
      <c r="G45" s="5">
        <f t="shared" si="23"/>
        <v>1374.4775461588156</v>
      </c>
      <c r="I45" s="5">
        <f t="shared" si="24"/>
        <v>37.073947000000089</v>
      </c>
      <c r="K45" s="5">
        <f t="shared" si="25"/>
        <v>-37.073947000000089</v>
      </c>
      <c r="N45" s="7">
        <f t="shared" si="26"/>
        <v>4.5545389434889547E-2</v>
      </c>
      <c r="O45" s="7"/>
      <c r="P45" s="7">
        <f t="shared" si="11"/>
        <v>37.073947000000089</v>
      </c>
      <c r="Q45" s="7">
        <f t="shared" si="12"/>
        <v>133.3334604074073</v>
      </c>
      <c r="T45" s="5">
        <f t="shared" si="20"/>
        <v>25096.42009572297</v>
      </c>
      <c r="U45" s="5">
        <f t="shared" si="27"/>
        <v>29038.684499314124</v>
      </c>
      <c r="V45" s="5">
        <f t="shared" si="28"/>
        <v>21689.353787217322</v>
      </c>
      <c r="X45" s="15">
        <f t="shared" si="13"/>
        <v>485.92748720016453</v>
      </c>
      <c r="Z45" s="4">
        <f t="shared" si="14"/>
        <v>22.043762999999899</v>
      </c>
      <c r="AB45" s="6">
        <f t="shared" si="15"/>
        <v>-22.043762999999899</v>
      </c>
      <c r="AC45" s="6"/>
      <c r="AE45" s="4">
        <f t="shared" si="16"/>
        <v>2.7080789926289803E-2</v>
      </c>
      <c r="AG45" s="4">
        <f t="shared" si="29"/>
        <v>22.043762999999899</v>
      </c>
      <c r="AH45" s="4">
        <f t="shared" si="30"/>
        <v>148.36364440740749</v>
      </c>
      <c r="AK45" s="4">
        <f t="shared" si="17"/>
        <v>25280.195623426556</v>
      </c>
      <c r="AL45" s="4">
        <f t="shared" si="18"/>
        <v>29038.684499314124</v>
      </c>
      <c r="AM45" s="16">
        <f t="shared" si="19"/>
        <v>22008.169508291947</v>
      </c>
    </row>
    <row r="46" spans="1:39" x14ac:dyDescent="0.35">
      <c r="A46" s="4">
        <v>43</v>
      </c>
      <c r="B46" s="2">
        <v>673.6</v>
      </c>
      <c r="C46" s="2">
        <v>814</v>
      </c>
      <c r="D46" s="1">
        <f t="shared" si="21"/>
        <v>866.08792000000017</v>
      </c>
      <c r="E46" s="1">
        <f t="shared" si="22"/>
        <v>851.16768000000002</v>
      </c>
      <c r="G46" s="5">
        <f t="shared" si="23"/>
        <v>2713.1514099264173</v>
      </c>
      <c r="I46" s="5">
        <f t="shared" si="24"/>
        <v>52.087920000000167</v>
      </c>
      <c r="K46" s="5">
        <f t="shared" si="25"/>
        <v>-52.087920000000167</v>
      </c>
      <c r="N46" s="7">
        <f t="shared" si="26"/>
        <v>6.3990073710073911E-2</v>
      </c>
      <c r="O46" s="7"/>
      <c r="P46" s="7">
        <f t="shared" si="11"/>
        <v>52.087920000000167</v>
      </c>
      <c r="Q46" s="7">
        <f t="shared" si="12"/>
        <v>118.31948740740722</v>
      </c>
      <c r="T46" s="5">
        <f t="shared" si="20"/>
        <v>22537.927881908145</v>
      </c>
      <c r="U46" s="5">
        <f t="shared" si="27"/>
        <v>29038.684499314124</v>
      </c>
      <c r="V46" s="5">
        <f t="shared" si="28"/>
        <v>17492.465721788813</v>
      </c>
      <c r="X46" s="15">
        <f t="shared" si="13"/>
        <v>1381.4364365824015</v>
      </c>
      <c r="Z46" s="4">
        <f t="shared" si="14"/>
        <v>37.167680000000018</v>
      </c>
      <c r="AB46" s="6">
        <f t="shared" si="15"/>
        <v>-37.167680000000018</v>
      </c>
      <c r="AC46" s="6"/>
      <c r="AE46" s="4">
        <f t="shared" si="16"/>
        <v>4.5660540540540563E-2</v>
      </c>
      <c r="AG46" s="4">
        <f t="shared" si="29"/>
        <v>37.167680000000018</v>
      </c>
      <c r="AH46" s="4">
        <f t="shared" si="30"/>
        <v>133.23972740740737</v>
      </c>
      <c r="AK46" s="4">
        <f t="shared" si="17"/>
        <v>22702.968137611719</v>
      </c>
      <c r="AL46" s="4">
        <f t="shared" si="18"/>
        <v>29038.684499314124</v>
      </c>
      <c r="AM46" s="16">
        <f t="shared" si="19"/>
        <v>17749.590628652168</v>
      </c>
    </row>
    <row r="47" spans="1:39" x14ac:dyDescent="0.35">
      <c r="A47" s="4">
        <v>44</v>
      </c>
      <c r="B47" s="2">
        <v>663.41</v>
      </c>
      <c r="C47" s="2">
        <v>818</v>
      </c>
      <c r="D47" s="1">
        <f t="shared" si="21"/>
        <v>836.03047700000002</v>
      </c>
      <c r="E47" s="1">
        <f t="shared" si="22"/>
        <v>820.89013299999988</v>
      </c>
      <c r="G47" s="5">
        <f t="shared" si="23"/>
        <v>325.09810084752968</v>
      </c>
      <c r="I47" s="5">
        <f t="shared" si="24"/>
        <v>18.030477000000019</v>
      </c>
      <c r="K47" s="5">
        <f t="shared" si="25"/>
        <v>-18.030477000000019</v>
      </c>
      <c r="N47" s="7">
        <f t="shared" si="26"/>
        <v>2.2042147921760416E-2</v>
      </c>
      <c r="O47" s="7"/>
      <c r="P47" s="7">
        <f t="shared" si="11"/>
        <v>18.030477000000019</v>
      </c>
      <c r="Q47" s="7">
        <f t="shared" si="12"/>
        <v>148.37693040740737</v>
      </c>
      <c r="T47" s="5">
        <f t="shared" si="20"/>
        <v>27010.672702463722</v>
      </c>
      <c r="U47" s="5">
        <f t="shared" si="27"/>
        <v>27691.425240054865</v>
      </c>
      <c r="V47" s="5">
        <f t="shared" si="28"/>
        <v>26346.655454350075</v>
      </c>
      <c r="X47" s="15">
        <f t="shared" si="13"/>
        <v>8.3528687576882952</v>
      </c>
      <c r="Z47" s="4">
        <f t="shared" si="14"/>
        <v>2.8901329999998779</v>
      </c>
      <c r="AB47" s="6">
        <f t="shared" si="15"/>
        <v>-2.8901329999998779</v>
      </c>
      <c r="AC47" s="6"/>
      <c r="AE47" s="4">
        <f t="shared" si="16"/>
        <v>3.5331699266502176E-3</v>
      </c>
      <c r="AG47" s="4">
        <f t="shared" si="29"/>
        <v>2.8901329999998779</v>
      </c>
      <c r="AH47" s="4">
        <f t="shared" si="30"/>
        <v>163.51727440740751</v>
      </c>
      <c r="AK47" s="4">
        <f t="shared" si="17"/>
        <v>27208.465878167299</v>
      </c>
      <c r="AL47" s="4">
        <f t="shared" si="18"/>
        <v>27691.425240054865</v>
      </c>
      <c r="AM47" s="16">
        <f t="shared" si="19"/>
        <v>26733.929692162263</v>
      </c>
    </row>
    <row r="48" spans="1:39" x14ac:dyDescent="0.35">
      <c r="A48" s="4">
        <v>45</v>
      </c>
      <c r="B48" s="2">
        <v>658.32</v>
      </c>
      <c r="C48" s="2">
        <v>819</v>
      </c>
      <c r="D48" s="1">
        <f t="shared" si="21"/>
        <v>821.01650400000017</v>
      </c>
      <c r="E48" s="1">
        <f t="shared" si="22"/>
        <v>805.76621599999999</v>
      </c>
      <c r="G48" s="5">
        <f t="shared" si="23"/>
        <v>4.066288382016678</v>
      </c>
      <c r="I48" s="5">
        <f t="shared" si="24"/>
        <v>2.0165040000001682</v>
      </c>
      <c r="K48" s="5">
        <f t="shared" si="25"/>
        <v>-2.0165040000001682</v>
      </c>
      <c r="N48" s="7">
        <f t="shared" si="26"/>
        <v>2.4621538461540517E-3</v>
      </c>
      <c r="O48" s="7"/>
      <c r="P48" s="7">
        <f t="shared" si="11"/>
        <v>2.0165040000001682</v>
      </c>
      <c r="Q48" s="7">
        <f t="shared" si="12"/>
        <v>163.39090340740722</v>
      </c>
      <c r="T48" s="5">
        <f t="shared" si="20"/>
        <v>29331.77852268592</v>
      </c>
      <c r="U48" s="5">
        <f t="shared" si="27"/>
        <v>27359.610425240051</v>
      </c>
      <c r="V48" s="5">
        <f t="shared" si="28"/>
        <v>31446.106795080592</v>
      </c>
      <c r="X48" s="15">
        <f t="shared" si="13"/>
        <v>175.13303895865639</v>
      </c>
      <c r="Z48" s="4">
        <f t="shared" si="14"/>
        <v>13.233784000000014</v>
      </c>
      <c r="AB48" s="6">
        <f t="shared" si="15"/>
        <v>13.233784000000014</v>
      </c>
      <c r="AC48" s="6"/>
      <c r="AE48" s="4">
        <f t="shared" si="16"/>
        <v>1.615846642246644E-2</v>
      </c>
      <c r="AG48" s="4">
        <f t="shared" si="29"/>
        <v>13.233784000000014</v>
      </c>
      <c r="AH48" s="4">
        <f t="shared" si="30"/>
        <v>178.6411914074074</v>
      </c>
      <c r="AK48" s="4">
        <f t="shared" si="17"/>
        <v>29546.568642389506</v>
      </c>
      <c r="AL48" s="4">
        <f t="shared" si="18"/>
        <v>27359.610425240051</v>
      </c>
      <c r="AM48" s="16">
        <f t="shared" si="19"/>
        <v>31908.338787385172</v>
      </c>
    </row>
    <row r="49" spans="1:39" x14ac:dyDescent="0.35">
      <c r="A49" s="4">
        <v>46</v>
      </c>
      <c r="B49" s="2">
        <v>678.69</v>
      </c>
      <c r="C49" s="2">
        <v>822</v>
      </c>
      <c r="D49" s="1">
        <f t="shared" si="21"/>
        <v>881.10189300000025</v>
      </c>
      <c r="E49" s="1">
        <f t="shared" si="22"/>
        <v>866.29159700000014</v>
      </c>
      <c r="G49" s="5">
        <f t="shared" si="23"/>
        <v>3493.0337561834781</v>
      </c>
      <c r="I49" s="5">
        <f t="shared" si="24"/>
        <v>59.101893000000246</v>
      </c>
      <c r="K49" s="5">
        <f t="shared" si="25"/>
        <v>-59.101893000000246</v>
      </c>
      <c r="N49" s="7">
        <f t="shared" si="26"/>
        <v>7.1900113138686425E-2</v>
      </c>
      <c r="O49" s="7"/>
      <c r="P49" s="7">
        <f t="shared" si="11"/>
        <v>59.101893000000246</v>
      </c>
      <c r="Q49" s="7">
        <f t="shared" si="12"/>
        <v>103.30551440740714</v>
      </c>
      <c r="T49" s="5">
        <f t="shared" si="20"/>
        <v>19041.474767352571</v>
      </c>
      <c r="U49" s="5">
        <f t="shared" si="27"/>
        <v>26376.165980795606</v>
      </c>
      <c r="V49" s="5">
        <f t="shared" si="28"/>
        <v>13746.416426849766</v>
      </c>
      <c r="X49" s="15">
        <f t="shared" si="13"/>
        <v>1961.7455648104212</v>
      </c>
      <c r="Z49" s="4">
        <f t="shared" si="14"/>
        <v>44.291597000000138</v>
      </c>
      <c r="AB49" s="6">
        <f t="shared" si="15"/>
        <v>-44.291597000000138</v>
      </c>
      <c r="AC49" s="6"/>
      <c r="AE49" s="4">
        <f t="shared" si="16"/>
        <v>5.388272141119238E-2</v>
      </c>
      <c r="AG49" s="4">
        <f t="shared" si="29"/>
        <v>44.291597000000138</v>
      </c>
      <c r="AH49" s="4">
        <f t="shared" si="30"/>
        <v>118.11581040740725</v>
      </c>
      <c r="AK49" s="4">
        <f t="shared" si="17"/>
        <v>19180.911271056149</v>
      </c>
      <c r="AL49" s="4">
        <f t="shared" si="18"/>
        <v>26376.165980795606</v>
      </c>
      <c r="AM49" s="16">
        <f t="shared" si="19"/>
        <v>13948.477479858175</v>
      </c>
    </row>
    <row r="50" spans="1:39" x14ac:dyDescent="0.35">
      <c r="A50" s="4">
        <v>47</v>
      </c>
      <c r="B50" s="2">
        <v>663.41</v>
      </c>
      <c r="C50" s="2">
        <v>824</v>
      </c>
      <c r="D50" s="1">
        <f t="shared" si="21"/>
        <v>836.03047700000002</v>
      </c>
      <c r="E50" s="1">
        <f t="shared" si="22"/>
        <v>820.89013299999988</v>
      </c>
      <c r="G50" s="5">
        <f t="shared" si="23"/>
        <v>144.73237684752945</v>
      </c>
      <c r="I50" s="5">
        <f t="shared" si="24"/>
        <v>12.030477000000019</v>
      </c>
      <c r="K50" s="5">
        <f t="shared" si="25"/>
        <v>-12.030477000000019</v>
      </c>
      <c r="N50" s="7">
        <f t="shared" si="26"/>
        <v>1.4600093446601965E-2</v>
      </c>
      <c r="O50" s="7"/>
      <c r="P50" s="7">
        <f t="shared" si="11"/>
        <v>12.030477000000019</v>
      </c>
      <c r="Q50" s="7">
        <f t="shared" si="12"/>
        <v>148.37693040740737</v>
      </c>
      <c r="T50" s="5">
        <f t="shared" si="20"/>
        <v>26036.773530908162</v>
      </c>
      <c r="U50" s="5">
        <f t="shared" si="27"/>
        <v>25730.536351165974</v>
      </c>
      <c r="V50" s="5">
        <f t="shared" si="28"/>
        <v>26346.655454350075</v>
      </c>
      <c r="X50" s="15">
        <f t="shared" si="13"/>
        <v>9.6712727576897599</v>
      </c>
      <c r="Z50" s="4">
        <f t="shared" si="14"/>
        <v>3.1098670000001221</v>
      </c>
      <c r="AB50" s="6">
        <f t="shared" si="15"/>
        <v>3.1098670000001221</v>
      </c>
      <c r="AC50" s="6"/>
      <c r="AE50" s="4">
        <f t="shared" si="16"/>
        <v>3.774110436893352E-3</v>
      </c>
      <c r="AG50" s="4">
        <f t="shared" si="29"/>
        <v>3.1098670000001221</v>
      </c>
      <c r="AH50" s="4">
        <f t="shared" si="30"/>
        <v>163.51727440740751</v>
      </c>
      <c r="AK50" s="4">
        <f t="shared" si="17"/>
        <v>26227.435058611747</v>
      </c>
      <c r="AL50" s="4">
        <f t="shared" si="18"/>
        <v>25730.536351165974</v>
      </c>
      <c r="AM50" s="16">
        <f t="shared" si="19"/>
        <v>26733.929692162263</v>
      </c>
    </row>
    <row r="51" spans="1:39" x14ac:dyDescent="0.35">
      <c r="A51" s="4">
        <v>48</v>
      </c>
      <c r="B51" s="2">
        <v>678.69</v>
      </c>
      <c r="C51" s="2">
        <v>829</v>
      </c>
      <c r="D51" s="1">
        <f t="shared" si="21"/>
        <v>881.10189300000025</v>
      </c>
      <c r="E51" s="1">
        <f t="shared" si="22"/>
        <v>866.29159700000014</v>
      </c>
      <c r="G51" s="5">
        <f t="shared" si="23"/>
        <v>2714.6072541834747</v>
      </c>
      <c r="I51" s="5">
        <f t="shared" si="24"/>
        <v>52.101893000000246</v>
      </c>
      <c r="K51" s="5">
        <f t="shared" si="25"/>
        <v>-52.101893000000246</v>
      </c>
      <c r="N51" s="7">
        <f t="shared" si="26"/>
        <v>6.2849086851628766E-2</v>
      </c>
      <c r="O51" s="7"/>
      <c r="P51" s="7">
        <f t="shared" si="11"/>
        <v>52.101893000000246</v>
      </c>
      <c r="Q51" s="7">
        <f t="shared" si="12"/>
        <v>103.30551440740714</v>
      </c>
      <c r="T51" s="5">
        <f t="shared" si="20"/>
        <v>18220.758979204424</v>
      </c>
      <c r="U51" s="5">
        <f t="shared" si="27"/>
        <v>24151.462277091901</v>
      </c>
      <c r="V51" s="5">
        <f t="shared" si="28"/>
        <v>13746.416426849766</v>
      </c>
      <c r="X51" s="15">
        <f t="shared" si="13"/>
        <v>1390.6632068104193</v>
      </c>
      <c r="Z51" s="4">
        <f t="shared" si="14"/>
        <v>37.291597000000138</v>
      </c>
      <c r="AB51" s="6">
        <f t="shared" si="15"/>
        <v>-37.291597000000138</v>
      </c>
      <c r="AC51" s="6"/>
      <c r="AE51" s="4">
        <f t="shared" si="16"/>
        <v>4.4983832328106321E-2</v>
      </c>
      <c r="AG51" s="4">
        <f t="shared" si="29"/>
        <v>37.291597000000138</v>
      </c>
      <c r="AH51" s="4">
        <f t="shared" si="30"/>
        <v>118.11581040740725</v>
      </c>
      <c r="AK51" s="4">
        <f t="shared" si="17"/>
        <v>18354.185562908006</v>
      </c>
      <c r="AL51" s="4">
        <f t="shared" si="18"/>
        <v>24151.462277091901</v>
      </c>
      <c r="AM51" s="16">
        <f t="shared" si="19"/>
        <v>13948.477479858175</v>
      </c>
    </row>
    <row r="52" spans="1:39" x14ac:dyDescent="0.35">
      <c r="A52" s="4">
        <v>49</v>
      </c>
      <c r="B52" s="2">
        <v>673.6</v>
      </c>
      <c r="C52" s="2">
        <v>830</v>
      </c>
      <c r="D52" s="1">
        <f t="shared" si="21"/>
        <v>866.08792000000017</v>
      </c>
      <c r="E52" s="1">
        <f t="shared" si="22"/>
        <v>851.16768000000002</v>
      </c>
      <c r="G52" s="5">
        <f t="shared" si="23"/>
        <v>1302.3379699264121</v>
      </c>
      <c r="I52" s="5">
        <f t="shared" si="24"/>
        <v>36.087920000000167</v>
      </c>
      <c r="K52" s="5">
        <f t="shared" si="25"/>
        <v>-36.087920000000167</v>
      </c>
      <c r="N52" s="7">
        <f t="shared" si="26"/>
        <v>4.3479421686747191E-2</v>
      </c>
      <c r="O52" s="7"/>
      <c r="P52" s="7">
        <f t="shared" si="11"/>
        <v>36.087920000000167</v>
      </c>
      <c r="Q52" s="7">
        <f t="shared" si="12"/>
        <v>118.31948740740722</v>
      </c>
      <c r="T52" s="5">
        <f t="shared" si="20"/>
        <v>20421.782512426656</v>
      </c>
      <c r="U52" s="5">
        <f t="shared" si="27"/>
        <v>23841.647462277087</v>
      </c>
      <c r="V52" s="5">
        <f t="shared" si="28"/>
        <v>17492.465721788813</v>
      </c>
      <c r="X52" s="15">
        <f t="shared" si="13"/>
        <v>448.07067658240078</v>
      </c>
      <c r="Z52" s="4">
        <f t="shared" si="14"/>
        <v>21.167680000000018</v>
      </c>
      <c r="AB52" s="6">
        <f t="shared" si="15"/>
        <v>-21.167680000000018</v>
      </c>
      <c r="AC52" s="6"/>
      <c r="AE52" s="4">
        <f t="shared" si="16"/>
        <v>2.5503228915662673E-2</v>
      </c>
      <c r="AG52" s="4">
        <f t="shared" si="29"/>
        <v>21.167680000000018</v>
      </c>
      <c r="AH52" s="4">
        <f t="shared" si="30"/>
        <v>133.23972740740737</v>
      </c>
      <c r="AK52" s="4">
        <f t="shared" si="17"/>
        <v>20571.326704130246</v>
      </c>
      <c r="AL52" s="4">
        <f t="shared" si="18"/>
        <v>23841.647462277087</v>
      </c>
      <c r="AM52" s="16">
        <f t="shared" si="19"/>
        <v>17749.590628652168</v>
      </c>
    </row>
    <row r="53" spans="1:39" x14ac:dyDescent="0.35">
      <c r="A53" s="4">
        <v>50</v>
      </c>
      <c r="B53" s="2">
        <v>678.69</v>
      </c>
      <c r="C53" s="2">
        <v>836</v>
      </c>
      <c r="D53" s="1">
        <f t="shared" si="21"/>
        <v>881.10189300000025</v>
      </c>
      <c r="E53" s="1">
        <f t="shared" si="22"/>
        <v>866.29159700000014</v>
      </c>
      <c r="G53" s="5">
        <f t="shared" si="23"/>
        <v>2034.1807521834712</v>
      </c>
      <c r="I53" s="5">
        <f t="shared" si="24"/>
        <v>45.101893000000246</v>
      </c>
      <c r="K53" s="5">
        <f t="shared" si="25"/>
        <v>-45.101893000000246</v>
      </c>
      <c r="N53" s="7">
        <f t="shared" si="26"/>
        <v>5.394963277511991E-2</v>
      </c>
      <c r="O53" s="7"/>
      <c r="P53" s="7">
        <f t="shared" si="11"/>
        <v>45.101893000000246</v>
      </c>
      <c r="Q53" s="7">
        <f t="shared" si="12"/>
        <v>103.30551440740714</v>
      </c>
      <c r="T53" s="5">
        <f t="shared" si="20"/>
        <v>17400.043191056273</v>
      </c>
      <c r="U53" s="5">
        <f t="shared" si="27"/>
        <v>22024.758573388197</v>
      </c>
      <c r="V53" s="5">
        <f t="shared" si="28"/>
        <v>13746.416426849766</v>
      </c>
      <c r="X53" s="15">
        <f t="shared" si="13"/>
        <v>917.58084881041736</v>
      </c>
      <c r="Z53" s="4">
        <f t="shared" si="14"/>
        <v>30.291597000000138</v>
      </c>
      <c r="AB53" s="6">
        <f t="shared" si="15"/>
        <v>-30.291597000000138</v>
      </c>
      <c r="AC53" s="6"/>
      <c r="AE53" s="4">
        <f t="shared" si="16"/>
        <v>3.6233967703349447E-2</v>
      </c>
      <c r="AG53" s="4">
        <f t="shared" si="29"/>
        <v>30.291597000000138</v>
      </c>
      <c r="AH53" s="4">
        <f t="shared" si="30"/>
        <v>118.11581040740725</v>
      </c>
      <c r="AK53" s="4">
        <f t="shared" si="17"/>
        <v>17527.459854759862</v>
      </c>
      <c r="AL53" s="4">
        <f t="shared" si="18"/>
        <v>22024.758573388197</v>
      </c>
      <c r="AM53" s="16">
        <f t="shared" si="19"/>
        <v>13948.477479858175</v>
      </c>
    </row>
    <row r="54" spans="1:39" x14ac:dyDescent="0.35">
      <c r="A54" s="4">
        <v>51</v>
      </c>
      <c r="B54" s="2">
        <v>673.6</v>
      </c>
      <c r="C54" s="2">
        <v>838</v>
      </c>
      <c r="D54" s="1">
        <f t="shared" si="21"/>
        <v>866.08792000000017</v>
      </c>
      <c r="E54" s="1">
        <f t="shared" si="22"/>
        <v>851.16768000000002</v>
      </c>
      <c r="G54" s="5">
        <f t="shared" si="23"/>
        <v>788.93124992640935</v>
      </c>
      <c r="I54" s="5">
        <f t="shared" si="24"/>
        <v>28.087920000000167</v>
      </c>
      <c r="K54" s="5">
        <f t="shared" si="25"/>
        <v>-28.087920000000167</v>
      </c>
      <c r="N54" s="7">
        <f t="shared" si="26"/>
        <v>3.3517804295942921E-2</v>
      </c>
      <c r="O54" s="7"/>
      <c r="P54" s="7">
        <f t="shared" si="11"/>
        <v>28.087920000000167</v>
      </c>
      <c r="Q54" s="7">
        <f t="shared" si="12"/>
        <v>118.31948740740722</v>
      </c>
      <c r="T54" s="5">
        <f t="shared" si="20"/>
        <v>19363.709827685914</v>
      </c>
      <c r="U54" s="5">
        <f t="shared" si="27"/>
        <v>21435.128943758569</v>
      </c>
      <c r="V54" s="5">
        <f t="shared" si="28"/>
        <v>17492.465721788813</v>
      </c>
      <c r="X54" s="15">
        <f t="shared" si="13"/>
        <v>173.38779658240048</v>
      </c>
      <c r="Z54" s="4">
        <f t="shared" si="14"/>
        <v>13.167680000000018</v>
      </c>
      <c r="AB54" s="6">
        <f t="shared" si="15"/>
        <v>-13.167680000000018</v>
      </c>
      <c r="AC54" s="6"/>
      <c r="AE54" s="4">
        <f t="shared" si="16"/>
        <v>1.5713221957040596E-2</v>
      </c>
      <c r="AG54" s="4">
        <f t="shared" si="29"/>
        <v>13.167680000000018</v>
      </c>
      <c r="AH54" s="4">
        <f t="shared" si="30"/>
        <v>133.23972740740737</v>
      </c>
      <c r="AK54" s="4">
        <f t="shared" si="17"/>
        <v>19505.505987389508</v>
      </c>
      <c r="AL54" s="4">
        <f t="shared" si="18"/>
        <v>21435.128943758569</v>
      </c>
      <c r="AM54" s="16">
        <f t="shared" si="19"/>
        <v>17749.590628652168</v>
      </c>
    </row>
    <row r="55" spans="1:39" x14ac:dyDescent="0.35">
      <c r="A55" s="4">
        <v>52</v>
      </c>
      <c r="B55" s="2">
        <v>678.69</v>
      </c>
      <c r="C55" s="2">
        <v>841</v>
      </c>
      <c r="D55" s="1">
        <f t="shared" si="21"/>
        <v>881.10189300000025</v>
      </c>
      <c r="E55" s="1">
        <f t="shared" si="22"/>
        <v>866.29159700000014</v>
      </c>
      <c r="G55" s="5">
        <f t="shared" si="23"/>
        <v>1608.1618221834688</v>
      </c>
      <c r="I55" s="5">
        <f t="shared" si="24"/>
        <v>40.101893000000246</v>
      </c>
      <c r="K55" s="5">
        <f t="shared" si="25"/>
        <v>-40.101893000000246</v>
      </c>
      <c r="N55" s="7">
        <f t="shared" si="26"/>
        <v>4.7683582639714915E-2</v>
      </c>
      <c r="O55" s="7"/>
      <c r="P55" s="7">
        <f t="shared" si="11"/>
        <v>40.101893000000246</v>
      </c>
      <c r="Q55" s="7">
        <f t="shared" si="12"/>
        <v>103.30551440740714</v>
      </c>
      <c r="T55" s="5">
        <f t="shared" si="20"/>
        <v>16813.817628093308</v>
      </c>
      <c r="U55" s="5">
        <f t="shared" si="27"/>
        <v>20565.684499314124</v>
      </c>
      <c r="V55" s="5">
        <f t="shared" si="28"/>
        <v>13746.416426849766</v>
      </c>
      <c r="X55" s="15">
        <f t="shared" si="13"/>
        <v>639.66487881041598</v>
      </c>
      <c r="Z55" s="4">
        <f t="shared" si="14"/>
        <v>25.291597000000138</v>
      </c>
      <c r="AB55" s="6">
        <f t="shared" si="15"/>
        <v>-25.291597000000138</v>
      </c>
      <c r="AC55" s="6"/>
      <c r="AE55" s="4">
        <f t="shared" si="16"/>
        <v>3.0073242568371152E-2</v>
      </c>
      <c r="AG55" s="4">
        <f t="shared" si="29"/>
        <v>25.291597000000138</v>
      </c>
      <c r="AH55" s="4">
        <f t="shared" si="30"/>
        <v>118.11581040740725</v>
      </c>
      <c r="AK55" s="4">
        <f t="shared" si="17"/>
        <v>16936.941491796901</v>
      </c>
      <c r="AL55" s="4">
        <f t="shared" si="18"/>
        <v>20565.684499314124</v>
      </c>
      <c r="AM55" s="16">
        <f t="shared" si="19"/>
        <v>13948.477479858175</v>
      </c>
    </row>
    <row r="56" spans="1:39" x14ac:dyDescent="0.35">
      <c r="A56" s="4">
        <v>53</v>
      </c>
      <c r="B56" s="2">
        <v>673.6</v>
      </c>
      <c r="C56" s="2">
        <v>843</v>
      </c>
      <c r="D56" s="1">
        <f t="shared" si="21"/>
        <v>866.08792000000017</v>
      </c>
      <c r="E56" s="1">
        <f t="shared" si="22"/>
        <v>851.16768000000002</v>
      </c>
      <c r="G56" s="5">
        <f t="shared" si="23"/>
        <v>533.05204992640768</v>
      </c>
      <c r="I56" s="5">
        <f t="shared" si="24"/>
        <v>23.087920000000167</v>
      </c>
      <c r="K56" s="5">
        <f t="shared" si="25"/>
        <v>-23.087920000000167</v>
      </c>
      <c r="N56" s="7">
        <f t="shared" si="26"/>
        <v>2.7387805456702451E-2</v>
      </c>
      <c r="O56" s="7"/>
      <c r="P56" s="7">
        <f t="shared" si="11"/>
        <v>23.087920000000167</v>
      </c>
      <c r="Q56" s="7">
        <f t="shared" si="12"/>
        <v>118.31948740740722</v>
      </c>
      <c r="T56" s="5">
        <f t="shared" si="20"/>
        <v>18702.414399722948</v>
      </c>
      <c r="U56" s="5">
        <f t="shared" si="27"/>
        <v>19996.054869684496</v>
      </c>
      <c r="V56" s="5">
        <f t="shared" si="28"/>
        <v>17492.465721788813</v>
      </c>
      <c r="X56" s="15">
        <f t="shared" si="13"/>
        <v>66.710996582400298</v>
      </c>
      <c r="Z56" s="4">
        <f t="shared" si="14"/>
        <v>8.1676800000000185</v>
      </c>
      <c r="AB56" s="6">
        <f t="shared" si="15"/>
        <v>-8.1676800000000185</v>
      </c>
      <c r="AC56" s="6"/>
      <c r="AE56" s="4">
        <f t="shared" si="16"/>
        <v>9.6888256227758221E-3</v>
      </c>
      <c r="AG56" s="4">
        <f t="shared" si="29"/>
        <v>8.1676800000000185</v>
      </c>
      <c r="AH56" s="4">
        <f t="shared" si="30"/>
        <v>133.23972740740737</v>
      </c>
      <c r="AK56" s="4">
        <f t="shared" si="17"/>
        <v>18839.368039426547</v>
      </c>
      <c r="AL56" s="4">
        <f t="shared" si="18"/>
        <v>19996.054869684496</v>
      </c>
      <c r="AM56" s="16">
        <f t="shared" si="19"/>
        <v>17749.590628652168</v>
      </c>
    </row>
    <row r="57" spans="1:39" x14ac:dyDescent="0.35">
      <c r="A57" s="4">
        <v>54</v>
      </c>
      <c r="B57" s="2">
        <v>663.41</v>
      </c>
      <c r="C57" s="2">
        <v>848</v>
      </c>
      <c r="D57" s="1">
        <f t="shared" si="21"/>
        <v>836.03047700000002</v>
      </c>
      <c r="E57" s="1">
        <f t="shared" si="22"/>
        <v>820.89013299999988</v>
      </c>
      <c r="G57" s="5">
        <f t="shared" si="23"/>
        <v>143.26948084752854</v>
      </c>
      <c r="I57" s="5">
        <f t="shared" si="24"/>
        <v>11.969522999999981</v>
      </c>
      <c r="K57" s="5">
        <f t="shared" si="25"/>
        <v>11.969522999999981</v>
      </c>
      <c r="N57" s="7">
        <f t="shared" si="26"/>
        <v>1.4115003537735827E-2</v>
      </c>
      <c r="O57" s="7"/>
      <c r="P57" s="7">
        <f t="shared" si="11"/>
        <v>11.969522999999981</v>
      </c>
      <c r="Q57" s="7">
        <f t="shared" si="12"/>
        <v>148.37693040740737</v>
      </c>
      <c r="T57" s="5">
        <f t="shared" si="20"/>
        <v>22141.176844685931</v>
      </c>
      <c r="U57" s="5">
        <f t="shared" si="27"/>
        <v>18606.98079561042</v>
      </c>
      <c r="V57" s="5">
        <f t="shared" si="28"/>
        <v>26346.655454350075</v>
      </c>
      <c r="X57" s="15">
        <f t="shared" si="13"/>
        <v>734.94488875769559</v>
      </c>
      <c r="Z57" s="4">
        <f t="shared" si="14"/>
        <v>27.109867000000122</v>
      </c>
      <c r="AB57" s="6">
        <f t="shared" si="15"/>
        <v>27.109867000000122</v>
      </c>
      <c r="AC57" s="6"/>
      <c r="AE57" s="4">
        <f t="shared" si="16"/>
        <v>3.196918278301901E-2</v>
      </c>
      <c r="AG57" s="4">
        <f t="shared" si="29"/>
        <v>27.109867000000122</v>
      </c>
      <c r="AH57" s="4">
        <f t="shared" si="30"/>
        <v>163.51727440740751</v>
      </c>
      <c r="AK57" s="4">
        <f t="shared" si="17"/>
        <v>22303.311780389533</v>
      </c>
      <c r="AL57" s="4">
        <f t="shared" si="18"/>
        <v>18606.98079561042</v>
      </c>
      <c r="AM57" s="16">
        <f t="shared" si="19"/>
        <v>26733.929692162263</v>
      </c>
    </row>
    <row r="58" spans="1:39" x14ac:dyDescent="0.35">
      <c r="A58" s="4">
        <v>55</v>
      </c>
      <c r="B58" s="2">
        <v>678.69</v>
      </c>
      <c r="C58" s="2">
        <v>848</v>
      </c>
      <c r="D58" s="1">
        <f t="shared" si="21"/>
        <v>881.10189300000025</v>
      </c>
      <c r="E58" s="1">
        <f t="shared" si="22"/>
        <v>866.29159700000014</v>
      </c>
      <c r="G58" s="5">
        <f t="shared" si="23"/>
        <v>1095.7353201834653</v>
      </c>
      <c r="I58" s="5">
        <f t="shared" si="24"/>
        <v>33.101893000000246</v>
      </c>
      <c r="K58" s="5">
        <f t="shared" si="25"/>
        <v>-33.101893000000246</v>
      </c>
      <c r="N58" s="7">
        <f t="shared" si="26"/>
        <v>3.903525117924557E-2</v>
      </c>
      <c r="O58" s="7"/>
      <c r="P58" s="7">
        <f t="shared" si="11"/>
        <v>33.101893000000246</v>
      </c>
      <c r="Q58" s="7">
        <f t="shared" si="12"/>
        <v>103.30551440740714</v>
      </c>
      <c r="T58" s="5">
        <f t="shared" si="20"/>
        <v>15993.101839945159</v>
      </c>
      <c r="U58" s="5">
        <f t="shared" si="27"/>
        <v>18606.98079561042</v>
      </c>
      <c r="V58" s="5">
        <f t="shared" si="28"/>
        <v>13746.416426849766</v>
      </c>
      <c r="X58" s="15">
        <f t="shared" si="13"/>
        <v>334.58252081041405</v>
      </c>
      <c r="Z58" s="4">
        <f t="shared" si="14"/>
        <v>18.291597000000138</v>
      </c>
      <c r="AB58" s="6">
        <f t="shared" si="15"/>
        <v>-18.291597000000138</v>
      </c>
      <c r="AC58" s="6"/>
      <c r="AE58" s="4">
        <f t="shared" si="16"/>
        <v>2.1570279481132239E-2</v>
      </c>
      <c r="AG58" s="4">
        <f t="shared" si="29"/>
        <v>18.291597000000138</v>
      </c>
      <c r="AH58" s="4">
        <f t="shared" si="30"/>
        <v>118.11581040740725</v>
      </c>
      <c r="AK58" s="4">
        <f t="shared" si="17"/>
        <v>16110.215783648755</v>
      </c>
      <c r="AL58" s="4">
        <f t="shared" si="18"/>
        <v>18606.98079561042</v>
      </c>
      <c r="AM58" s="16">
        <f t="shared" si="19"/>
        <v>13948.477479858175</v>
      </c>
    </row>
    <row r="59" spans="1:39" x14ac:dyDescent="0.35">
      <c r="A59" s="4">
        <v>56</v>
      </c>
      <c r="B59" s="2">
        <v>673.6</v>
      </c>
      <c r="C59" s="2">
        <v>871</v>
      </c>
      <c r="D59" s="1">
        <f t="shared" si="21"/>
        <v>866.08792000000017</v>
      </c>
      <c r="E59" s="1">
        <f t="shared" si="22"/>
        <v>851.16768000000002</v>
      </c>
      <c r="G59" s="5">
        <f t="shared" si="23"/>
        <v>24.128529926398354</v>
      </c>
      <c r="I59" s="5">
        <f t="shared" si="24"/>
        <v>4.9120799999998326</v>
      </c>
      <c r="K59" s="5">
        <f t="shared" si="25"/>
        <v>4.9120799999998326</v>
      </c>
      <c r="N59" s="7">
        <f t="shared" si="26"/>
        <v>5.6395866819745491E-3</v>
      </c>
      <c r="O59" s="7"/>
      <c r="P59" s="7">
        <f t="shared" si="11"/>
        <v>4.9120799999998326</v>
      </c>
      <c r="Q59" s="7">
        <f t="shared" si="12"/>
        <v>118.31948740740722</v>
      </c>
      <c r="T59" s="5">
        <f t="shared" si="20"/>
        <v>14999.160003130348</v>
      </c>
      <c r="U59" s="5">
        <f t="shared" si="27"/>
        <v>12861.240054869681</v>
      </c>
      <c r="V59" s="5">
        <f t="shared" si="28"/>
        <v>17492.465721788813</v>
      </c>
      <c r="X59" s="15">
        <f t="shared" si="13"/>
        <v>393.32091658239926</v>
      </c>
      <c r="Z59" s="4">
        <f t="shared" si="14"/>
        <v>19.832319999999982</v>
      </c>
      <c r="AB59" s="6">
        <f t="shared" si="15"/>
        <v>19.832319999999982</v>
      </c>
      <c r="AC59" s="6"/>
      <c r="AE59" s="4">
        <f t="shared" si="16"/>
        <v>2.2769598163030976E-2</v>
      </c>
      <c r="AG59" s="4">
        <f t="shared" si="29"/>
        <v>19.832319999999982</v>
      </c>
      <c r="AH59" s="4">
        <f t="shared" si="30"/>
        <v>133.23972740740737</v>
      </c>
      <c r="AK59" s="4">
        <f t="shared" si="17"/>
        <v>15108.995530833967</v>
      </c>
      <c r="AL59" s="4">
        <f t="shared" si="18"/>
        <v>12861.240054869681</v>
      </c>
      <c r="AM59" s="16">
        <f t="shared" si="19"/>
        <v>17749.590628652168</v>
      </c>
    </row>
    <row r="60" spans="1:39" x14ac:dyDescent="0.35">
      <c r="A60" s="4">
        <v>57</v>
      </c>
      <c r="B60" s="2">
        <v>688.88</v>
      </c>
      <c r="C60" s="2">
        <v>883</v>
      </c>
      <c r="D60" s="1">
        <f t="shared" si="21"/>
        <v>911.15933599999994</v>
      </c>
      <c r="E60" s="1">
        <f t="shared" si="22"/>
        <v>896.56914399999982</v>
      </c>
      <c r="G60" s="5">
        <f t="shared" si="23"/>
        <v>792.94820396089256</v>
      </c>
      <c r="I60" s="5">
        <f t="shared" si="24"/>
        <v>28.159335999999939</v>
      </c>
      <c r="K60" s="5">
        <f t="shared" si="25"/>
        <v>-28.159335999999939</v>
      </c>
      <c r="N60" s="7">
        <f t="shared" si="26"/>
        <v>3.18905277463193E-2</v>
      </c>
      <c r="O60" s="7"/>
      <c r="P60" s="7">
        <f t="shared" si="11"/>
        <v>28.159335999999939</v>
      </c>
      <c r="Q60" s="7">
        <f t="shared" si="12"/>
        <v>73.248071407407451</v>
      </c>
      <c r="T60" s="5">
        <f t="shared" si="20"/>
        <v>8841.4755312785164</v>
      </c>
      <c r="U60" s="5">
        <f t="shared" si="27"/>
        <v>10283.462277091903</v>
      </c>
      <c r="V60" s="5">
        <f t="shared" si="28"/>
        <v>7601.6897289871877</v>
      </c>
      <c r="X60" s="15">
        <f t="shared" si="13"/>
        <v>184.12166889273121</v>
      </c>
      <c r="Z60" s="4">
        <f t="shared" si="14"/>
        <v>13.569143999999824</v>
      </c>
      <c r="AB60" s="6">
        <f t="shared" si="15"/>
        <v>-13.569143999999824</v>
      </c>
      <c r="AC60" s="6"/>
      <c r="AE60" s="4">
        <f t="shared" si="16"/>
        <v>1.5367093997734794E-2</v>
      </c>
      <c r="AG60" s="4">
        <f t="shared" si="29"/>
        <v>13.569143999999824</v>
      </c>
      <c r="AH60" s="4">
        <f t="shared" si="30"/>
        <v>87.838263407407567</v>
      </c>
      <c r="AK60" s="4">
        <f t="shared" si="17"/>
        <v>8906.2196989821405</v>
      </c>
      <c r="AL60" s="4">
        <f t="shared" si="18"/>
        <v>10283.462277091903</v>
      </c>
      <c r="AM60" s="16">
        <f t="shared" si="19"/>
        <v>7713.4283366058044</v>
      </c>
    </row>
    <row r="61" spans="1:39" x14ac:dyDescent="0.35">
      <c r="A61" s="4">
        <v>58</v>
      </c>
      <c r="B61" s="2">
        <v>704.16</v>
      </c>
      <c r="C61" s="2">
        <v>904</v>
      </c>
      <c r="D61" s="1">
        <f t="shared" si="21"/>
        <v>956.23075199999994</v>
      </c>
      <c r="E61" s="1">
        <f t="shared" si="22"/>
        <v>941.97060799999986</v>
      </c>
      <c r="G61" s="5">
        <f t="shared" si="23"/>
        <v>2728.0514544854977</v>
      </c>
      <c r="I61" s="5">
        <f t="shared" si="24"/>
        <v>52.230751999999939</v>
      </c>
      <c r="K61" s="5">
        <f t="shared" si="25"/>
        <v>-52.230751999999939</v>
      </c>
      <c r="N61" s="7">
        <f t="shared" si="26"/>
        <v>5.7777380530973386E-2</v>
      </c>
      <c r="O61" s="7"/>
      <c r="P61" s="7">
        <f t="shared" si="11"/>
        <v>52.230751999999939</v>
      </c>
      <c r="Q61" s="7">
        <f t="shared" si="12"/>
        <v>28.176655407407452</v>
      </c>
      <c r="T61" s="5">
        <f t="shared" si="20"/>
        <v>3386.4587610933204</v>
      </c>
      <c r="U61" s="5">
        <f t="shared" si="27"/>
        <v>6465.3511659807928</v>
      </c>
      <c r="V61" s="5">
        <f t="shared" si="28"/>
        <v>1773.7788166756134</v>
      </c>
      <c r="X61" s="15">
        <f t="shared" si="13"/>
        <v>1441.7670718896532</v>
      </c>
      <c r="Z61" s="4">
        <f t="shared" si="14"/>
        <v>37.970607999999856</v>
      </c>
      <c r="AB61" s="6">
        <f t="shared" si="15"/>
        <v>-37.970607999999856</v>
      </c>
      <c r="AC61" s="6"/>
      <c r="AE61" s="4">
        <f t="shared" si="16"/>
        <v>4.2002884955752051E-2</v>
      </c>
      <c r="AG61" s="4">
        <f t="shared" si="29"/>
        <v>37.970607999999856</v>
      </c>
      <c r="AH61" s="4">
        <f t="shared" si="30"/>
        <v>42.436799407407534</v>
      </c>
      <c r="AK61" s="4">
        <f t="shared" si="17"/>
        <v>3411.2570487969592</v>
      </c>
      <c r="AL61" s="4">
        <f t="shared" si="18"/>
        <v>6465.3511659807928</v>
      </c>
      <c r="AM61" s="16">
        <f t="shared" si="19"/>
        <v>1799.8519112459776</v>
      </c>
    </row>
    <row r="62" spans="1:39" x14ac:dyDescent="0.35">
      <c r="A62" s="4">
        <v>59</v>
      </c>
      <c r="B62" s="2">
        <v>693.97</v>
      </c>
      <c r="C62" s="2">
        <v>924</v>
      </c>
      <c r="D62" s="1">
        <f t="shared" si="21"/>
        <v>926.17330900000024</v>
      </c>
      <c r="E62" s="1">
        <f t="shared" si="22"/>
        <v>911.69306100000017</v>
      </c>
      <c r="G62" s="5">
        <f t="shared" si="23"/>
        <v>4.7232720094820646</v>
      </c>
      <c r="I62" s="5">
        <f t="shared" si="24"/>
        <v>2.1733090000002449</v>
      </c>
      <c r="K62" s="5">
        <f t="shared" si="25"/>
        <v>-2.1733090000002449</v>
      </c>
      <c r="N62" s="7">
        <f t="shared" si="26"/>
        <v>2.3520660173162824E-3</v>
      </c>
      <c r="O62" s="7"/>
      <c r="P62" s="7">
        <f t="shared" si="11"/>
        <v>2.1733090000002449</v>
      </c>
      <c r="Q62" s="7">
        <f t="shared" si="12"/>
        <v>58.234098407407146</v>
      </c>
      <c r="T62" s="5">
        <f t="shared" si="20"/>
        <v>4359.8258941673648</v>
      </c>
      <c r="U62" s="5">
        <f t="shared" si="27"/>
        <v>3649.0548696844971</v>
      </c>
      <c r="V62" s="5">
        <f t="shared" si="28"/>
        <v>5209.0424798396443</v>
      </c>
      <c r="X62" s="15">
        <f t="shared" si="13"/>
        <v>151.46074754971679</v>
      </c>
      <c r="Z62" s="4">
        <f t="shared" si="14"/>
        <v>12.306938999999829</v>
      </c>
      <c r="AB62" s="6">
        <f t="shared" si="15"/>
        <v>12.306938999999829</v>
      </c>
      <c r="AC62" s="6"/>
      <c r="AE62" s="4">
        <f t="shared" si="16"/>
        <v>1.3319198051947867E-2</v>
      </c>
      <c r="AG62" s="4">
        <f t="shared" si="29"/>
        <v>12.306938999999829</v>
      </c>
      <c r="AH62" s="4">
        <f t="shared" si="30"/>
        <v>72.71434640740722</v>
      </c>
      <c r="AK62" s="4">
        <f t="shared" si="17"/>
        <v>4391.751933871019</v>
      </c>
      <c r="AL62" s="4">
        <f t="shared" si="18"/>
        <v>3649.0548696844971</v>
      </c>
      <c r="AM62" s="16">
        <f t="shared" si="19"/>
        <v>5285.6111342407585</v>
      </c>
    </row>
    <row r="63" spans="1:39" x14ac:dyDescent="0.35">
      <c r="A63" s="4">
        <v>60</v>
      </c>
      <c r="B63" s="2">
        <v>688.88</v>
      </c>
      <c r="C63" s="2">
        <v>943</v>
      </c>
      <c r="D63" s="1">
        <f t="shared" si="21"/>
        <v>911.15933599999994</v>
      </c>
      <c r="E63" s="1">
        <f t="shared" si="22"/>
        <v>896.56914399999982</v>
      </c>
      <c r="G63" s="5">
        <f t="shared" si="23"/>
        <v>1013.8278839608998</v>
      </c>
      <c r="I63" s="5">
        <f t="shared" si="24"/>
        <v>31.840664000000061</v>
      </c>
      <c r="K63" s="5">
        <f t="shared" si="25"/>
        <v>31.840664000000061</v>
      </c>
      <c r="N63" s="7">
        <f t="shared" si="26"/>
        <v>3.3765285259809187E-2</v>
      </c>
      <c r="O63" s="7"/>
      <c r="P63" s="7">
        <f t="shared" si="11"/>
        <v>31.840664000000061</v>
      </c>
      <c r="Q63" s="7">
        <f t="shared" si="12"/>
        <v>73.248071407407451</v>
      </c>
      <c r="T63" s="5">
        <f t="shared" si="20"/>
        <v>3610.2153557229285</v>
      </c>
      <c r="U63" s="5">
        <f t="shared" si="27"/>
        <v>1714.5733882030165</v>
      </c>
      <c r="V63" s="5">
        <f t="shared" si="28"/>
        <v>7601.6897289871877</v>
      </c>
      <c r="X63" s="15">
        <f t="shared" si="13"/>
        <v>2155.8243888927523</v>
      </c>
      <c r="Z63" s="4">
        <f t="shared" si="14"/>
        <v>46.430856000000176</v>
      </c>
      <c r="AB63" s="6">
        <f t="shared" si="15"/>
        <v>46.430856000000176</v>
      </c>
      <c r="AC63" s="6"/>
      <c r="AE63" s="4">
        <f t="shared" si="16"/>
        <v>4.9237387062566466E-2</v>
      </c>
      <c r="AG63" s="4">
        <f t="shared" si="29"/>
        <v>46.430856000000176</v>
      </c>
      <c r="AH63" s="4">
        <f t="shared" si="30"/>
        <v>87.838263407407567</v>
      </c>
      <c r="AK63" s="4">
        <f t="shared" si="17"/>
        <v>3636.6521634266001</v>
      </c>
      <c r="AL63" s="4">
        <f t="shared" si="18"/>
        <v>1714.5733882030165</v>
      </c>
      <c r="AM63" s="16">
        <f t="shared" si="19"/>
        <v>7713.4283366058044</v>
      </c>
    </row>
    <row r="64" spans="1:39" x14ac:dyDescent="0.35">
      <c r="A64" s="4">
        <v>61</v>
      </c>
      <c r="B64" s="2">
        <v>724.52</v>
      </c>
      <c r="C64" s="2">
        <v>956</v>
      </c>
      <c r="D64" s="1">
        <f t="shared" si="21"/>
        <v>1016.2866439999998</v>
      </c>
      <c r="E64" s="1">
        <f t="shared" si="22"/>
        <v>1002.4662759999999</v>
      </c>
      <c r="G64" s="5">
        <f t="shared" si="23"/>
        <v>3634.4794447827117</v>
      </c>
      <c r="I64" s="5">
        <f t="shared" si="24"/>
        <v>60.286643999999797</v>
      </c>
      <c r="K64" s="5">
        <f t="shared" si="25"/>
        <v>-60.286643999999797</v>
      </c>
      <c r="N64" s="7">
        <f t="shared" si="26"/>
        <v>6.3061343096234096E-2</v>
      </c>
      <c r="O64" s="7"/>
      <c r="P64" s="7">
        <f t="shared" si="11"/>
        <v>60.286643999999797</v>
      </c>
      <c r="Q64" s="7">
        <f t="shared" si="12"/>
        <v>31.879236592592406</v>
      </c>
      <c r="T64" s="5">
        <f t="shared" si="20"/>
        <v>-509.61861698077615</v>
      </c>
      <c r="U64" s="5">
        <f t="shared" si="27"/>
        <v>806.98079561042425</v>
      </c>
      <c r="V64" s="5">
        <f t="shared" si="28"/>
        <v>321.83062618850278</v>
      </c>
      <c r="X64" s="15">
        <f t="shared" si="13"/>
        <v>2159.1148053081647</v>
      </c>
      <c r="Z64" s="4">
        <f t="shared" si="14"/>
        <v>46.46627599999988</v>
      </c>
      <c r="AB64" s="6">
        <f t="shared" si="15"/>
        <v>-46.46627599999988</v>
      </c>
      <c r="AC64" s="6"/>
      <c r="AE64" s="4">
        <f t="shared" si="16"/>
        <v>4.8604891213388998E-2</v>
      </c>
      <c r="AG64" s="4">
        <f t="shared" si="29"/>
        <v>46.46627599999988</v>
      </c>
      <c r="AH64" s="4">
        <f t="shared" si="30"/>
        <v>18.058868592592489</v>
      </c>
      <c r="AK64" s="4">
        <f t="shared" si="17"/>
        <v>-513.35044127710012</v>
      </c>
      <c r="AL64" s="4">
        <f t="shared" si="18"/>
        <v>806.98079561042425</v>
      </c>
      <c r="AM64" s="16">
        <f t="shared" si="19"/>
        <v>326.56127257657045</v>
      </c>
    </row>
    <row r="65" spans="1:39" x14ac:dyDescent="0.35">
      <c r="A65" s="4">
        <v>62</v>
      </c>
      <c r="B65" s="2">
        <v>719.42</v>
      </c>
      <c r="C65" s="2">
        <v>981</v>
      </c>
      <c r="D65" s="1">
        <f t="shared" si="21"/>
        <v>1001.2431739999997</v>
      </c>
      <c r="E65" s="1">
        <f t="shared" si="22"/>
        <v>987.31264599999963</v>
      </c>
      <c r="G65" s="5">
        <f t="shared" si="23"/>
        <v>409.78609359426491</v>
      </c>
      <c r="I65" s="5">
        <f t="shared" si="24"/>
        <v>20.243173999999726</v>
      </c>
      <c r="K65" s="5">
        <f t="shared" si="25"/>
        <v>-20.243173999999726</v>
      </c>
      <c r="N65" s="7">
        <f t="shared" si="26"/>
        <v>2.0635243628949772E-2</v>
      </c>
      <c r="O65" s="7"/>
      <c r="P65" s="7">
        <f t="shared" si="11"/>
        <v>20.243173999999726</v>
      </c>
      <c r="Q65" s="7">
        <f t="shared" si="12"/>
        <v>16.835766592592336</v>
      </c>
      <c r="T65" s="5">
        <f t="shared" si="20"/>
        <v>-9.868425684496728</v>
      </c>
      <c r="U65" s="5">
        <f t="shared" si="27"/>
        <v>11.610425240054754</v>
      </c>
      <c r="V65" s="5">
        <f t="shared" si="28"/>
        <v>8.3877914440604435</v>
      </c>
      <c r="X65" s="15">
        <f t="shared" si="13"/>
        <v>39.849499521311344</v>
      </c>
      <c r="Z65" s="4">
        <f t="shared" si="14"/>
        <v>6.3126459999996314</v>
      </c>
      <c r="AB65" s="6">
        <f t="shared" si="15"/>
        <v>-6.3126459999996314</v>
      </c>
      <c r="AC65" s="6"/>
      <c r="AE65" s="4">
        <f t="shared" si="16"/>
        <v>6.4349092762483497E-3</v>
      </c>
      <c r="AG65" s="4">
        <f t="shared" si="29"/>
        <v>6.3126459999996314</v>
      </c>
      <c r="AH65" s="4">
        <f t="shared" si="30"/>
        <v>2.9052385925922408</v>
      </c>
      <c r="AK65" s="4">
        <f t="shared" si="17"/>
        <v>-9.9406899807957387</v>
      </c>
      <c r="AL65" s="4">
        <f t="shared" si="18"/>
        <v>11.610425240054754</v>
      </c>
      <c r="AM65" s="16">
        <f t="shared" si="19"/>
        <v>8.5110851024976562</v>
      </c>
    </row>
    <row r="66" spans="1:39" x14ac:dyDescent="0.35">
      <c r="A66" s="4">
        <v>63</v>
      </c>
      <c r="B66" s="2">
        <v>704.16</v>
      </c>
      <c r="C66" s="2">
        <v>983</v>
      </c>
      <c r="D66" s="1">
        <f t="shared" si="21"/>
        <v>956.23075199999994</v>
      </c>
      <c r="E66" s="1">
        <f t="shared" si="22"/>
        <v>941.97060799999986</v>
      </c>
      <c r="G66" s="5">
        <f t="shared" si="23"/>
        <v>716.59263848550734</v>
      </c>
      <c r="I66" s="5">
        <f t="shared" si="24"/>
        <v>26.769248000000061</v>
      </c>
      <c r="K66" s="5">
        <f t="shared" si="25"/>
        <v>26.769248000000061</v>
      </c>
      <c r="N66" s="7">
        <f t="shared" si="26"/>
        <v>2.7232195320447673E-2</v>
      </c>
      <c r="O66" s="7"/>
      <c r="P66" s="7">
        <f t="shared" si="11"/>
        <v>26.769248000000061</v>
      </c>
      <c r="Q66" s="7">
        <f t="shared" si="12"/>
        <v>28.176655407407452</v>
      </c>
      <c r="T66" s="5">
        <f t="shared" si="20"/>
        <v>59.274727278463686</v>
      </c>
      <c r="U66" s="5">
        <f t="shared" si="27"/>
        <v>1.9807956104251927</v>
      </c>
      <c r="V66" s="5">
        <f t="shared" si="28"/>
        <v>1773.7788166756134</v>
      </c>
      <c r="X66" s="15">
        <f t="shared" si="13"/>
        <v>1683.4110078896758</v>
      </c>
      <c r="Z66" s="4">
        <f t="shared" si="14"/>
        <v>41.029392000000144</v>
      </c>
      <c r="AB66" s="6">
        <f t="shared" si="15"/>
        <v>41.029392000000144</v>
      </c>
      <c r="AC66" s="6"/>
      <c r="AE66" s="4">
        <f t="shared" si="16"/>
        <v>4.1738954221770236E-2</v>
      </c>
      <c r="AG66" s="4">
        <f t="shared" si="29"/>
        <v>41.029392000000144</v>
      </c>
      <c r="AH66" s="4">
        <f t="shared" si="30"/>
        <v>42.436799407407534</v>
      </c>
      <c r="AK66" s="4">
        <f t="shared" si="17"/>
        <v>59.708782982166248</v>
      </c>
      <c r="AL66" s="4">
        <f t="shared" si="18"/>
        <v>1.9807956104251927</v>
      </c>
      <c r="AM66" s="16">
        <f t="shared" si="19"/>
        <v>1799.8519112459776</v>
      </c>
    </row>
    <row r="67" spans="1:39" x14ac:dyDescent="0.35">
      <c r="A67" s="4">
        <v>64</v>
      </c>
      <c r="B67" s="2">
        <v>729.61</v>
      </c>
      <c r="C67" s="2">
        <v>995</v>
      </c>
      <c r="D67" s="1">
        <f t="shared" si="21"/>
        <v>1031.3006170000003</v>
      </c>
      <c r="E67" s="1">
        <f t="shared" si="22"/>
        <v>1017.5901929999998</v>
      </c>
      <c r="G67" s="5">
        <f t="shared" si="23"/>
        <v>1317.734794580713</v>
      </c>
      <c r="I67" s="5">
        <f t="shared" si="24"/>
        <v>36.300617000000329</v>
      </c>
      <c r="K67" s="5">
        <f t="shared" si="25"/>
        <v>-36.300617000000329</v>
      </c>
      <c r="N67" s="7">
        <f t="shared" si="26"/>
        <v>3.6483032160804355E-2</v>
      </c>
      <c r="O67" s="7"/>
      <c r="P67" s="7">
        <f t="shared" si="11"/>
        <v>36.300617000000329</v>
      </c>
      <c r="Q67" s="7">
        <f t="shared" si="12"/>
        <v>46.893209592592939</v>
      </c>
      <c r="T67" s="5">
        <f t="shared" si="20"/>
        <v>349.06418009327751</v>
      </c>
      <c r="U67" s="5">
        <f t="shared" si="27"/>
        <v>112.20301783264782</v>
      </c>
      <c r="V67" s="5">
        <f t="shared" si="28"/>
        <v>1085.9405047904022</v>
      </c>
      <c r="X67" s="15">
        <f t="shared" si="13"/>
        <v>510.31681977723872</v>
      </c>
      <c r="Z67" s="4">
        <f t="shared" si="14"/>
        <v>22.590192999999772</v>
      </c>
      <c r="AB67" s="6">
        <f t="shared" si="15"/>
        <v>-22.590192999999772</v>
      </c>
      <c r="AC67" s="6"/>
      <c r="AE67" s="4">
        <f t="shared" si="16"/>
        <v>2.2703711557788716E-2</v>
      </c>
      <c r="AG67" s="4">
        <f t="shared" si="29"/>
        <v>22.590192999999772</v>
      </c>
      <c r="AH67" s="4">
        <f t="shared" si="30"/>
        <v>33.182785592592381</v>
      </c>
      <c r="AK67" s="4">
        <f t="shared" si="17"/>
        <v>351.6202997969848</v>
      </c>
      <c r="AL67" s="4">
        <f t="shared" si="18"/>
        <v>112.20301783264782</v>
      </c>
      <c r="AM67" s="16">
        <f t="shared" si="19"/>
        <v>1101.902940023657</v>
      </c>
    </row>
    <row r="68" spans="1:39" x14ac:dyDescent="0.35">
      <c r="A68" s="4">
        <v>65</v>
      </c>
      <c r="B68" s="2">
        <v>729.61</v>
      </c>
      <c r="C68" s="2">
        <v>1015</v>
      </c>
      <c r="D68" s="1">
        <f t="shared" ref="D68:D99" si="31">2.9497*B68-1120.83</f>
        <v>1031.3006170000003</v>
      </c>
      <c r="E68" s="1">
        <f t="shared" ref="E68:E99" si="32">B68*2.9713-1150.3</f>
        <v>1017.5901929999998</v>
      </c>
      <c r="G68" s="5">
        <f t="shared" si="23"/>
        <v>265.71011458069972</v>
      </c>
      <c r="I68" s="5">
        <f t="shared" si="24"/>
        <v>16.300617000000329</v>
      </c>
      <c r="K68" s="5">
        <f t="shared" si="25"/>
        <v>-16.300617000000329</v>
      </c>
      <c r="N68" s="7">
        <f t="shared" si="26"/>
        <v>1.6059721182266333E-2</v>
      </c>
      <c r="O68" s="7"/>
      <c r="P68" s="7">
        <f t="shared" si="11"/>
        <v>16.300617000000329</v>
      </c>
      <c r="Q68" s="7">
        <f t="shared" si="12"/>
        <v>46.893209592592939</v>
      </c>
      <c r="T68" s="5">
        <f t="shared" si="20"/>
        <v>1008.1364082414228</v>
      </c>
      <c r="U68" s="5">
        <f t="shared" si="27"/>
        <v>935.90672153635217</v>
      </c>
      <c r="V68" s="5">
        <f t="shared" si="28"/>
        <v>1085.9405047904022</v>
      </c>
      <c r="X68" s="15">
        <f t="shared" si="13"/>
        <v>6.7090997772478183</v>
      </c>
      <c r="Z68" s="4">
        <f t="shared" si="14"/>
        <v>2.5901929999997719</v>
      </c>
      <c r="AB68" s="6">
        <f t="shared" si="15"/>
        <v>-2.5901929999997719</v>
      </c>
      <c r="AC68" s="6"/>
      <c r="AE68" s="4">
        <f t="shared" si="16"/>
        <v>2.5519142857140611E-3</v>
      </c>
      <c r="AG68" s="4">
        <f t="shared" ref="AG68:AG99" si="33">ABS(E68-C68)</f>
        <v>2.5901929999997719</v>
      </c>
      <c r="AH68" s="4">
        <f t="shared" ref="AH68:AH99" si="34">ABS(E68-AVERAGE($C$4:$C$111))</f>
        <v>33.182785592592381</v>
      </c>
      <c r="AK68" s="4">
        <f t="shared" si="17"/>
        <v>1015.5187679451368</v>
      </c>
      <c r="AL68" s="4">
        <f t="shared" si="18"/>
        <v>935.90672153635217</v>
      </c>
      <c r="AM68" s="16">
        <f t="shared" si="19"/>
        <v>1101.902940023657</v>
      </c>
    </row>
    <row r="69" spans="1:39" x14ac:dyDescent="0.35">
      <c r="A69" s="4">
        <v>66</v>
      </c>
      <c r="B69" s="2">
        <v>739.79</v>
      </c>
      <c r="C69" s="2">
        <v>1023</v>
      </c>
      <c r="D69" s="1">
        <f t="shared" si="31"/>
        <v>1061.328563</v>
      </c>
      <c r="E69" s="1">
        <f t="shared" si="32"/>
        <v>1047.838027</v>
      </c>
      <c r="G69" s="5">
        <f t="shared" ref="G69:G111" si="35">((C69-D69))^2</f>
        <v>1469.0787416449714</v>
      </c>
      <c r="I69" s="5">
        <f t="shared" ref="I69:I111" si="36">ABS((C69-D69))</f>
        <v>38.328563000000031</v>
      </c>
      <c r="K69" s="5">
        <f t="shared" ref="K69:K111" si="37">C69-D69</f>
        <v>-38.328563000000031</v>
      </c>
      <c r="N69" s="7">
        <f t="shared" ref="N69:N111" si="38">ABS(($C69-D69)/$C69)</f>
        <v>3.7466826001955063E-2</v>
      </c>
      <c r="O69" s="7"/>
      <c r="P69" s="7">
        <f t="shared" ref="P69:P111" si="39">ABS(D69-C69)</f>
        <v>38.328563000000031</v>
      </c>
      <c r="Q69" s="7">
        <f t="shared" ref="Q69:Q111" si="40">ABS(D69-AVERAGE($C$4:$C$111))</f>
        <v>76.92115559259264</v>
      </c>
      <c r="T69" s="5">
        <f t="shared" si="20"/>
        <v>2430.6215858710402</v>
      </c>
      <c r="U69" s="5">
        <f t="shared" ref="U69:U111" si="41">(C69-(AVERAGE($C$4:$C$111)))^2</f>
        <v>1489.388203017834</v>
      </c>
      <c r="V69" s="5">
        <f t="shared" ref="V69:V111" si="42">(D69-(AVERAGE($D$4:$D$111)))^2</f>
        <v>3966.6765734624996</v>
      </c>
      <c r="X69" s="15">
        <f t="shared" ref="X69:X111" si="43">((C69-E69))^2</f>
        <v>616.9275852527295</v>
      </c>
      <c r="Z69" s="4">
        <f t="shared" ref="Z69:Z111" si="44">ABS((C69-E69))</f>
        <v>24.838027000000011</v>
      </c>
      <c r="AB69" s="6">
        <f t="shared" ref="AB69:AB111" si="45">((C69-E69))</f>
        <v>-24.838027000000011</v>
      </c>
      <c r="AC69" s="6"/>
      <c r="AE69" s="4">
        <f t="shared" ref="AE69:AE111" si="46">ABS(($C69-E69)/$C69)</f>
        <v>2.4279596285435006E-2</v>
      </c>
      <c r="AG69" s="4">
        <f t="shared" si="33"/>
        <v>24.838027000000011</v>
      </c>
      <c r="AH69" s="4">
        <f t="shared" si="34"/>
        <v>63.43061959259262</v>
      </c>
      <c r="AK69" s="4">
        <f t="shared" ref="AK69:AK111" si="47">(C69-(AVERAGE($C$4:$C$111)))*(E69-(AVERAGE($E$4:$E$111)))</f>
        <v>2448.4204895747775</v>
      </c>
      <c r="AL69" s="4">
        <f t="shared" ref="AL69:AL111" si="48">(C69-(AVERAGE($C$4:$C$111)))^2</f>
        <v>1489.388203017834</v>
      </c>
      <c r="AM69" s="16">
        <f t="shared" ref="AM69:AM111" si="49">(E69-(AVERAGE($E$4:$E$111)))^2</f>
        <v>4024.9834674552021</v>
      </c>
    </row>
    <row r="70" spans="1:39" x14ac:dyDescent="0.35">
      <c r="A70" s="4">
        <v>67</v>
      </c>
      <c r="B70" s="2">
        <v>755.07</v>
      </c>
      <c r="C70" s="2">
        <v>1029</v>
      </c>
      <c r="D70" s="1">
        <f t="shared" si="31"/>
        <v>1106.3999790000003</v>
      </c>
      <c r="E70" s="1">
        <f t="shared" si="32"/>
        <v>1093.239491</v>
      </c>
      <c r="G70" s="5">
        <f t="shared" si="35"/>
        <v>5990.756749200481</v>
      </c>
      <c r="I70" s="5">
        <f t="shared" si="36"/>
        <v>77.399979000000258</v>
      </c>
      <c r="K70" s="5">
        <f t="shared" si="37"/>
        <v>-77.399979000000258</v>
      </c>
      <c r="N70" s="7">
        <f t="shared" si="38"/>
        <v>7.5218638483965261E-2</v>
      </c>
      <c r="O70" s="7"/>
      <c r="P70" s="7">
        <f t="shared" si="39"/>
        <v>77.399979000000258</v>
      </c>
      <c r="Q70" s="7">
        <f t="shared" si="40"/>
        <v>121.99257159259287</v>
      </c>
      <c r="T70" s="5">
        <f t="shared" si="20"/>
        <v>4818.3622215747519</v>
      </c>
      <c r="U70" s="5">
        <f t="shared" si="41"/>
        <v>1988.4993141289453</v>
      </c>
      <c r="V70" s="5">
        <f t="shared" si="42"/>
        <v>11675.445062181847</v>
      </c>
      <c r="X70" s="15">
        <f t="shared" si="43"/>
        <v>4126.712203939087</v>
      </c>
      <c r="Z70" s="4">
        <f t="shared" si="44"/>
        <v>64.239491000000044</v>
      </c>
      <c r="AB70" s="6">
        <f t="shared" si="45"/>
        <v>-64.239491000000044</v>
      </c>
      <c r="AC70" s="6"/>
      <c r="AE70" s="4">
        <f t="shared" si="46"/>
        <v>6.2429048590864962E-2</v>
      </c>
      <c r="AG70" s="4">
        <f t="shared" si="33"/>
        <v>64.239491000000044</v>
      </c>
      <c r="AH70" s="4">
        <f t="shared" si="34"/>
        <v>108.83208359259265</v>
      </c>
      <c r="AK70" s="4">
        <f t="shared" si="47"/>
        <v>4853.6460212784859</v>
      </c>
      <c r="AL70" s="4">
        <f t="shared" si="48"/>
        <v>1988.4993141289453</v>
      </c>
      <c r="AM70" s="16">
        <f t="shared" si="49"/>
        <v>11847.064533784825</v>
      </c>
    </row>
    <row r="71" spans="1:39" x14ac:dyDescent="0.35">
      <c r="A71" s="4">
        <v>68</v>
      </c>
      <c r="B71" s="2">
        <v>724.52</v>
      </c>
      <c r="C71" s="2">
        <v>1033</v>
      </c>
      <c r="D71" s="1">
        <f t="shared" si="31"/>
        <v>1016.2866439999998</v>
      </c>
      <c r="E71" s="1">
        <f t="shared" si="32"/>
        <v>1002.4662759999999</v>
      </c>
      <c r="G71" s="5">
        <f t="shared" si="35"/>
        <v>279.33626878274282</v>
      </c>
      <c r="I71" s="5">
        <f t="shared" si="36"/>
        <v>16.713356000000203</v>
      </c>
      <c r="K71" s="5">
        <f t="shared" si="37"/>
        <v>16.713356000000203</v>
      </c>
      <c r="N71" s="7">
        <f t="shared" si="38"/>
        <v>1.6179434656340953E-2</v>
      </c>
      <c r="O71" s="7"/>
      <c r="P71" s="7">
        <f t="shared" si="39"/>
        <v>16.713356000000203</v>
      </c>
      <c r="Q71" s="7">
        <f t="shared" si="40"/>
        <v>31.879236592592406</v>
      </c>
      <c r="T71" s="5">
        <f t="shared" si="20"/>
        <v>871.73354038954233</v>
      </c>
      <c r="U71" s="5">
        <f t="shared" si="41"/>
        <v>2361.240054869686</v>
      </c>
      <c r="V71" s="5">
        <f t="shared" si="42"/>
        <v>321.83062618850278</v>
      </c>
      <c r="X71" s="15">
        <f t="shared" si="43"/>
        <v>932.30830130818333</v>
      </c>
      <c r="Z71" s="4">
        <f t="shared" si="44"/>
        <v>30.53372400000012</v>
      </c>
      <c r="AB71" s="6">
        <f t="shared" si="45"/>
        <v>30.53372400000012</v>
      </c>
      <c r="AC71" s="6"/>
      <c r="AE71" s="4">
        <f t="shared" si="46"/>
        <v>2.9558300096805538E-2</v>
      </c>
      <c r="AG71" s="4">
        <f t="shared" si="33"/>
        <v>30.53372400000012</v>
      </c>
      <c r="AH71" s="4">
        <f t="shared" si="34"/>
        <v>18.058868592592489</v>
      </c>
      <c r="AK71" s="4">
        <f t="shared" si="47"/>
        <v>878.11705209329341</v>
      </c>
      <c r="AL71" s="4">
        <f t="shared" si="48"/>
        <v>2361.240054869686</v>
      </c>
      <c r="AM71" s="16">
        <f t="shared" si="49"/>
        <v>326.56127257657045</v>
      </c>
    </row>
    <row r="72" spans="1:39" x14ac:dyDescent="0.35">
      <c r="A72" s="4">
        <v>69</v>
      </c>
      <c r="B72" s="2">
        <v>729.61</v>
      </c>
      <c r="C72" s="2">
        <v>1051</v>
      </c>
      <c r="D72" s="1">
        <f t="shared" si="31"/>
        <v>1031.3006170000003</v>
      </c>
      <c r="E72" s="1">
        <f t="shared" si="32"/>
        <v>1017.5901929999998</v>
      </c>
      <c r="G72" s="5">
        <f t="shared" si="35"/>
        <v>388.06569058067601</v>
      </c>
      <c r="I72" s="5">
        <f t="shared" si="36"/>
        <v>19.699382999999671</v>
      </c>
      <c r="K72" s="5">
        <f t="shared" si="37"/>
        <v>19.699382999999671</v>
      </c>
      <c r="N72" s="7">
        <f t="shared" si="38"/>
        <v>1.8743466222644785E-2</v>
      </c>
      <c r="O72" s="7"/>
      <c r="P72" s="7">
        <f t="shared" si="39"/>
        <v>19.699382999999671</v>
      </c>
      <c r="Q72" s="7">
        <f t="shared" si="40"/>
        <v>46.893209592592939</v>
      </c>
      <c r="T72" s="5">
        <f t="shared" si="20"/>
        <v>2194.4664189080845</v>
      </c>
      <c r="U72" s="5">
        <f t="shared" si="41"/>
        <v>4434.5733882030199</v>
      </c>
      <c r="V72" s="5">
        <f t="shared" si="42"/>
        <v>1085.9405047904022</v>
      </c>
      <c r="X72" s="15">
        <f t="shared" si="43"/>
        <v>1116.2152037772642</v>
      </c>
      <c r="Z72" s="4">
        <f t="shared" si="44"/>
        <v>33.409807000000228</v>
      </c>
      <c r="AB72" s="6">
        <f t="shared" si="45"/>
        <v>33.409807000000228</v>
      </c>
      <c r="AC72" s="6"/>
      <c r="AE72" s="4">
        <f t="shared" si="46"/>
        <v>3.1788588962892703E-2</v>
      </c>
      <c r="AG72" s="4">
        <f t="shared" si="33"/>
        <v>33.409807000000228</v>
      </c>
      <c r="AH72" s="4">
        <f t="shared" si="34"/>
        <v>33.182785592592381</v>
      </c>
      <c r="AK72" s="4">
        <f t="shared" si="47"/>
        <v>2210.5360106118105</v>
      </c>
      <c r="AL72" s="4">
        <f t="shared" si="48"/>
        <v>4434.5733882030199</v>
      </c>
      <c r="AM72" s="16">
        <f t="shared" si="49"/>
        <v>1101.902940023657</v>
      </c>
    </row>
    <row r="73" spans="1:39" x14ac:dyDescent="0.35">
      <c r="A73" s="4">
        <v>70</v>
      </c>
      <c r="B73" s="2">
        <v>724.52</v>
      </c>
      <c r="C73" s="2">
        <v>1051</v>
      </c>
      <c r="D73" s="1">
        <f t="shared" si="31"/>
        <v>1016.2866439999998</v>
      </c>
      <c r="E73" s="1">
        <f t="shared" si="32"/>
        <v>1002.4662759999999</v>
      </c>
      <c r="G73" s="5">
        <f t="shared" si="35"/>
        <v>1205.0170847827501</v>
      </c>
      <c r="I73" s="5">
        <f t="shared" si="36"/>
        <v>34.713356000000203</v>
      </c>
      <c r="K73" s="5">
        <f t="shared" si="37"/>
        <v>34.713356000000203</v>
      </c>
      <c r="N73" s="7">
        <f t="shared" si="38"/>
        <v>3.3028882968601528E-2</v>
      </c>
      <c r="O73" s="7"/>
      <c r="P73" s="7">
        <f t="shared" si="39"/>
        <v>34.713356000000203</v>
      </c>
      <c r="Q73" s="7">
        <f t="shared" si="40"/>
        <v>31.879236592592406</v>
      </c>
      <c r="T73" s="5">
        <f t="shared" si="20"/>
        <v>1194.6470317228634</v>
      </c>
      <c r="U73" s="5">
        <f t="shared" si="41"/>
        <v>4434.5733882030199</v>
      </c>
      <c r="V73" s="5">
        <f t="shared" si="42"/>
        <v>321.83062618850278</v>
      </c>
      <c r="X73" s="15">
        <f t="shared" si="43"/>
        <v>2355.5223653081875</v>
      </c>
      <c r="Z73" s="4">
        <f t="shared" si="44"/>
        <v>48.53372400000012</v>
      </c>
      <c r="AB73" s="6">
        <f t="shared" si="45"/>
        <v>48.53372400000012</v>
      </c>
      <c r="AC73" s="6"/>
      <c r="AE73" s="4">
        <f t="shared" si="46"/>
        <v>4.6178614652711815E-2</v>
      </c>
      <c r="AG73" s="4">
        <f t="shared" si="33"/>
        <v>48.53372400000012</v>
      </c>
      <c r="AH73" s="4">
        <f t="shared" si="34"/>
        <v>18.058868592592489</v>
      </c>
      <c r="AK73" s="4">
        <f t="shared" si="47"/>
        <v>1203.395167426632</v>
      </c>
      <c r="AL73" s="4">
        <f t="shared" si="48"/>
        <v>4434.5733882030199</v>
      </c>
      <c r="AM73" s="16">
        <f t="shared" si="49"/>
        <v>326.56127257657045</v>
      </c>
    </row>
    <row r="74" spans="1:39" x14ac:dyDescent="0.35">
      <c r="A74" s="4">
        <v>71</v>
      </c>
      <c r="B74" s="2">
        <v>744.89</v>
      </c>
      <c r="C74" s="2">
        <v>1053</v>
      </c>
      <c r="D74" s="1">
        <f t="shared" si="31"/>
        <v>1076.3720330000001</v>
      </c>
      <c r="E74" s="1">
        <f t="shared" si="32"/>
        <v>1062.9916569999998</v>
      </c>
      <c r="G74" s="5">
        <f t="shared" si="35"/>
        <v>546.25192655309377</v>
      </c>
      <c r="I74" s="5">
        <f t="shared" si="36"/>
        <v>23.372033000000101</v>
      </c>
      <c r="K74" s="5">
        <f t="shared" si="37"/>
        <v>-23.372033000000101</v>
      </c>
      <c r="N74" s="7">
        <f t="shared" si="38"/>
        <v>2.2195662867996298E-2</v>
      </c>
      <c r="O74" s="7"/>
      <c r="P74" s="7">
        <f t="shared" si="39"/>
        <v>23.372033000000101</v>
      </c>
      <c r="Q74" s="7">
        <f t="shared" si="40"/>
        <v>91.964625592592711</v>
      </c>
      <c r="T74" s="5">
        <f t="shared" si="20"/>
        <v>5351.9389169821434</v>
      </c>
      <c r="U74" s="5">
        <f t="shared" si="41"/>
        <v>4704.9437585733904</v>
      </c>
      <c r="V74" s="5">
        <f t="shared" si="42"/>
        <v>6087.9049019266195</v>
      </c>
      <c r="X74" s="15">
        <f t="shared" si="43"/>
        <v>99.833209605645095</v>
      </c>
      <c r="Z74" s="4">
        <f t="shared" si="44"/>
        <v>9.9916569999998046</v>
      </c>
      <c r="AB74" s="6">
        <f t="shared" si="45"/>
        <v>-9.9916569999998046</v>
      </c>
      <c r="AC74" s="6"/>
      <c r="AE74" s="4">
        <f t="shared" si="46"/>
        <v>9.4887530864195668E-3</v>
      </c>
      <c r="AG74" s="4">
        <f t="shared" si="33"/>
        <v>9.9916569999998046</v>
      </c>
      <c r="AH74" s="4">
        <f t="shared" si="34"/>
        <v>78.584249592592414</v>
      </c>
      <c r="AK74" s="4">
        <f t="shared" si="47"/>
        <v>5391.1299806858879</v>
      </c>
      <c r="AL74" s="4">
        <f t="shared" si="48"/>
        <v>4704.9437585733904</v>
      </c>
      <c r="AM74" s="16">
        <f t="shared" si="49"/>
        <v>6177.3921134953052</v>
      </c>
    </row>
    <row r="75" spans="1:39" x14ac:dyDescent="0.35">
      <c r="A75" s="4">
        <v>72</v>
      </c>
      <c r="B75" s="2">
        <v>724.52</v>
      </c>
      <c r="C75" s="2">
        <v>1057</v>
      </c>
      <c r="D75" s="1">
        <f t="shared" si="31"/>
        <v>1016.2866439999998</v>
      </c>
      <c r="E75" s="1">
        <f t="shared" si="32"/>
        <v>1002.4662759999999</v>
      </c>
      <c r="G75" s="5">
        <f t="shared" si="35"/>
        <v>1657.5773567827525</v>
      </c>
      <c r="I75" s="5">
        <f t="shared" si="36"/>
        <v>40.713356000000203</v>
      </c>
      <c r="K75" s="5">
        <f t="shared" si="37"/>
        <v>40.713356000000203</v>
      </c>
      <c r="N75" s="7">
        <f t="shared" si="38"/>
        <v>3.8517839167455256E-2</v>
      </c>
      <c r="O75" s="7"/>
      <c r="P75" s="7">
        <f t="shared" si="39"/>
        <v>40.713356000000203</v>
      </c>
      <c r="Q75" s="7">
        <f t="shared" si="40"/>
        <v>31.879236592592406</v>
      </c>
      <c r="T75" s="5">
        <f t="shared" si="20"/>
        <v>1302.2848621673038</v>
      </c>
      <c r="U75" s="5">
        <f t="shared" si="41"/>
        <v>5269.6844993141312</v>
      </c>
      <c r="V75" s="5">
        <f t="shared" si="42"/>
        <v>321.83062618850278</v>
      </c>
      <c r="X75" s="15">
        <f t="shared" si="43"/>
        <v>2973.927053308189</v>
      </c>
      <c r="Z75" s="4">
        <f t="shared" si="44"/>
        <v>54.53372400000012</v>
      </c>
      <c r="AB75" s="6">
        <f t="shared" si="45"/>
        <v>54.53372400000012</v>
      </c>
      <c r="AC75" s="6"/>
      <c r="AE75" s="4">
        <f t="shared" si="46"/>
        <v>5.1592927152317995E-2</v>
      </c>
      <c r="AG75" s="4">
        <f t="shared" si="33"/>
        <v>54.53372400000012</v>
      </c>
      <c r="AH75" s="4">
        <f t="shared" si="34"/>
        <v>18.058868592592489</v>
      </c>
      <c r="AK75" s="4">
        <f t="shared" si="47"/>
        <v>1311.8212058710783</v>
      </c>
      <c r="AL75" s="4">
        <f t="shared" si="48"/>
        <v>5269.6844993141312</v>
      </c>
      <c r="AM75" s="16">
        <f t="shared" si="49"/>
        <v>326.56127257657045</v>
      </c>
    </row>
    <row r="76" spans="1:39" x14ac:dyDescent="0.35">
      <c r="A76" s="4">
        <v>73</v>
      </c>
      <c r="B76" s="2">
        <v>755.07</v>
      </c>
      <c r="C76" s="2">
        <v>1057</v>
      </c>
      <c r="D76" s="1">
        <f t="shared" si="31"/>
        <v>1106.3999790000003</v>
      </c>
      <c r="E76" s="1">
        <f t="shared" si="32"/>
        <v>1093.239491</v>
      </c>
      <c r="G76" s="5">
        <f t="shared" si="35"/>
        <v>2440.3579252004665</v>
      </c>
      <c r="I76" s="5">
        <f t="shared" si="36"/>
        <v>49.399979000000258</v>
      </c>
      <c r="K76" s="5">
        <f t="shared" si="37"/>
        <v>-49.399979000000258</v>
      </c>
      <c r="N76" s="7">
        <f t="shared" si="38"/>
        <v>4.6736025543992678E-2</v>
      </c>
      <c r="O76" s="7"/>
      <c r="P76" s="7">
        <f t="shared" si="39"/>
        <v>49.399979000000258</v>
      </c>
      <c r="Q76" s="7">
        <f t="shared" si="40"/>
        <v>121.99257159259287</v>
      </c>
      <c r="T76" s="5">
        <f t="shared" si="20"/>
        <v>7843.8454769821537</v>
      </c>
      <c r="U76" s="5">
        <f t="shared" si="41"/>
        <v>5269.6844993141312</v>
      </c>
      <c r="V76" s="5">
        <f t="shared" si="42"/>
        <v>11675.445062181847</v>
      </c>
      <c r="X76" s="15">
        <f t="shared" si="43"/>
        <v>1313.3007079390841</v>
      </c>
      <c r="Z76" s="4">
        <f t="shared" si="44"/>
        <v>36.239491000000044</v>
      </c>
      <c r="AB76" s="6">
        <f t="shared" si="45"/>
        <v>-36.239491000000044</v>
      </c>
      <c r="AC76" s="6"/>
      <c r="AE76" s="4">
        <f t="shared" si="46"/>
        <v>3.4285232734153306E-2</v>
      </c>
      <c r="AG76" s="4">
        <f t="shared" si="33"/>
        <v>36.239491000000044</v>
      </c>
      <c r="AH76" s="4">
        <f t="shared" si="34"/>
        <v>108.83208359259265</v>
      </c>
      <c r="AK76" s="4">
        <f t="shared" si="47"/>
        <v>7901.2842206859068</v>
      </c>
      <c r="AL76" s="4">
        <f t="shared" si="48"/>
        <v>5269.6844993141312</v>
      </c>
      <c r="AM76" s="16">
        <f t="shared" si="49"/>
        <v>11847.064533784825</v>
      </c>
    </row>
    <row r="77" spans="1:39" x14ac:dyDescent="0.35">
      <c r="A77" s="4">
        <v>74</v>
      </c>
      <c r="B77" s="2">
        <v>760.17</v>
      </c>
      <c r="C77" s="2">
        <v>1090</v>
      </c>
      <c r="D77" s="1">
        <f t="shared" si="31"/>
        <v>1121.4434489999999</v>
      </c>
      <c r="E77" s="1">
        <f t="shared" si="32"/>
        <v>1108.3931209999998</v>
      </c>
      <c r="G77" s="5">
        <f t="shared" si="35"/>
        <v>988.69048501559303</v>
      </c>
      <c r="I77" s="5">
        <f t="shared" si="36"/>
        <v>31.443448999999873</v>
      </c>
      <c r="K77" s="5">
        <f t="shared" si="37"/>
        <v>-31.443448999999873</v>
      </c>
      <c r="N77" s="7">
        <f t="shared" si="38"/>
        <v>2.8847200917431075E-2</v>
      </c>
      <c r="O77" s="7"/>
      <c r="P77" s="7">
        <f t="shared" si="39"/>
        <v>31.443448999999873</v>
      </c>
      <c r="Q77" s="7">
        <f t="shared" si="40"/>
        <v>137.03604159259248</v>
      </c>
      <c r="T77" s="5">
        <f t="shared" si="20"/>
        <v>12998.072598315439</v>
      </c>
      <c r="U77" s="5">
        <f t="shared" si="41"/>
        <v>11149.795610425244</v>
      </c>
      <c r="V77" s="5">
        <f t="shared" si="42"/>
        <v>15152.734379552907</v>
      </c>
      <c r="X77" s="15">
        <f t="shared" si="43"/>
        <v>338.30690012063502</v>
      </c>
      <c r="Z77" s="4">
        <f t="shared" si="44"/>
        <v>18.393120999999837</v>
      </c>
      <c r="AB77" s="6">
        <f t="shared" si="45"/>
        <v>-18.393120999999837</v>
      </c>
      <c r="AC77" s="6"/>
      <c r="AE77" s="4">
        <f t="shared" si="46"/>
        <v>1.6874422935779666E-2</v>
      </c>
      <c r="AG77" s="4">
        <f t="shared" si="33"/>
        <v>18.393120999999837</v>
      </c>
      <c r="AH77" s="4">
        <f t="shared" si="34"/>
        <v>123.98571359259245</v>
      </c>
      <c r="AK77" s="4">
        <f t="shared" si="47"/>
        <v>13093.254606019234</v>
      </c>
      <c r="AL77" s="4">
        <f t="shared" si="48"/>
        <v>11149.795610425244</v>
      </c>
      <c r="AM77" s="16">
        <f t="shared" si="49"/>
        <v>15375.467153653552</v>
      </c>
    </row>
    <row r="78" spans="1:39" x14ac:dyDescent="0.35">
      <c r="A78" s="4">
        <v>75</v>
      </c>
      <c r="B78" s="2">
        <v>765.26</v>
      </c>
      <c r="C78" s="2">
        <v>1096</v>
      </c>
      <c r="D78" s="1">
        <f t="shared" si="31"/>
        <v>1136.457422</v>
      </c>
      <c r="E78" s="1">
        <f t="shared" si="32"/>
        <v>1123.5170379999997</v>
      </c>
      <c r="G78" s="5">
        <f t="shared" si="35"/>
        <v>1636.8029948860801</v>
      </c>
      <c r="I78" s="5">
        <f t="shared" si="36"/>
        <v>40.457421999999951</v>
      </c>
      <c r="K78" s="5">
        <f t="shared" si="37"/>
        <v>-40.457421999999951</v>
      </c>
      <c r="N78" s="7">
        <f t="shared" si="38"/>
        <v>3.6913706204379518E-2</v>
      </c>
      <c r="O78" s="7"/>
      <c r="P78" s="7">
        <f t="shared" si="39"/>
        <v>40.457421999999951</v>
      </c>
      <c r="Q78" s="7">
        <f t="shared" si="40"/>
        <v>152.05001459259256</v>
      </c>
      <c r="T78" s="5">
        <f t="shared" si="20"/>
        <v>15412.099430945074</v>
      </c>
      <c r="U78" s="5">
        <f t="shared" si="41"/>
        <v>12452.906721536356</v>
      </c>
      <c r="V78" s="5">
        <f t="shared" si="42"/>
        <v>19074.487120227324</v>
      </c>
      <c r="X78" s="15">
        <f t="shared" si="43"/>
        <v>757.1873802934291</v>
      </c>
      <c r="Z78" s="4">
        <f t="shared" si="44"/>
        <v>27.517037999999729</v>
      </c>
      <c r="AB78" s="6">
        <f t="shared" si="45"/>
        <v>-27.517037999999729</v>
      </c>
      <c r="AC78" s="6"/>
      <c r="AE78" s="4">
        <f t="shared" si="46"/>
        <v>2.510678649635012E-2</v>
      </c>
      <c r="AG78" s="4">
        <f t="shared" si="33"/>
        <v>27.517037999999729</v>
      </c>
      <c r="AH78" s="4">
        <f t="shared" si="34"/>
        <v>139.10963059259234</v>
      </c>
      <c r="AK78" s="4">
        <f t="shared" si="47"/>
        <v>15524.958822648854</v>
      </c>
      <c r="AL78" s="4">
        <f t="shared" si="48"/>
        <v>12452.906721536356</v>
      </c>
      <c r="AM78" s="16">
        <f t="shared" si="49"/>
        <v>19354.866444804342</v>
      </c>
    </row>
    <row r="79" spans="1:39" x14ac:dyDescent="0.35">
      <c r="A79" s="4">
        <v>76</v>
      </c>
      <c r="B79" s="2">
        <v>775.44</v>
      </c>
      <c r="C79" s="2">
        <v>1099</v>
      </c>
      <c r="D79" s="1">
        <f t="shared" si="31"/>
        <v>1166.4853680000001</v>
      </c>
      <c r="E79" s="1">
        <f t="shared" si="32"/>
        <v>1153.764872</v>
      </c>
      <c r="G79" s="5">
        <f t="shared" si="35"/>
        <v>4554.2748940954389</v>
      </c>
      <c r="I79" s="5">
        <f t="shared" si="36"/>
        <v>67.485368000000108</v>
      </c>
      <c r="K79" s="5">
        <f t="shared" si="37"/>
        <v>-67.485368000000108</v>
      </c>
      <c r="N79" s="7">
        <f t="shared" si="38"/>
        <v>6.1406158325750783E-2</v>
      </c>
      <c r="O79" s="7"/>
      <c r="P79" s="7">
        <f t="shared" si="39"/>
        <v>67.485368000000108</v>
      </c>
      <c r="Q79" s="7">
        <f t="shared" si="40"/>
        <v>182.07796059259272</v>
      </c>
      <c r="T79" s="5">
        <f t="shared" si="20"/>
        <v>19267.410862537683</v>
      </c>
      <c r="U79" s="5">
        <f t="shared" si="41"/>
        <v>13131.46227709191</v>
      </c>
      <c r="V79" s="5">
        <f t="shared" si="42"/>
        <v>28270.508913044549</v>
      </c>
      <c r="X79" s="15">
        <f t="shared" si="43"/>
        <v>2999.1912051763807</v>
      </c>
      <c r="Z79" s="4">
        <f t="shared" si="44"/>
        <v>54.764871999999968</v>
      </c>
      <c r="AB79" s="6">
        <f t="shared" si="45"/>
        <v>-54.764871999999968</v>
      </c>
      <c r="AC79" s="6"/>
      <c r="AE79" s="4">
        <f t="shared" si="46"/>
        <v>4.9831548680618717E-2</v>
      </c>
      <c r="AG79" s="4">
        <f t="shared" si="33"/>
        <v>54.764871999999968</v>
      </c>
      <c r="AH79" s="4">
        <f t="shared" si="34"/>
        <v>169.35746459259258</v>
      </c>
      <c r="AK79" s="4">
        <f t="shared" si="47"/>
        <v>19408.501846241474</v>
      </c>
      <c r="AL79" s="4">
        <f t="shared" si="48"/>
        <v>13131.46227709191</v>
      </c>
      <c r="AM79" s="16">
        <f t="shared" si="49"/>
        <v>28686.062219643398</v>
      </c>
    </row>
    <row r="80" spans="1:39" x14ac:dyDescent="0.35">
      <c r="A80" s="4">
        <v>77</v>
      </c>
      <c r="B80" s="2">
        <v>765.26</v>
      </c>
      <c r="C80" s="2">
        <v>1100</v>
      </c>
      <c r="D80" s="1">
        <f t="shared" si="31"/>
        <v>1136.457422</v>
      </c>
      <c r="E80" s="1">
        <f t="shared" si="32"/>
        <v>1123.5170379999997</v>
      </c>
      <c r="G80" s="5">
        <f t="shared" si="35"/>
        <v>1329.1436188860805</v>
      </c>
      <c r="I80" s="5">
        <f t="shared" si="36"/>
        <v>36.457421999999951</v>
      </c>
      <c r="K80" s="5">
        <f t="shared" si="37"/>
        <v>-36.457421999999951</v>
      </c>
      <c r="N80" s="7">
        <f t="shared" si="38"/>
        <v>3.3143110909090862E-2</v>
      </c>
      <c r="O80" s="7"/>
      <c r="P80" s="7">
        <f t="shared" si="39"/>
        <v>36.457421999999951</v>
      </c>
      <c r="Q80" s="7">
        <f t="shared" si="40"/>
        <v>152.05001459259256</v>
      </c>
      <c r="T80" s="5">
        <f t="shared" si="20"/>
        <v>15964.541096574701</v>
      </c>
      <c r="U80" s="5">
        <f t="shared" si="41"/>
        <v>13361.647462277097</v>
      </c>
      <c r="V80" s="5">
        <f t="shared" si="42"/>
        <v>19074.487120227324</v>
      </c>
      <c r="X80" s="15">
        <f t="shared" si="43"/>
        <v>553.05107629343127</v>
      </c>
      <c r="Z80" s="4">
        <f t="shared" si="44"/>
        <v>23.517037999999729</v>
      </c>
      <c r="AB80" s="6">
        <f t="shared" si="45"/>
        <v>-23.517037999999729</v>
      </c>
      <c r="AC80" s="6"/>
      <c r="AE80" s="4">
        <f t="shared" si="46"/>
        <v>2.1379125454545209E-2</v>
      </c>
      <c r="AG80" s="4">
        <f t="shared" si="33"/>
        <v>23.517037999999729</v>
      </c>
      <c r="AH80" s="4">
        <f t="shared" si="34"/>
        <v>139.10963059259234</v>
      </c>
      <c r="AK80" s="4">
        <f t="shared" si="47"/>
        <v>16081.445896278483</v>
      </c>
      <c r="AL80" s="4">
        <f t="shared" si="48"/>
        <v>13361.647462277097</v>
      </c>
      <c r="AM80" s="16">
        <f t="shared" si="49"/>
        <v>19354.866444804342</v>
      </c>
    </row>
    <row r="81" spans="1:39" x14ac:dyDescent="0.35">
      <c r="A81" s="4">
        <v>78</v>
      </c>
      <c r="B81" s="2">
        <v>755.07</v>
      </c>
      <c r="C81" s="2">
        <v>1100</v>
      </c>
      <c r="D81" s="1">
        <f t="shared" si="31"/>
        <v>1106.3999790000003</v>
      </c>
      <c r="E81" s="1">
        <f t="shared" si="32"/>
        <v>1093.239491</v>
      </c>
      <c r="G81" s="5">
        <f t="shared" si="35"/>
        <v>40.959731200444295</v>
      </c>
      <c r="I81" s="5">
        <f t="shared" si="36"/>
        <v>6.3999790000002577</v>
      </c>
      <c r="K81" s="5">
        <f t="shared" si="37"/>
        <v>-6.3999790000002577</v>
      </c>
      <c r="N81" s="7">
        <f t="shared" si="38"/>
        <v>5.8181627272729615E-3</v>
      </c>
      <c r="O81" s="7"/>
      <c r="P81" s="7">
        <f t="shared" si="39"/>
        <v>6.3999790000002577</v>
      </c>
      <c r="Q81" s="7">
        <f t="shared" si="40"/>
        <v>121.99257159259287</v>
      </c>
      <c r="T81" s="5">
        <f t="shared" si="20"/>
        <v>12490.123333500664</v>
      </c>
      <c r="U81" s="5">
        <f t="shared" si="41"/>
        <v>13361.647462277097</v>
      </c>
      <c r="V81" s="5">
        <f t="shared" si="42"/>
        <v>11675.445062181847</v>
      </c>
      <c r="X81" s="15">
        <f t="shared" si="43"/>
        <v>45.704481939080409</v>
      </c>
      <c r="Z81" s="4">
        <f t="shared" si="44"/>
        <v>6.7605089999999564</v>
      </c>
      <c r="AB81" s="6">
        <f t="shared" si="45"/>
        <v>6.7605089999999564</v>
      </c>
      <c r="AC81" s="6"/>
      <c r="AE81" s="4">
        <f t="shared" si="46"/>
        <v>6.145917272727233E-3</v>
      </c>
      <c r="AG81" s="4">
        <f t="shared" si="33"/>
        <v>6.7605089999999564</v>
      </c>
      <c r="AH81" s="4">
        <f t="shared" si="34"/>
        <v>108.83208359259265</v>
      </c>
      <c r="AK81" s="4">
        <f t="shared" si="47"/>
        <v>12581.585741204444</v>
      </c>
      <c r="AL81" s="4">
        <f t="shared" si="48"/>
        <v>13361.647462277097</v>
      </c>
      <c r="AM81" s="16">
        <f t="shared" si="49"/>
        <v>11847.064533784825</v>
      </c>
    </row>
    <row r="82" spans="1:39" x14ac:dyDescent="0.35">
      <c r="A82" s="4">
        <v>79</v>
      </c>
      <c r="B82" s="2">
        <v>780.54</v>
      </c>
      <c r="C82" s="2">
        <v>1114</v>
      </c>
      <c r="D82" s="1">
        <f t="shared" si="31"/>
        <v>1181.5288380000002</v>
      </c>
      <c r="E82" s="1">
        <f t="shared" si="32"/>
        <v>1168.9185019999998</v>
      </c>
      <c r="G82" s="5">
        <f t="shared" si="35"/>
        <v>4560.1439616302678</v>
      </c>
      <c r="I82" s="5">
        <f t="shared" si="36"/>
        <v>67.528838000000178</v>
      </c>
      <c r="K82" s="5">
        <f t="shared" si="37"/>
        <v>-67.528838000000178</v>
      </c>
      <c r="N82" s="7">
        <f t="shared" si="38"/>
        <v>6.0618346499102492E-2</v>
      </c>
      <c r="O82" s="7"/>
      <c r="P82" s="7">
        <f t="shared" si="39"/>
        <v>67.528838000000178</v>
      </c>
      <c r="Q82" s="7">
        <f t="shared" si="40"/>
        <v>197.12143059259279</v>
      </c>
      <c r="T82" s="5">
        <f t="shared" si="20"/>
        <v>23739.008577537687</v>
      </c>
      <c r="U82" s="5">
        <f t="shared" si="41"/>
        <v>16794.24005486969</v>
      </c>
      <c r="V82" s="5">
        <f t="shared" si="42"/>
        <v>33555.583724135387</v>
      </c>
      <c r="X82" s="15">
        <f t="shared" si="43"/>
        <v>3016.0418619239776</v>
      </c>
      <c r="Z82" s="4">
        <f t="shared" si="44"/>
        <v>54.918501999999762</v>
      </c>
      <c r="AB82" s="6">
        <f t="shared" si="45"/>
        <v>-54.918501999999762</v>
      </c>
      <c r="AC82" s="6"/>
      <c r="AE82" s="4">
        <f t="shared" si="46"/>
        <v>4.9298475763015943E-2</v>
      </c>
      <c r="AG82" s="4">
        <f t="shared" si="33"/>
        <v>54.918501999999762</v>
      </c>
      <c r="AH82" s="4">
        <f t="shared" si="34"/>
        <v>184.51109459259237</v>
      </c>
      <c r="AK82" s="4">
        <f t="shared" si="47"/>
        <v>23912.844081241452</v>
      </c>
      <c r="AL82" s="4">
        <f t="shared" si="48"/>
        <v>16794.24005486969</v>
      </c>
      <c r="AM82" s="16">
        <f t="shared" si="49"/>
        <v>34048.823298078154</v>
      </c>
    </row>
    <row r="83" spans="1:39" x14ac:dyDescent="0.35">
      <c r="A83" s="4">
        <v>80</v>
      </c>
      <c r="B83" s="2">
        <v>760.17</v>
      </c>
      <c r="C83" s="2">
        <v>1115</v>
      </c>
      <c r="D83" s="1">
        <f t="shared" si="31"/>
        <v>1121.4434489999999</v>
      </c>
      <c r="E83" s="1">
        <f t="shared" si="32"/>
        <v>1108.3931209999998</v>
      </c>
      <c r="G83" s="5">
        <f t="shared" si="35"/>
        <v>41.518035015599366</v>
      </c>
      <c r="I83" s="5">
        <f t="shared" si="36"/>
        <v>6.4434489999998732</v>
      </c>
      <c r="K83" s="5">
        <f t="shared" si="37"/>
        <v>-6.4434489999998732</v>
      </c>
      <c r="N83" s="7">
        <f t="shared" si="38"/>
        <v>5.7788780269057158E-3</v>
      </c>
      <c r="O83" s="7"/>
      <c r="P83" s="7">
        <f t="shared" si="39"/>
        <v>6.4434489999998732</v>
      </c>
      <c r="Q83" s="7">
        <f t="shared" si="40"/>
        <v>137.03604159259248</v>
      </c>
      <c r="T83" s="5">
        <f t="shared" si="20"/>
        <v>16075.48368350061</v>
      </c>
      <c r="U83" s="5">
        <f t="shared" si="41"/>
        <v>17054.425240054876</v>
      </c>
      <c r="V83" s="5">
        <f t="shared" si="42"/>
        <v>15152.734379552907</v>
      </c>
      <c r="X83" s="15">
        <f t="shared" si="43"/>
        <v>43.650850120643149</v>
      </c>
      <c r="Z83" s="4">
        <f t="shared" si="44"/>
        <v>6.6068790000001627</v>
      </c>
      <c r="AB83" s="6">
        <f t="shared" si="45"/>
        <v>6.6068790000001627</v>
      </c>
      <c r="AC83" s="6"/>
      <c r="AE83" s="4">
        <f t="shared" si="46"/>
        <v>5.9254520179373655E-3</v>
      </c>
      <c r="AG83" s="4">
        <f t="shared" si="33"/>
        <v>6.6068790000001627</v>
      </c>
      <c r="AH83" s="4">
        <f t="shared" si="34"/>
        <v>123.98571359259245</v>
      </c>
      <c r="AK83" s="4">
        <f t="shared" si="47"/>
        <v>16193.200891204426</v>
      </c>
      <c r="AL83" s="4">
        <f t="shared" si="48"/>
        <v>17054.425240054876</v>
      </c>
      <c r="AM83" s="16">
        <f t="shared" si="49"/>
        <v>15375.467153653552</v>
      </c>
    </row>
    <row r="84" spans="1:39" x14ac:dyDescent="0.35">
      <c r="A84" s="4">
        <v>81</v>
      </c>
      <c r="B84" s="2">
        <v>785.63</v>
      </c>
      <c r="C84" s="2">
        <v>1121</v>
      </c>
      <c r="D84" s="1">
        <f t="shared" si="31"/>
        <v>1196.5428110000003</v>
      </c>
      <c r="E84" s="1">
        <f t="shared" si="32"/>
        <v>1184.0424190000001</v>
      </c>
      <c r="G84" s="5">
        <f t="shared" si="35"/>
        <v>5706.7162937817593</v>
      </c>
      <c r="I84" s="5">
        <f t="shared" si="36"/>
        <v>75.542811000000256</v>
      </c>
      <c r="K84" s="5">
        <f t="shared" si="37"/>
        <v>-75.542811000000256</v>
      </c>
      <c r="N84" s="7">
        <f t="shared" si="38"/>
        <v>6.7388769848349919E-2</v>
      </c>
      <c r="O84" s="7"/>
      <c r="P84" s="7">
        <f t="shared" si="39"/>
        <v>75.542811000000256</v>
      </c>
      <c r="Q84" s="7">
        <f t="shared" si="40"/>
        <v>212.13540359259287</v>
      </c>
      <c r="T84" s="5">
        <f t="shared" si="20"/>
        <v>27072.078901574732</v>
      </c>
      <c r="U84" s="5">
        <f t="shared" si="41"/>
        <v>18657.536351165985</v>
      </c>
      <c r="V84" s="5">
        <f t="shared" si="42"/>
        <v>39281.577281090817</v>
      </c>
      <c r="X84" s="15">
        <f t="shared" si="43"/>
        <v>3974.3465933715747</v>
      </c>
      <c r="Z84" s="4">
        <f t="shared" si="44"/>
        <v>63.042419000000109</v>
      </c>
      <c r="AB84" s="6">
        <f t="shared" si="45"/>
        <v>-63.042419000000109</v>
      </c>
      <c r="AC84" s="6"/>
      <c r="AE84" s="4">
        <f t="shared" si="46"/>
        <v>5.623766190900991E-2</v>
      </c>
      <c r="AG84" s="4">
        <f t="shared" si="33"/>
        <v>63.042419000000109</v>
      </c>
      <c r="AH84" s="4">
        <f t="shared" si="34"/>
        <v>199.63501159259272</v>
      </c>
      <c r="AK84" s="4">
        <f t="shared" si="47"/>
        <v>27270.321741278538</v>
      </c>
      <c r="AL84" s="4">
        <f t="shared" si="48"/>
        <v>18657.536351165985</v>
      </c>
      <c r="AM84" s="16">
        <f t="shared" si="49"/>
        <v>39858.984266503867</v>
      </c>
    </row>
    <row r="85" spans="1:39" x14ac:dyDescent="0.35">
      <c r="A85" s="4">
        <v>82</v>
      </c>
      <c r="B85" s="2">
        <v>785.63</v>
      </c>
      <c r="C85" s="2">
        <v>1132</v>
      </c>
      <c r="D85" s="1">
        <f t="shared" si="31"/>
        <v>1196.5428110000003</v>
      </c>
      <c r="E85" s="1">
        <f t="shared" si="32"/>
        <v>1184.0424190000001</v>
      </c>
      <c r="G85" s="5">
        <f t="shared" si="35"/>
        <v>4165.7744517817537</v>
      </c>
      <c r="I85" s="5">
        <f t="shared" si="36"/>
        <v>64.542811000000256</v>
      </c>
      <c r="K85" s="5">
        <f t="shared" si="37"/>
        <v>-64.542811000000256</v>
      </c>
      <c r="N85" s="7">
        <f t="shared" si="38"/>
        <v>5.7016617491166301E-2</v>
      </c>
      <c r="O85" s="7"/>
      <c r="P85" s="7">
        <f t="shared" si="39"/>
        <v>64.542811000000256</v>
      </c>
      <c r="Q85" s="7">
        <f t="shared" si="40"/>
        <v>212.13540359259287</v>
      </c>
      <c r="T85" s="5">
        <f t="shared" si="20"/>
        <v>29252.232761056213</v>
      </c>
      <c r="U85" s="5">
        <f t="shared" si="41"/>
        <v>21783.573388203022</v>
      </c>
      <c r="V85" s="5">
        <f t="shared" si="42"/>
        <v>39281.577281090817</v>
      </c>
      <c r="X85" s="15">
        <f t="shared" si="43"/>
        <v>2708.4133753715723</v>
      </c>
      <c r="Z85" s="4">
        <f t="shared" si="44"/>
        <v>52.042419000000109</v>
      </c>
      <c r="AB85" s="6">
        <f t="shared" si="45"/>
        <v>-52.042419000000109</v>
      </c>
      <c r="AC85" s="6"/>
      <c r="AE85" s="4">
        <f t="shared" si="46"/>
        <v>4.5973868374558399E-2</v>
      </c>
      <c r="AG85" s="4">
        <f t="shared" si="33"/>
        <v>52.042419000000109</v>
      </c>
      <c r="AH85" s="4">
        <f t="shared" si="34"/>
        <v>199.63501159259272</v>
      </c>
      <c r="AK85" s="4">
        <f t="shared" si="47"/>
        <v>29466.440384760026</v>
      </c>
      <c r="AL85" s="4">
        <f t="shared" si="48"/>
        <v>21783.573388203022</v>
      </c>
      <c r="AM85" s="16">
        <f t="shared" si="49"/>
        <v>39858.984266503867</v>
      </c>
    </row>
    <row r="86" spans="1:39" x14ac:dyDescent="0.35">
      <c r="A86" s="4">
        <v>83</v>
      </c>
      <c r="B86" s="2">
        <v>790.72</v>
      </c>
      <c r="C86" s="2">
        <v>1141</v>
      </c>
      <c r="D86" s="1">
        <f t="shared" si="31"/>
        <v>1211.5567840000003</v>
      </c>
      <c r="E86" s="1">
        <f t="shared" si="32"/>
        <v>1199.166336</v>
      </c>
      <c r="G86" s="5">
        <f t="shared" si="35"/>
        <v>4978.259768422703</v>
      </c>
      <c r="I86" s="5">
        <f t="shared" si="36"/>
        <v>70.556784000000334</v>
      </c>
      <c r="K86" s="5">
        <f t="shared" si="37"/>
        <v>-70.556784000000334</v>
      </c>
      <c r="N86" s="7">
        <f t="shared" si="38"/>
        <v>6.1837672217353493E-2</v>
      </c>
      <c r="O86" s="7"/>
      <c r="P86" s="7">
        <f t="shared" si="39"/>
        <v>70.556784000000334</v>
      </c>
      <c r="Q86" s="7">
        <f t="shared" si="40"/>
        <v>227.14937659259294</v>
      </c>
      <c r="T86" s="5">
        <f t="shared" si="20"/>
        <v>33387.071966908079</v>
      </c>
      <c r="U86" s="5">
        <f t="shared" si="41"/>
        <v>24521.24005486969</v>
      </c>
      <c r="V86" s="5">
        <f t="shared" si="42"/>
        <v>45458.409608535709</v>
      </c>
      <c r="X86" s="15">
        <f t="shared" si="43"/>
        <v>3383.3226436648961</v>
      </c>
      <c r="Z86" s="4">
        <f t="shared" si="44"/>
        <v>58.166336000000001</v>
      </c>
      <c r="AB86" s="6">
        <f t="shared" si="45"/>
        <v>-58.166336000000001</v>
      </c>
      <c r="AC86" s="6"/>
      <c r="AE86" s="4">
        <f t="shared" si="46"/>
        <v>5.097838387379492E-2</v>
      </c>
      <c r="AG86" s="4">
        <f t="shared" si="33"/>
        <v>58.166336000000001</v>
      </c>
      <c r="AH86" s="4">
        <f t="shared" si="34"/>
        <v>214.75892859259261</v>
      </c>
      <c r="AK86" s="4">
        <f t="shared" si="47"/>
        <v>33631.558102611867</v>
      </c>
      <c r="AL86" s="4">
        <f t="shared" si="48"/>
        <v>24521.24005486969</v>
      </c>
      <c r="AM86" s="16">
        <f t="shared" si="49"/>
        <v>46126.61096577518</v>
      </c>
    </row>
    <row r="87" spans="1:39" x14ac:dyDescent="0.35">
      <c r="A87" s="4">
        <v>84</v>
      </c>
      <c r="B87" s="2">
        <v>760.17</v>
      </c>
      <c r="C87" s="2">
        <v>1143</v>
      </c>
      <c r="D87" s="1">
        <f t="shared" si="31"/>
        <v>1121.4434489999999</v>
      </c>
      <c r="E87" s="1">
        <f t="shared" si="32"/>
        <v>1108.3931209999998</v>
      </c>
      <c r="G87" s="5">
        <f t="shared" si="35"/>
        <v>464.68489101560647</v>
      </c>
      <c r="I87" s="5">
        <f t="shared" si="36"/>
        <v>21.556551000000127</v>
      </c>
      <c r="K87" s="5">
        <f t="shared" si="37"/>
        <v>21.556551000000127</v>
      </c>
      <c r="N87" s="7">
        <f t="shared" si="38"/>
        <v>1.8859624671916122E-2</v>
      </c>
      <c r="O87" s="7"/>
      <c r="P87" s="7">
        <f t="shared" si="39"/>
        <v>21.556551000000127</v>
      </c>
      <c r="Q87" s="7">
        <f t="shared" si="40"/>
        <v>137.03604159259248</v>
      </c>
      <c r="T87" s="5">
        <f t="shared" si="20"/>
        <v>19522.184098908001</v>
      </c>
      <c r="U87" s="5">
        <f t="shared" si="41"/>
        <v>25151.610425240062</v>
      </c>
      <c r="V87" s="5">
        <f t="shared" si="42"/>
        <v>15152.734379552907</v>
      </c>
      <c r="X87" s="15">
        <f t="shared" si="43"/>
        <v>1197.6360741206522</v>
      </c>
      <c r="Z87" s="4">
        <f t="shared" si="44"/>
        <v>34.606879000000163</v>
      </c>
      <c r="AB87" s="6">
        <f t="shared" si="45"/>
        <v>34.606879000000163</v>
      </c>
      <c r="AC87" s="6"/>
      <c r="AE87" s="4">
        <f t="shared" si="46"/>
        <v>3.0277234470691305E-2</v>
      </c>
      <c r="AG87" s="4">
        <f t="shared" si="33"/>
        <v>34.606879000000163</v>
      </c>
      <c r="AH87" s="4">
        <f t="shared" si="34"/>
        <v>123.98571359259245</v>
      </c>
      <c r="AK87" s="4">
        <f t="shared" si="47"/>
        <v>19665.140730611842</v>
      </c>
      <c r="AL87" s="4">
        <f t="shared" si="48"/>
        <v>25151.610425240062</v>
      </c>
      <c r="AM87" s="16">
        <f t="shared" si="49"/>
        <v>15375.467153653552</v>
      </c>
    </row>
    <row r="88" spans="1:39" x14ac:dyDescent="0.35">
      <c r="A88" s="4">
        <v>85</v>
      </c>
      <c r="B88" s="2">
        <v>775.44</v>
      </c>
      <c r="C88" s="2">
        <v>1143</v>
      </c>
      <c r="D88" s="1">
        <f t="shared" si="31"/>
        <v>1166.4853680000001</v>
      </c>
      <c r="E88" s="1">
        <f t="shared" si="32"/>
        <v>1153.764872</v>
      </c>
      <c r="G88" s="5">
        <f t="shared" si="35"/>
        <v>551.56251009542905</v>
      </c>
      <c r="I88" s="5">
        <f t="shared" si="36"/>
        <v>23.485368000000108</v>
      </c>
      <c r="K88" s="5">
        <f t="shared" si="37"/>
        <v>-23.485368000000108</v>
      </c>
      <c r="N88" s="7">
        <f t="shared" si="38"/>
        <v>2.0547128608923979E-2</v>
      </c>
      <c r="O88" s="7"/>
      <c r="P88" s="7">
        <f t="shared" si="39"/>
        <v>23.485368000000108</v>
      </c>
      <c r="Q88" s="7">
        <f t="shared" si="40"/>
        <v>182.07796059259272</v>
      </c>
      <c r="T88" s="5">
        <f t="shared" si="20"/>
        <v>26665.498808463595</v>
      </c>
      <c r="U88" s="5">
        <f t="shared" si="41"/>
        <v>25151.610425240062</v>
      </c>
      <c r="V88" s="5">
        <f t="shared" si="42"/>
        <v>28270.508913044549</v>
      </c>
      <c r="X88" s="15">
        <f t="shared" si="43"/>
        <v>115.88246917638332</v>
      </c>
      <c r="Z88" s="4">
        <f t="shared" si="44"/>
        <v>10.764871999999968</v>
      </c>
      <c r="AB88" s="6">
        <f t="shared" si="45"/>
        <v>-10.764871999999968</v>
      </c>
      <c r="AC88" s="6"/>
      <c r="AE88" s="4">
        <f t="shared" si="46"/>
        <v>9.4180857392825619E-3</v>
      </c>
      <c r="AG88" s="4">
        <f t="shared" si="33"/>
        <v>10.764871999999968</v>
      </c>
      <c r="AH88" s="4">
        <f t="shared" si="34"/>
        <v>169.35746459259258</v>
      </c>
      <c r="AK88" s="4">
        <f t="shared" si="47"/>
        <v>26860.764352167418</v>
      </c>
      <c r="AL88" s="4">
        <f t="shared" si="48"/>
        <v>25151.610425240062</v>
      </c>
      <c r="AM88" s="16">
        <f t="shared" si="49"/>
        <v>28686.062219643398</v>
      </c>
    </row>
    <row r="89" spans="1:39" x14ac:dyDescent="0.35">
      <c r="A89" s="4">
        <v>86</v>
      </c>
      <c r="B89" s="2">
        <v>795.82</v>
      </c>
      <c r="C89" s="2">
        <v>1153</v>
      </c>
      <c r="D89" s="1">
        <f t="shared" si="31"/>
        <v>1226.6002540000004</v>
      </c>
      <c r="E89" s="1">
        <f t="shared" si="32"/>
        <v>1214.3199660000002</v>
      </c>
      <c r="G89" s="5">
        <f t="shared" si="35"/>
        <v>5416.9973888645754</v>
      </c>
      <c r="I89" s="5">
        <f t="shared" si="36"/>
        <v>73.600254000000405</v>
      </c>
      <c r="K89" s="5">
        <f t="shared" si="37"/>
        <v>-73.600254000000405</v>
      </c>
      <c r="N89" s="7">
        <f t="shared" si="38"/>
        <v>6.3833698178664702E-2</v>
      </c>
      <c r="O89" s="7"/>
      <c r="P89" s="7">
        <f t="shared" si="39"/>
        <v>73.600254000000405</v>
      </c>
      <c r="Q89" s="7">
        <f t="shared" si="40"/>
        <v>242.19284659259301</v>
      </c>
      <c r="T89" s="5">
        <f t="shared" si="20"/>
        <v>38481.806916685862</v>
      </c>
      <c r="U89" s="5">
        <f t="shared" si="41"/>
        <v>28423.462277091912</v>
      </c>
      <c r="V89" s="5">
        <f t="shared" si="42"/>
        <v>52099.545408533602</v>
      </c>
      <c r="X89" s="15">
        <f t="shared" si="43"/>
        <v>3760.1382302411866</v>
      </c>
      <c r="Z89" s="4">
        <f t="shared" si="44"/>
        <v>61.31996600000025</v>
      </c>
      <c r="AB89" s="6">
        <f t="shared" si="45"/>
        <v>-61.31996600000025</v>
      </c>
      <c r="AC89" s="6"/>
      <c r="AE89" s="4">
        <f t="shared" si="46"/>
        <v>5.3182971379011491E-2</v>
      </c>
      <c r="AG89" s="4">
        <f t="shared" si="33"/>
        <v>61.31996600000025</v>
      </c>
      <c r="AH89" s="4">
        <f t="shared" si="34"/>
        <v>229.91255859259286</v>
      </c>
      <c r="AK89" s="4">
        <f t="shared" si="47"/>
        <v>38763.600668389692</v>
      </c>
      <c r="AL89" s="4">
        <f t="shared" si="48"/>
        <v>28423.462277091912</v>
      </c>
      <c r="AM89" s="16">
        <f t="shared" si="49"/>
        <v>52865.366018038774</v>
      </c>
    </row>
    <row r="90" spans="1:39" x14ac:dyDescent="0.35">
      <c r="A90" s="4">
        <v>87</v>
      </c>
      <c r="B90" s="2">
        <v>800.91</v>
      </c>
      <c r="C90" s="2">
        <v>1208</v>
      </c>
      <c r="D90" s="1">
        <f t="shared" si="31"/>
        <v>1241.614227</v>
      </c>
      <c r="E90" s="1">
        <f t="shared" si="32"/>
        <v>1229.4438829999997</v>
      </c>
      <c r="G90" s="5">
        <f t="shared" si="35"/>
        <v>1129.916256807531</v>
      </c>
      <c r="I90" s="5">
        <f t="shared" si="36"/>
        <v>33.614227000000028</v>
      </c>
      <c r="K90" s="5">
        <f t="shared" si="37"/>
        <v>-33.614227000000028</v>
      </c>
      <c r="N90" s="7">
        <f t="shared" si="38"/>
        <v>2.782634685430466E-2</v>
      </c>
      <c r="O90" s="7"/>
      <c r="P90" s="7">
        <f t="shared" si="39"/>
        <v>33.614227000000028</v>
      </c>
      <c r="Q90" s="7">
        <f t="shared" si="40"/>
        <v>257.20681959259264</v>
      </c>
      <c r="T90" s="5">
        <f t="shared" si="20"/>
        <v>54392.748727278369</v>
      </c>
      <c r="U90" s="5">
        <f t="shared" si="41"/>
        <v>49993.647462277098</v>
      </c>
      <c r="V90" s="5">
        <f t="shared" si="42"/>
        <v>59178.94101128036</v>
      </c>
      <c r="X90" s="15">
        <f t="shared" si="43"/>
        <v>459.84011811767556</v>
      </c>
      <c r="Z90" s="4">
        <f t="shared" si="44"/>
        <v>21.443882999999687</v>
      </c>
      <c r="AB90" s="6">
        <f t="shared" si="45"/>
        <v>-21.443882999999687</v>
      </c>
      <c r="AC90" s="6"/>
      <c r="AE90" s="4">
        <f t="shared" si="46"/>
        <v>1.7751558774834177E-2</v>
      </c>
      <c r="AG90" s="4">
        <f t="shared" si="33"/>
        <v>21.443882999999687</v>
      </c>
      <c r="AH90" s="4">
        <f t="shared" si="34"/>
        <v>245.0364755925923</v>
      </c>
      <c r="AK90" s="4">
        <f t="shared" si="47"/>
        <v>54791.054782982195</v>
      </c>
      <c r="AL90" s="4">
        <f t="shared" si="48"/>
        <v>49993.647462277098</v>
      </c>
      <c r="AM90" s="16">
        <f t="shared" si="49"/>
        <v>60048.822932893061</v>
      </c>
    </row>
    <row r="91" spans="1:39" x14ac:dyDescent="0.35">
      <c r="A91" s="4">
        <v>88</v>
      </c>
      <c r="B91" s="2">
        <v>785.63</v>
      </c>
      <c r="C91" s="2">
        <v>1213</v>
      </c>
      <c r="D91" s="1">
        <f t="shared" si="31"/>
        <v>1196.5428110000003</v>
      </c>
      <c r="E91" s="1">
        <f t="shared" si="32"/>
        <v>1184.0424190000001</v>
      </c>
      <c r="G91" s="5">
        <f t="shared" si="35"/>
        <v>270.83906978171257</v>
      </c>
      <c r="I91" s="5">
        <f t="shared" si="36"/>
        <v>16.457188999999744</v>
      </c>
      <c r="K91" s="5">
        <f t="shared" si="37"/>
        <v>16.457188999999744</v>
      </c>
      <c r="N91" s="7">
        <f t="shared" si="38"/>
        <v>1.356734460016467E-2</v>
      </c>
      <c r="O91" s="7"/>
      <c r="P91" s="7">
        <f t="shared" si="39"/>
        <v>16.457188999999744</v>
      </c>
      <c r="Q91" s="7">
        <f t="shared" si="40"/>
        <v>212.13540359259287</v>
      </c>
      <c r="T91" s="5">
        <f t="shared" si="20"/>
        <v>45306.092999056193</v>
      </c>
      <c r="U91" s="5">
        <f t="shared" si="41"/>
        <v>52254.573388203025</v>
      </c>
      <c r="V91" s="5">
        <f t="shared" si="42"/>
        <v>39281.577281090817</v>
      </c>
      <c r="X91" s="15">
        <f t="shared" si="43"/>
        <v>838.54149737155467</v>
      </c>
      <c r="Z91" s="4">
        <f t="shared" si="44"/>
        <v>28.957580999999891</v>
      </c>
      <c r="AB91" s="6">
        <f t="shared" si="45"/>
        <v>28.957580999999891</v>
      </c>
      <c r="AC91" s="6"/>
      <c r="AE91" s="4">
        <f t="shared" si="46"/>
        <v>2.3872696619950447E-2</v>
      </c>
      <c r="AG91" s="4">
        <f t="shared" si="33"/>
        <v>28.957580999999891</v>
      </c>
      <c r="AH91" s="4">
        <f t="shared" si="34"/>
        <v>199.63501159259272</v>
      </c>
      <c r="AK91" s="4">
        <f t="shared" si="47"/>
        <v>45637.85948676007</v>
      </c>
      <c r="AL91" s="4">
        <f t="shared" si="48"/>
        <v>52254.573388203025</v>
      </c>
      <c r="AM91" s="16">
        <f t="shared" si="49"/>
        <v>39858.984266503867</v>
      </c>
    </row>
    <row r="92" spans="1:39" x14ac:dyDescent="0.35">
      <c r="A92" s="4">
        <v>89</v>
      </c>
      <c r="B92" s="2">
        <v>811.09</v>
      </c>
      <c r="C92" s="2">
        <v>1236</v>
      </c>
      <c r="D92" s="1">
        <f t="shared" si="31"/>
        <v>1271.6421730000002</v>
      </c>
      <c r="E92" s="1">
        <f t="shared" si="32"/>
        <v>1259.6917169999999</v>
      </c>
      <c r="G92" s="5">
        <f t="shared" si="35"/>
        <v>1270.364496161942</v>
      </c>
      <c r="I92" s="5">
        <f t="shared" si="36"/>
        <v>35.642173000000184</v>
      </c>
      <c r="K92" s="5">
        <f t="shared" si="37"/>
        <v>-35.642173000000184</v>
      </c>
      <c r="N92" s="7">
        <f t="shared" si="38"/>
        <v>2.8836709546925715E-2</v>
      </c>
      <c r="O92" s="7"/>
      <c r="P92" s="7">
        <f t="shared" si="39"/>
        <v>35.642173000000184</v>
      </c>
      <c r="Q92" s="7">
        <f t="shared" si="40"/>
        <v>287.23476559259279</v>
      </c>
      <c r="T92" s="5">
        <f t="shared" si="20"/>
        <v>68759.039711056175</v>
      </c>
      <c r="U92" s="5">
        <f t="shared" si="41"/>
        <v>63298.832647462288</v>
      </c>
      <c r="V92" s="5">
        <f t="shared" si="42"/>
        <v>74690.248528242679</v>
      </c>
      <c r="X92" s="15">
        <f t="shared" si="43"/>
        <v>561.29745440808551</v>
      </c>
      <c r="Z92" s="4">
        <f t="shared" si="44"/>
        <v>23.691716999999926</v>
      </c>
      <c r="AB92" s="6">
        <f t="shared" si="45"/>
        <v>-23.691716999999926</v>
      </c>
      <c r="AC92" s="6"/>
      <c r="AE92" s="4">
        <f t="shared" si="46"/>
        <v>1.9168055825242659E-2</v>
      </c>
      <c r="AG92" s="4">
        <f t="shared" si="33"/>
        <v>23.691716999999926</v>
      </c>
      <c r="AH92" s="4">
        <f t="shared" si="34"/>
        <v>275.28430959259254</v>
      </c>
      <c r="AK92" s="4">
        <f t="shared" si="47"/>
        <v>69262.54693476003</v>
      </c>
      <c r="AL92" s="4">
        <f t="shared" si="48"/>
        <v>63298.832647462288</v>
      </c>
      <c r="AM92" s="16">
        <f t="shared" si="49"/>
        <v>75788.133955139623</v>
      </c>
    </row>
    <row r="93" spans="1:39" x14ac:dyDescent="0.35">
      <c r="A93" s="4">
        <v>90</v>
      </c>
      <c r="B93" s="2">
        <v>795.82</v>
      </c>
      <c r="C93" s="2">
        <v>1239</v>
      </c>
      <c r="D93" s="1">
        <f t="shared" si="31"/>
        <v>1226.6002540000004</v>
      </c>
      <c r="E93" s="1">
        <f t="shared" si="32"/>
        <v>1214.3199660000002</v>
      </c>
      <c r="G93" s="5">
        <f t="shared" si="35"/>
        <v>153.75370086450596</v>
      </c>
      <c r="I93" s="5">
        <f t="shared" si="36"/>
        <v>12.399745999999595</v>
      </c>
      <c r="K93" s="5">
        <f t="shared" si="37"/>
        <v>12.399745999999595</v>
      </c>
      <c r="N93" s="7">
        <f t="shared" si="38"/>
        <v>1.0007866020984338E-2</v>
      </c>
      <c r="O93" s="7"/>
      <c r="P93" s="7">
        <f t="shared" si="39"/>
        <v>12.399745999999595</v>
      </c>
      <c r="Q93" s="7">
        <f t="shared" si="40"/>
        <v>242.19284659259301</v>
      </c>
      <c r="T93" s="5">
        <f t="shared" si="20"/>
        <v>58111.586279722898</v>
      </c>
      <c r="U93" s="5">
        <f t="shared" si="41"/>
        <v>64817.388203017843</v>
      </c>
      <c r="V93" s="5">
        <f t="shared" si="42"/>
        <v>52099.545408533602</v>
      </c>
      <c r="X93" s="15">
        <f t="shared" si="43"/>
        <v>609.10407824114372</v>
      </c>
      <c r="Z93" s="4">
        <f t="shared" si="44"/>
        <v>24.68003399999975</v>
      </c>
      <c r="AB93" s="6">
        <f t="shared" si="45"/>
        <v>24.68003399999975</v>
      </c>
      <c r="AC93" s="6"/>
      <c r="AE93" s="4">
        <f t="shared" si="46"/>
        <v>1.9919317191283092E-2</v>
      </c>
      <c r="AG93" s="4">
        <f t="shared" si="33"/>
        <v>24.68003399999975</v>
      </c>
      <c r="AH93" s="4">
        <f t="shared" si="34"/>
        <v>229.91255859259286</v>
      </c>
      <c r="AK93" s="4">
        <f t="shared" si="47"/>
        <v>58537.124559426789</v>
      </c>
      <c r="AL93" s="4">
        <f t="shared" si="48"/>
        <v>64817.388203017843</v>
      </c>
      <c r="AM93" s="16">
        <f t="shared" si="49"/>
        <v>52865.366018038774</v>
      </c>
    </row>
    <row r="94" spans="1:39" x14ac:dyDescent="0.35">
      <c r="A94" s="4">
        <v>91</v>
      </c>
      <c r="B94" s="2">
        <v>836.55</v>
      </c>
      <c r="C94" s="2">
        <v>1362</v>
      </c>
      <c r="D94" s="1">
        <f t="shared" si="31"/>
        <v>1346.7415350000001</v>
      </c>
      <c r="E94" s="1">
        <f t="shared" si="32"/>
        <v>1335.3410149999997</v>
      </c>
      <c r="G94" s="5">
        <f t="shared" si="35"/>
        <v>232.82075415622157</v>
      </c>
      <c r="I94" s="5">
        <f t="shared" si="36"/>
        <v>15.258464999999887</v>
      </c>
      <c r="K94" s="5">
        <f t="shared" si="37"/>
        <v>15.258464999999887</v>
      </c>
      <c r="N94" s="7">
        <f t="shared" si="38"/>
        <v>1.1202984581497715E-2</v>
      </c>
      <c r="O94" s="7"/>
      <c r="P94" s="7">
        <f t="shared" si="39"/>
        <v>15.258464999999887</v>
      </c>
      <c r="Q94" s="7">
        <f t="shared" si="40"/>
        <v>362.33412759259272</v>
      </c>
      <c r="T94" s="5">
        <f t="shared" si="20"/>
        <v>131551.19360401906</v>
      </c>
      <c r="U94" s="5">
        <f t="shared" si="41"/>
        <v>142576.16598079563</v>
      </c>
      <c r="V94" s="5">
        <f t="shared" si="42"/>
        <v>121378.74812100861</v>
      </c>
      <c r="X94" s="15">
        <f t="shared" si="43"/>
        <v>710.70148123023876</v>
      </c>
      <c r="Z94" s="4">
        <f t="shared" si="44"/>
        <v>26.658985000000257</v>
      </c>
      <c r="AB94" s="6">
        <f t="shared" si="45"/>
        <v>26.658985000000257</v>
      </c>
      <c r="AC94" s="6"/>
      <c r="AE94" s="4">
        <f t="shared" si="46"/>
        <v>1.9573410425844536E-2</v>
      </c>
      <c r="AG94" s="4">
        <f t="shared" si="33"/>
        <v>26.658985000000257</v>
      </c>
      <c r="AH94" s="4">
        <f t="shared" si="34"/>
        <v>350.93360759259235</v>
      </c>
      <c r="AK94" s="4">
        <f t="shared" si="47"/>
        <v>132514.51386772297</v>
      </c>
      <c r="AL94" s="4">
        <f t="shared" si="48"/>
        <v>142576.16598079563</v>
      </c>
      <c r="AM94" s="16">
        <f t="shared" si="49"/>
        <v>123162.91621956094</v>
      </c>
    </row>
    <row r="95" spans="1:39" x14ac:dyDescent="0.35">
      <c r="A95" s="4">
        <v>92</v>
      </c>
      <c r="B95" s="2">
        <v>943.49</v>
      </c>
      <c r="C95" s="2">
        <v>1625</v>
      </c>
      <c r="D95" s="1">
        <f t="shared" si="31"/>
        <v>1662.1824529999999</v>
      </c>
      <c r="E95" s="1">
        <f t="shared" si="32"/>
        <v>1653.0918369999997</v>
      </c>
      <c r="G95" s="5">
        <f t="shared" si="35"/>
        <v>1382.5348110972013</v>
      </c>
      <c r="I95" s="5">
        <f t="shared" si="36"/>
        <v>37.182452999999896</v>
      </c>
      <c r="K95" s="5">
        <f t="shared" si="37"/>
        <v>-37.182452999999896</v>
      </c>
      <c r="N95" s="7">
        <f t="shared" si="38"/>
        <v>2.2881509538461475E-2</v>
      </c>
      <c r="O95" s="7"/>
      <c r="P95" s="7">
        <f t="shared" si="39"/>
        <v>37.182452999999896</v>
      </c>
      <c r="Q95" s="7">
        <f t="shared" si="40"/>
        <v>677.77504559259251</v>
      </c>
      <c r="T95" s="5">
        <f t="shared" si="20"/>
        <v>425248.07030957442</v>
      </c>
      <c r="U95" s="5">
        <f t="shared" si="41"/>
        <v>410358.86968449934</v>
      </c>
      <c r="V95" s="5">
        <f t="shared" si="42"/>
        <v>440677.501234592</v>
      </c>
      <c r="X95" s="15">
        <f t="shared" si="43"/>
        <v>789.15130603455293</v>
      </c>
      <c r="Z95" s="4">
        <f t="shared" si="44"/>
        <v>28.091836999999714</v>
      </c>
      <c r="AB95" s="6">
        <f t="shared" si="45"/>
        <v>-28.091836999999714</v>
      </c>
      <c r="AC95" s="6"/>
      <c r="AE95" s="4">
        <f t="shared" si="46"/>
        <v>1.7287284307692132E-2</v>
      </c>
      <c r="AG95" s="4">
        <f t="shared" si="33"/>
        <v>28.091836999999714</v>
      </c>
      <c r="AH95" s="4">
        <f t="shared" si="34"/>
        <v>668.68442959259232</v>
      </c>
      <c r="AK95" s="4">
        <f t="shared" si="47"/>
        <v>428362.06777327857</v>
      </c>
      <c r="AL95" s="4">
        <f t="shared" si="48"/>
        <v>410358.86968449934</v>
      </c>
      <c r="AM95" s="16">
        <f t="shared" si="49"/>
        <v>447155.09926244954</v>
      </c>
    </row>
    <row r="96" spans="1:39" x14ac:dyDescent="0.35">
      <c r="A96" s="4">
        <v>93</v>
      </c>
      <c r="B96" s="2">
        <v>938.39</v>
      </c>
      <c r="C96" s="2">
        <v>1638</v>
      </c>
      <c r="D96" s="1">
        <f t="shared" si="31"/>
        <v>1647.1389829999998</v>
      </c>
      <c r="E96" s="1">
        <f t="shared" si="32"/>
        <v>1637.9382069999999</v>
      </c>
      <c r="G96" s="5">
        <f t="shared" si="35"/>
        <v>83.521010274285814</v>
      </c>
      <c r="I96" s="5">
        <f t="shared" si="36"/>
        <v>9.1389829999998256</v>
      </c>
      <c r="K96" s="5">
        <f t="shared" si="37"/>
        <v>-9.1389829999998256</v>
      </c>
      <c r="N96" s="7">
        <f t="shared" si="38"/>
        <v>5.5793547008545948E-3</v>
      </c>
      <c r="O96" s="7"/>
      <c r="P96" s="7">
        <f t="shared" si="39"/>
        <v>9.1389829999998256</v>
      </c>
      <c r="Q96" s="7">
        <f t="shared" si="40"/>
        <v>662.73157559259243</v>
      </c>
      <c r="T96" s="5">
        <f t="shared" si="20"/>
        <v>424045.63056698174</v>
      </c>
      <c r="U96" s="5">
        <f t="shared" si="41"/>
        <v>427183.27709190676</v>
      </c>
      <c r="V96" s="5">
        <f t="shared" si="42"/>
        <v>420931.02994821302</v>
      </c>
      <c r="X96" s="15">
        <f t="shared" si="43"/>
        <v>3.8183748490098501E-3</v>
      </c>
      <c r="Z96" s="4">
        <f t="shared" si="44"/>
        <v>6.1793000000079701E-2</v>
      </c>
      <c r="AB96" s="6">
        <f t="shared" si="45"/>
        <v>6.1793000000079701E-2</v>
      </c>
      <c r="AC96" s="6"/>
      <c r="AE96" s="4">
        <f t="shared" si="46"/>
        <v>3.7724664224712884E-5</v>
      </c>
      <c r="AG96" s="4">
        <f t="shared" si="33"/>
        <v>6.1793000000079701E-2</v>
      </c>
      <c r="AH96" s="4">
        <f t="shared" si="34"/>
        <v>653.53079959259253</v>
      </c>
      <c r="AK96" s="4">
        <f t="shared" si="47"/>
        <v>427150.82283068611</v>
      </c>
      <c r="AL96" s="4">
        <f t="shared" si="48"/>
        <v>427183.27709190676</v>
      </c>
      <c r="AM96" s="16">
        <f t="shared" si="49"/>
        <v>427118.37103510287</v>
      </c>
    </row>
    <row r="97" spans="1:39" x14ac:dyDescent="0.35">
      <c r="A97" s="4">
        <v>94</v>
      </c>
      <c r="B97" s="2">
        <v>928.22</v>
      </c>
      <c r="C97" s="2">
        <v>1643</v>
      </c>
      <c r="D97" s="1">
        <f t="shared" si="31"/>
        <v>1617.1405340000001</v>
      </c>
      <c r="E97" s="1">
        <f t="shared" si="32"/>
        <v>1607.720086</v>
      </c>
      <c r="G97" s="5">
        <f t="shared" si="35"/>
        <v>668.71198180515</v>
      </c>
      <c r="I97" s="5">
        <f t="shared" si="36"/>
        <v>25.859465999999884</v>
      </c>
      <c r="K97" s="5">
        <f t="shared" si="37"/>
        <v>25.859465999999884</v>
      </c>
      <c r="N97" s="7">
        <f t="shared" si="38"/>
        <v>1.573917589774795E-2</v>
      </c>
      <c r="O97" s="7"/>
      <c r="P97" s="7">
        <f t="shared" si="39"/>
        <v>25.859465999999884</v>
      </c>
      <c r="Q97" s="7">
        <f t="shared" si="40"/>
        <v>632.73312659259273</v>
      </c>
      <c r="T97" s="5">
        <f t="shared" si="20"/>
        <v>407532.83415335231</v>
      </c>
      <c r="U97" s="5">
        <f t="shared" si="41"/>
        <v>433744.20301783265</v>
      </c>
      <c r="V97" s="5">
        <f t="shared" si="42"/>
        <v>382905.4307988885</v>
      </c>
      <c r="X97" s="15">
        <f t="shared" si="43"/>
        <v>1244.6723318473933</v>
      </c>
      <c r="Z97" s="4">
        <f t="shared" si="44"/>
        <v>35.279913999999962</v>
      </c>
      <c r="AB97" s="6">
        <f t="shared" si="45"/>
        <v>35.279913999999962</v>
      </c>
      <c r="AC97" s="6"/>
      <c r="AE97" s="4">
        <f t="shared" si="46"/>
        <v>2.1472863055386465E-2</v>
      </c>
      <c r="AG97" s="4">
        <f t="shared" si="33"/>
        <v>35.279913999999962</v>
      </c>
      <c r="AH97" s="4">
        <f t="shared" si="34"/>
        <v>623.31267859259265</v>
      </c>
      <c r="AK97" s="4">
        <f t="shared" si="47"/>
        <v>410517.10686505656</v>
      </c>
      <c r="AL97" s="4">
        <f t="shared" si="48"/>
        <v>433744.20301783265</v>
      </c>
      <c r="AM97" s="16">
        <f t="shared" si="49"/>
        <v>388533.8267493287</v>
      </c>
    </row>
    <row r="98" spans="1:39" x14ac:dyDescent="0.35">
      <c r="A98" s="4">
        <v>95</v>
      </c>
      <c r="B98" s="2">
        <v>958.77</v>
      </c>
      <c r="C98" s="2">
        <v>1652</v>
      </c>
      <c r="D98" s="1">
        <f t="shared" si="31"/>
        <v>1707.2538690000001</v>
      </c>
      <c r="E98" s="1">
        <f t="shared" si="32"/>
        <v>1698.4933009999997</v>
      </c>
      <c r="G98" s="5">
        <f t="shared" si="35"/>
        <v>3052.9900394691745</v>
      </c>
      <c r="I98" s="5">
        <f t="shared" si="36"/>
        <v>55.253869000000122</v>
      </c>
      <c r="K98" s="5">
        <f t="shared" si="37"/>
        <v>-55.253869000000122</v>
      </c>
      <c r="N98" s="7">
        <f t="shared" si="38"/>
        <v>3.344665193704608E-2</v>
      </c>
      <c r="O98" s="7"/>
      <c r="P98" s="7">
        <f t="shared" si="39"/>
        <v>55.253869000000122</v>
      </c>
      <c r="Q98" s="7">
        <f t="shared" si="40"/>
        <v>722.84646159259273</v>
      </c>
      <c r="T98" s="5">
        <f t="shared" ref="T98:T111" si="50">(C98-(AVERAGE($C$4:$C$111)))*(D98-(AVERAGE($D$4:$D$111)))</f>
        <v>473260.97084883379</v>
      </c>
      <c r="U98" s="5">
        <f t="shared" si="41"/>
        <v>445679.86968449934</v>
      </c>
      <c r="V98" s="5">
        <f t="shared" si="42"/>
        <v>502548.94098612812</v>
      </c>
      <c r="X98" s="15">
        <f t="shared" si="43"/>
        <v>2161.6270378765776</v>
      </c>
      <c r="Z98" s="4">
        <f t="shared" si="44"/>
        <v>46.493300999999747</v>
      </c>
      <c r="AB98" s="6">
        <f t="shared" si="45"/>
        <v>-46.493300999999747</v>
      </c>
      <c r="AC98" s="6"/>
      <c r="AE98" s="4">
        <f t="shared" si="46"/>
        <v>2.8143644673123334E-2</v>
      </c>
      <c r="AG98" s="4">
        <f t="shared" si="33"/>
        <v>46.493300999999747</v>
      </c>
      <c r="AH98" s="4">
        <f t="shared" si="34"/>
        <v>714.08589359259236</v>
      </c>
      <c r="AK98" s="4">
        <f t="shared" si="47"/>
        <v>476726.55615253787</v>
      </c>
      <c r="AL98" s="4">
        <f t="shared" si="48"/>
        <v>445679.86968449934</v>
      </c>
      <c r="AM98" s="16">
        <f t="shared" si="49"/>
        <v>509935.99845993484</v>
      </c>
    </row>
    <row r="99" spans="1:39" x14ac:dyDescent="0.35">
      <c r="A99" s="4">
        <v>96</v>
      </c>
      <c r="B99" s="2">
        <v>943.49</v>
      </c>
      <c r="C99" s="2">
        <v>1654</v>
      </c>
      <c r="D99" s="1">
        <f t="shared" si="31"/>
        <v>1662.1824529999999</v>
      </c>
      <c r="E99" s="1">
        <f t="shared" si="32"/>
        <v>1653.0918369999997</v>
      </c>
      <c r="G99" s="5">
        <f t="shared" si="35"/>
        <v>66.952537097207298</v>
      </c>
      <c r="I99" s="5">
        <f t="shared" si="36"/>
        <v>8.1824529999998958</v>
      </c>
      <c r="K99" s="5">
        <f t="shared" si="37"/>
        <v>-8.1824529999998958</v>
      </c>
      <c r="N99" s="7">
        <f t="shared" si="38"/>
        <v>4.947069528415898E-3</v>
      </c>
      <c r="O99" s="7"/>
      <c r="P99" s="7">
        <f t="shared" si="39"/>
        <v>8.1824529999998958</v>
      </c>
      <c r="Q99" s="7">
        <f t="shared" si="40"/>
        <v>677.77504559259251</v>
      </c>
      <c r="T99" s="5">
        <f t="shared" si="50"/>
        <v>444499.2982843892</v>
      </c>
      <c r="U99" s="5">
        <f t="shared" si="41"/>
        <v>448354.24005486973</v>
      </c>
      <c r="V99" s="5">
        <f t="shared" si="42"/>
        <v>440677.501234592</v>
      </c>
      <c r="X99" s="15">
        <f t="shared" si="43"/>
        <v>0.82476003456951952</v>
      </c>
      <c r="Z99" s="4">
        <f t="shared" si="44"/>
        <v>0.90816300000028605</v>
      </c>
      <c r="AB99" s="6">
        <f t="shared" si="45"/>
        <v>0.90816300000028605</v>
      </c>
      <c r="AC99" s="6"/>
      <c r="AE99" s="4">
        <f t="shared" si="46"/>
        <v>5.4907073760597708E-4</v>
      </c>
      <c r="AG99" s="4">
        <f t="shared" si="33"/>
        <v>0.90816300000028605</v>
      </c>
      <c r="AH99" s="4">
        <f t="shared" si="34"/>
        <v>668.68442959259232</v>
      </c>
      <c r="AK99" s="4">
        <f t="shared" si="47"/>
        <v>447754.2682280934</v>
      </c>
      <c r="AL99" s="4">
        <f t="shared" si="48"/>
        <v>448354.24005486973</v>
      </c>
      <c r="AM99" s="16">
        <f t="shared" si="49"/>
        <v>447155.09926244954</v>
      </c>
    </row>
    <row r="100" spans="1:39" x14ac:dyDescent="0.35">
      <c r="A100" s="4">
        <v>97</v>
      </c>
      <c r="B100" s="2">
        <v>928.22</v>
      </c>
      <c r="C100" s="2">
        <v>1657</v>
      </c>
      <c r="D100" s="1">
        <f t="shared" ref="D100:D111" si="51">2.9497*B100-1120.83</f>
        <v>1617.1405340000001</v>
      </c>
      <c r="E100" s="1">
        <f t="shared" ref="E100:E111" si="52">B100*2.9713-1150.3</f>
        <v>1607.720086</v>
      </c>
      <c r="G100" s="5">
        <f t="shared" si="35"/>
        <v>1588.7770298051466</v>
      </c>
      <c r="I100" s="5">
        <f t="shared" si="36"/>
        <v>39.859465999999884</v>
      </c>
      <c r="K100" s="5">
        <f t="shared" si="37"/>
        <v>39.859465999999884</v>
      </c>
      <c r="N100" s="7">
        <f t="shared" si="38"/>
        <v>2.4055199758599811E-2</v>
      </c>
      <c r="O100" s="7"/>
      <c r="P100" s="7">
        <f t="shared" si="39"/>
        <v>39.859465999999884</v>
      </c>
      <c r="Q100" s="7">
        <f t="shared" si="40"/>
        <v>632.73312659259273</v>
      </c>
      <c r="T100" s="5">
        <f t="shared" si="50"/>
        <v>416195.94355105603</v>
      </c>
      <c r="U100" s="5">
        <f t="shared" si="41"/>
        <v>452380.79561042524</v>
      </c>
      <c r="V100" s="5">
        <f t="shared" si="42"/>
        <v>382905.4307988885</v>
      </c>
      <c r="X100" s="15">
        <f t="shared" si="43"/>
        <v>2428.5099238473922</v>
      </c>
      <c r="Z100" s="4">
        <f t="shared" si="44"/>
        <v>49.279913999999962</v>
      </c>
      <c r="AB100" s="6">
        <f t="shared" si="45"/>
        <v>49.279913999999962</v>
      </c>
      <c r="AC100" s="6"/>
      <c r="AE100" s="4">
        <f t="shared" si="46"/>
        <v>2.9740442969221462E-2</v>
      </c>
      <c r="AG100" s="4">
        <f t="shared" ref="AG100:AG111" si="53">ABS(E100-C100)</f>
        <v>49.279913999999962</v>
      </c>
      <c r="AH100" s="4">
        <f t="shared" ref="AH100:AH111" si="54">ABS(E100-AVERAGE($C$4:$C$111))</f>
        <v>623.31267859259265</v>
      </c>
      <c r="AK100" s="4">
        <f t="shared" si="47"/>
        <v>419243.65429476026</v>
      </c>
      <c r="AL100" s="4">
        <f t="shared" si="48"/>
        <v>452380.79561042524</v>
      </c>
      <c r="AM100" s="16">
        <f t="shared" si="49"/>
        <v>388533.8267493287</v>
      </c>
    </row>
    <row r="101" spans="1:39" x14ac:dyDescent="0.35">
      <c r="A101" s="4">
        <v>98</v>
      </c>
      <c r="B101" s="2">
        <v>933.3</v>
      </c>
      <c r="C101" s="2">
        <v>1658</v>
      </c>
      <c r="D101" s="1">
        <f t="shared" si="51"/>
        <v>1632.1250099999997</v>
      </c>
      <c r="E101" s="1">
        <f t="shared" si="52"/>
        <v>1622.8142899999996</v>
      </c>
      <c r="G101" s="5">
        <f t="shared" si="35"/>
        <v>669.51510750011312</v>
      </c>
      <c r="I101" s="5">
        <f t="shared" si="36"/>
        <v>25.874990000000253</v>
      </c>
      <c r="K101" s="5">
        <f t="shared" si="37"/>
        <v>25.874990000000253</v>
      </c>
      <c r="N101" s="7">
        <f t="shared" si="38"/>
        <v>1.5606145958986883E-2</v>
      </c>
      <c r="O101" s="7"/>
      <c r="P101" s="7">
        <f t="shared" si="39"/>
        <v>25.874990000000253</v>
      </c>
      <c r="Q101" s="7">
        <f t="shared" si="40"/>
        <v>647.71760259259236</v>
      </c>
      <c r="T101" s="5">
        <f t="shared" si="50"/>
        <v>426908.16911694466</v>
      </c>
      <c r="U101" s="5">
        <f t="shared" si="41"/>
        <v>453726.98079561046</v>
      </c>
      <c r="V101" s="5">
        <f t="shared" si="42"/>
        <v>401674.55887063482</v>
      </c>
      <c r="X101" s="15">
        <f t="shared" si="43"/>
        <v>1238.03418820413</v>
      </c>
      <c r="Z101" s="4">
        <f t="shared" si="44"/>
        <v>35.185710000000427</v>
      </c>
      <c r="AB101" s="6">
        <f t="shared" si="45"/>
        <v>35.185710000000427</v>
      </c>
      <c r="AC101" s="6"/>
      <c r="AE101" s="4">
        <f t="shared" si="46"/>
        <v>2.1221779252111234E-2</v>
      </c>
      <c r="AG101" s="4">
        <f t="shared" si="53"/>
        <v>35.185710000000427</v>
      </c>
      <c r="AH101" s="4">
        <f t="shared" si="54"/>
        <v>638.40688259259218</v>
      </c>
      <c r="AK101" s="4">
        <f t="shared" si="47"/>
        <v>430034.32311664883</v>
      </c>
      <c r="AL101" s="4">
        <f t="shared" si="48"/>
        <v>453726.98079561046</v>
      </c>
      <c r="AM101" s="16">
        <f t="shared" si="49"/>
        <v>407578.84561795369</v>
      </c>
    </row>
    <row r="102" spans="1:39" x14ac:dyDescent="0.35">
      <c r="A102" s="4">
        <v>99</v>
      </c>
      <c r="B102" s="2">
        <v>933.3</v>
      </c>
      <c r="C102" s="2">
        <v>1673</v>
      </c>
      <c r="D102" s="1">
        <f t="shared" si="51"/>
        <v>1632.1250099999997</v>
      </c>
      <c r="E102" s="1">
        <f t="shared" si="52"/>
        <v>1622.8142899999996</v>
      </c>
      <c r="G102" s="5">
        <f t="shared" si="35"/>
        <v>1670.7648075001207</v>
      </c>
      <c r="I102" s="5">
        <f t="shared" si="36"/>
        <v>40.874990000000253</v>
      </c>
      <c r="K102" s="5">
        <f t="shared" si="37"/>
        <v>40.874990000000253</v>
      </c>
      <c r="N102" s="7">
        <f t="shared" si="38"/>
        <v>2.4432151823072477E-2</v>
      </c>
      <c r="O102" s="7"/>
      <c r="P102" s="7">
        <f t="shared" si="39"/>
        <v>40.874990000000253</v>
      </c>
      <c r="Q102" s="7">
        <f t="shared" si="40"/>
        <v>647.71760259259236</v>
      </c>
      <c r="T102" s="5">
        <f t="shared" si="50"/>
        <v>436414.83918305574</v>
      </c>
      <c r="U102" s="5">
        <f t="shared" si="41"/>
        <v>474159.75857338822</v>
      </c>
      <c r="V102" s="5">
        <f t="shared" si="42"/>
        <v>401674.55887063482</v>
      </c>
      <c r="X102" s="15">
        <f t="shared" si="43"/>
        <v>2518.6054882041426</v>
      </c>
      <c r="Z102" s="4">
        <f t="shared" si="44"/>
        <v>50.185710000000427</v>
      </c>
      <c r="AB102" s="6">
        <f t="shared" si="45"/>
        <v>50.185710000000427</v>
      </c>
      <c r="AC102" s="6"/>
      <c r="AE102" s="4">
        <f t="shared" si="46"/>
        <v>2.99974357441724E-2</v>
      </c>
      <c r="AG102" s="4">
        <f t="shared" si="53"/>
        <v>50.185710000000427</v>
      </c>
      <c r="AH102" s="4">
        <f t="shared" si="54"/>
        <v>638.40688259259218</v>
      </c>
      <c r="AK102" s="4">
        <f t="shared" si="47"/>
        <v>439610.60842275998</v>
      </c>
      <c r="AL102" s="4">
        <f t="shared" si="48"/>
        <v>474159.75857338822</v>
      </c>
      <c r="AM102" s="16">
        <f t="shared" si="49"/>
        <v>407578.84561795369</v>
      </c>
    </row>
    <row r="103" spans="1:39" x14ac:dyDescent="0.35">
      <c r="A103" s="4">
        <v>100</v>
      </c>
      <c r="B103" s="2">
        <v>938.39</v>
      </c>
      <c r="C103" s="2">
        <v>1675</v>
      </c>
      <c r="D103" s="1">
        <f t="shared" si="51"/>
        <v>1647.1389829999998</v>
      </c>
      <c r="E103" s="1">
        <f t="shared" si="52"/>
        <v>1637.9382069999999</v>
      </c>
      <c r="G103" s="5">
        <f t="shared" si="35"/>
        <v>776.23626827429871</v>
      </c>
      <c r="I103" s="5">
        <f t="shared" si="36"/>
        <v>27.861017000000174</v>
      </c>
      <c r="K103" s="5">
        <f t="shared" si="37"/>
        <v>27.861017000000174</v>
      </c>
      <c r="N103" s="7">
        <f t="shared" si="38"/>
        <v>1.6633442985074732E-2</v>
      </c>
      <c r="O103" s="7"/>
      <c r="P103" s="7">
        <f t="shared" si="39"/>
        <v>27.861017000000174</v>
      </c>
      <c r="Q103" s="7">
        <f t="shared" si="40"/>
        <v>662.73157559259243</v>
      </c>
      <c r="T103" s="5">
        <f t="shared" si="50"/>
        <v>448050.93373105582</v>
      </c>
      <c r="U103" s="5">
        <f t="shared" si="41"/>
        <v>476918.12894375861</v>
      </c>
      <c r="V103" s="5">
        <f t="shared" si="42"/>
        <v>420931.02994821302</v>
      </c>
      <c r="X103" s="15">
        <f t="shared" si="43"/>
        <v>1373.576500374855</v>
      </c>
      <c r="Z103" s="4">
        <f t="shared" si="44"/>
        <v>37.06179300000008</v>
      </c>
      <c r="AB103" s="6">
        <f t="shared" si="45"/>
        <v>37.06179300000008</v>
      </c>
      <c r="AC103" s="6"/>
      <c r="AE103" s="4">
        <f t="shared" si="46"/>
        <v>2.2126443582089601E-2</v>
      </c>
      <c r="AG103" s="4">
        <f t="shared" si="53"/>
        <v>37.06179300000008</v>
      </c>
      <c r="AH103" s="4">
        <f t="shared" si="54"/>
        <v>653.53079959259253</v>
      </c>
      <c r="AK103" s="4">
        <f t="shared" si="47"/>
        <v>451331.91151476017</v>
      </c>
      <c r="AL103" s="4">
        <f t="shared" si="48"/>
        <v>476918.12894375861</v>
      </c>
      <c r="AM103" s="16">
        <f t="shared" si="49"/>
        <v>427118.37103510287</v>
      </c>
    </row>
    <row r="104" spans="1:39" x14ac:dyDescent="0.35">
      <c r="A104" s="4">
        <v>101</v>
      </c>
      <c r="B104" s="2">
        <v>953.67</v>
      </c>
      <c r="C104" s="2">
        <v>1677</v>
      </c>
      <c r="D104" s="1">
        <f t="shared" si="51"/>
        <v>1692.2103990000001</v>
      </c>
      <c r="E104" s="1">
        <f t="shared" si="52"/>
        <v>1683.339671</v>
      </c>
      <c r="G104" s="5">
        <f t="shared" si="35"/>
        <v>231.35623773920258</v>
      </c>
      <c r="I104" s="5">
        <f t="shared" si="36"/>
        <v>15.210399000000052</v>
      </c>
      <c r="K104" s="5">
        <f t="shared" si="37"/>
        <v>-15.210399000000052</v>
      </c>
      <c r="N104" s="7">
        <f t="shared" si="38"/>
        <v>9.0700053667263289E-3</v>
      </c>
      <c r="O104" s="7"/>
      <c r="P104" s="7">
        <f t="shared" si="39"/>
        <v>15.210399000000052</v>
      </c>
      <c r="Q104" s="7">
        <f t="shared" si="40"/>
        <v>707.80299159259266</v>
      </c>
      <c r="T104" s="5">
        <f t="shared" si="50"/>
        <v>480564.64654513006</v>
      </c>
      <c r="U104" s="5">
        <f t="shared" si="41"/>
        <v>479684.49931412895</v>
      </c>
      <c r="V104" s="5">
        <f t="shared" si="42"/>
        <v>481446.40871084202</v>
      </c>
      <c r="X104" s="15">
        <f t="shared" si="43"/>
        <v>40.191428388240404</v>
      </c>
      <c r="Z104" s="4">
        <f t="shared" si="44"/>
        <v>6.339670999999953</v>
      </c>
      <c r="AB104" s="6">
        <f t="shared" si="45"/>
        <v>-6.339670999999953</v>
      </c>
      <c r="AC104" s="6"/>
      <c r="AE104" s="4">
        <f t="shared" si="46"/>
        <v>3.7803643410852434E-3</v>
      </c>
      <c r="AG104" s="4">
        <f t="shared" si="53"/>
        <v>6.339670999999953</v>
      </c>
      <c r="AH104" s="4">
        <f t="shared" si="54"/>
        <v>698.93226359259256</v>
      </c>
      <c r="AK104" s="4">
        <f t="shared" si="47"/>
        <v>484083.71504883427</v>
      </c>
      <c r="AL104" s="4">
        <f t="shared" si="48"/>
        <v>479684.49931412895</v>
      </c>
      <c r="AM104" s="16">
        <f t="shared" si="49"/>
        <v>488523.27625875955</v>
      </c>
    </row>
    <row r="105" spans="1:39" x14ac:dyDescent="0.35">
      <c r="A105" s="4">
        <v>102</v>
      </c>
      <c r="B105" s="2">
        <v>948.58</v>
      </c>
      <c r="C105" s="2">
        <v>1677</v>
      </c>
      <c r="D105" s="1">
        <f t="shared" si="51"/>
        <v>1677.196426</v>
      </c>
      <c r="E105" s="1">
        <f t="shared" si="52"/>
        <v>1668.2157540000001</v>
      </c>
      <c r="G105" s="5">
        <f t="shared" si="35"/>
        <v>3.8583173475989788E-2</v>
      </c>
      <c r="I105" s="5">
        <f t="shared" si="36"/>
        <v>0.19642599999997401</v>
      </c>
      <c r="K105" s="5">
        <f t="shared" si="37"/>
        <v>-0.19642599999997401</v>
      </c>
      <c r="N105" s="7">
        <f t="shared" si="38"/>
        <v>1.1712939773403339E-4</v>
      </c>
      <c r="O105" s="7"/>
      <c r="P105" s="7">
        <f t="shared" si="39"/>
        <v>0.19642599999997401</v>
      </c>
      <c r="Q105" s="7">
        <f t="shared" si="40"/>
        <v>692.78901859259258</v>
      </c>
      <c r="T105" s="5">
        <f t="shared" si="50"/>
        <v>470166.08005994477</v>
      </c>
      <c r="U105" s="5">
        <f t="shared" si="41"/>
        <v>479684.49931412895</v>
      </c>
      <c r="V105" s="5">
        <f t="shared" si="42"/>
        <v>460836.53558747232</v>
      </c>
      <c r="X105" s="15">
        <f t="shared" si="43"/>
        <v>77.162977788514937</v>
      </c>
      <c r="Z105" s="4">
        <f t="shared" si="44"/>
        <v>8.7842459999999392</v>
      </c>
      <c r="AB105" s="6">
        <f t="shared" si="45"/>
        <v>8.7842459999999392</v>
      </c>
      <c r="AC105" s="6"/>
      <c r="AE105" s="4">
        <f t="shared" si="46"/>
        <v>5.2380715563505901E-3</v>
      </c>
      <c r="AG105" s="4">
        <f t="shared" si="53"/>
        <v>8.7842459999999392</v>
      </c>
      <c r="AH105" s="4">
        <f t="shared" si="54"/>
        <v>683.80834659259267</v>
      </c>
      <c r="AK105" s="4">
        <f t="shared" si="47"/>
        <v>473609.00216364919</v>
      </c>
      <c r="AL105" s="4">
        <f t="shared" si="48"/>
        <v>479684.49931412895</v>
      </c>
      <c r="AM105" s="16">
        <f t="shared" si="49"/>
        <v>467610.45489518199</v>
      </c>
    </row>
    <row r="106" spans="1:39" x14ac:dyDescent="0.35">
      <c r="A106" s="4">
        <v>103</v>
      </c>
      <c r="B106" s="2">
        <v>943.49</v>
      </c>
      <c r="C106" s="2">
        <v>1683</v>
      </c>
      <c r="D106" s="1">
        <f t="shared" si="51"/>
        <v>1662.1824529999999</v>
      </c>
      <c r="E106" s="1">
        <f t="shared" si="52"/>
        <v>1653.0918369999997</v>
      </c>
      <c r="G106" s="5">
        <f t="shared" si="35"/>
        <v>433.37026309721335</v>
      </c>
      <c r="I106" s="5">
        <f t="shared" si="36"/>
        <v>20.817547000000104</v>
      </c>
      <c r="K106" s="5">
        <f t="shared" si="37"/>
        <v>20.817547000000104</v>
      </c>
      <c r="N106" s="7">
        <f t="shared" si="38"/>
        <v>1.236930897207374E-2</v>
      </c>
      <c r="O106" s="7"/>
      <c r="P106" s="7">
        <f t="shared" si="39"/>
        <v>20.817547000000104</v>
      </c>
      <c r="Q106" s="7">
        <f t="shared" si="40"/>
        <v>677.77504559259251</v>
      </c>
      <c r="T106" s="5">
        <f t="shared" si="50"/>
        <v>463750.52625920402</v>
      </c>
      <c r="U106" s="5">
        <f t="shared" si="41"/>
        <v>488031.61042524007</v>
      </c>
      <c r="V106" s="5">
        <f t="shared" si="42"/>
        <v>440677.501234592</v>
      </c>
      <c r="X106" s="15">
        <f t="shared" si="43"/>
        <v>894.49821403458611</v>
      </c>
      <c r="Z106" s="4">
        <f t="shared" si="44"/>
        <v>29.908163000000286</v>
      </c>
      <c r="AB106" s="6">
        <f t="shared" si="45"/>
        <v>29.908163000000286</v>
      </c>
      <c r="AC106" s="6"/>
      <c r="AE106" s="4">
        <f t="shared" si="46"/>
        <v>1.7770744503862321E-2</v>
      </c>
      <c r="AG106" s="4">
        <f t="shared" si="53"/>
        <v>29.908163000000286</v>
      </c>
      <c r="AH106" s="4">
        <f t="shared" si="54"/>
        <v>668.68442959259232</v>
      </c>
      <c r="AK106" s="4">
        <f t="shared" si="47"/>
        <v>467146.46868290822</v>
      </c>
      <c r="AL106" s="4">
        <f t="shared" si="48"/>
        <v>488031.61042524007</v>
      </c>
      <c r="AM106" s="16">
        <f t="shared" si="49"/>
        <v>447155.09926244954</v>
      </c>
    </row>
    <row r="107" spans="1:39" x14ac:dyDescent="0.35">
      <c r="A107" s="4">
        <v>104</v>
      </c>
      <c r="B107" s="2">
        <v>1019.88</v>
      </c>
      <c r="C107" s="2">
        <v>1812</v>
      </c>
      <c r="D107" s="1">
        <f t="shared" si="51"/>
        <v>1887.5100360000001</v>
      </c>
      <c r="E107" s="1">
        <f t="shared" si="52"/>
        <v>1880.069444</v>
      </c>
      <c r="G107" s="5">
        <f t="shared" si="35"/>
        <v>5701.7655367213156</v>
      </c>
      <c r="I107" s="5">
        <f t="shared" si="36"/>
        <v>75.510036000000127</v>
      </c>
      <c r="K107" s="5">
        <f t="shared" si="37"/>
        <v>-75.510036000000127</v>
      </c>
      <c r="N107" s="7">
        <f t="shared" si="38"/>
        <v>4.1672205298013312E-2</v>
      </c>
      <c r="O107" s="7"/>
      <c r="P107" s="7">
        <f t="shared" si="39"/>
        <v>75.510036000000127</v>
      </c>
      <c r="Q107" s="7">
        <f t="shared" si="40"/>
        <v>903.10262859259274</v>
      </c>
      <c r="T107" s="5">
        <f t="shared" si="50"/>
        <v>735864.73757235229</v>
      </c>
      <c r="U107" s="5">
        <f t="shared" si="41"/>
        <v>684909.499314129</v>
      </c>
      <c r="V107" s="5">
        <f t="shared" si="42"/>
        <v>790610.89464328345</v>
      </c>
      <c r="X107" s="15">
        <f t="shared" si="43"/>
        <v>4633.4492064691331</v>
      </c>
      <c r="Z107" s="4">
        <f t="shared" si="44"/>
        <v>68.069443999999976</v>
      </c>
      <c r="AB107" s="6">
        <f t="shared" si="45"/>
        <v>-68.069443999999976</v>
      </c>
      <c r="AC107" s="6"/>
      <c r="AE107" s="4">
        <f t="shared" si="46"/>
        <v>3.7565918322295791E-2</v>
      </c>
      <c r="AG107" s="4">
        <f t="shared" si="53"/>
        <v>68.069443999999976</v>
      </c>
      <c r="AH107" s="4">
        <f t="shared" si="54"/>
        <v>895.66203659259259</v>
      </c>
      <c r="AK107" s="4">
        <f t="shared" si="47"/>
        <v>741253.31211605656</v>
      </c>
      <c r="AL107" s="4">
        <f t="shared" si="48"/>
        <v>684909.499314129</v>
      </c>
      <c r="AM107" s="16">
        <f t="shared" si="49"/>
        <v>802232.22670039162</v>
      </c>
    </row>
    <row r="108" spans="1:39" x14ac:dyDescent="0.35">
      <c r="A108" s="4">
        <v>105</v>
      </c>
      <c r="B108" s="2">
        <v>1004.6</v>
      </c>
      <c r="C108" s="2">
        <v>1897</v>
      </c>
      <c r="D108" s="1">
        <f t="shared" si="51"/>
        <v>1842.4386200000004</v>
      </c>
      <c r="E108" s="1">
        <f t="shared" si="52"/>
        <v>1834.6679799999999</v>
      </c>
      <c r="G108" s="5">
        <f t="shared" si="35"/>
        <v>2976.9441875043613</v>
      </c>
      <c r="I108" s="5">
        <f t="shared" si="36"/>
        <v>54.561379999999644</v>
      </c>
      <c r="K108" s="5">
        <f t="shared" si="37"/>
        <v>54.561379999999644</v>
      </c>
      <c r="N108" s="7">
        <f t="shared" si="38"/>
        <v>2.8761929362150575E-2</v>
      </c>
      <c r="O108" s="7"/>
      <c r="P108" s="7">
        <f t="shared" si="39"/>
        <v>54.561379999999644</v>
      </c>
      <c r="Q108" s="7">
        <f t="shared" si="40"/>
        <v>858.03121259259296</v>
      </c>
      <c r="T108" s="5">
        <f t="shared" si="50"/>
        <v>770311.75477772276</v>
      </c>
      <c r="U108" s="5">
        <f t="shared" si="41"/>
        <v>832825.24005486968</v>
      </c>
      <c r="V108" s="5">
        <f t="shared" si="42"/>
        <v>712490.65351290314</v>
      </c>
      <c r="X108" s="15">
        <f t="shared" si="43"/>
        <v>3885.2807172804069</v>
      </c>
      <c r="Z108" s="4">
        <f t="shared" si="44"/>
        <v>62.332020000000057</v>
      </c>
      <c r="AB108" s="6">
        <f t="shared" si="45"/>
        <v>62.332020000000057</v>
      </c>
      <c r="AC108" s="6"/>
      <c r="AE108" s="4">
        <f t="shared" si="46"/>
        <v>3.2858207696362711E-2</v>
      </c>
      <c r="AG108" s="4">
        <f t="shared" si="53"/>
        <v>62.332020000000057</v>
      </c>
      <c r="AH108" s="4">
        <f t="shared" si="54"/>
        <v>850.26057259259255</v>
      </c>
      <c r="AK108" s="4">
        <f t="shared" si="47"/>
        <v>775952.57720142696</v>
      </c>
      <c r="AL108" s="4">
        <f t="shared" si="48"/>
        <v>832825.24005486968</v>
      </c>
      <c r="AM108" s="16">
        <f t="shared" si="49"/>
        <v>722963.68206355954</v>
      </c>
    </row>
    <row r="109" spans="1:39" x14ac:dyDescent="0.35">
      <c r="A109" s="4">
        <v>106</v>
      </c>
      <c r="B109" s="2">
        <v>1030.07</v>
      </c>
      <c r="C109" s="2">
        <v>1945</v>
      </c>
      <c r="D109" s="1">
        <f t="shared" si="51"/>
        <v>1917.5674789999998</v>
      </c>
      <c r="E109" s="1">
        <f t="shared" si="52"/>
        <v>1910.3469909999997</v>
      </c>
      <c r="G109" s="5">
        <f t="shared" si="35"/>
        <v>752.54320841545086</v>
      </c>
      <c r="I109" s="5">
        <f t="shared" si="36"/>
        <v>27.432521000000179</v>
      </c>
      <c r="K109" s="5">
        <f t="shared" si="37"/>
        <v>27.432521000000179</v>
      </c>
      <c r="N109" s="7">
        <f t="shared" si="38"/>
        <v>1.4104123907455106E-2</v>
      </c>
      <c r="O109" s="7"/>
      <c r="P109" s="7">
        <f t="shared" si="39"/>
        <v>27.432521000000179</v>
      </c>
      <c r="Q109" s="7">
        <f t="shared" si="40"/>
        <v>933.16007159259243</v>
      </c>
      <c r="T109" s="5">
        <f t="shared" si="50"/>
        <v>882996.37771461124</v>
      </c>
      <c r="U109" s="5">
        <f t="shared" si="41"/>
        <v>922738.12894375855</v>
      </c>
      <c r="V109" s="5">
        <f t="shared" si="42"/>
        <v>844966.27873133705</v>
      </c>
      <c r="X109" s="15">
        <f t="shared" si="43"/>
        <v>1200.8310327541044</v>
      </c>
      <c r="Z109" s="4">
        <f t="shared" si="44"/>
        <v>34.653009000000338</v>
      </c>
      <c r="AB109" s="6">
        <f t="shared" si="45"/>
        <v>34.653009000000338</v>
      </c>
      <c r="AC109" s="6"/>
      <c r="AE109" s="4">
        <f t="shared" si="46"/>
        <v>1.7816457069408913E-2</v>
      </c>
      <c r="AG109" s="4">
        <f t="shared" si="53"/>
        <v>34.653009000000338</v>
      </c>
      <c r="AH109" s="4">
        <f t="shared" si="54"/>
        <v>925.93958359259227</v>
      </c>
      <c r="AK109" s="4">
        <f t="shared" si="47"/>
        <v>889462.36468231562</v>
      </c>
      <c r="AL109" s="4">
        <f t="shared" si="48"/>
        <v>922738.12894375855</v>
      </c>
      <c r="AM109" s="16">
        <f t="shared" si="49"/>
        <v>857386.59037734114</v>
      </c>
    </row>
    <row r="110" spans="1:39" x14ac:dyDescent="0.35">
      <c r="A110" s="4">
        <v>107</v>
      </c>
      <c r="B110" s="2">
        <v>1030.07</v>
      </c>
      <c r="C110" s="2">
        <v>1961</v>
      </c>
      <c r="D110" s="1">
        <f t="shared" si="51"/>
        <v>1917.5674789999998</v>
      </c>
      <c r="E110" s="1">
        <f t="shared" si="52"/>
        <v>1910.3469909999997</v>
      </c>
      <c r="G110" s="5">
        <f t="shared" si="35"/>
        <v>1886.3838804154566</v>
      </c>
      <c r="I110" s="5">
        <f t="shared" si="36"/>
        <v>43.432521000000179</v>
      </c>
      <c r="K110" s="5">
        <f t="shared" si="37"/>
        <v>43.432521000000179</v>
      </c>
      <c r="N110" s="7">
        <f t="shared" si="38"/>
        <v>2.2148149413564598E-2</v>
      </c>
      <c r="O110" s="7"/>
      <c r="P110" s="7">
        <f t="shared" si="39"/>
        <v>43.432521000000179</v>
      </c>
      <c r="Q110" s="7">
        <f t="shared" si="40"/>
        <v>933.16007159259243</v>
      </c>
      <c r="T110" s="5">
        <f t="shared" si="50"/>
        <v>897703.9052891297</v>
      </c>
      <c r="U110" s="5">
        <f t="shared" si="41"/>
        <v>953733.09190672159</v>
      </c>
      <c r="V110" s="5">
        <f t="shared" si="42"/>
        <v>844966.27873133705</v>
      </c>
      <c r="X110" s="15">
        <f t="shared" si="43"/>
        <v>2565.7273207541152</v>
      </c>
      <c r="Z110" s="4">
        <f t="shared" si="44"/>
        <v>50.653009000000338</v>
      </c>
      <c r="AB110" s="6">
        <f t="shared" si="45"/>
        <v>50.653009000000338</v>
      </c>
      <c r="AC110" s="6"/>
      <c r="AE110" s="4">
        <f t="shared" si="46"/>
        <v>2.5830193268740611E-2</v>
      </c>
      <c r="AG110" s="4">
        <f t="shared" si="53"/>
        <v>50.653009000000338</v>
      </c>
      <c r="AH110" s="4">
        <f t="shared" si="54"/>
        <v>925.93958359259227</v>
      </c>
      <c r="AK110" s="4">
        <f t="shared" si="47"/>
        <v>904277.59222483414</v>
      </c>
      <c r="AL110" s="4">
        <f t="shared" si="48"/>
        <v>953733.09190672159</v>
      </c>
      <c r="AM110" s="16">
        <f t="shared" si="49"/>
        <v>857386.59037734114</v>
      </c>
    </row>
    <row r="111" spans="1:39" ht="15" thickBot="1" x14ac:dyDescent="0.4">
      <c r="A111" s="4">
        <v>108</v>
      </c>
      <c r="B111" s="2">
        <v>1024.97</v>
      </c>
      <c r="C111" s="2">
        <v>1965</v>
      </c>
      <c r="D111" s="1">
        <f t="shared" si="51"/>
        <v>1902.5240090000002</v>
      </c>
      <c r="E111" s="1">
        <f t="shared" si="52"/>
        <v>1895.1933609999999</v>
      </c>
      <c r="G111" s="5">
        <f t="shared" si="35"/>
        <v>3903.2494514320551</v>
      </c>
      <c r="I111" s="5">
        <f t="shared" si="36"/>
        <v>62.475990999999794</v>
      </c>
      <c r="K111" s="5">
        <f t="shared" si="37"/>
        <v>62.475990999999794</v>
      </c>
      <c r="N111" s="7">
        <f t="shared" si="38"/>
        <v>3.1794397455470635E-2</v>
      </c>
      <c r="O111" s="7"/>
      <c r="P111" s="7">
        <f t="shared" si="39"/>
        <v>62.475990999999794</v>
      </c>
      <c r="Q111" s="7">
        <f t="shared" si="40"/>
        <v>918.11660159259281</v>
      </c>
      <c r="T111" s="5">
        <f t="shared" si="50"/>
        <v>886629.27193387086</v>
      </c>
      <c r="U111" s="5">
        <f t="shared" si="41"/>
        <v>961561.83264746226</v>
      </c>
      <c r="V111" s="5">
        <f t="shared" si="42"/>
        <v>817536.05349079834</v>
      </c>
      <c r="X111" s="15">
        <f t="shared" si="43"/>
        <v>4872.9668484763397</v>
      </c>
      <c r="Z111" s="4">
        <f t="shared" si="44"/>
        <v>69.806639000000132</v>
      </c>
      <c r="AB111" s="6">
        <f t="shared" si="45"/>
        <v>69.806639000000132</v>
      </c>
      <c r="AC111" s="6"/>
      <c r="AE111" s="4">
        <f t="shared" si="46"/>
        <v>3.5525007124681998E-2</v>
      </c>
      <c r="AG111" s="4">
        <f t="shared" si="53"/>
        <v>69.806639000000132</v>
      </c>
      <c r="AH111" s="4">
        <f t="shared" si="54"/>
        <v>910.78595359259248</v>
      </c>
      <c r="AK111" s="4">
        <f t="shared" si="47"/>
        <v>893121.86178157502</v>
      </c>
      <c r="AL111" s="4">
        <f t="shared" si="48"/>
        <v>961561.83264746226</v>
      </c>
      <c r="AM111" s="16">
        <f t="shared" si="49"/>
        <v>829553.16331137659</v>
      </c>
    </row>
    <row r="112" spans="1:39" ht="15" thickBot="1" x14ac:dyDescent="0.4">
      <c r="E112" s="8"/>
      <c r="F112" s="11" t="s">
        <v>7</v>
      </c>
      <c r="G112" s="12">
        <f>SUM(G4:G111)/$A111</f>
        <v>1237.0878883043447</v>
      </c>
      <c r="H112" s="13" t="s">
        <v>9</v>
      </c>
      <c r="I112" s="12">
        <f>SUM(I4:I111)/$A111</f>
        <v>29.286771259259314</v>
      </c>
      <c r="J112" s="13" t="s">
        <v>12</v>
      </c>
      <c r="K112" s="12">
        <f>SUM(K4:K111)/$A111</f>
        <v>-13.93959818518525</v>
      </c>
      <c r="L112" s="20"/>
      <c r="M112" s="13" t="s">
        <v>11</v>
      </c>
      <c r="N112" s="12">
        <f>SUM(N4:N111)/$A111</f>
        <v>3.1099157939560116E-2</v>
      </c>
      <c r="O112" s="13" t="s">
        <v>22</v>
      </c>
      <c r="P112" s="12">
        <f>1-(SUM(P4:P111)/SUM(Q4:Q111))</f>
        <v>0.90229938225688333</v>
      </c>
      <c r="Q112" s="10"/>
      <c r="S112" s="13" t="s">
        <v>10</v>
      </c>
      <c r="T112" s="12">
        <f>(SUM(T4:T111))/(SQRT((SUM(U4:U111))*(SUM(V4:V111))))</f>
        <v>0.99652363025221302</v>
      </c>
      <c r="W112" s="11" t="s">
        <v>7</v>
      </c>
      <c r="X112" s="12">
        <f>SUM(X4:X111)/$A111</f>
        <v>1034.9282071618456</v>
      </c>
      <c r="Y112" s="13" t="s">
        <v>9</v>
      </c>
      <c r="Z112" s="12">
        <f>SUM(Z4:Z111)/$A111</f>
        <v>27.454025722222223</v>
      </c>
      <c r="AA112" s="13" t="s">
        <v>12</v>
      </c>
      <c r="AB112" s="12">
        <f>SUM(AB4:AB111)/$A111</f>
        <v>1.2137814814888383E-2</v>
      </c>
      <c r="AC112" s="20"/>
      <c r="AD112" s="13" t="s">
        <v>11</v>
      </c>
      <c r="AE112" s="12">
        <f>SUM(AE4:AE111)/$A111</f>
        <v>3.027489315592866E-2</v>
      </c>
      <c r="AF112" s="13" t="s">
        <v>22</v>
      </c>
      <c r="AG112" s="12">
        <f>1-(SUM(AG4:AG111)/SUM(AH4:AH111))</f>
        <v>0.9096244744810017</v>
      </c>
      <c r="AH112" s="10"/>
      <c r="AI112" s="5"/>
      <c r="AJ112" s="13" t="s">
        <v>10</v>
      </c>
      <c r="AK112" s="12">
        <f>(SUM(AK4:AK111))/(SQRT((SUM(AL4:AL111))*(SUM(AM4:AM111))))</f>
        <v>0.99652363025221269</v>
      </c>
    </row>
    <row r="113" spans="5:37" ht="15" thickBot="1" x14ac:dyDescent="0.4">
      <c r="E113" s="8"/>
      <c r="F113" s="11" t="s">
        <v>8</v>
      </c>
      <c r="G113" s="12">
        <f>SQRT(G112)</f>
        <v>35.172260210346799</v>
      </c>
      <c r="H113" s="10"/>
      <c r="S113" s="13" t="s">
        <v>5</v>
      </c>
      <c r="T113" s="12">
        <f>T112^2</f>
        <v>0.99305934565104936</v>
      </c>
      <c r="W113" s="11" t="s">
        <v>8</v>
      </c>
      <c r="X113" s="12">
        <f>SQRT(X112)</f>
        <v>32.170300078828078</v>
      </c>
      <c r="Y113" s="10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13" t="s">
        <v>5</v>
      </c>
      <c r="AK113" s="12">
        <f>AK112^2</f>
        <v>0.9930593456510487</v>
      </c>
    </row>
    <row r="114" spans="5:37" x14ac:dyDescent="0.35">
      <c r="T114" s="4"/>
    </row>
    <row r="115" spans="5:37" x14ac:dyDescent="0.35">
      <c r="T115" s="4"/>
    </row>
  </sheetData>
  <autoFilter ref="B3:E3">
    <sortState ref="B4:E113">
      <sortCondition ref="C3"/>
    </sortState>
  </autoFilter>
  <mergeCells count="4">
    <mergeCell ref="G2:V2"/>
    <mergeCell ref="X2:AM2"/>
    <mergeCell ref="T3:V3"/>
    <mergeCell ref="AK3:AM3"/>
  </mergeCell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1AC71457D4844FBEB807E50D57B439" ma:contentTypeVersion="11" ma:contentTypeDescription="Create a new document." ma:contentTypeScope="" ma:versionID="eac5731c91b599894d75e23894dd22da">
  <xsd:schema xmlns:xsd="http://www.w3.org/2001/XMLSchema" xmlns:xs="http://www.w3.org/2001/XMLSchema" xmlns:p="http://schemas.microsoft.com/office/2006/metadata/properties" xmlns:ns3="0a151a06-4285-4168-acec-47954b435b93" xmlns:ns4="2eb036ec-4e03-4578-a258-4d490ea7dcdf" targetNamespace="http://schemas.microsoft.com/office/2006/metadata/properties" ma:root="true" ma:fieldsID="cef263a815770139c5372e5fcde8e9de" ns3:_="" ns4:_="">
    <xsd:import namespace="0a151a06-4285-4168-acec-47954b435b93"/>
    <xsd:import namespace="2eb036ec-4e03-4578-a258-4d490ea7dcd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51a06-4285-4168-acec-47954b435b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036ec-4e03-4578-a258-4d490ea7dc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05697A-028F-4438-B21D-EB53C0838EE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eb036ec-4e03-4578-a258-4d490ea7dcd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0a151a06-4285-4168-acec-47954b435b9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F5C30C9-C35A-4CBF-B729-EEC5770A63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CC7816-AFDB-49CB-9A73-491333F7C0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151a06-4285-4168-acec-47954b435b93"/>
    <ds:schemaRef ds:uri="2eb036ec-4e03-4578-a258-4d490ea7dc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First Calibration</vt:lpstr>
      <vt:lpstr>Second Calibration</vt:lpstr>
      <vt:lpstr>Third 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Cerezo Narváez</dc:creator>
  <cp:lastModifiedBy>ANDRÉS PASTOR</cp:lastModifiedBy>
  <dcterms:created xsi:type="dcterms:W3CDTF">2022-03-15T13:51:37Z</dcterms:created>
  <dcterms:modified xsi:type="dcterms:W3CDTF">2022-03-21T12:08:14Z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0x010100151AC71457D4844FBEB807E50D57B439</vt:lpwstr>
  </property>
</Properties>
</file>