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ome\StockA\0_Publikationen\00_UNPUBLISHED\WORK_IT_____________Hangover_2Step_Julia\Supplements\"/>
    </mc:Choice>
  </mc:AlternateContent>
  <bookViews>
    <workbookView xWindow="120" yWindow="75" windowWidth="2280" windowHeight="2505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H20" i="1" l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B13" i="1" l="1"/>
  <c r="B14" i="1" s="1"/>
  <c r="B15" i="1" s="1"/>
  <c r="B10" i="1"/>
  <c r="I3" i="1" l="1"/>
  <c r="B16" i="1"/>
  <c r="K3" i="1" l="1"/>
  <c r="I4" i="1"/>
  <c r="J3" i="1"/>
  <c r="K4" i="1" l="1"/>
  <c r="J4" i="1"/>
  <c r="I5" i="1"/>
  <c r="I6" i="1" l="1"/>
  <c r="J5" i="1"/>
  <c r="K5" i="1"/>
  <c r="I7" i="1" l="1"/>
  <c r="K6" i="1"/>
  <c r="J6" i="1"/>
  <c r="I8" i="1" l="1"/>
  <c r="J7" i="1"/>
  <c r="K7" i="1"/>
  <c r="J8" i="1" l="1"/>
  <c r="I9" i="1"/>
  <c r="K8" i="1"/>
  <c r="J9" i="1" l="1"/>
  <c r="K9" i="1"/>
  <c r="I10" i="1"/>
  <c r="K10" i="1" l="1"/>
  <c r="J10" i="1"/>
  <c r="I11" i="1"/>
  <c r="K11" i="1" l="1"/>
  <c r="J11" i="1"/>
  <c r="I12" i="1"/>
  <c r="K12" i="1" l="1"/>
  <c r="J12" i="1"/>
  <c r="I13" i="1"/>
  <c r="K13" i="1" l="1"/>
  <c r="J13" i="1"/>
  <c r="I14" i="1"/>
  <c r="K14" i="1" l="1"/>
  <c r="J14" i="1"/>
  <c r="I15" i="1"/>
  <c r="K15" i="1" l="1"/>
  <c r="J15" i="1"/>
  <c r="I16" i="1"/>
  <c r="J16" i="1" l="1"/>
  <c r="K16" i="1"/>
  <c r="I17" i="1"/>
  <c r="J17" i="1" l="1"/>
  <c r="K17" i="1"/>
  <c r="I18" i="1"/>
  <c r="J18" i="1" l="1"/>
  <c r="K18" i="1"/>
  <c r="I19" i="1"/>
  <c r="J19" i="1" l="1"/>
  <c r="K19" i="1"/>
  <c r="I20" i="1"/>
  <c r="J20" i="1" l="1"/>
  <c r="K20" i="1"/>
</calcChain>
</file>

<file path=xl/sharedStrings.xml><?xml version="1.0" encoding="utf-8"?>
<sst xmlns="http://schemas.openxmlformats.org/spreadsheetml/2006/main" count="43" uniqueCount="27">
  <si>
    <t>m</t>
  </si>
  <si>
    <t>Sex (f/m)</t>
  </si>
  <si>
    <t>weight in kg</t>
  </si>
  <si>
    <t>height in cm</t>
  </si>
  <si>
    <t>age in years</t>
  </si>
  <si>
    <t>max. BAC</t>
  </si>
  <si>
    <t>estimated total body water in l</t>
  </si>
  <si>
    <t>required alcohol in gr</t>
  </si>
  <si>
    <t>Please enter values</t>
  </si>
  <si>
    <t>Your results (please don't manipulate)</t>
  </si>
  <si>
    <t>time</t>
  </si>
  <si>
    <t>what</t>
  </si>
  <si>
    <t>PLEASE CHOOSE</t>
  </si>
  <si>
    <t>amount / ml</t>
  </si>
  <si>
    <t>brandy reduction</t>
  </si>
  <si>
    <t>wine reduction</t>
  </si>
  <si>
    <t>ml red wine (9,5 Vol %) needed</t>
  </si>
  <si>
    <t>DRINKS</t>
  </si>
  <si>
    <r>
      <t xml:space="preserve">ml BRANDY (36 Vol %) needed </t>
    </r>
    <r>
      <rPr>
        <u/>
        <sz val="11"/>
        <color theme="1"/>
        <rFont val="Calibri"/>
        <family val="2"/>
        <scheme val="minor"/>
      </rPr>
      <t>OR</t>
    </r>
  </si>
  <si>
    <t>Alcohol left</t>
  </si>
  <si>
    <t>in brandy left</t>
  </si>
  <si>
    <t>in red wine left</t>
  </si>
  <si>
    <t>consumption table (for documentation &amp; keeping track)</t>
  </si>
  <si>
    <t>stretch the amount over at least 2 h for safety!</t>
  </si>
  <si>
    <t>brandy</t>
  </si>
  <si>
    <t>estimated BAC</t>
  </si>
  <si>
    <r>
      <t xml:space="preserve">realistic BAC on an empty stomach
(assumed resorption deficit of 20%, even though 40-60 % would be more likely on a full stomach)
</t>
    </r>
    <r>
      <rPr>
        <sz val="11"/>
        <color rgb="FFFF0000"/>
        <rFont val="Calibri"/>
        <family val="2"/>
        <scheme val="minor"/>
      </rPr>
      <t>maximum will be reached about 60 min. after end of consumption (if consumed within 30 min, or less)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</si>
</sst>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28"/>
      <color rgb="FF00B0F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" fontId="0" fillId="2" borderId="0" xfId="0" applyNumberForma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20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C19" sqref="C19"/>
    </sheetView>
  </sheetViews>
  <sheetFormatPr baseColWidth="10" defaultRowHeight="15" x14ac:dyDescent="0.25"/>
  <cols>
    <col min="1" max="1" width="48.7109375" customWidth="1"/>
    <col min="2" max="2" width="10" bestFit="1" customWidth="1"/>
    <col min="3" max="3" width="28.42578125" customWidth="1"/>
    <col min="4" max="4" width="15.5703125" customWidth="1"/>
    <col min="5" max="5" width="17.7109375" customWidth="1"/>
    <col min="6" max="6" width="14.28515625" customWidth="1"/>
    <col min="7" max="7" width="16.28515625" bestFit="1" customWidth="1"/>
    <col min="8" max="8" width="14.42578125" bestFit="1" customWidth="1"/>
    <col min="10" max="10" width="12.85546875" bestFit="1" customWidth="1"/>
    <col min="11" max="11" width="14.5703125" bestFit="1" customWidth="1"/>
  </cols>
  <sheetData>
    <row r="1" spans="1:14" ht="36.75" thickBot="1" x14ac:dyDescent="0.6">
      <c r="A1" s="16" t="s">
        <v>17</v>
      </c>
      <c r="B1" s="16"/>
      <c r="D1" s="17" t="s">
        <v>22</v>
      </c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8.75" x14ac:dyDescent="0.3">
      <c r="A2" s="14" t="s">
        <v>8</v>
      </c>
      <c r="B2" s="15"/>
      <c r="D2" s="6" t="s">
        <v>10</v>
      </c>
      <c r="E2" s="6" t="s">
        <v>11</v>
      </c>
      <c r="F2" s="6" t="s">
        <v>13</v>
      </c>
      <c r="G2" s="6" t="s">
        <v>14</v>
      </c>
      <c r="H2" s="6" t="s">
        <v>15</v>
      </c>
      <c r="I2" s="6" t="s">
        <v>19</v>
      </c>
      <c r="J2" s="6" t="s">
        <v>20</v>
      </c>
      <c r="K2" s="6" t="s">
        <v>21</v>
      </c>
    </row>
    <row r="3" spans="1:14" x14ac:dyDescent="0.25">
      <c r="A3" s="10" t="s">
        <v>1</v>
      </c>
      <c r="B3" s="11" t="s">
        <v>0</v>
      </c>
      <c r="D3" s="7"/>
      <c r="E3" t="s">
        <v>24</v>
      </c>
      <c r="G3" s="8">
        <f>IF(E3="brandy",F3*0.288,0)</f>
        <v>0</v>
      </c>
      <c r="H3" s="8">
        <f>IF(E3="red wine",F3*0.076,0)</f>
        <v>0</v>
      </c>
      <c r="I3" s="8">
        <f>B14-G3-H3</f>
        <v>127.04130649999999</v>
      </c>
      <c r="J3" s="8">
        <f>(I3)/(0.8*(36/100))</f>
        <v>441.11564756944443</v>
      </c>
      <c r="K3" s="8">
        <f>(I3)/(0.8*(9.5/100))</f>
        <v>1671.5961381578943</v>
      </c>
    </row>
    <row r="4" spans="1:14" x14ac:dyDescent="0.25">
      <c r="A4" s="10" t="s">
        <v>3</v>
      </c>
      <c r="B4" s="11">
        <v>180</v>
      </c>
      <c r="E4" t="s">
        <v>12</v>
      </c>
      <c r="G4" s="8">
        <f t="shared" ref="G4:G20" si="0">IF(E4="brandy",F4*0.288,0)</f>
        <v>0</v>
      </c>
      <c r="H4" s="8">
        <f t="shared" ref="H4:H20" si="1">IF(E4="red wine",F4*0.076,0)</f>
        <v>0</v>
      </c>
      <c r="I4" s="8">
        <f>I3-G4-H4</f>
        <v>127.04130649999999</v>
      </c>
      <c r="J4" s="8">
        <f t="shared" ref="J4:J20" si="2">(I4)/(0.8*(36/100))</f>
        <v>441.11564756944443</v>
      </c>
      <c r="K4" s="8">
        <f t="shared" ref="K4:K20" si="3">(I4)/(0.8*(9.5/100))</f>
        <v>1671.5961381578943</v>
      </c>
    </row>
    <row r="5" spans="1:14" x14ac:dyDescent="0.25">
      <c r="A5" s="10" t="s">
        <v>2</v>
      </c>
      <c r="B5" s="11">
        <v>85</v>
      </c>
      <c r="E5" t="s">
        <v>12</v>
      </c>
      <c r="G5" s="8">
        <f t="shared" si="0"/>
        <v>0</v>
      </c>
      <c r="H5" s="8">
        <f t="shared" si="1"/>
        <v>0</v>
      </c>
      <c r="I5" s="8">
        <f t="shared" ref="I5:I20" si="4">I4-G5-H5</f>
        <v>127.04130649999999</v>
      </c>
      <c r="J5" s="8">
        <f t="shared" si="2"/>
        <v>441.11564756944443</v>
      </c>
      <c r="K5" s="8">
        <f t="shared" si="3"/>
        <v>1671.5961381578943</v>
      </c>
    </row>
    <row r="6" spans="1:14" ht="15.75" thickBot="1" x14ac:dyDescent="0.3">
      <c r="A6" s="12" t="s">
        <v>4</v>
      </c>
      <c r="B6" s="13">
        <v>23</v>
      </c>
      <c r="E6" t="s">
        <v>12</v>
      </c>
      <c r="G6" s="8">
        <f t="shared" si="0"/>
        <v>0</v>
      </c>
      <c r="H6" s="8">
        <f t="shared" si="1"/>
        <v>0</v>
      </c>
      <c r="I6" s="8">
        <f t="shared" si="4"/>
        <v>127.04130649999999</v>
      </c>
      <c r="J6" s="8">
        <f t="shared" si="2"/>
        <v>441.11564756944443</v>
      </c>
      <c r="K6" s="8">
        <f t="shared" si="3"/>
        <v>1671.5961381578943</v>
      </c>
    </row>
    <row r="7" spans="1:14" x14ac:dyDescent="0.25">
      <c r="E7" t="s">
        <v>12</v>
      </c>
      <c r="G7" s="8">
        <f t="shared" si="0"/>
        <v>0</v>
      </c>
      <c r="H7" s="8">
        <f t="shared" si="1"/>
        <v>0</v>
      </c>
      <c r="I7" s="8">
        <f t="shared" si="4"/>
        <v>127.04130649999999</v>
      </c>
      <c r="J7" s="8">
        <f t="shared" si="2"/>
        <v>441.11564756944443</v>
      </c>
      <c r="K7" s="8">
        <f t="shared" si="3"/>
        <v>1671.5961381578943</v>
      </c>
    </row>
    <row r="8" spans="1:14" ht="18.75" x14ac:dyDescent="0.3">
      <c r="A8" s="5" t="s">
        <v>25</v>
      </c>
      <c r="B8" s="5"/>
      <c r="E8" t="s">
        <v>12</v>
      </c>
      <c r="G8" s="8">
        <f t="shared" si="0"/>
        <v>0</v>
      </c>
      <c r="H8" s="8">
        <f t="shared" si="1"/>
        <v>0</v>
      </c>
      <c r="I8" s="8">
        <f t="shared" si="4"/>
        <v>127.04130649999999</v>
      </c>
      <c r="J8" s="8">
        <f t="shared" si="2"/>
        <v>441.11564756944443</v>
      </c>
      <c r="K8" s="8">
        <f>(I8)/(0.8*(9.5/100))</f>
        <v>1671.5961381578943</v>
      </c>
    </row>
    <row r="9" spans="1:14" x14ac:dyDescent="0.25">
      <c r="A9" t="s">
        <v>5</v>
      </c>
      <c r="B9">
        <v>2</v>
      </c>
      <c r="E9" t="s">
        <v>12</v>
      </c>
      <c r="G9" s="8">
        <f t="shared" si="0"/>
        <v>0</v>
      </c>
      <c r="H9" s="8">
        <f t="shared" si="1"/>
        <v>0</v>
      </c>
      <c r="I9" s="8">
        <f t="shared" si="4"/>
        <v>127.04130649999999</v>
      </c>
      <c r="J9" s="8">
        <f t="shared" si="2"/>
        <v>441.11564756944443</v>
      </c>
      <c r="K9" s="8">
        <f t="shared" si="3"/>
        <v>1671.5961381578943</v>
      </c>
    </row>
    <row r="10" spans="1:14" ht="75" x14ac:dyDescent="0.25">
      <c r="A10" s="1" t="s">
        <v>26</v>
      </c>
      <c r="B10">
        <f>B9*0.8</f>
        <v>1.6</v>
      </c>
      <c r="E10" t="s">
        <v>12</v>
      </c>
      <c r="G10" s="8">
        <f t="shared" si="0"/>
        <v>0</v>
      </c>
      <c r="H10" s="8">
        <f t="shared" si="1"/>
        <v>0</v>
      </c>
      <c r="I10" s="8">
        <f t="shared" si="4"/>
        <v>127.04130649999999</v>
      </c>
      <c r="J10" s="8">
        <f t="shared" si="2"/>
        <v>441.11564756944443</v>
      </c>
      <c r="K10" s="8">
        <f t="shared" si="3"/>
        <v>1671.5961381578943</v>
      </c>
    </row>
    <row r="11" spans="1:14" ht="15" customHeight="1" x14ac:dyDescent="0.25">
      <c r="E11" t="s">
        <v>12</v>
      </c>
      <c r="G11" s="8">
        <f t="shared" si="0"/>
        <v>0</v>
      </c>
      <c r="H11" s="8">
        <f t="shared" si="1"/>
        <v>0</v>
      </c>
      <c r="I11" s="8">
        <f t="shared" si="4"/>
        <v>127.04130649999999</v>
      </c>
      <c r="J11" s="8">
        <f t="shared" si="2"/>
        <v>441.11564756944443</v>
      </c>
      <c r="K11" s="8">
        <f t="shared" si="3"/>
        <v>1671.5961381578943</v>
      </c>
    </row>
    <row r="12" spans="1:14" ht="18.75" x14ac:dyDescent="0.3">
      <c r="A12" s="4" t="s">
        <v>9</v>
      </c>
      <c r="B12" s="4"/>
      <c r="E12" t="s">
        <v>12</v>
      </c>
      <c r="G12" s="8">
        <f t="shared" si="0"/>
        <v>0</v>
      </c>
      <c r="H12" s="8">
        <f t="shared" si="1"/>
        <v>0</v>
      </c>
      <c r="I12" s="8">
        <f t="shared" si="4"/>
        <v>127.04130649999999</v>
      </c>
      <c r="J12" s="8">
        <f t="shared" si="2"/>
        <v>441.11564756944443</v>
      </c>
      <c r="K12" s="8">
        <f t="shared" si="3"/>
        <v>1671.5961381578943</v>
      </c>
    </row>
    <row r="13" spans="1:14" x14ac:dyDescent="0.25">
      <c r="A13" t="s">
        <v>6</v>
      </c>
      <c r="B13">
        <f>IF(B3="f",-2.097+0.1069*B4+0.2466*B5,2.447-0.09516*B6+0.1074*B4+0.3362*B5)</f>
        <v>48.167320000000004</v>
      </c>
      <c r="E13" t="s">
        <v>12</v>
      </c>
      <c r="G13" s="8">
        <f t="shared" si="0"/>
        <v>0</v>
      </c>
      <c r="H13" s="8">
        <f t="shared" si="1"/>
        <v>0</v>
      </c>
      <c r="I13" s="8">
        <f t="shared" si="4"/>
        <v>127.04130649999999</v>
      </c>
      <c r="J13" s="8">
        <f t="shared" si="2"/>
        <v>441.11564756944443</v>
      </c>
      <c r="K13" s="8">
        <f t="shared" si="3"/>
        <v>1671.5961381578943</v>
      </c>
    </row>
    <row r="14" spans="1:14" x14ac:dyDescent="0.25">
      <c r="A14" t="s">
        <v>7</v>
      </c>
      <c r="B14">
        <f>(B9*1.055*B13)/0.8</f>
        <v>127.04130649999999</v>
      </c>
      <c r="E14" t="s">
        <v>12</v>
      </c>
      <c r="G14" s="8">
        <f t="shared" si="0"/>
        <v>0</v>
      </c>
      <c r="H14" s="8">
        <f t="shared" si="1"/>
        <v>0</v>
      </c>
      <c r="I14" s="8">
        <f t="shared" si="4"/>
        <v>127.04130649999999</v>
      </c>
      <c r="J14" s="8">
        <f t="shared" si="2"/>
        <v>441.11564756944443</v>
      </c>
      <c r="K14" s="8">
        <f t="shared" si="3"/>
        <v>1671.5961381578943</v>
      </c>
    </row>
    <row r="15" spans="1:14" ht="18.75" customHeight="1" x14ac:dyDescent="0.25">
      <c r="A15" s="2" t="s">
        <v>18</v>
      </c>
      <c r="B15" s="3">
        <f>(B14)/(0.8*(36/100))</f>
        <v>441.11564756944443</v>
      </c>
      <c r="C15" s="18" t="s">
        <v>23</v>
      </c>
      <c r="E15" t="s">
        <v>12</v>
      </c>
      <c r="G15" s="8">
        <f t="shared" si="0"/>
        <v>0</v>
      </c>
      <c r="H15" s="8">
        <f t="shared" si="1"/>
        <v>0</v>
      </c>
      <c r="I15" s="8">
        <f t="shared" si="4"/>
        <v>127.04130649999999</v>
      </c>
      <c r="J15" s="8">
        <f t="shared" si="2"/>
        <v>441.11564756944443</v>
      </c>
      <c r="K15" s="8">
        <f t="shared" si="3"/>
        <v>1671.5961381578943</v>
      </c>
    </row>
    <row r="16" spans="1:14" x14ac:dyDescent="0.25">
      <c r="A16" s="2" t="s">
        <v>16</v>
      </c>
      <c r="B16" s="3">
        <f>(B14)/(0.8*(9.5/100))</f>
        <v>1671.5961381578943</v>
      </c>
      <c r="C16" s="18"/>
      <c r="E16" t="s">
        <v>12</v>
      </c>
      <c r="G16" s="8">
        <f t="shared" si="0"/>
        <v>0</v>
      </c>
      <c r="H16" s="8">
        <f t="shared" si="1"/>
        <v>0</v>
      </c>
      <c r="I16" s="8">
        <f t="shared" si="4"/>
        <v>127.04130649999999</v>
      </c>
      <c r="J16" s="8">
        <f t="shared" si="2"/>
        <v>441.11564756944443</v>
      </c>
      <c r="K16" s="8">
        <f t="shared" si="3"/>
        <v>1671.5961381578943</v>
      </c>
    </row>
    <row r="17" spans="2:11" x14ac:dyDescent="0.25">
      <c r="E17" t="s">
        <v>12</v>
      </c>
      <c r="G17" s="8">
        <f t="shared" si="0"/>
        <v>0</v>
      </c>
      <c r="H17" s="8">
        <f t="shared" si="1"/>
        <v>0</v>
      </c>
      <c r="I17" s="8">
        <f t="shared" si="4"/>
        <v>127.04130649999999</v>
      </c>
      <c r="J17" s="8">
        <f t="shared" si="2"/>
        <v>441.11564756944443</v>
      </c>
      <c r="K17" s="8">
        <f t="shared" si="3"/>
        <v>1671.5961381578943</v>
      </c>
    </row>
    <row r="18" spans="2:11" x14ac:dyDescent="0.25">
      <c r="E18" t="s">
        <v>12</v>
      </c>
      <c r="G18" s="8">
        <f t="shared" si="0"/>
        <v>0</v>
      </c>
      <c r="H18" s="8">
        <f t="shared" si="1"/>
        <v>0</v>
      </c>
      <c r="I18" s="8">
        <f t="shared" si="4"/>
        <v>127.04130649999999</v>
      </c>
      <c r="J18" s="8">
        <f t="shared" si="2"/>
        <v>441.11564756944443</v>
      </c>
      <c r="K18" s="8">
        <f t="shared" si="3"/>
        <v>1671.5961381578943</v>
      </c>
    </row>
    <row r="19" spans="2:11" x14ac:dyDescent="0.25">
      <c r="B19" s="9"/>
      <c r="E19" t="s">
        <v>12</v>
      </c>
      <c r="G19" s="8">
        <f t="shared" si="0"/>
        <v>0</v>
      </c>
      <c r="H19" s="8">
        <f t="shared" si="1"/>
        <v>0</v>
      </c>
      <c r="I19" s="8">
        <f t="shared" si="4"/>
        <v>127.04130649999999</v>
      </c>
      <c r="J19" s="8">
        <f t="shared" si="2"/>
        <v>441.11564756944443</v>
      </c>
      <c r="K19" s="8">
        <f t="shared" si="3"/>
        <v>1671.5961381578943</v>
      </c>
    </row>
    <row r="20" spans="2:11" x14ac:dyDescent="0.25">
      <c r="E20" t="s">
        <v>12</v>
      </c>
      <c r="G20" s="8">
        <f t="shared" si="0"/>
        <v>0</v>
      </c>
      <c r="H20" s="8">
        <f t="shared" si="1"/>
        <v>0</v>
      </c>
      <c r="I20" s="8">
        <f t="shared" si="4"/>
        <v>127.04130649999999</v>
      </c>
      <c r="J20" s="8">
        <f t="shared" si="2"/>
        <v>441.11564756944443</v>
      </c>
      <c r="K20" s="8">
        <f t="shared" si="3"/>
        <v>1671.5961381578943</v>
      </c>
    </row>
    <row r="24" spans="2:11" x14ac:dyDescent="0.25">
      <c r="G24" s="8"/>
    </row>
  </sheetData>
  <mergeCells count="4">
    <mergeCell ref="A2:B2"/>
    <mergeCell ref="A1:B1"/>
    <mergeCell ref="D1:N1"/>
    <mergeCell ref="C15:C16"/>
  </mergeCells>
  <conditionalFormatting sqref="J3:K20">
    <cfRule type="cellIs" dxfId="1" priority="2" operator="greaterThan">
      <formula>0</formula>
    </cfRule>
    <cfRule type="cellIs" dxfId="0" priority="1" operator="lessThan">
      <formula>0</formula>
    </cfRule>
  </conditionalFormatting>
  <dataValidations count="2">
    <dataValidation type="list" allowBlank="1" showInputMessage="1" showErrorMessage="1" sqref="B3">
      <formula1>"f,m"</formula1>
    </dataValidation>
    <dataValidation type="list" allowBlank="1" showInputMessage="1" showErrorMessage="1" sqref="E3:E20">
      <formula1>"PLEASE CHOOSE,brandy,red wine"</formula1>
    </dataValidation>
  </dataValidations>
  <pageMargins left="0.7" right="0.7" top="0.78740157499999996" bottom="0.78740157499999996" header="0.3" footer="0.3"/>
  <pageSetup paperSize="9" orientation="portrait" verticalDpi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Stock, Ann-Kathrin</dc:creator>
  <cp:lastModifiedBy>Ann-Kathrin Stock</cp:lastModifiedBy>
  <dcterms:created xsi:type="dcterms:W3CDTF">2012-09-19T09:32:17Z</dcterms:created>
  <dcterms:modified xsi:type="dcterms:W3CDTF">2020-03-31T17:27:33Z</dcterms:modified>
</cp:coreProperties>
</file>