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INF-FS06\STAFF\d\dtamburic\Documents\Danka\Jana and Shivani\Results and SCS conference\"/>
    </mc:Choice>
  </mc:AlternateContent>
  <xr:revisionPtr revIDLastSave="0" documentId="8_{5C1CC288-DB77-423C-ADB0-B0456F1CC4B0}" xr6:coauthVersionLast="47" xr6:coauthVersionMax="47" xr10:uidLastSave="{00000000-0000-0000-0000-000000000000}"/>
  <bookViews>
    <workbookView xWindow="-110" yWindow="-110" windowWidth="19420" windowHeight="10420" xr2:uid="{17EECE41-9882-4C06-8C00-AD9F08E019F1}"/>
  </bookViews>
  <sheets>
    <sheet name="Brief" sheetId="5" r:id="rId1"/>
    <sheet name="Formulations" sheetId="1" r:id="rId2"/>
    <sheet name="Machines" sheetId="20" r:id="rId3"/>
    <sheet name="Final Results" sheetId="4" r:id="rId4"/>
    <sheet name="Standard Hot CO2eSummary" sheetId="14" r:id="rId5"/>
    <sheet name="Standard HotCold CO2eSummary" sheetId="19" r:id="rId6"/>
    <sheet name="Standard Cold CO2eSummary" sheetId="15" r:id="rId7"/>
    <sheet name="Natural Cold CO2eSummary" sheetId="16" r:id="rId8"/>
    <sheet name="Natural Hot CO2eSummary" sheetId="17" r:id="rId9"/>
    <sheet name="Natural HotCold CO2eSummary" sheetId="18" r:id="rId10"/>
  </sheets>
  <externalReferences>
    <externalReference r:id="rId11"/>
    <externalReference r:id="rId12"/>
    <externalReference r:id="rId13"/>
    <externalReference r:id="rId14"/>
    <externalReference r:id="rId15"/>
    <externalReference r:id="rId16"/>
    <externalReference r:id="rId17"/>
    <externalReference r:id="rId18"/>
  </externalReferences>
  <definedNames>
    <definedName name="QtyList" localSheetId="7">OFFSET([1]PDF!$B$140,,,15-COUNTIF([1]PDF!$B$140:$B$154,""),1)</definedName>
    <definedName name="QtyList" localSheetId="8">OFFSET([2]PDF!$B$140,,,15-COUNTIF([2]PDF!$B$140:$B$154,""),1)</definedName>
    <definedName name="QtyList" localSheetId="9">OFFSET([3]PDF!$B$140,,,15-COUNTIF([3]PDF!$B$140:$B$154,""),1)</definedName>
    <definedName name="QtyList" localSheetId="6">OFFSET([4]PDF!$B$140,,,15-COUNTIF([4]PDF!$B$140:$B$154,""),1)</definedName>
    <definedName name="QtyList" localSheetId="4">OFFSET([5]PDF!$B$140,,,15-COUNTIF([5]PDF!$B$140:$B$154,""),1)</definedName>
    <definedName name="QtyList" localSheetId="5">OFFSET([6]PDF!$B$140,,,15-COUNTIF([6]PDF!$B$140:$B$154,""),1)</definedName>
    <definedName name="QtyList">OFFSET([7]PDF!$B$140,,,15-COUNTIF([7]PDF!$B$140:$B$154,""),1)</definedName>
    <definedName name="UnderlineCheck">'[8]_panama input 1'!$A2&lt;&gt;'[8]_panama input 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0" i="1" l="1"/>
  <c r="F77" i="1" l="1"/>
  <c r="G61" i="1" s="1"/>
  <c r="F55" i="1"/>
  <c r="G53" i="1" s="1"/>
  <c r="F29" i="1"/>
  <c r="G25" i="1" s="1"/>
  <c r="F16" i="1"/>
  <c r="G10" i="1" s="1"/>
  <c r="L50" i="1"/>
  <c r="G75" i="1" l="1"/>
  <c r="G74" i="1"/>
  <c r="G38" i="1"/>
  <c r="G73" i="1"/>
  <c r="G44" i="1"/>
  <c r="G72" i="1"/>
  <c r="G43" i="1"/>
  <c r="G71" i="1"/>
  <c r="G42" i="1"/>
  <c r="G70" i="1"/>
  <c r="G76" i="1"/>
  <c r="G41" i="1"/>
  <c r="G69" i="1"/>
  <c r="G40" i="1"/>
  <c r="G68" i="1"/>
  <c r="G67" i="1"/>
  <c r="G47" i="1"/>
  <c r="G46" i="1"/>
  <c r="G66" i="1"/>
  <c r="G65" i="1"/>
  <c r="G45" i="1"/>
  <c r="G52" i="1"/>
  <c r="G64" i="1"/>
  <c r="G51" i="1"/>
  <c r="G63" i="1"/>
  <c r="G62" i="1"/>
  <c r="G60" i="1"/>
  <c r="G49" i="1"/>
  <c r="G36" i="1"/>
  <c r="G48" i="1"/>
  <c r="G50" i="1"/>
  <c r="G37" i="1"/>
  <c r="G54" i="1"/>
  <c r="G39" i="1"/>
  <c r="G22" i="1"/>
  <c r="G23" i="1"/>
  <c r="G27" i="1"/>
  <c r="G26" i="1"/>
  <c r="G15" i="1"/>
  <c r="G28" i="1"/>
  <c r="G24" i="1"/>
  <c r="G9" i="1"/>
  <c r="G8" i="1"/>
  <c r="G7" i="1"/>
  <c r="G14" i="1"/>
  <c r="G12" i="1"/>
  <c r="G11" i="1"/>
  <c r="G13" i="1"/>
  <c r="L29" i="1"/>
  <c r="L72" i="1"/>
  <c r="L67" i="1"/>
  <c r="L64" i="1"/>
  <c r="M61" i="1"/>
  <c r="N61" i="1" s="1"/>
  <c r="M62" i="1"/>
  <c r="N62" i="1" s="1"/>
  <c r="M63" i="1"/>
  <c r="N63" i="1" s="1"/>
  <c r="M64" i="1"/>
  <c r="M65" i="1"/>
  <c r="N65" i="1" s="1"/>
  <c r="M66" i="1"/>
  <c r="N66" i="1" s="1"/>
  <c r="M67" i="1"/>
  <c r="M68" i="1"/>
  <c r="N68" i="1" s="1"/>
  <c r="M69" i="1"/>
  <c r="N69" i="1" s="1"/>
  <c r="M70" i="1"/>
  <c r="N70" i="1" s="1"/>
  <c r="M71" i="1"/>
  <c r="N71" i="1" s="1"/>
  <c r="M72" i="1"/>
  <c r="M60" i="1"/>
  <c r="N60" i="1" s="1"/>
  <c r="L46" i="1"/>
  <c r="L43" i="1"/>
  <c r="M77" i="1"/>
  <c r="N77" i="1"/>
  <c r="G77" i="1" l="1"/>
  <c r="G55" i="1"/>
  <c r="G29" i="1"/>
  <c r="G16" i="1"/>
  <c r="L55" i="1"/>
  <c r="L77" i="1"/>
  <c r="N67" i="1"/>
  <c r="N72" i="1"/>
  <c r="N64" i="1"/>
  <c r="M36" i="1"/>
  <c r="N36" i="1" s="1"/>
  <c r="M37" i="1"/>
  <c r="N37" i="1" s="1"/>
  <c r="M38" i="1"/>
  <c r="N38" i="1" s="1"/>
  <c r="M39" i="1"/>
  <c r="N39" i="1" s="1"/>
  <c r="M40" i="1"/>
  <c r="N40" i="1" s="1"/>
  <c r="M41" i="1"/>
  <c r="N41" i="1" s="1"/>
  <c r="M42" i="1"/>
  <c r="N42" i="1" s="1"/>
  <c r="M43" i="1"/>
  <c r="N43" i="1" s="1"/>
  <c r="M44" i="1"/>
  <c r="N44" i="1" s="1"/>
  <c r="M45" i="1"/>
  <c r="N45" i="1" s="1"/>
  <c r="M46" i="1"/>
  <c r="N46" i="1" s="1"/>
  <c r="M47" i="1"/>
  <c r="N47" i="1" s="1"/>
  <c r="M48" i="1"/>
  <c r="N48" i="1" s="1"/>
  <c r="M49" i="1"/>
  <c r="N49" i="1" s="1"/>
  <c r="M50" i="1"/>
  <c r="M51" i="1"/>
  <c r="N51" i="1" s="1"/>
  <c r="M52" i="1"/>
  <c r="N52" i="1" s="1"/>
  <c r="M53" i="1"/>
  <c r="N53" i="1" s="1"/>
  <c r="M54" i="1"/>
  <c r="N54" i="1" s="1"/>
  <c r="M55" i="1"/>
  <c r="M26" i="1"/>
  <c r="N26" i="1" s="1"/>
  <c r="M22" i="1"/>
  <c r="N22" i="1" s="1"/>
  <c r="M23" i="1"/>
  <c r="N23" i="1" s="1"/>
  <c r="M24" i="1"/>
  <c r="N24" i="1" s="1"/>
  <c r="M25" i="1"/>
  <c r="N25" i="1" s="1"/>
  <c r="M27" i="1"/>
  <c r="N27" i="1" s="1"/>
  <c r="M28" i="1"/>
  <c r="N28" i="1" s="1"/>
  <c r="M7" i="1"/>
  <c r="N7" i="1" s="1"/>
  <c r="M8" i="1"/>
  <c r="N8" i="1" s="1"/>
  <c r="M9" i="1"/>
  <c r="N9" i="1" s="1"/>
  <c r="M10" i="1"/>
  <c r="N10" i="1" s="1"/>
  <c r="M11" i="1"/>
  <c r="N11" i="1" s="1"/>
  <c r="M12" i="1"/>
  <c r="N12" i="1" s="1"/>
  <c r="M13" i="1"/>
  <c r="N13" i="1" s="1"/>
  <c r="M14" i="1"/>
  <c r="N14" i="1" s="1"/>
  <c r="M15" i="1"/>
  <c r="N15" i="1" s="1"/>
  <c r="M16" i="1"/>
  <c r="L16" i="1"/>
  <c r="N55" i="1" l="1"/>
  <c r="N50" i="1"/>
  <c r="N16" i="1"/>
</calcChain>
</file>

<file path=xl/sharedStrings.xml><?xml version="1.0" encoding="utf-8"?>
<sst xmlns="http://schemas.openxmlformats.org/spreadsheetml/2006/main" count="1444" uniqueCount="348">
  <si>
    <t xml:space="preserve">Phase </t>
  </si>
  <si>
    <t xml:space="preserve">INCI (Trade Name) </t>
  </si>
  <si>
    <t>Supplier</t>
  </si>
  <si>
    <t>Country</t>
  </si>
  <si>
    <t xml:space="preserve">Ecoinvent Report Name </t>
  </si>
  <si>
    <t>CO2-Eq Figure per 1 Kg</t>
  </si>
  <si>
    <t>Reference</t>
  </si>
  <si>
    <t>A</t>
  </si>
  <si>
    <t>Aqua (Deionised Water)</t>
  </si>
  <si>
    <t>LCF</t>
  </si>
  <si>
    <t>UK</t>
  </si>
  <si>
    <t>B</t>
  </si>
  <si>
    <t>Surfachem</t>
  </si>
  <si>
    <t>C</t>
  </si>
  <si>
    <t>Glycerine</t>
  </si>
  <si>
    <t xml:space="preserve">D </t>
  </si>
  <si>
    <t xml:space="preserve">PEG-7 Glyceryl Cocoate </t>
  </si>
  <si>
    <t>Diethylhexyl Carbonate</t>
  </si>
  <si>
    <t xml:space="preserve">Glyceryl Stearate </t>
  </si>
  <si>
    <t>E</t>
  </si>
  <si>
    <t>Phenoxyethanol, Ethylhexylglycerin</t>
  </si>
  <si>
    <t>Schulke &amp; Mayr</t>
  </si>
  <si>
    <t>F</t>
  </si>
  <si>
    <t>Sodium Hydroxide</t>
  </si>
  <si>
    <t>Phoenix Products</t>
  </si>
  <si>
    <t xml:space="preserve">Manufacturing Process : Standard Hot and Hot-Cold </t>
  </si>
  <si>
    <t xml:space="preserve">Manufacturing Process : Standard Cold </t>
  </si>
  <si>
    <t>Phase</t>
  </si>
  <si>
    <t>Ecoinvent Report Name</t>
  </si>
  <si>
    <t>CO2-Eq Figure per 1Kg</t>
  </si>
  <si>
    <t>Cetearyl Alcohol</t>
  </si>
  <si>
    <t xml:space="preserve">Manufacturing Process : Natural Cold </t>
  </si>
  <si>
    <t>INCI (Trade Name)</t>
  </si>
  <si>
    <t xml:space="preserve">Potassium Sorbate </t>
  </si>
  <si>
    <t>Azelis</t>
  </si>
  <si>
    <t xml:space="preserve">Xanthan Gum </t>
  </si>
  <si>
    <t>Ephyla</t>
  </si>
  <si>
    <t>France</t>
  </si>
  <si>
    <t>D</t>
  </si>
  <si>
    <t>Glyceryl Oleate Citrate</t>
  </si>
  <si>
    <t xml:space="preserve">Ephlya </t>
  </si>
  <si>
    <t xml:space="preserve">Manufacturing Process : Natural Hot and Hot -Cold </t>
  </si>
  <si>
    <t xml:space="preserve">Helianthus Annuus (Sunflower) Seed Oil </t>
  </si>
  <si>
    <t>Glyceryl Stearate</t>
  </si>
  <si>
    <t xml:space="preserve">Cetearyl Alcohol </t>
  </si>
  <si>
    <t xml:space="preserve">Acrylates/C10-30 Alkyl Acrylates Crosspolymer </t>
  </si>
  <si>
    <t>Report Description</t>
  </si>
  <si>
    <t xml:space="preserve"> This data represents the production of 1kg of butyl acrylate by means of esterification of acryclic acid with methanol. </t>
  </si>
  <si>
    <t xml:space="preserve">Butyl Acrylate Production - RER' </t>
  </si>
  <si>
    <t xml:space="preserve"> This data represents the production of soybean methyl ester, respectively glycerine, from crude soybean oil.</t>
  </si>
  <si>
    <t xml:space="preserve"> The functional unit is 1Kg of fatty acids - based on the oil from coconuts. Coconut fatty acids and their fractions can either be used directly or converted to other derivates, covering a broad range of applications in the oleochemical industry. </t>
  </si>
  <si>
    <t xml:space="preserve">Fatty acid production, from coconut oil - RER' </t>
  </si>
  <si>
    <t xml:space="preserve">Dimethyl carbonate is the result of the reaction of phosgene and methanol. </t>
  </si>
  <si>
    <t xml:space="preserve">Stearic Acid Production - Glycerine - GLO' </t>
  </si>
  <si>
    <t xml:space="preserve">This activity represents the production of 1kg of stearic acid. </t>
  </si>
  <si>
    <t xml:space="preserve">Chlo-alkali electolysis, membrane cell - RER - Sodium Hydroxide, without water, in 50% solution state' </t>
  </si>
  <si>
    <t xml:space="preserve">(Referenced above) </t>
  </si>
  <si>
    <t xml:space="preserve">Density </t>
  </si>
  <si>
    <t>Density</t>
  </si>
  <si>
    <t xml:space="preserve">Information on Ecoinvent is about the sowing of sunflower seeds and crops. </t>
  </si>
  <si>
    <t>TOTAL</t>
  </si>
  <si>
    <t>Glyceryl Oleate Citrate (Vegetable/ Microbial)</t>
  </si>
  <si>
    <t xml:space="preserve">Oils - sunflower. </t>
  </si>
  <si>
    <t xml:space="preserve">Tap water production, conventional treatment - Europe without Switzerland - tap water' </t>
  </si>
  <si>
    <t xml:space="preserve">This dataset represents production of 1kg of tap water under pressure at facility gate, ready for distribution in network. It represents average operation of conventional treatment for production tap water. Conventional treatment includes coagulation and decantation, filtration and disinfection. </t>
  </si>
  <si>
    <t xml:space="preserve">Esterification of soybean oil - ROW-glycerine' </t>
  </si>
  <si>
    <t xml:space="preserve">Fatty alcohol production from coconut oil - RER' </t>
  </si>
  <si>
    <t xml:space="preserve">This dataset presents the production of 1kg of fatty alcohol from coconut oil. </t>
  </si>
  <si>
    <t xml:space="preserve">This dataset represents the production of chlorine and sodium hydroxide (NaOH) by means of chlor-alkali electrolysis using a membrane cell. </t>
  </si>
  <si>
    <t>Europe without Switzerland</t>
  </si>
  <si>
    <t>RER</t>
  </si>
  <si>
    <t>GLO</t>
  </si>
  <si>
    <t>ROW</t>
  </si>
  <si>
    <t xml:space="preserve">Dimethyl Carbonate Production - RER' </t>
  </si>
  <si>
    <t>Acrylates/C10-30 Alkyl Acrylates Crosspolymer</t>
  </si>
  <si>
    <t>Sunflower Production</t>
  </si>
  <si>
    <t xml:space="preserve">Sunflower Production - RoW- sunflower seed' </t>
  </si>
  <si>
    <t>RoW</t>
  </si>
  <si>
    <t xml:space="preserve">This dataset represents the production of 1 kg of sunflower seed (fresh matter). </t>
  </si>
  <si>
    <t>Oil extraction</t>
  </si>
  <si>
    <t xml:space="preserve">Soybean meal and crude oil production, mechanical extraction - RoW- soybean oil, crude' </t>
  </si>
  <si>
    <t xml:space="preserve">This dataset represents the mechanical soybean processing into soybean meal and crude soy oil. Follows an extrusion process of Oilseed Meals for food and Feed Production. But this dataset doesn't include any infrastructures nor cleaning processes. </t>
  </si>
  <si>
    <t>Xantham Gum</t>
  </si>
  <si>
    <t>Citric Acid (PH Ajuster)</t>
  </si>
  <si>
    <t>Frametime CXG</t>
  </si>
  <si>
    <t>Sodium Levulinate</t>
  </si>
  <si>
    <t>Glycerin</t>
  </si>
  <si>
    <t xml:space="preserve">Dermosoft 700B </t>
  </si>
  <si>
    <t>Dermosoft 700B</t>
  </si>
  <si>
    <t>Dates: 1995-01-01 to 2021-12-31
Version: 3.8 - Allocation, Cut-off
Data Generator: Maggie Osses, Eidgenössische Materialprüf - und- forschungsanstalt</t>
  </si>
  <si>
    <t>Dates: 2009-01-01 to 2021-12-31
Version: 3.8 - Allocation, Cut off
Data Generator: Anne Greig, Four Elements Consulting, LLC</t>
  </si>
  <si>
    <t>Dates: 2005-01-01 to 2021-12-31
Version: 3.8-Allocation, Cut off
Data Generator: Lucia Valsasina, Ecoinvent Centre</t>
  </si>
  <si>
    <t>Dates: 2015-01-01 to 2021-12-31
Version: 3.8 - Allocation, Cut off
Data Generator: Lucia Valsasina, Ecoinvent Centre</t>
  </si>
  <si>
    <t xml:space="preserve">Dates: 1995-01-01 to 2021-12-31
Version: 3.8 - Allocation, Cut off
Data Generator: Roland Hischier, Eidgenössische Materialprüf - und- forschungsanstalt </t>
  </si>
  <si>
    <t xml:space="preserve">Dates: 2000-01-01 to 2021-12-31
Version: 3.8 - Allocation, Cut off
Data Generator: Roland Hischier, Eidgenössische Materialprüf - und- forschungsanstalt </t>
  </si>
  <si>
    <t>Dates: 2012-01-01 to 2021-12-31
Version: 3.8 - Allocation, Cut off
Data Generator: Tereza Levova, Ecoinvent Centre</t>
  </si>
  <si>
    <r>
      <t>Dates: 2000-01-01 to 2021-12-31
Version: 3.8 - Allocation, Cut off
Data Generator: Thomas Nemecek, Forschungsanstalt Agroscope Reckenholz-T</t>
    </r>
    <r>
      <rPr>
        <sz val="11"/>
        <color theme="1"/>
        <rFont val="Calibri"/>
        <family val="2"/>
      </rPr>
      <t>ӓnikon ART</t>
    </r>
  </si>
  <si>
    <t>Dates: 1998-01-01 to 2021-12-31
Version: 3.8 - Allocation, Cut off
Data Generator: Tereza Levova, Ecoinvent Centre</t>
  </si>
  <si>
    <t>Potassium carbonate production, from potassium hydroxide - GLO - potassium carbonate</t>
  </si>
  <si>
    <t xml:space="preserve">This dataset represents the production of 1kg potassium carbonate. For this dataset, the production of potassium carbonate by means of the reaction of potassium hydroxide and carbon dioxide is considered. </t>
  </si>
  <si>
    <r>
      <t>Dates: 2000-01-01 to 2021-12-31
Version: 3.8 - Allocation, Cut off
Data Generator: J</t>
    </r>
    <r>
      <rPr>
        <sz val="11"/>
        <color theme="1"/>
        <rFont val="Calibri"/>
        <family val="2"/>
      </rPr>
      <t>üren Sutter, ETH Zürich</t>
    </r>
  </si>
  <si>
    <t>Nutrient supply from vinasse, from fermentation of sugarcane - GLO- organic potassium fertiliser, as K2O'</t>
  </si>
  <si>
    <t xml:space="preserve">This inventory describes the supply of nutrients from 'vinasse, from fermentation of sugarcane' for fertiliser use. </t>
  </si>
  <si>
    <t>Dates: 2016-01-01 to 2021-12-31
Version: 3.8-Allocated, Cut off
Data Generator: Avraam Symeonidis, Ecoinvent Centre</t>
  </si>
  <si>
    <t>Citric acid production - RER-Citric acid'</t>
  </si>
  <si>
    <t xml:space="preserve">This inventory includes the production of citric acid including materials and energy uses, waste production and transports. Infrastructure is estimated. Data is from citric acid production in Austria, which is used as a European Average. </t>
  </si>
  <si>
    <r>
      <t>Dates:2009-01-01 to 2021-12-31
Version: 3.8 - Allocated, Cut off
Data Generator: Thomas K</t>
    </r>
    <r>
      <rPr>
        <sz val="11"/>
        <color theme="1"/>
        <rFont val="Calibri"/>
        <family val="2"/>
      </rPr>
      <t xml:space="preserve">ӓgi, Stiftung Myclimate - The Climate Protection Partnership </t>
    </r>
  </si>
  <si>
    <t>Oleic Acid (Made from fatty acids sourced from vegetable and animal sources)</t>
  </si>
  <si>
    <t>Fatty acid production, from palm oil - RER - Fatty acid'</t>
  </si>
  <si>
    <t xml:space="preserve">This report is utilising the functional unit of 1kg of fatty acids, based on palm oil. </t>
  </si>
  <si>
    <t xml:space="preserve">Dates: 1995-01-01 to 2021-12-31
Version: 3.8-Allocation, cut off
Data Generator: Lucia Valsasina, Ecoinvent Centre </t>
  </si>
  <si>
    <t xml:space="preserve">Levulinic Acid
1) This is produced during the hyrdolysis of sugars, which breaks them into smaller molecules by cleaving the glycosidic bonds that hold the monomer units together (E.G. Glucose). </t>
  </si>
  <si>
    <t xml:space="preserve">Glucose production - GLO - glucose' </t>
  </si>
  <si>
    <t xml:space="preserve">This dataset represents the production of 1kg of glucose. Materials entering the process are included as well as energy uses, infrastructure and emissions. </t>
  </si>
  <si>
    <t xml:space="preserve">Maize production - Ecoinvent. </t>
  </si>
  <si>
    <t>CO2e Figure (Total)</t>
  </si>
  <si>
    <t>Sodium Hydroxide (2 - 3 drops)</t>
  </si>
  <si>
    <t>Weight (For 500Kg)</t>
  </si>
  <si>
    <t>https://ecostore.com/nz/ingredients/approved/sodium-stearoyl-glutamate#:~:text=Sodium%20stearoyl%20glutamate%20is%20a,palm%20or%20coconut)%20fatty%20acids.</t>
  </si>
  <si>
    <t xml:space="preserve">Sodium Stearyl Glutamate (anionic Emulsifier) </t>
  </si>
  <si>
    <t>Fatty acid production, from coconut oil - RER - fatty acid'</t>
  </si>
  <si>
    <t>The functional unit is 1kg of fatty acids - based on the oil from coco nuts. Coconut fatty acids and their fractions can either be used directly or converted to other derivates, covering a broad range of applications in the oleochemcial industry.</t>
  </si>
  <si>
    <t>Levulinic Acid (Derived from Corn/ Starch)</t>
  </si>
  <si>
    <t xml:space="preserve">Citric acid production - RER - maize starch' </t>
  </si>
  <si>
    <t>Citric acid is produced by a submerged fermentation process which employs a strain of the micro-organism Aspergillus niger to convert sugar into citric acid.</t>
  </si>
  <si>
    <t>Sodium Levulinate (The salt from Levulinic Acid)</t>
  </si>
  <si>
    <t xml:space="preserve">Sodium chloride production, powder - RER - sodium chloride, powder' </t>
  </si>
  <si>
    <t xml:space="preserve">This dataset represents the production of 1 kg of sodium chloride. Sodium Chloride forms odorless cubic crystals. </t>
  </si>
  <si>
    <t>Machine</t>
  </si>
  <si>
    <t>Description/ Process</t>
  </si>
  <si>
    <t>Manufacturing Process : Standard Hot Emulsification</t>
  </si>
  <si>
    <t>Manufacturing Process : Standard Hot/Cold Emulsification</t>
  </si>
  <si>
    <t>Manufacturing Process : Standard Cold Emulsification</t>
  </si>
  <si>
    <t>Manufacturing Process : Natural Hot Emulsification</t>
  </si>
  <si>
    <t>Manufacturing Process : Natural Hot/Cold Emulsification</t>
  </si>
  <si>
    <t>MODEL OBJECT</t>
  </si>
  <si>
    <t>Weight per 100kg</t>
  </si>
  <si>
    <t>Region of EI Dataset</t>
  </si>
  <si>
    <t xml:space="preserve">Project Brief: </t>
  </si>
  <si>
    <t>Title</t>
  </si>
  <si>
    <t>Owner</t>
  </si>
  <si>
    <t>Sylvie Bunyan</t>
  </si>
  <si>
    <t>Date</t>
  </si>
  <si>
    <t>Shivani Mistry</t>
  </si>
  <si>
    <t xml:space="preserve">Additional Notes: </t>
  </si>
  <si>
    <t>Results:</t>
  </si>
  <si>
    <t>QuoteReference</t>
  </si>
  <si>
    <t>Version</t>
  </si>
  <si>
    <t>CustomerCompanyName</t>
  </si>
  <si>
    <t>Date raised</t>
  </si>
  <si>
    <t>CommercialStatus</t>
  </si>
  <si>
    <t>AccountManagerName</t>
  </si>
  <si>
    <t>LotCode</t>
  </si>
  <si>
    <t>ProductCode</t>
  </si>
  <si>
    <t>Description</t>
  </si>
  <si>
    <t>CampaignName</t>
  </si>
  <si>
    <t>Date Ran</t>
  </si>
  <si>
    <t>CustomerDetailsName</t>
  </si>
  <si>
    <t>MarketSegment</t>
  </si>
  <si>
    <t>DeliveryLocation</t>
  </si>
  <si>
    <t>DeliveryCountry</t>
  </si>
  <si>
    <t>SupplierName</t>
  </si>
  <si>
    <t>SupplyingSite</t>
  </si>
  <si>
    <t>OrderQuantity</t>
  </si>
  <si>
    <t>QuantityUnitOfMeasure</t>
  </si>
  <si>
    <t>OutputCurrency</t>
  </si>
  <si>
    <t>AnnualVolume</t>
  </si>
  <si>
    <t>Width(mm)</t>
  </si>
  <si>
    <t>Cut-off(mm)</t>
  </si>
  <si>
    <t>NumberOfImpressionsAcross(impression)</t>
  </si>
  <si>
    <t>AdhesiveTotalCO2e(kg)</t>
  </si>
  <si>
    <t>FilmGauge(micron)</t>
  </si>
  <si>
    <t>FilmWeight(g/m2)</t>
  </si>
  <si>
    <t>FilmYield(m2/kg)</t>
  </si>
  <si>
    <t>GramsPerImpression(g/impression)</t>
  </si>
  <si>
    <t>NumberOfColours</t>
  </si>
  <si>
    <t>TotalInkCoverage(%)</t>
  </si>
  <si>
    <t>TotalInkAndLacquerCO2e(kg)</t>
  </si>
  <si>
    <t>TotalPlatesCO2e(kg)</t>
  </si>
  <si>
    <t>Resin1Name</t>
  </si>
  <si>
    <t>Resin1WeightRequired(tonne)</t>
  </si>
  <si>
    <t>Resin1CO2e(kg/tonne)</t>
  </si>
  <si>
    <t>Resin1TotalCO2e(kg)</t>
  </si>
  <si>
    <t>Resin2Name</t>
  </si>
  <si>
    <t>Resin2WeightRequired(tonne)</t>
  </si>
  <si>
    <t>Resin2CO2e(kg/tonne)</t>
  </si>
  <si>
    <t>Resin2TotalCO2e(kg)</t>
  </si>
  <si>
    <t>Resin3Name</t>
  </si>
  <si>
    <t>Resin3WeightRequired(tonne)</t>
  </si>
  <si>
    <t>Resin3CO2e(kg/tonne)</t>
  </si>
  <si>
    <t>Resin3TotalCO2e(kg)</t>
  </si>
  <si>
    <t>Resin4Name</t>
  </si>
  <si>
    <t>Resin4WeightRequired(tonne)</t>
  </si>
  <si>
    <t>Resin4CO2e(kg/tonne)</t>
  </si>
  <si>
    <t>Resin4TotalCO2e(kg)</t>
  </si>
  <si>
    <t>Resin5Name</t>
  </si>
  <si>
    <t>Resin5WeightRequired(tonne)</t>
  </si>
  <si>
    <t>Resin5CO2e(kg/tonne)</t>
  </si>
  <si>
    <t>Resin5TotalCO2e(kg)</t>
  </si>
  <si>
    <t>Resin6Name</t>
  </si>
  <si>
    <t>Resin6WeightRequired(tonne)</t>
  </si>
  <si>
    <t>Resin6CO2e(kg/tonne)</t>
  </si>
  <si>
    <t>Resin6TotalCO2e(kg)</t>
  </si>
  <si>
    <t>Resin7Name</t>
  </si>
  <si>
    <t>Resin7WeightRequired(tonne)</t>
  </si>
  <si>
    <t>Resin7CO2e(kg/tonne)</t>
  </si>
  <si>
    <t>Resin7TotalCO2e(kg)</t>
  </si>
  <si>
    <t>Process1MachineName</t>
  </si>
  <si>
    <t>Process1MachineProcess</t>
  </si>
  <si>
    <t>Process1MachineUnitOfMeasure</t>
  </si>
  <si>
    <t>Process1ProcessIds</t>
  </si>
  <si>
    <t>Process1MachineProcessInputQuantity</t>
  </si>
  <si>
    <t>Process1MachineProcessSetupWaste</t>
  </si>
  <si>
    <t>Process1MachineProcessRunningWaste</t>
  </si>
  <si>
    <t>Process1MachineProcessOutput</t>
  </si>
  <si>
    <t>Process1MachineSpeed</t>
  </si>
  <si>
    <t>Process1MachineSpeedUnits</t>
  </si>
  <si>
    <t>Process1MachineSetupCO2ePerHour(kg)</t>
  </si>
  <si>
    <t>Process1MachineRunningCO2ePerHour(kg)</t>
  </si>
  <si>
    <t>Process1SetupTime(min)</t>
  </si>
  <si>
    <t>Process1SetupCO2e(kg)</t>
  </si>
  <si>
    <t>Process1RunningTime(min)</t>
  </si>
  <si>
    <t>Process1RunningCO2e(kg)</t>
  </si>
  <si>
    <t>Process1TotalCO2e(kg)</t>
  </si>
  <si>
    <t>PackingBoxName</t>
  </si>
  <si>
    <t>PackingBoxCount</t>
  </si>
  <si>
    <t>ItemsPerPackingBox</t>
  </si>
  <si>
    <t>ReelSize(lm)</t>
  </si>
  <si>
    <t>ReelCount</t>
  </si>
  <si>
    <t>ReelOuterDiameter(mm)</t>
  </si>
  <si>
    <t>ReelsPerPallet</t>
  </si>
  <si>
    <t>GrossWeightPerPallet(kg)</t>
  </si>
  <si>
    <t>TotalPallets</t>
  </si>
  <si>
    <t>OtherCO2e(kg)</t>
  </si>
  <si>
    <t>TotalPackingCO2e(kg)</t>
  </si>
  <si>
    <t>TotalStorageCO2e(kg)</t>
  </si>
  <si>
    <t>TotalDeliveryCO2e(kg)</t>
  </si>
  <si>
    <t>CO2ePerUnit(kg/kg)</t>
  </si>
  <si>
    <t>CO2ePerOrder(kg)</t>
  </si>
  <si>
    <t>CO2ePerImpression(kg/impression)</t>
  </si>
  <si>
    <t>CO2ePer1000Impression(kg/1000impression)</t>
  </si>
  <si>
    <t>CO2ePerAnnum(kg)</t>
  </si>
  <si>
    <t>CampaignCO2e(kg)</t>
  </si>
  <si>
    <t>SCO2M[HQ] : 1.1 CM0(Currency)</t>
  </si>
  <si>
    <t>SCO2M[HQ] : 1.2 CM0 by mch hr(Currency/hr)</t>
  </si>
  <si>
    <t>SCO2M[HQ] : 1.3 CM0 %</t>
  </si>
  <si>
    <t>SCO2M[HQ] : 2.1 CM1(Currency)</t>
  </si>
  <si>
    <t>SCO2M[HQ] : 2.2 CM1 by mch hr(Currency/hr)</t>
  </si>
  <si>
    <t>SCO2M[HQ] : 2.3 CM1 %</t>
  </si>
  <si>
    <t>SCO2M[HQ] : 3.1 CM2(Currency)</t>
  </si>
  <si>
    <t>SCO2M[HQ] : 3.2 CM2 by mch hr(Currency/hr)</t>
  </si>
  <si>
    <t>SCO2M[HQ] : 3.3 CM2 %</t>
  </si>
  <si>
    <t>SCO2M[HQ] : 4.1 CM3(Currency)</t>
  </si>
  <si>
    <t>SCO2M[HQ] : 4.2 CM3 by mch hr(Currency/hr)</t>
  </si>
  <si>
    <t>SCO2M[HQ] : 4.3 CM3 %</t>
  </si>
  <si>
    <t>SCO2M[HQ] : 5.1 EBIT(Currency)</t>
  </si>
  <si>
    <t>SCO2M[HQ] : 5.2 EBIT by mch hr(Currency/hr)</t>
  </si>
  <si>
    <t>SCO2M[HQ] : 5.3 EBIT %</t>
  </si>
  <si>
    <t>SCO2M[HQ] : 6 Price(Currency/kg)</t>
  </si>
  <si>
    <t>University of the Arts</t>
  </si>
  <si>
    <t>Approved, Awaiting feedback</t>
  </si>
  <si>
    <t>Hot</t>
  </si>
  <si>
    <t>SCO2M[LCF] : Mistry</t>
  </si>
  <si>
    <t>kg</t>
  </si>
  <si>
    <t>GBP</t>
  </si>
  <si>
    <t>SCO2M[LCF] : Aqua</t>
  </si>
  <si>
    <t>SCO2M[LCF] : Acrylates/C10-30 Alkyl Acrylates Crosspolymer</t>
  </si>
  <si>
    <t>SCO2M[LCF] : Glycerine</t>
  </si>
  <si>
    <t>SCO2M[LCF] : PEG-7 Glyceryl Cocoate</t>
  </si>
  <si>
    <t>SCO2M[LCF] : Diethylhexyl Carbonate</t>
  </si>
  <si>
    <t>SCO2M[LCF] : Glyceryl Stearate</t>
  </si>
  <si>
    <t>SCO2M[LCF] : Cetearyl Alcohol</t>
  </si>
  <si>
    <t>Extrude</t>
  </si>
  <si>
    <t>Extrude1</t>
  </si>
  <si>
    <t>kg/hr</t>
  </si>
  <si>
    <t>Results (100Kg)</t>
  </si>
  <si>
    <t>Result (500 Kg)</t>
  </si>
  <si>
    <t xml:space="preserve">• On the system, we follow an extrusion process. This allows all ingredients to be mixed following the hot machine on the system </t>
  </si>
  <si>
    <t xml:space="preserve">• On the system, we follow an extrusion process. This allows all ingredients to be mixed following the hot /cold machine on the system </t>
  </si>
  <si>
    <t>Resin8Name</t>
  </si>
  <si>
    <t>Resin8WeightRequired(tonne)</t>
  </si>
  <si>
    <t>Resin8CO2e(kg/tonne)</t>
  </si>
  <si>
    <t>Resin8TotalCO2e(kg)</t>
  </si>
  <si>
    <t>Resin9Name</t>
  </si>
  <si>
    <t>Resin9WeightRequired(tonne)</t>
  </si>
  <si>
    <t>Resin9CO2e(kg/tonne)</t>
  </si>
  <si>
    <t>Resin9TotalCO2e(kg)</t>
  </si>
  <si>
    <t>SCO2M[LCF] : Phenoxyethanol/ Ethylhexylglycerin</t>
  </si>
  <si>
    <t>SCO2M[LCF] : Sodium Hydroxide</t>
  </si>
  <si>
    <t xml:space="preserve">• On the system, we follow an extrusion process. This allows all ingredients to be mixed following the cold machine on the system </t>
  </si>
  <si>
    <t>Cold</t>
  </si>
  <si>
    <t>Manufacturing Process : Natural Cold Emulsification</t>
  </si>
  <si>
    <t>NaturalCold</t>
  </si>
  <si>
    <t>SCO2M[LCF] : Potassium Sorbate</t>
  </si>
  <si>
    <t>SCO2M[LCF] : Xanthan Gum</t>
  </si>
  <si>
    <t>SCO2M[LCF] : Glyceryl Oleate Citrate</t>
  </si>
  <si>
    <t>SCO2M[LCF] : Helianthus Annus Seed Oil</t>
  </si>
  <si>
    <t>SCO2M[LCF] : Frametime CXG</t>
  </si>
  <si>
    <t>SCO2M[LCF] : Dermosoft 700B</t>
  </si>
  <si>
    <t>NaturalHot</t>
  </si>
  <si>
    <t>NaturalHot/Cold</t>
  </si>
  <si>
    <t>Percentage of weight</t>
  </si>
  <si>
    <t>EST#132v1</t>
  </si>
  <si>
    <t>LCF:132v1</t>
  </si>
  <si>
    <t>19/04/2023</t>
  </si>
  <si>
    <t>SCO2M[LCF] : Extr Standard Hot process Shivani</t>
  </si>
  <si>
    <t>EST#133V1</t>
  </si>
  <si>
    <t>LCF:133v1</t>
  </si>
  <si>
    <t>SCO2M[LCF] : Extr Standard Cold process Shivani</t>
  </si>
  <si>
    <t>EST#135v1</t>
  </si>
  <si>
    <t>LCF:135v1</t>
  </si>
  <si>
    <t>EST#136v1</t>
  </si>
  <si>
    <t>LCF:136v1</t>
  </si>
  <si>
    <t>EST#137v1</t>
  </si>
  <si>
    <t>LCF:137v1</t>
  </si>
  <si>
    <t>SCO2M[LCF] : Extr Standard Hot Cold process Shivani</t>
  </si>
  <si>
    <t>EST#132v2</t>
  </si>
  <si>
    <t>LCF:132v2</t>
  </si>
  <si>
    <t>(Per 500Kg)</t>
  </si>
  <si>
    <t>Standard Hot Emulsification</t>
  </si>
  <si>
    <t>Standard Hot/Cold Emulsification</t>
  </si>
  <si>
    <t>Standard Cold Emulsification</t>
  </si>
  <si>
    <t>Natural Cold Emulsification</t>
  </si>
  <si>
    <t>Natural Hot Emulsification</t>
  </si>
  <si>
    <t>Natural Hot/Cold Emulsification</t>
  </si>
  <si>
    <t>Process</t>
  </si>
  <si>
    <t>CO2e Figure</t>
  </si>
  <si>
    <t xml:space="preserve">• In the Ecoinvent 3.8 report, there are several acronyms, including: RER meaning Europe, ROW meaning Rest Of World and GLO meaning Global. </t>
  </si>
  <si>
    <t xml:space="preserve">• With the Ecoinvent 3.8 reports, not all reports have an RER specification due to the limited availability. However, following a LifeCycle Assessment, the next best available data is still accurate. </t>
  </si>
  <si>
    <t>Machine Type</t>
  </si>
  <si>
    <t>Running energy usage per second (Kw)</t>
  </si>
  <si>
    <t>Setup energy usage as a percentage of running energy (%)</t>
  </si>
  <si>
    <t>Indirect Energy usage per second (Kw)</t>
  </si>
  <si>
    <t>Standard Cold</t>
  </si>
  <si>
    <t>Speed (Kg/hr)</t>
  </si>
  <si>
    <t>Setup Time (min)</t>
  </si>
  <si>
    <t xml:space="preserve">Standard Hot/Cold </t>
  </si>
  <si>
    <t xml:space="preserve">Standard Hot </t>
  </si>
  <si>
    <t xml:space="preserve">• Research on Ecoinvent 3.8 the CO2e figure for both synthetic  (standard) and natural ingredients and calculate the final CO2e figure for all ingredients used in the formulation. </t>
  </si>
  <si>
    <t xml:space="preserve">• Utilise the Benchmark system to finalise the CO2e for each manufacturing process (Hot/Hot-Cold/Cold) including the ingredients for a batch of 500kg. </t>
  </si>
  <si>
    <t xml:space="preserve">• Calculate total CO2e figures per each formula (6, including different manufacturing processes). </t>
  </si>
  <si>
    <t>Client</t>
  </si>
  <si>
    <t xml:space="preserve">• On the Benchmark system, there is a clear machine setup for all machinery used to collate all ingredients. Here the 'extruder' machine within the packaging industry has been chosen as the most appropriate to combine all ingredients. The  extuders use Ecoinvent 3.8 data for the setup energy usage and indirect energy usage (in Kwh). However,  the running energy usage was provided by the client. </t>
  </si>
  <si>
    <r>
      <t xml:space="preserve">• All final data figures also take into consideration the European average of electicity production per source which is 0.2912. This is important, as different countries/manufactuers may use different electricity sources. </t>
    </r>
    <r>
      <rPr>
        <b/>
        <sz val="11"/>
        <color theme="1"/>
        <rFont val="Calibri"/>
        <family val="2"/>
      </rPr>
      <t xml:space="preserve"> </t>
    </r>
  </si>
  <si>
    <t xml:space="preserve">• All CO2e figures (as presented in the formulations spreadsheet) are from Ecoinvent 3.8, Intergovernmental Panel on Climate Change (IPCC 2013) following the Global Warming Potential (GWP) of 100 years. This is a scientifically accurate source. </t>
  </si>
  <si>
    <t xml:space="preserve">• All the data in the 'Machines' sheet was provided by the client for both the Standard and Natural Processes. </t>
  </si>
  <si>
    <t>• On the Benchmark system, ingredients are marked as Resin 1, Resin 2, etc.</t>
  </si>
  <si>
    <t>LCA for O/W emulsions: standard and natural by hot, hot-cold and cold manufacturing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</si>
</sst>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
    <numFmt numFmtId="167" formatCode="0.000%"/>
  </numFmts>
  <fonts count="14" x14ac:knownFonts="1">
    <font>
      <sz val="11"/>
      <color theme="1"/>
      <name val="Calibri"/>
      <family val="2"/>
      <scheme val="minor"/>
    </font>
    <font>
      <sz val="11"/>
      <color theme="1"/>
      <name val="Calibri"/>
      <family val="2"/>
    </font>
    <font>
      <b/>
      <sz val="11"/>
      <color theme="1"/>
      <name val="Calibri"/>
      <family val="2"/>
      <scheme val="minor"/>
    </font>
    <font>
      <u/>
      <sz val="11"/>
      <color theme="10"/>
      <name val="Calibri"/>
      <family val="2"/>
      <scheme val="minor"/>
    </font>
    <font>
      <b/>
      <sz val="11"/>
      <color rgb="FFFF0000"/>
      <name val="Calibri"/>
      <family val="2"/>
      <scheme val="minor"/>
    </font>
    <font>
      <b/>
      <u/>
      <sz val="14"/>
      <color theme="1"/>
      <name val="Calibri"/>
      <family val="2"/>
      <scheme val="minor"/>
    </font>
    <font>
      <sz val="11"/>
      <name val="Calibri"/>
      <family val="2"/>
      <scheme val="minor"/>
    </font>
    <font>
      <sz val="8"/>
      <name val="Calibri"/>
      <family val="2"/>
      <scheme val="minor"/>
    </font>
    <font>
      <sz val="11"/>
      <color theme="1"/>
      <name val="Calibri"/>
      <family val="2"/>
      <scheme val="minor"/>
    </font>
    <font>
      <sz val="10"/>
      <color theme="1"/>
      <name val="Tahoma"/>
      <family val="2"/>
    </font>
    <font>
      <sz val="10"/>
      <color rgb="FFFFFFFF"/>
      <name val="Tahoma"/>
      <family val="2"/>
    </font>
    <font>
      <sz val="10"/>
      <color rgb="FF000000"/>
      <name val="Tahoma"/>
      <family val="2"/>
    </font>
    <font>
      <b/>
      <sz val="11"/>
      <color theme="1"/>
      <name val="Calibri"/>
      <family val="2"/>
    </font>
    <font>
      <b/>
      <u/>
      <sz val="11"/>
      <color theme="1"/>
      <name val="Calibri"/>
      <family val="2"/>
      <scheme val="minor"/>
    </font>
  </fonts>
  <fills count="8">
    <fill>
      <patternFill patternType="none"/>
    </fill>
    <fill>
      <patternFill patternType="gray125"/>
    </fill>
    <fill>
      <patternFill patternType="solid">
        <fgColor theme="5" tint="0.39997558519241921"/>
        <bgColor indexed="64"/>
      </patternFill>
    </fill>
    <fill>
      <patternFill patternType="solid">
        <fgColor theme="5" tint="0.79998168889431442"/>
        <bgColor indexed="64"/>
      </patternFill>
    </fill>
    <fill>
      <patternFill patternType="solid">
        <fgColor rgb="FF50729E"/>
        <bgColor indexed="64"/>
      </patternFill>
    </fill>
    <fill>
      <patternFill patternType="solid">
        <fgColor rgb="FF00FFFF"/>
        <bgColor indexed="64"/>
      </patternFill>
    </fill>
    <fill>
      <patternFill patternType="solid">
        <fgColor rgb="FFFFFFFF"/>
        <bgColor indexed="64"/>
      </patternFill>
    </fill>
    <fill>
      <patternFill patternType="solid">
        <fgColor theme="5" tint="0.59999389629810485"/>
        <bgColor indexed="64"/>
      </patternFill>
    </fill>
  </fills>
  <borders count="9">
    <border>
      <left/>
      <right/>
      <top/>
      <bottom/>
      <diagonal/>
    </border>
    <border>
      <left/>
      <right/>
      <top/>
      <bottom style="thick">
        <color auto="1"/>
      </bottom>
      <diagonal/>
    </border>
    <border>
      <left/>
      <right/>
      <top style="thick">
        <color auto="1"/>
      </top>
      <bottom style="thick">
        <color auto="1"/>
      </bottom>
      <diagonal/>
    </border>
    <border>
      <left/>
      <right/>
      <top style="thick">
        <color auto="1"/>
      </top>
      <bottom/>
      <diagonal/>
    </border>
    <border>
      <left style="thin">
        <color theme="0" tint="-0.14996795556505021"/>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rgb="FF000000"/>
      </left>
      <right style="thin">
        <color rgb="FF000000"/>
      </right>
      <top style="thin">
        <color rgb="FF000000"/>
      </top>
      <bottom style="thin">
        <color rgb="FF000000"/>
      </bottom>
      <diagonal/>
    </border>
    <border>
      <left/>
      <right/>
      <top/>
      <bottom style="medium">
        <color auto="1"/>
      </bottom>
      <diagonal/>
    </border>
    <border>
      <left/>
      <right/>
      <top style="medium">
        <color auto="1"/>
      </top>
      <bottom style="medium">
        <color auto="1"/>
      </bottom>
      <diagonal/>
    </border>
  </borders>
  <cellStyleXfs count="5">
    <xf numFmtId="0" fontId="0" fillId="0" borderId="0"/>
    <xf numFmtId="0" fontId="3" fillId="0" borderId="0" applyNumberFormat="0" applyFill="0" applyBorder="0" applyAlignment="0" applyProtection="0"/>
    <xf numFmtId="0" fontId="8" fillId="0" borderId="0"/>
    <xf numFmtId="0" fontId="9" fillId="0" borderId="0"/>
    <xf numFmtId="9" fontId="8" fillId="0" borderId="0" applyFont="0" applyFill="0" applyBorder="0" applyAlignment="0" applyProtection="0"/>
  </cellStyleXfs>
  <cellXfs count="77">
    <xf numFmtId="0" fontId="0" fillId="0" borderId="0" xfId="0"/>
    <xf numFmtId="0" fontId="1" fillId="0" borderId="0" xfId="0" applyFont="1"/>
    <xf numFmtId="0" fontId="3" fillId="0" borderId="0" xfId="1"/>
    <xf numFmtId="0" fontId="2" fillId="0" borderId="0" xfId="0" applyFont="1"/>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xf>
    <xf numFmtId="0" fontId="0" fillId="0" borderId="1" xfId="0" quotePrefix="1" applyBorder="1" applyAlignment="1">
      <alignment horizontal="center" vertical="center" wrapText="1"/>
    </xf>
    <xf numFmtId="0" fontId="0" fillId="0" borderId="2" xfId="0" quotePrefix="1" applyBorder="1" applyAlignment="1">
      <alignment horizontal="center" vertical="center" wrapText="1"/>
    </xf>
    <xf numFmtId="0" fontId="0" fillId="0" borderId="0" xfId="0" quotePrefix="1" applyAlignment="1">
      <alignment horizontal="center" vertical="center" wrapText="1"/>
    </xf>
    <xf numFmtId="0" fontId="0" fillId="0" borderId="3" xfId="0" quotePrefix="1" applyBorder="1" applyAlignment="1">
      <alignment horizontal="center" vertical="center" wrapText="1"/>
    </xf>
    <xf numFmtId="0" fontId="0" fillId="0" borderId="3" xfId="0" applyBorder="1" applyAlignment="1">
      <alignment horizontal="center" vertical="center"/>
    </xf>
    <xf numFmtId="0" fontId="0" fillId="0" borderId="0" xfId="0" quotePrefix="1" applyAlignment="1">
      <alignment horizontal="center" vertical="center"/>
    </xf>
    <xf numFmtId="0" fontId="0" fillId="0" borderId="2" xfId="0" applyBorder="1" applyAlignment="1">
      <alignment horizontal="center" vertical="center"/>
    </xf>
    <xf numFmtId="0" fontId="0" fillId="2" borderId="0" xfId="0" applyFill="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center" vertical="center"/>
    </xf>
    <xf numFmtId="0" fontId="0" fillId="2" borderId="3" xfId="0" applyFill="1" applyBorder="1" applyAlignment="1">
      <alignment horizontal="center" vertical="center"/>
    </xf>
    <xf numFmtId="0" fontId="3" fillId="0" borderId="0" xfId="1" applyFill="1"/>
    <xf numFmtId="0" fontId="6" fillId="0" borderId="0" xfId="0" applyFont="1"/>
    <xf numFmtId="0" fontId="0" fillId="3" borderId="0" xfId="0" applyFill="1" applyAlignment="1">
      <alignment horizontal="center" vertical="center"/>
    </xf>
    <xf numFmtId="0" fontId="0" fillId="3" borderId="3" xfId="0" applyFill="1" applyBorder="1" applyAlignment="1">
      <alignment horizontal="center" vertical="center"/>
    </xf>
    <xf numFmtId="0" fontId="2" fillId="0" borderId="0" xfId="2" applyFont="1" applyAlignment="1">
      <alignment horizontal="right" vertical="center"/>
    </xf>
    <xf numFmtId="0" fontId="0" fillId="0" borderId="4" xfId="2" applyFont="1" applyBorder="1" applyAlignment="1">
      <alignment vertical="center"/>
    </xf>
    <xf numFmtId="0" fontId="0" fillId="0" borderId="5" xfId="2" applyFont="1" applyBorder="1"/>
    <xf numFmtId="14" fontId="0" fillId="0" borderId="4" xfId="2" applyNumberFormat="1" applyFont="1" applyBorder="1" applyAlignment="1">
      <alignment horizontal="left" vertical="center"/>
    </xf>
    <xf numFmtId="0" fontId="2" fillId="0" borderId="0" xfId="0" applyFont="1" applyAlignment="1">
      <alignment horizontal="right"/>
    </xf>
    <xf numFmtId="0" fontId="10" fillId="4" borderId="6" xfId="3" applyFont="1" applyFill="1" applyBorder="1" applyAlignment="1">
      <alignment wrapText="1"/>
    </xf>
    <xf numFmtId="0" fontId="11" fillId="5" borderId="6" xfId="3" applyFont="1" applyFill="1" applyBorder="1" applyAlignment="1">
      <alignment wrapText="1"/>
    </xf>
    <xf numFmtId="0" fontId="9" fillId="0" borderId="0" xfId="3"/>
    <xf numFmtId="0" fontId="11" fillId="0" borderId="0" xfId="3" applyFont="1"/>
    <xf numFmtId="0" fontId="11" fillId="6" borderId="0" xfId="3" applyFont="1" applyFill="1"/>
    <xf numFmtId="0" fontId="6" fillId="0" borderId="0" xfId="0" applyFont="1" applyAlignment="1">
      <alignment horizontal="center" vertical="center"/>
    </xf>
    <xf numFmtId="0" fontId="1" fillId="0" borderId="0" xfId="0" applyFont="1" applyAlignment="1">
      <alignment horizontal="center" vertical="center" wrapText="1"/>
    </xf>
    <xf numFmtId="166" fontId="0" fillId="0" borderId="1" xfId="4" applyNumberFormat="1" applyFont="1" applyBorder="1" applyAlignment="1">
      <alignment horizontal="center" vertical="center"/>
    </xf>
    <xf numFmtId="166" fontId="0" fillId="0" borderId="0" xfId="4" applyNumberFormat="1" applyFont="1" applyBorder="1" applyAlignment="1">
      <alignment horizontal="center" vertical="center"/>
    </xf>
    <xf numFmtId="166" fontId="0" fillId="0" borderId="3" xfId="4" applyNumberFormat="1" applyFont="1" applyBorder="1" applyAlignment="1">
      <alignment horizontal="center" vertical="center"/>
    </xf>
    <xf numFmtId="9" fontId="0" fillId="2" borderId="3" xfId="4" applyFont="1" applyFill="1" applyBorder="1" applyAlignment="1">
      <alignment horizontal="center" vertical="center"/>
    </xf>
    <xf numFmtId="0" fontId="6" fillId="0" borderId="7" xfId="0" applyFont="1" applyBorder="1" applyAlignment="1">
      <alignment horizontal="center" vertical="center"/>
    </xf>
    <xf numFmtId="0" fontId="1" fillId="0" borderId="7" xfId="0" applyFont="1" applyBorder="1" applyAlignment="1">
      <alignment horizontal="center" vertical="center" wrapText="1"/>
    </xf>
    <xf numFmtId="0" fontId="11" fillId="7" borderId="0" xfId="3" applyFont="1" applyFill="1"/>
    <xf numFmtId="0" fontId="6" fillId="0" borderId="8" xfId="0" applyFont="1" applyBorder="1" applyAlignment="1">
      <alignment horizontal="center" vertical="center"/>
    </xf>
    <xf numFmtId="0" fontId="1" fillId="0" borderId="8" xfId="0" applyFont="1" applyBorder="1" applyAlignment="1">
      <alignment horizontal="center" vertical="center" wrapText="1"/>
    </xf>
    <xf numFmtId="2" fontId="0" fillId="0" borderId="0" xfId="0" applyNumberFormat="1" applyAlignment="1">
      <alignment horizontal="center" vertical="center"/>
    </xf>
    <xf numFmtId="0" fontId="13" fillId="0" borderId="0" xfId="0" applyFont="1"/>
    <xf numFmtId="164" fontId="0" fillId="0" borderId="3" xfId="0" applyNumberFormat="1" applyBorder="1" applyAlignment="1">
      <alignment horizontal="center" vertical="center"/>
    </xf>
    <xf numFmtId="164" fontId="0" fillId="0" borderId="0" xfId="0" applyNumberFormat="1" applyAlignment="1">
      <alignment horizontal="center" vertical="center"/>
    </xf>
    <xf numFmtId="2" fontId="0" fillId="0" borderId="1" xfId="0" applyNumberFormat="1" applyBorder="1" applyAlignment="1">
      <alignment horizontal="center" vertical="center"/>
    </xf>
    <xf numFmtId="2" fontId="0" fillId="0" borderId="2" xfId="0" applyNumberFormat="1" applyBorder="1" applyAlignment="1">
      <alignment horizontal="center" vertical="center"/>
    </xf>
    <xf numFmtId="164" fontId="0" fillId="0" borderId="1" xfId="0" applyNumberFormat="1" applyBorder="1" applyAlignment="1">
      <alignment horizontal="center" vertical="center"/>
    </xf>
    <xf numFmtId="1" fontId="0" fillId="0" borderId="0" xfId="0" applyNumberFormat="1" applyAlignment="1">
      <alignment horizontal="center" vertical="center"/>
    </xf>
    <xf numFmtId="165" fontId="0" fillId="0" borderId="0" xfId="0" applyNumberFormat="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164" fontId="0" fillId="0" borderId="2" xfId="0" applyNumberFormat="1" applyBorder="1" applyAlignment="1">
      <alignment horizontal="center" vertical="center"/>
    </xf>
    <xf numFmtId="9" fontId="2" fillId="2" borderId="0" xfId="0" applyNumberFormat="1" applyFont="1" applyFill="1" applyAlignment="1">
      <alignment horizontal="center" vertical="center"/>
    </xf>
    <xf numFmtId="10" fontId="0" fillId="0" borderId="1" xfId="4" applyNumberFormat="1" applyFont="1" applyBorder="1" applyAlignment="1">
      <alignment horizontal="center" vertical="center"/>
    </xf>
    <xf numFmtId="167" fontId="0" fillId="0" borderId="1" xfId="4" applyNumberFormat="1" applyFont="1" applyBorder="1" applyAlignment="1">
      <alignment horizontal="center" vertical="center"/>
    </xf>
    <xf numFmtId="167" fontId="0" fillId="0" borderId="3" xfId="4" applyNumberFormat="1" applyFont="1" applyBorder="1" applyAlignment="1">
      <alignment horizontal="center" vertical="center"/>
    </xf>
    <xf numFmtId="10" fontId="0" fillId="0" borderId="3" xfId="4" applyNumberFormat="1" applyFont="1" applyBorder="1" applyAlignment="1">
      <alignment horizontal="center" vertical="center"/>
    </xf>
    <xf numFmtId="9" fontId="0" fillId="0" borderId="0" xfId="4" applyFont="1" applyBorder="1" applyAlignment="1">
      <alignment horizontal="center" vertical="center"/>
    </xf>
    <xf numFmtId="10" fontId="0" fillId="0" borderId="0" xfId="4" applyNumberFormat="1" applyFont="1" applyBorder="1" applyAlignment="1">
      <alignment horizontal="center" vertical="center"/>
    </xf>
    <xf numFmtId="0" fontId="2" fillId="0" borderId="0" xfId="0" applyFont="1" applyAlignment="1">
      <alignment horizontal="center" vertical="center" wrapText="1"/>
    </xf>
    <xf numFmtId="9" fontId="0" fillId="0" borderId="1" xfId="4" applyFont="1" applyBorder="1" applyAlignment="1">
      <alignment horizontal="center" vertical="center"/>
    </xf>
    <xf numFmtId="0" fontId="2" fillId="2" borderId="3" xfId="0" applyFont="1" applyFill="1" applyBorder="1" applyAlignment="1">
      <alignment horizontal="center" vertical="center"/>
    </xf>
    <xf numFmtId="9" fontId="2" fillId="2" borderId="3" xfId="0" applyNumberFormat="1" applyFont="1" applyFill="1" applyBorder="1" applyAlignment="1">
      <alignment horizontal="center" vertical="center"/>
    </xf>
    <xf numFmtId="2" fontId="11" fillId="7" borderId="7" xfId="0" applyNumberFormat="1" applyFont="1" applyFill="1" applyBorder="1" applyAlignment="1">
      <alignment horizontal="center" vertical="center"/>
    </xf>
    <xf numFmtId="2" fontId="11" fillId="7" borderId="0" xfId="0" applyNumberFormat="1" applyFont="1" applyFill="1" applyAlignment="1">
      <alignment horizontal="center" vertical="center"/>
    </xf>
    <xf numFmtId="2" fontId="11" fillId="7" borderId="8" xfId="0" applyNumberFormat="1" applyFont="1" applyFill="1" applyBorder="1" applyAlignment="1">
      <alignment horizontal="center" vertical="center"/>
    </xf>
    <xf numFmtId="0" fontId="1" fillId="0" borderId="0" xfId="0" applyFont="1" applyAlignment="1">
      <alignment horizontal="left" vertical="top" wrapText="1"/>
    </xf>
  </cellXfs>
  <cellStyles count="5">
    <cellStyle name="Hyperlink" xfId="1" builtinId="8"/>
    <cellStyle name="Normal" xfId="0" builtinId="0"/>
    <cellStyle name="Normal 2" xfId="3" xr:uid="{9270CACB-3520-4F1D-AACB-185DECA3E340}"/>
    <cellStyle name="Normal 3 2 2 2" xfId="2" xr:uid="{21E25EA6-9CAD-42D1-B826-D8A304264503}"/>
    <cellStyle name="Percent" xfId="4" builtinId="5"/>
  </cellStyles>
  <dxfs count="80">
    <dxf>
      <font>
        <strike val="0"/>
        <outline val="0"/>
        <shadow val="0"/>
        <u val="none"/>
        <vertAlign val="baseline"/>
        <sz val="11"/>
        <color auto="1"/>
        <name val="Calibri"/>
        <family val="2"/>
        <scheme val="minor"/>
      </font>
      <alignment horizontal="center" vertical="center" textRotation="0" indent="0" justifyLastLine="0" shrinkToFit="0" readingOrder="0"/>
    </dxf>
    <dxf>
      <font>
        <strike val="0"/>
        <outline val="0"/>
        <shadow val="0"/>
        <u val="none"/>
        <vertAlign val="baseline"/>
        <sz val="11"/>
        <color auto="1"/>
        <name val="Calibri"/>
        <family val="2"/>
        <scheme val="minor"/>
      </font>
      <numFmt numFmtId="2" formatCode="0.00"/>
      <alignment horizontal="center" vertical="center" textRotation="0" indent="0" justifyLastLine="0" shrinkToFit="0" readingOrder="0"/>
    </dxf>
    <dxf>
      <font>
        <strike val="0"/>
        <outline val="0"/>
        <shadow val="0"/>
        <u val="none"/>
        <vertAlign val="baseline"/>
        <sz val="11"/>
        <color auto="1"/>
        <name val="Calibri"/>
        <family val="2"/>
        <scheme val="minor"/>
      </font>
      <numFmt numFmtId="2" formatCode="0.00"/>
      <alignment horizontal="center" vertical="center" textRotation="0" indent="0" justifyLastLine="0" shrinkToFit="0" readingOrder="0"/>
    </dxf>
    <dxf>
      <font>
        <strike val="0"/>
        <outline val="0"/>
        <shadow val="0"/>
        <u val="none"/>
        <vertAlign val="baseline"/>
        <sz val="11"/>
        <color auto="1"/>
        <name val="Calibri"/>
        <family val="2"/>
        <scheme val="minor"/>
      </font>
      <alignment horizontal="center" vertical="center" textRotation="0" indent="0" justifyLastLine="0" shrinkToFit="0" readingOrder="0"/>
    </dxf>
    <dxf>
      <font>
        <strike val="0"/>
        <outline val="0"/>
        <shadow val="0"/>
        <u val="none"/>
        <vertAlign val="baseline"/>
        <sz val="11"/>
        <color auto="1"/>
        <name val="Calibri"/>
        <family val="2"/>
        <scheme val="minor"/>
      </font>
      <alignment horizontal="center" vertical="center" textRotation="0" indent="0" justifyLastLine="0" shrinkToFit="0" readingOrder="0"/>
    </dxf>
    <dxf>
      <font>
        <strike val="0"/>
        <outline val="0"/>
        <shadow val="0"/>
        <u val="none"/>
        <vertAlign val="baseline"/>
        <sz val="11"/>
        <color auto="1"/>
        <name val="Calibri"/>
        <family val="2"/>
        <scheme val="minor"/>
      </font>
      <alignment horizontal="center" vertical="center" textRotation="0" indent="0" justifyLastLine="0" shrinkToFit="0" readingOrder="0"/>
    </dxf>
    <dxf>
      <font>
        <strike val="0"/>
        <outline val="0"/>
        <shadow val="0"/>
        <u val="none"/>
        <vertAlign val="baseline"/>
        <sz val="11"/>
        <color auto="1"/>
        <name val="Calibri"/>
        <family val="2"/>
        <scheme val="minor"/>
      </font>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
      <numFmt numFmtId="0" formatCode="General"/>
      <alignment horizontal="center" vertical="center" textRotation="0" wrapText="0" indent="0" justifyLastLine="0" shrinkToFit="0" readingOrder="0"/>
    </dxf>
    <dxf>
      <numFmt numFmtId="0" formatCode="General"/>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numFmt numFmtId="0" formatCode="General"/>
      <alignment horizontal="center" vertical="center" textRotation="0" indent="0" justifyLastLine="0" shrinkToFit="0" readingOrder="0"/>
    </dxf>
    <dxf>
      <numFmt numFmtId="0" formatCode="General"/>
      <alignment horizontal="center" vertical="center" textRotation="0" indent="0" justifyLastLine="0" shrinkToFit="0" readingOrder="0"/>
    </dxf>
    <dxf>
      <alignment horizontal="center" vertical="center" textRotation="0" indent="0" justifyLastLine="0" shrinkToFit="0" readingOrder="0"/>
    </dxf>
    <dxf>
      <fill>
        <patternFill patternType="solid">
          <fgColor indexed="64"/>
          <bgColor theme="5" tint="0.79998168889431442"/>
        </patternFill>
      </fill>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numFmt numFmtId="0" formatCode="General"/>
      <alignment horizontal="center" vertical="center" textRotation="0" wrapText="0" indent="0" justifyLastLine="0" shrinkToFit="0" readingOrder="0"/>
      <border diagonalUp="0" diagonalDown="0" outline="0">
        <left/>
        <right/>
        <top/>
        <bottom style="thick">
          <color auto="1"/>
        </bottom>
      </border>
    </dxf>
    <dxf>
      <numFmt numFmtId="0" formatCode="General"/>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numFmt numFmtId="0" formatCode="General"/>
      <alignment horizontal="center" vertical="center" textRotation="0" wrapText="0" indent="0" justifyLastLine="0" shrinkToFit="0" readingOrder="0"/>
      <border diagonalUp="0" diagonalDown="0" outline="0">
        <left/>
        <right/>
        <top/>
        <bottom style="thick">
          <color auto="1"/>
        </bottom>
      </border>
    </dxf>
    <dxf>
      <numFmt numFmtId="0" formatCode="General"/>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alignment horizontal="center" vertical="center" textRotation="0" indent="0" justifyLastLine="0" shrinkToFit="0" readingOrder="0"/>
    </dxf>
    <dxf>
      <numFmt numFmtId="2" formatCode="0.00"/>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1</xdr:col>
      <xdr:colOff>1045845</xdr:colOff>
      <xdr:row>8</xdr:row>
      <xdr:rowOff>96593</xdr:rowOff>
    </xdr:to>
    <xdr:pic>
      <xdr:nvPicPr>
        <xdr:cNvPr id="2" name="Picture 1" descr="Welcome to Benchmark - Benchmark Consulting">
          <a:extLst>
            <a:ext uri="{FF2B5EF4-FFF2-40B4-BE49-F238E27FC236}">
              <a16:creationId xmlns:a16="http://schemas.microsoft.com/office/drawing/2014/main" id="{0E63B166-B78A-2B5D-D77E-5E1A52DE9C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455420" cy="14548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ylvieBunyan\Downloads\NaturalColdOutput%20(1).xlsm" TargetMode="External"/><Relationship Id="rId1" Type="http://schemas.openxmlformats.org/officeDocument/2006/relationships/externalLinkPath" Target="file:///C:\Users\SylvieBunyan\Downloads\NaturalColdOutput%20(1).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SylvieBunyan\Downloads\NaturalHotOutput%20(4).xlsm" TargetMode="External"/><Relationship Id="rId1" Type="http://schemas.openxmlformats.org/officeDocument/2006/relationships/externalLinkPath" Target="file:///C:\Users\SylvieBunyan\Downloads\NaturalHotOutput%20(4).xlsm"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SylvieBunyan\Downloads\NaturalHotColdOutput%20(1).xlsm" TargetMode="External"/><Relationship Id="rId1" Type="http://schemas.openxmlformats.org/officeDocument/2006/relationships/externalLinkPath" Target="file:///C:\Users\SylvieBunyan\Downloads\NaturalHotColdOutput%20(1).xlsm"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SylvieBunyan\Downloads\ColdOutput%20(5).xlsm" TargetMode="External"/><Relationship Id="rId1" Type="http://schemas.openxmlformats.org/officeDocument/2006/relationships/externalLinkPath" Target="file:///C:\Users\SylvieBunyan\Downloads\ColdOutput%20(5).xlsm"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SylvieBunyan\Downloads\HotOutput%20(3).xlsm" TargetMode="External"/><Relationship Id="rId1" Type="http://schemas.openxmlformats.org/officeDocument/2006/relationships/externalLinkPath" Target="file:///C:\Users\SylvieBunyan\Downloads\HotOutput%20(3).xlsm"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C:\Users\SylvieBunyan\Downloads\HotOutput%20(4).xlsm" TargetMode="External"/><Relationship Id="rId1" Type="http://schemas.openxmlformats.org/officeDocument/2006/relationships/externalLinkPath" Target="file:///C:\Users\SylvieBunyan\Downloads\HotOutput%20(4).xlsm"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SylvieBunyan\Downloads\HotOutput.xlsm" TargetMode="External"/><Relationship Id="rId1" Type="http://schemas.openxmlformats.org/officeDocument/2006/relationships/externalLinkPath" Target="file:///C:\Users\SylvieBunyan\Downloads\HotOutput.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LiamBarbary\Downloads\CRSF%20Laminates%20v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F"/>
      <sheetName val="Summary Analysis"/>
      <sheetName val="Input"/>
      <sheetName val="Summary"/>
      <sheetName val="Input (2)"/>
      <sheetName val="Summary (2)"/>
      <sheetName val="CostBreakdown"/>
      <sheetName val="CO2eSummary"/>
      <sheetName val="CO2eBreakdown"/>
    </sheetNames>
    <sheetDataSet>
      <sheetData sheetId="0">
        <row r="140">
          <cell r="B140">
            <v>100</v>
          </cell>
        </row>
        <row r="141">
          <cell r="B141">
            <v>500</v>
          </cell>
        </row>
        <row r="142">
          <cell r="B142" t="str">
            <v/>
          </cell>
        </row>
        <row r="143">
          <cell r="B143" t="str">
            <v/>
          </cell>
        </row>
        <row r="144">
          <cell r="B144" t="str">
            <v/>
          </cell>
        </row>
        <row r="145">
          <cell r="B145" t="str">
            <v/>
          </cell>
        </row>
        <row r="146">
          <cell r="B146" t="str">
            <v/>
          </cell>
        </row>
        <row r="147">
          <cell r="B147" t="str">
            <v/>
          </cell>
        </row>
        <row r="148">
          <cell r="B148" t="str">
            <v/>
          </cell>
        </row>
        <row r="149">
          <cell r="B149" t="str">
            <v/>
          </cell>
        </row>
        <row r="150">
          <cell r="B150" t="str">
            <v/>
          </cell>
        </row>
        <row r="151">
          <cell r="B151" t="str">
            <v/>
          </cell>
        </row>
        <row r="152">
          <cell r="B152" t="str">
            <v/>
          </cell>
        </row>
        <row r="153">
          <cell r="B153" t="str">
            <v/>
          </cell>
        </row>
        <row r="154">
          <cell r="B154" t="str">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_input"/>
      <sheetName val="_output"/>
      <sheetName val="_alcala input"/>
      <sheetName val="_alcala output"/>
      <sheetName val="_panama input old"/>
      <sheetName val="_panama input 1"/>
      <sheetName val="_panama output"/>
      <sheetName val="_panama data"/>
      <sheetName val="_alcala data"/>
      <sheetName val="Price List 2"/>
      <sheetName val="Campaigns"/>
      <sheetName val="CRSF"/>
      <sheetName val="Setup"/>
      <sheetName val="Specs"/>
      <sheetName val="Tables"/>
      <sheetName val="Breakdown"/>
      <sheetName val="Curves"/>
      <sheetName val="LDPE"/>
      <sheetName val="Surlyn"/>
      <sheetName val="Site Pivots"/>
      <sheetName val="Pivot"/>
      <sheetName val="Alcala demand"/>
      <sheetName val="Campaign"/>
      <sheetName val="Price List"/>
      <sheetName val="Optimised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E4C52DE-789E-43A3-AF6C-C28D28EFFC04}" name="Table7" displayName="Table7" ref="B30:C36" totalsRowShown="0">
  <autoFilter ref="B30:C36" xr:uid="{3E4C52DE-789E-43A3-AF6C-C28D28EFFC04}"/>
  <tableColumns count="2">
    <tableColumn id="1" xr3:uid="{5F2FFC2B-9839-45BC-BE91-6D98F1D70023}" name="Process"/>
    <tableColumn id="2" xr3:uid="{1378CBCA-40B9-4447-9FD1-2945951C25EB}" name="CO2e Figure" dataDxfId="79"/>
  </tableColumns>
  <tableStyleInfo name="TableStyleMedium1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22B12D-00BD-4196-ABC7-EB5D5B8FED87}" name="Table1" displayName="Table1" ref="B6:O16" totalsRowShown="0" headerRowDxfId="78" dataDxfId="77">
  <autoFilter ref="B6:O16" xr:uid="{5222B12D-00BD-4196-ABC7-EB5D5B8FED87}"/>
  <tableColumns count="14">
    <tableColumn id="1" xr3:uid="{6A8DC0B2-BF78-466D-BB2D-EAFDDFCE5DFE}" name="Phase " dataDxfId="76"/>
    <tableColumn id="2" xr3:uid="{A660FD14-B3D4-44AE-96B0-17CD571010B9}" name="INCI (Trade Name) " dataDxfId="75"/>
    <tableColumn id="3" xr3:uid="{44464418-87C8-42E2-9CE4-8780DB527A41}" name="Supplier" dataDxfId="74"/>
    <tableColumn id="4" xr3:uid="{114DD091-E725-416C-9F83-C56138A58F86}" name="Country" dataDxfId="73"/>
    <tableColumn id="5" xr3:uid="{F026660A-872B-4773-A3C1-ABD32DEFE554}" name="Weight per 100kg" dataDxfId="72"/>
    <tableColumn id="14" xr3:uid="{99F2C4BA-E231-4CC4-913A-8CE357CFC4D7}" name="Percentage of weight" dataDxfId="71">
      <calculatedColumnFormula>Table1[[#This Row],[Weight per 100kg]]/$F$16</calculatedColumnFormula>
    </tableColumn>
    <tableColumn id="10" xr3:uid="{A752E217-D1BE-4046-9FEA-101B53616DC8}" name="Density " dataDxfId="70"/>
    <tableColumn id="6" xr3:uid="{489E56A6-2A24-4E73-89B4-8AE507167302}" name="Ecoinvent Report Name " dataDxfId="69"/>
    <tableColumn id="12" xr3:uid="{18B0F2AD-578C-4FD3-B04F-474B244843C9}" name="Region of EI Dataset" dataDxfId="68"/>
    <tableColumn id="9" xr3:uid="{FDBCCF34-3E7A-4E0D-A620-F5599D8FC60B}" name="Report Description" dataDxfId="67"/>
    <tableColumn id="7" xr3:uid="{0EBBE3F3-3C40-46F3-A1B9-AADE8D4AADA5}" name="CO2-Eq Figure per 1 Kg" dataDxfId="66"/>
    <tableColumn id="11" xr3:uid="{2C614854-7BAA-40BD-BDE4-94C66DECB89C}" name="Weight (For 500Kg)" dataDxfId="65">
      <calculatedColumnFormula>Table1[[#This Row],[Weight per 100kg]]*5</calculatedColumnFormula>
    </tableColumn>
    <tableColumn id="13" xr3:uid="{F31FB492-5FD3-47D0-9F42-D9EDF45DE02C}" name="CO2e Figure (Total)" dataDxfId="64">
      <calculatedColumnFormula>Table1[[#This Row],[Weight (For 500Kg)]]*Table1[[#This Row],[CO2-Eq Figure per 1 Kg]]</calculatedColumnFormula>
    </tableColumn>
    <tableColumn id="8" xr3:uid="{4739B621-CCA3-4173-9049-6F69417D2D62}" name="Reference" dataDxfId="63"/>
  </tableColumns>
  <tableStyleInfo name="TableStyleLight1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DB47514-1957-47F2-8DA8-9A730721795C}" name="Table2" displayName="Table2" ref="B21:O29" totalsRowShown="0" headerRowDxfId="62" dataDxfId="61">
  <autoFilter ref="B21:O29" xr:uid="{DDB47514-1957-47F2-8DA8-9A730721795C}"/>
  <tableColumns count="14">
    <tableColumn id="1" xr3:uid="{383B04EE-0CDF-4B56-BB9F-6E9C537B15B8}" name="Phase" dataDxfId="60"/>
    <tableColumn id="2" xr3:uid="{1AF94CE3-B184-40ED-9F45-43C331D79B53}" name="INCI (Trade Name) " dataDxfId="59"/>
    <tableColumn id="3" xr3:uid="{EACC08DC-7424-4F77-A3C1-54E61FF63E98}" name="Supplier" dataDxfId="58"/>
    <tableColumn id="4" xr3:uid="{2B19D187-4877-4F5F-96DC-D5EE3245FE16}" name="Country" dataDxfId="57"/>
    <tableColumn id="5" xr3:uid="{CE48DDC1-1194-4426-8626-B520C83AFE9E}" name="Weight per 100kg" dataDxfId="56"/>
    <tableColumn id="14" xr3:uid="{3E811F66-8E5C-4E4B-BAAB-162104201143}" name="Percentage of weight" dataDxfId="55"/>
    <tableColumn id="10" xr3:uid="{4236F6D2-0404-42D8-BAD6-F4BA18F4466B}" name="Density" dataDxfId="54"/>
    <tableColumn id="6" xr3:uid="{25FDE1F5-3835-40E8-8A93-4904776583A7}" name="Ecoinvent Report Name" dataDxfId="53"/>
    <tableColumn id="11" xr3:uid="{138D3DE9-0416-4A08-8A00-BFF8A91386BD}" name="Region of EI Dataset" dataDxfId="52"/>
    <tableColumn id="9" xr3:uid="{538680FC-A963-4597-922E-812F59B6CF1A}" name="Report Description" dataDxfId="51"/>
    <tableColumn id="7" xr3:uid="{776D14A7-FE3A-4C90-B232-40AEE73C0F85}" name="CO2-Eq Figure per 1Kg" dataDxfId="50"/>
    <tableColumn id="12" xr3:uid="{654210A4-EE8A-4174-B9EE-D61BB8724A4C}" name="Weight (For 500Kg)" dataDxfId="49">
      <calculatedColumnFormula>Table2[[#This Row],[Weight per 100kg]]*5</calculatedColumnFormula>
    </tableColumn>
    <tableColumn id="13" xr3:uid="{F6CE5118-B440-46B4-8FC3-47E8FF34F2C1}" name="CO2e Figure (Total)" dataDxfId="48">
      <calculatedColumnFormula>Table2[[#This Row],[Weight (For 500Kg)]]*Table2[[#This Row],[CO2-Eq Figure per 1Kg]]</calculatedColumnFormula>
    </tableColumn>
    <tableColumn id="8" xr3:uid="{4D531799-95E3-47C1-B9F0-B994EC6F7CC4}" name="Reference" dataDxfId="47"/>
  </tableColumns>
  <tableStyleInfo name="TableStyleLight1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95719E4-0556-4A55-BEF1-6234CD52A0AB}" name="Table3" displayName="Table3" ref="B35:O55" totalsRowShown="0" headerRowDxfId="46" dataDxfId="45">
  <autoFilter ref="B35:O55" xr:uid="{D95719E4-0556-4A55-BEF1-6234CD52A0AB}"/>
  <tableColumns count="14">
    <tableColumn id="1" xr3:uid="{7C83E48D-8EC1-4BB5-B738-63C499B37209}" name="Phase" dataDxfId="44"/>
    <tableColumn id="2" xr3:uid="{C1EDEF52-B196-4DD5-AA7D-9D413DA42C67}" name="INCI (Trade Name)" dataDxfId="43"/>
    <tableColumn id="3" xr3:uid="{1F845A26-2CBD-45D1-91C6-EE162855D692}" name="Supplier" dataDxfId="42"/>
    <tableColumn id="4" xr3:uid="{2B2978C8-9C1D-4EE9-BFE1-DF18EAF2EFEB}" name="Country" dataDxfId="41"/>
    <tableColumn id="5" xr3:uid="{24E3DA3F-4ED6-456F-88CA-B1C1F67AC0F4}" name="Weight per 100kg" dataDxfId="40"/>
    <tableColumn id="14" xr3:uid="{73FADC74-5B37-4D04-B9EF-02CB6BDAAEC1}" name="Percentage of weight" dataDxfId="39"/>
    <tableColumn id="10" xr3:uid="{84DCB893-3326-4A50-8CA4-06428BF13626}" name="Density" dataDxfId="38"/>
    <tableColumn id="6" xr3:uid="{006541D9-5385-4C9F-8E70-C87A3AFB3E9F}" name="Ecoinvent Report Name" dataDxfId="37"/>
    <tableColumn id="11" xr3:uid="{1DBDE3EC-CACE-4260-ABFC-146A472C6339}" name="Region of EI Dataset" dataDxfId="36"/>
    <tableColumn id="9" xr3:uid="{8853E935-E0EA-4C97-8D86-DCE4708CC131}" name="Report Description" dataDxfId="35"/>
    <tableColumn id="7" xr3:uid="{2E180D83-F3FA-4E08-A676-AD7B6E84FDE7}" name="CO2-Eq Figure per 1Kg" dataDxfId="34"/>
    <tableColumn id="12" xr3:uid="{5EDF2503-8FB9-49E6-BF56-F46E1E26D9FF}" name="Weight (For 500Kg)" dataDxfId="33">
      <calculatedColumnFormula>Table3[[#This Row],[Weight per 100kg]]*5</calculatedColumnFormula>
    </tableColumn>
    <tableColumn id="13" xr3:uid="{F0635E1E-33A0-4379-9D9A-74899B52AC4D}" name="CO2e Figure (Total)" dataDxfId="32">
      <calculatedColumnFormula>Table3[[#This Row],[Weight (For 500Kg)]]*Table3[[#This Row],[CO2-Eq Figure per 1Kg]]</calculatedColumnFormula>
    </tableColumn>
    <tableColumn id="8" xr3:uid="{2EC874CD-2967-42B5-A391-A62C28E95753}" name="Reference" dataDxfId="31"/>
  </tableColumns>
  <tableStyleInfo name="TableStyleLight1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B100E2E-1BA8-43C4-B85B-72E399052C8D}" name="Table4" displayName="Table4" ref="B59:O77" totalsRowShown="0" headerRowDxfId="30" dataDxfId="29">
  <autoFilter ref="B59:O77" xr:uid="{FB100E2E-1BA8-43C4-B85B-72E399052C8D}"/>
  <tableColumns count="14">
    <tableColumn id="1" xr3:uid="{916F722E-29D2-42C3-BB1E-E76FF1A04E48}" name="Phase" dataDxfId="28"/>
    <tableColumn id="2" xr3:uid="{38E74491-CF01-4685-BEC7-8E5D303FB8BE}" name="INCI (Trade Name) " dataDxfId="27"/>
    <tableColumn id="3" xr3:uid="{7FAEBC17-211C-4037-B1B5-18061160C061}" name="Supplier" dataDxfId="26"/>
    <tableColumn id="4" xr3:uid="{64A0C5B3-251F-4289-AE5D-2ADAA851BE0C}" name="Country" dataDxfId="25"/>
    <tableColumn id="5" xr3:uid="{5664053C-B10F-4E0D-B4E2-CFE0A0CB478C}" name="Weight per 100kg" dataDxfId="24"/>
    <tableColumn id="14" xr3:uid="{AF666568-0A82-4E37-A6C8-BB207F8AA6EE}" name="Percentage of weight" dataDxfId="23"/>
    <tableColumn id="10" xr3:uid="{31F59272-F37C-453E-A766-A04D50DA0B29}" name="Density" dataDxfId="22"/>
    <tableColumn id="6" xr3:uid="{6D3BE283-9831-4709-9427-0B78D09F95C3}" name="Ecoinvent Report Name" dataDxfId="21"/>
    <tableColumn id="11" xr3:uid="{5B64BDF6-0FC3-4BAF-B925-8040DC20DFEB}" name="Region of EI Dataset" dataDxfId="20"/>
    <tableColumn id="9" xr3:uid="{5A313A0E-6978-4170-8C79-88A8A7657D1D}" name="Report Description" dataDxfId="19"/>
    <tableColumn id="7" xr3:uid="{6A274E9E-C8DC-4767-AEBD-AAECF3ECA171}" name="CO2-Eq Figure per 1Kg" dataDxfId="18"/>
    <tableColumn id="12" xr3:uid="{936B6ACE-5CCB-4506-AF4C-7399744B2C4E}" name="Weight (For 500Kg)" dataDxfId="17">
      <calculatedColumnFormula>Table3[[#This Row],[Weight per 100kg]]*5</calculatedColumnFormula>
    </tableColumn>
    <tableColumn id="13" xr3:uid="{3E4C6BDE-1D47-4DC9-A0CD-D5A1F1AEB4C2}" name="CO2e Figure (Total)" dataDxfId="16">
      <calculatedColumnFormula>Table3[[#This Row],[Weight (For 500Kg)]]*Table3[[#This Row],[CO2-Eq Figure per 1Kg]]</calculatedColumnFormula>
    </tableColumn>
    <tableColumn id="8" xr3:uid="{D5BFEFCB-FD11-411A-814C-4B391BCCDD91}" name="Reference" dataDxfId="15"/>
  </tableColumns>
  <tableStyleInfo name="TableStyleLight1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8A08F3D-58AC-4C12-B6F8-2AFFA39F696B}" name="Table6" displayName="Table6" ref="B3:G6" totalsRowShown="0" headerRowDxfId="14" dataDxfId="13">
  <autoFilter ref="B3:G6" xr:uid="{D8A08F3D-58AC-4C12-B6F8-2AFFA39F696B}"/>
  <tableColumns count="6">
    <tableColumn id="1" xr3:uid="{59D559A3-0583-4B40-9F43-DCE03ED9EE18}" name="Machine Type" dataDxfId="12"/>
    <tableColumn id="2" xr3:uid="{7AF17DBA-B964-41CA-B5E0-FAAD50750346}" name="Speed (Kg/hr)" dataDxfId="11"/>
    <tableColumn id="3" xr3:uid="{3EE04497-CBF1-46BB-9DF2-F14B4702056A}" name="Setup Time (min)" dataDxfId="10"/>
    <tableColumn id="4" xr3:uid="{74F06DEA-3DE2-40FA-923F-F61466D24A81}" name="Running energy usage per second (Kw)" dataDxfId="9"/>
    <tableColumn id="5" xr3:uid="{32A32E75-9A5F-470B-A099-E80C4889DE3E}" name="Setup energy usage as a percentage of running energy (%)" dataDxfId="8"/>
    <tableColumn id="6" xr3:uid="{CDE54BCD-2921-4725-8341-A767C16F4791}" name="Indirect Energy usage per second (Kw)" dataDxfId="7"/>
  </tableColumns>
  <tableStyleInfo name="TableStyleLight1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85781C7-96DD-4804-A176-21B7FA7704BB}" name="Table5" displayName="Table5" ref="B3:F9" totalsRowShown="0" headerRowDxfId="6" dataDxfId="5">
  <autoFilter ref="B3:F9" xr:uid="{B85781C7-96DD-4804-A176-21B7FA7704BB}"/>
  <tableColumns count="5">
    <tableColumn id="1" xr3:uid="{E4B905ED-65C5-4513-B3BF-D49E6C1B1761}" name="Machine" dataDxfId="4"/>
    <tableColumn id="2" xr3:uid="{604736AB-E4AA-451E-B2AA-84EDF23BDC1D}" name="Description/ Process" dataDxfId="3"/>
    <tableColumn id="3" xr3:uid="{EC67DBF5-C695-4A14-9D56-960FD6B541AC}" name="Results (100Kg)" dataDxfId="2"/>
    <tableColumn id="4" xr3:uid="{E0A6C4F3-CCC8-46C0-AE91-DEE5F7BCF042}" name="Result (500 Kg)" dataDxfId="1"/>
    <tableColumn id="5" xr3:uid="{92F6B550-6D1D-44F3-9CFF-FD987A9B4004}" name="MODEL OBJECT" dataDxfId="0"/>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printerSettings" Target="../printerSettings/printerSettings2.bin"/><Relationship Id="rId1" Type="http://schemas.openxmlformats.org/officeDocument/2006/relationships/hyperlink" Target="https://ecostore.com/nz/ingredients/approved/sodium-stearoyl-glutamate" TargetMode="External"/><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table" Target="../tables/table6.xml"/></Relationships>
</file>

<file path=xl/worksheets/_rels/sheet4.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C6678-3C8A-42BB-AE59-CD9436191E56}">
  <dimension ref="B4:R36"/>
  <sheetViews>
    <sheetView showGridLines="0" tabSelected="1" topLeftCell="A22" zoomScaleNormal="100" workbookViewId="0">
      <selection activeCell="D5" sqref="D5"/>
    </sheetView>
  </sheetViews>
  <sheetFormatPr defaultRowHeight="14.5" x14ac:dyDescent="0.35"/>
  <cols>
    <col min="2" max="2" width="33" customWidth="1"/>
    <col min="3" max="3" width="17.81640625" customWidth="1"/>
    <col min="4" max="4" width="10.54296875" bestFit="1" customWidth="1"/>
    <col min="5" max="5" width="49.1796875" customWidth="1"/>
    <col min="6" max="6" width="18.36328125" customWidth="1"/>
  </cols>
  <sheetData>
    <row r="4" spans="2:13" x14ac:dyDescent="0.35">
      <c r="C4" s="25" t="s">
        <v>139</v>
      </c>
      <c r="D4" s="26" t="s">
        <v>347</v>
      </c>
      <c r="E4" s="27"/>
    </row>
    <row r="5" spans="2:13" x14ac:dyDescent="0.35">
      <c r="C5" s="25" t="s">
        <v>140</v>
      </c>
      <c r="D5" s="26" t="s">
        <v>141</v>
      </c>
      <c r="E5" s="27"/>
    </row>
    <row r="6" spans="2:13" x14ac:dyDescent="0.35">
      <c r="C6" s="29" t="s">
        <v>341</v>
      </c>
      <c r="D6" s="28" t="s">
        <v>143</v>
      </c>
      <c r="E6" s="27"/>
    </row>
    <row r="7" spans="2:13" x14ac:dyDescent="0.35">
      <c r="C7" s="25" t="s">
        <v>142</v>
      </c>
      <c r="D7" s="28">
        <v>45036</v>
      </c>
      <c r="E7" s="27"/>
    </row>
    <row r="12" spans="2:13" x14ac:dyDescent="0.35">
      <c r="B12" s="47" t="s">
        <v>138</v>
      </c>
    </row>
    <row r="13" spans="2:13" x14ac:dyDescent="0.35">
      <c r="B13" s="1" t="s">
        <v>338</v>
      </c>
      <c r="M13" s="9"/>
    </row>
    <row r="14" spans="2:13" x14ac:dyDescent="0.35">
      <c r="B14" s="1" t="s">
        <v>339</v>
      </c>
      <c r="M14" s="9"/>
    </row>
    <row r="15" spans="2:13" x14ac:dyDescent="0.35">
      <c r="B15" s="1" t="s">
        <v>340</v>
      </c>
    </row>
    <row r="17" spans="2:18" x14ac:dyDescent="0.35">
      <c r="B17" s="47" t="s">
        <v>144</v>
      </c>
    </row>
    <row r="18" spans="2:18" x14ac:dyDescent="0.35">
      <c r="B18" s="1" t="s">
        <v>327</v>
      </c>
    </row>
    <row r="19" spans="2:18" x14ac:dyDescent="0.35">
      <c r="B19" s="76" t="s">
        <v>342</v>
      </c>
      <c r="C19" s="76"/>
      <c r="D19" s="76"/>
      <c r="E19" s="76"/>
      <c r="F19" s="76"/>
      <c r="G19" s="76"/>
      <c r="H19" s="76"/>
      <c r="I19" s="76"/>
      <c r="J19" s="76"/>
      <c r="K19" s="76"/>
      <c r="L19" s="76"/>
      <c r="M19" s="76"/>
      <c r="N19" s="76"/>
      <c r="O19" s="76"/>
      <c r="P19" s="76"/>
      <c r="Q19" s="76"/>
      <c r="R19" s="76"/>
    </row>
    <row r="20" spans="2:18" x14ac:dyDescent="0.35">
      <c r="B20" s="76"/>
      <c r="C20" s="76"/>
      <c r="D20" s="76"/>
      <c r="E20" s="76"/>
      <c r="F20" s="76"/>
      <c r="G20" s="76"/>
      <c r="H20" s="76"/>
      <c r="I20" s="76"/>
      <c r="J20" s="76"/>
      <c r="K20" s="76"/>
      <c r="L20" s="76"/>
      <c r="M20" s="76"/>
      <c r="N20" s="76"/>
      <c r="O20" s="76"/>
      <c r="P20" s="76"/>
      <c r="Q20" s="76"/>
      <c r="R20" s="76"/>
    </row>
    <row r="21" spans="2:18" x14ac:dyDescent="0.35">
      <c r="B21" s="1" t="s">
        <v>343</v>
      </c>
    </row>
    <row r="22" spans="2:18" x14ac:dyDescent="0.35">
      <c r="B22" s="1" t="s">
        <v>344</v>
      </c>
    </row>
    <row r="23" spans="2:18" x14ac:dyDescent="0.35">
      <c r="B23" s="1" t="s">
        <v>328</v>
      </c>
      <c r="E23" s="2"/>
    </row>
    <row r="24" spans="2:18" x14ac:dyDescent="0.35">
      <c r="B24" s="1" t="s">
        <v>345</v>
      </c>
    </row>
    <row r="25" spans="2:18" x14ac:dyDescent="0.35">
      <c r="B25" t="s">
        <v>346</v>
      </c>
    </row>
    <row r="27" spans="2:18" x14ac:dyDescent="0.35">
      <c r="B27" s="47" t="s">
        <v>145</v>
      </c>
    </row>
    <row r="29" spans="2:18" x14ac:dyDescent="0.35">
      <c r="B29" t="s">
        <v>318</v>
      </c>
    </row>
    <row r="30" spans="2:18" x14ac:dyDescent="0.35">
      <c r="B30" t="s">
        <v>325</v>
      </c>
      <c r="C30" t="s">
        <v>326</v>
      </c>
    </row>
    <row r="31" spans="2:18" x14ac:dyDescent="0.35">
      <c r="B31" t="s">
        <v>319</v>
      </c>
      <c r="C31" s="46">
        <v>209.725670618837</v>
      </c>
    </row>
    <row r="32" spans="2:18" x14ac:dyDescent="0.35">
      <c r="B32" t="s">
        <v>320</v>
      </c>
      <c r="C32" s="46">
        <v>181.063086890856</v>
      </c>
    </row>
    <row r="33" spans="2:3" x14ac:dyDescent="0.35">
      <c r="B33" t="s">
        <v>321</v>
      </c>
      <c r="C33" s="46">
        <v>166.748418041625</v>
      </c>
    </row>
    <row r="34" spans="2:3" x14ac:dyDescent="0.35">
      <c r="B34" t="s">
        <v>322</v>
      </c>
      <c r="C34" s="46">
        <v>167.41842606991401</v>
      </c>
    </row>
    <row r="35" spans="2:3" x14ac:dyDescent="0.35">
      <c r="B35" t="s">
        <v>323</v>
      </c>
      <c r="C35" s="46">
        <v>210.22898255689</v>
      </c>
    </row>
    <row r="36" spans="2:3" x14ac:dyDescent="0.35">
      <c r="B36" t="s">
        <v>324</v>
      </c>
      <c r="C36" s="46">
        <v>181.56639882890801</v>
      </c>
    </row>
  </sheetData>
  <mergeCells count="1">
    <mergeCell ref="B19:R20"/>
  </mergeCells>
  <pageMargins left="0.7" right="0.7" top="0.75" bottom="0.75" header="0.3" footer="0.3"/>
  <pageSetup paperSize="9" orientation="portrait" r:id="rId1"/>
  <drawing r:id="rId2"/>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3B5D5-1AAC-4FE7-95D3-96065EF762D5}">
  <dimension ref="A1:DS3"/>
  <sheetViews>
    <sheetView topLeftCell="CR1" workbookViewId="0">
      <selection activeCell="CX16" sqref="CX16"/>
    </sheetView>
  </sheetViews>
  <sheetFormatPr defaultColWidth="9.36328125" defaultRowHeight="12.5" x14ac:dyDescent="0.25"/>
  <cols>
    <col min="1" max="16384" width="9.36328125" style="32"/>
  </cols>
  <sheetData>
    <row r="1" spans="1:123" ht="70" customHeight="1" x14ac:dyDescent="0.25">
      <c r="A1" s="30" t="s">
        <v>146</v>
      </c>
      <c r="B1" s="30" t="s">
        <v>147</v>
      </c>
      <c r="C1" s="30" t="s">
        <v>148</v>
      </c>
      <c r="D1" s="30" t="s">
        <v>149</v>
      </c>
      <c r="E1" s="30" t="s">
        <v>150</v>
      </c>
      <c r="F1" s="30" t="s">
        <v>151</v>
      </c>
      <c r="G1" s="30" t="s">
        <v>152</v>
      </c>
      <c r="H1" s="30" t="s">
        <v>153</v>
      </c>
      <c r="I1" s="30" t="s">
        <v>154</v>
      </c>
      <c r="J1" s="30" t="s">
        <v>155</v>
      </c>
      <c r="K1" s="30" t="s">
        <v>156</v>
      </c>
      <c r="L1" s="30" t="s">
        <v>157</v>
      </c>
      <c r="M1" s="30" t="s">
        <v>158</v>
      </c>
      <c r="N1" s="30" t="s">
        <v>159</v>
      </c>
      <c r="O1" s="30" t="s">
        <v>160</v>
      </c>
      <c r="P1" s="30" t="s">
        <v>161</v>
      </c>
      <c r="Q1" s="30" t="s">
        <v>162</v>
      </c>
      <c r="R1" s="30" t="s">
        <v>163</v>
      </c>
      <c r="S1" s="30" t="s">
        <v>164</v>
      </c>
      <c r="T1" s="30" t="s">
        <v>165</v>
      </c>
      <c r="U1" s="30" t="s">
        <v>166</v>
      </c>
      <c r="V1" s="30" t="s">
        <v>167</v>
      </c>
      <c r="W1" s="30" t="s">
        <v>168</v>
      </c>
      <c r="X1" s="30" t="s">
        <v>169</v>
      </c>
      <c r="Y1" s="31" t="s">
        <v>170</v>
      </c>
      <c r="Z1" s="30" t="s">
        <v>171</v>
      </c>
      <c r="AA1" s="30" t="s">
        <v>172</v>
      </c>
      <c r="AB1" s="30" t="s">
        <v>173</v>
      </c>
      <c r="AC1" s="30" t="s">
        <v>174</v>
      </c>
      <c r="AD1" s="30" t="s">
        <v>175</v>
      </c>
      <c r="AE1" s="30" t="s">
        <v>176</v>
      </c>
      <c r="AF1" s="31" t="s">
        <v>177</v>
      </c>
      <c r="AG1" s="31" t="s">
        <v>178</v>
      </c>
      <c r="AH1" s="30" t="s">
        <v>179</v>
      </c>
      <c r="AI1" s="30" t="s">
        <v>180</v>
      </c>
      <c r="AJ1" s="30" t="s">
        <v>181</v>
      </c>
      <c r="AK1" s="31" t="s">
        <v>182</v>
      </c>
      <c r="AL1" s="30" t="s">
        <v>183</v>
      </c>
      <c r="AM1" s="30" t="s">
        <v>184</v>
      </c>
      <c r="AN1" s="30" t="s">
        <v>185</v>
      </c>
      <c r="AO1" s="31" t="s">
        <v>186</v>
      </c>
      <c r="AP1" s="30" t="s">
        <v>187</v>
      </c>
      <c r="AQ1" s="30" t="s">
        <v>188</v>
      </c>
      <c r="AR1" s="30" t="s">
        <v>189</v>
      </c>
      <c r="AS1" s="31" t="s">
        <v>190</v>
      </c>
      <c r="AT1" s="30" t="s">
        <v>191</v>
      </c>
      <c r="AU1" s="30" t="s">
        <v>192</v>
      </c>
      <c r="AV1" s="30" t="s">
        <v>193</v>
      </c>
      <c r="AW1" s="31" t="s">
        <v>194</v>
      </c>
      <c r="AX1" s="30" t="s">
        <v>195</v>
      </c>
      <c r="AY1" s="30" t="s">
        <v>196</v>
      </c>
      <c r="AZ1" s="30" t="s">
        <v>197</v>
      </c>
      <c r="BA1" s="31" t="s">
        <v>198</v>
      </c>
      <c r="BB1" s="30" t="s">
        <v>199</v>
      </c>
      <c r="BC1" s="30" t="s">
        <v>200</v>
      </c>
      <c r="BD1" s="30" t="s">
        <v>201</v>
      </c>
      <c r="BE1" s="31" t="s">
        <v>202</v>
      </c>
      <c r="BF1" s="30" t="s">
        <v>203</v>
      </c>
      <c r="BG1" s="30" t="s">
        <v>204</v>
      </c>
      <c r="BH1" s="30" t="s">
        <v>205</v>
      </c>
      <c r="BI1" s="31" t="s">
        <v>206</v>
      </c>
      <c r="BJ1" s="30" t="s">
        <v>279</v>
      </c>
      <c r="BK1" s="30" t="s">
        <v>280</v>
      </c>
      <c r="BL1" s="30" t="s">
        <v>281</v>
      </c>
      <c r="BM1" s="31" t="s">
        <v>282</v>
      </c>
      <c r="BN1" s="30" t="s">
        <v>283</v>
      </c>
      <c r="BO1" s="30" t="s">
        <v>284</v>
      </c>
      <c r="BP1" s="30" t="s">
        <v>285</v>
      </c>
      <c r="BQ1" s="31" t="s">
        <v>286</v>
      </c>
      <c r="BR1" s="30" t="s">
        <v>207</v>
      </c>
      <c r="BS1" s="30" t="s">
        <v>208</v>
      </c>
      <c r="BT1" s="30" t="s">
        <v>209</v>
      </c>
      <c r="BU1" s="30" t="s">
        <v>210</v>
      </c>
      <c r="BV1" s="30" t="s">
        <v>211</v>
      </c>
      <c r="BW1" s="30" t="s">
        <v>212</v>
      </c>
      <c r="BX1" s="30" t="s">
        <v>213</v>
      </c>
      <c r="BY1" s="30" t="s">
        <v>214</v>
      </c>
      <c r="BZ1" s="30" t="s">
        <v>215</v>
      </c>
      <c r="CA1" s="30" t="s">
        <v>216</v>
      </c>
      <c r="CB1" s="30" t="s">
        <v>217</v>
      </c>
      <c r="CC1" s="30" t="s">
        <v>218</v>
      </c>
      <c r="CD1" s="30" t="s">
        <v>219</v>
      </c>
      <c r="CE1" s="30" t="s">
        <v>220</v>
      </c>
      <c r="CF1" s="30" t="s">
        <v>221</v>
      </c>
      <c r="CG1" s="30" t="s">
        <v>222</v>
      </c>
      <c r="CH1" s="31" t="s">
        <v>223</v>
      </c>
      <c r="CI1" s="30" t="s">
        <v>224</v>
      </c>
      <c r="CJ1" s="30" t="s">
        <v>225</v>
      </c>
      <c r="CK1" s="30" t="s">
        <v>226</v>
      </c>
      <c r="CL1" s="30" t="s">
        <v>227</v>
      </c>
      <c r="CM1" s="30" t="s">
        <v>228</v>
      </c>
      <c r="CN1" s="30" t="s">
        <v>229</v>
      </c>
      <c r="CO1" s="30" t="s">
        <v>230</v>
      </c>
      <c r="CP1" s="30" t="s">
        <v>231</v>
      </c>
      <c r="CQ1" s="30" t="s">
        <v>232</v>
      </c>
      <c r="CR1" s="31" t="s">
        <v>233</v>
      </c>
      <c r="CS1" s="31" t="s">
        <v>234</v>
      </c>
      <c r="CT1" s="31" t="s">
        <v>235</v>
      </c>
      <c r="CU1" s="31" t="s">
        <v>236</v>
      </c>
      <c r="CV1" s="31" t="s">
        <v>237</v>
      </c>
      <c r="CW1" s="31" t="s">
        <v>238</v>
      </c>
      <c r="CX1" s="31" t="s">
        <v>239</v>
      </c>
      <c r="CY1" s="31" t="s">
        <v>240</v>
      </c>
      <c r="CZ1" s="31" t="s">
        <v>241</v>
      </c>
      <c r="DA1" s="31" t="s">
        <v>242</v>
      </c>
      <c r="DD1" s="30" t="s">
        <v>243</v>
      </c>
      <c r="DE1" s="30" t="s">
        <v>244</v>
      </c>
      <c r="DF1" s="30" t="s">
        <v>245</v>
      </c>
      <c r="DG1" s="30" t="s">
        <v>246</v>
      </c>
      <c r="DH1" s="30" t="s">
        <v>247</v>
      </c>
      <c r="DI1" s="30" t="s">
        <v>248</v>
      </c>
      <c r="DJ1" s="30" t="s">
        <v>249</v>
      </c>
      <c r="DK1" s="30" t="s">
        <v>250</v>
      </c>
      <c r="DL1" s="30" t="s">
        <v>251</v>
      </c>
      <c r="DM1" s="30" t="s">
        <v>252</v>
      </c>
      <c r="DN1" s="30" t="s">
        <v>253</v>
      </c>
      <c r="DO1" s="30" t="s">
        <v>254</v>
      </c>
      <c r="DP1" s="30" t="s">
        <v>255</v>
      </c>
      <c r="DQ1" s="30" t="s">
        <v>256</v>
      </c>
      <c r="DR1" s="30" t="s">
        <v>257</v>
      </c>
      <c r="DS1" s="30" t="s">
        <v>258</v>
      </c>
    </row>
    <row r="2" spans="1:123" x14ac:dyDescent="0.25">
      <c r="A2" s="33" t="s">
        <v>314</v>
      </c>
      <c r="B2" s="33">
        <v>1</v>
      </c>
      <c r="C2" s="33" t="s">
        <v>259</v>
      </c>
      <c r="D2" s="33" t="s">
        <v>304</v>
      </c>
      <c r="E2" s="33" t="s">
        <v>260</v>
      </c>
      <c r="F2" s="33" t="s">
        <v>141</v>
      </c>
      <c r="G2" s="33"/>
      <c r="H2" s="33" t="s">
        <v>300</v>
      </c>
      <c r="I2" s="33"/>
      <c r="J2" s="33"/>
      <c r="K2" s="33" t="s">
        <v>304</v>
      </c>
      <c r="L2" s="33" t="s">
        <v>262</v>
      </c>
      <c r="M2" s="33"/>
      <c r="N2" s="33"/>
      <c r="O2" s="33"/>
      <c r="P2" s="33"/>
      <c r="Q2" s="33"/>
      <c r="R2" s="33">
        <v>100</v>
      </c>
      <c r="S2" s="33" t="s">
        <v>263</v>
      </c>
      <c r="T2" s="33" t="s">
        <v>264</v>
      </c>
      <c r="U2" s="33"/>
      <c r="V2" s="33">
        <v>1000</v>
      </c>
      <c r="W2" s="33">
        <v>1000</v>
      </c>
      <c r="X2" s="33">
        <v>1</v>
      </c>
      <c r="Y2" s="33">
        <v>0</v>
      </c>
      <c r="Z2" s="33">
        <v>100</v>
      </c>
      <c r="AA2" s="33">
        <v>98.561322799999999</v>
      </c>
      <c r="AB2" s="33">
        <v>10.1459677243699</v>
      </c>
      <c r="AC2" s="33">
        <v>98.561322799999999</v>
      </c>
      <c r="AD2" s="33">
        <v>0</v>
      </c>
      <c r="AE2" s="33">
        <v>0</v>
      </c>
      <c r="AF2" s="33">
        <v>0</v>
      </c>
      <c r="AG2" s="33">
        <v>0</v>
      </c>
      <c r="AH2" s="33" t="s">
        <v>293</v>
      </c>
      <c r="AI2" s="33">
        <v>2.2767551573486E-4</v>
      </c>
      <c r="AJ2" s="33">
        <v>3.02</v>
      </c>
      <c r="AK2" s="33">
        <v>6.8758005751927702E-4</v>
      </c>
      <c r="AL2" s="33" t="s">
        <v>294</v>
      </c>
      <c r="AM2" s="33">
        <v>1.53848381588483E-4</v>
      </c>
      <c r="AN2" s="33">
        <v>0.375</v>
      </c>
      <c r="AO2" s="33">
        <v>5.7693143095680899E-5</v>
      </c>
      <c r="AP2" s="33" t="s">
        <v>267</v>
      </c>
      <c r="AQ2" s="33">
        <v>3.16402003484474E-3</v>
      </c>
      <c r="AR2" s="33">
        <v>5.65</v>
      </c>
      <c r="AS2" s="33">
        <v>1.7876713196872802E-2</v>
      </c>
      <c r="AT2" s="33" t="s">
        <v>295</v>
      </c>
      <c r="AU2" s="33">
        <v>1.6740846745210299E-3</v>
      </c>
      <c r="AV2" s="33">
        <v>8.3800000000000008</v>
      </c>
      <c r="AW2" s="33">
        <v>1.40288295724862E-2</v>
      </c>
      <c r="AX2" s="33" t="s">
        <v>296</v>
      </c>
      <c r="AY2" s="33">
        <v>1.5354068482530601E-2</v>
      </c>
      <c r="AZ2" s="33">
        <v>8.4320000000000004</v>
      </c>
      <c r="BA2" s="33">
        <v>0.12946550544469801</v>
      </c>
      <c r="BB2" s="33" t="s">
        <v>270</v>
      </c>
      <c r="BC2" s="33">
        <v>3.3849992118815198E-3</v>
      </c>
      <c r="BD2" s="33">
        <v>0.34899999999999998</v>
      </c>
      <c r="BE2" s="33">
        <v>1.1813647249466501E-3</v>
      </c>
      <c r="BF2" s="33" t="s">
        <v>271</v>
      </c>
      <c r="BG2" s="33">
        <v>2.0340128795430499E-3</v>
      </c>
      <c r="BH2" s="33">
        <v>3.22</v>
      </c>
      <c r="BI2" s="33">
        <v>6.54952147212862E-3</v>
      </c>
      <c r="BJ2" s="33" t="s">
        <v>298</v>
      </c>
      <c r="BK2" s="33">
        <v>4.81626125253262E-4</v>
      </c>
      <c r="BL2" s="33">
        <v>6.2122539999999997</v>
      </c>
      <c r="BM2" s="33">
        <v>2.9919838231090802E-3</v>
      </c>
      <c r="BN2" s="33" t="s">
        <v>265</v>
      </c>
      <c r="BO2" s="33">
        <v>8.3525664694102497E-2</v>
      </c>
      <c r="BP2" s="33">
        <v>2.5399999999999999E-4</v>
      </c>
      <c r="BQ2" s="33">
        <v>2.1215518832302E-5</v>
      </c>
      <c r="BR2" s="33" t="s">
        <v>315</v>
      </c>
      <c r="BS2" s="33" t="s">
        <v>272</v>
      </c>
      <c r="BT2" s="33" t="s">
        <v>263</v>
      </c>
      <c r="BU2" s="33" t="s">
        <v>273</v>
      </c>
      <c r="BV2" s="33">
        <v>110</v>
      </c>
      <c r="BW2" s="33">
        <v>10</v>
      </c>
      <c r="BX2" s="33">
        <v>0</v>
      </c>
      <c r="BY2" s="33">
        <v>100</v>
      </c>
      <c r="BZ2" s="33">
        <v>200</v>
      </c>
      <c r="CA2" s="33" t="s">
        <v>274</v>
      </c>
      <c r="CB2" s="33">
        <v>29.281331567188801</v>
      </c>
      <c r="CC2" s="33">
        <v>31.192170482387599</v>
      </c>
      <c r="CD2" s="33">
        <v>150</v>
      </c>
      <c r="CE2" s="33">
        <v>73.203328917972101</v>
      </c>
      <c r="CF2" s="33">
        <v>30</v>
      </c>
      <c r="CG2" s="33">
        <v>15.5960852411938</v>
      </c>
      <c r="CH2" s="33">
        <v>88.799414159165806</v>
      </c>
      <c r="CI2" s="33"/>
      <c r="CJ2" s="33"/>
      <c r="CK2" s="33"/>
      <c r="CL2" s="33">
        <v>235.38645120538101</v>
      </c>
      <c r="CM2" s="33">
        <v>5</v>
      </c>
      <c r="CN2" s="33">
        <v>189.06701010011</v>
      </c>
      <c r="CO2" s="33"/>
      <c r="CP2" s="33"/>
      <c r="CQ2" s="33">
        <v>0</v>
      </c>
      <c r="CR2" s="33">
        <v>0</v>
      </c>
      <c r="CS2" s="33">
        <v>6.7229999999999999</v>
      </c>
      <c r="CT2" s="33">
        <v>0</v>
      </c>
      <c r="CU2" s="33">
        <v>0</v>
      </c>
      <c r="CV2" s="33">
        <v>0.95695274566119504</v>
      </c>
      <c r="CW2" s="43">
        <v>95.695274566119494</v>
      </c>
      <c r="CX2" s="33">
        <v>9.4318528469459401E-2</v>
      </c>
      <c r="CY2" s="33">
        <v>94.318528469459395</v>
      </c>
      <c r="CZ2" s="33"/>
      <c r="DA2" s="33">
        <v>0</v>
      </c>
      <c r="DB2" s="34"/>
      <c r="DC2" s="34"/>
      <c r="DD2" s="33">
        <v>0</v>
      </c>
      <c r="DE2" s="33">
        <v>0</v>
      </c>
      <c r="DF2" s="33"/>
      <c r="DG2" s="33">
        <v>0</v>
      </c>
      <c r="DH2" s="33">
        <v>0</v>
      </c>
      <c r="DI2" s="33"/>
      <c r="DJ2" s="33">
        <v>0</v>
      </c>
      <c r="DK2" s="33">
        <v>0</v>
      </c>
      <c r="DL2" s="33"/>
      <c r="DM2" s="33">
        <v>0</v>
      </c>
      <c r="DN2" s="33">
        <v>0</v>
      </c>
      <c r="DO2" s="33"/>
      <c r="DP2" s="33">
        <v>0</v>
      </c>
      <c r="DQ2" s="33">
        <v>0</v>
      </c>
      <c r="DR2" s="33"/>
      <c r="DS2" s="33">
        <v>0</v>
      </c>
    </row>
    <row r="3" spans="1:123" x14ac:dyDescent="0.25">
      <c r="A3" s="33" t="s">
        <v>314</v>
      </c>
      <c r="B3" s="33">
        <v>1</v>
      </c>
      <c r="C3" s="33" t="s">
        <v>259</v>
      </c>
      <c r="D3" s="33" t="s">
        <v>304</v>
      </c>
      <c r="E3" s="33" t="s">
        <v>260</v>
      </c>
      <c r="F3" s="33" t="s">
        <v>141</v>
      </c>
      <c r="G3" s="33"/>
      <c r="H3" s="33" t="s">
        <v>300</v>
      </c>
      <c r="I3" s="33"/>
      <c r="J3" s="33"/>
      <c r="K3" s="33" t="s">
        <v>304</v>
      </c>
      <c r="L3" s="33" t="s">
        <v>262</v>
      </c>
      <c r="M3" s="33"/>
      <c r="N3" s="33"/>
      <c r="O3" s="33"/>
      <c r="P3" s="33"/>
      <c r="Q3" s="33"/>
      <c r="R3" s="33">
        <v>500</v>
      </c>
      <c r="S3" s="33" t="s">
        <v>263</v>
      </c>
      <c r="T3" s="33" t="s">
        <v>264</v>
      </c>
      <c r="U3" s="33"/>
      <c r="V3" s="33">
        <v>1000</v>
      </c>
      <c r="W3" s="33">
        <v>1000</v>
      </c>
      <c r="X3" s="33">
        <v>1</v>
      </c>
      <c r="Y3" s="33">
        <v>0</v>
      </c>
      <c r="Z3" s="33">
        <v>100</v>
      </c>
      <c r="AA3" s="33">
        <v>98.561322799999999</v>
      </c>
      <c r="AB3" s="33">
        <v>10.1459677243699</v>
      </c>
      <c r="AC3" s="33">
        <v>98.561322799999999</v>
      </c>
      <c r="AD3" s="33">
        <v>0</v>
      </c>
      <c r="AE3" s="33">
        <v>0</v>
      </c>
      <c r="AF3" s="33">
        <v>0</v>
      </c>
      <c r="AG3" s="33">
        <v>0</v>
      </c>
      <c r="AH3" s="33" t="s">
        <v>293</v>
      </c>
      <c r="AI3" s="33">
        <v>1.05558648204344E-3</v>
      </c>
      <c r="AJ3" s="33">
        <v>3.02</v>
      </c>
      <c r="AK3" s="33">
        <v>3.1878711757711898E-3</v>
      </c>
      <c r="AL3" s="33" t="s">
        <v>294</v>
      </c>
      <c r="AM3" s="33">
        <v>7.13297041910237E-4</v>
      </c>
      <c r="AN3" s="33">
        <v>0.375</v>
      </c>
      <c r="AO3" s="33">
        <v>2.67486390716339E-4</v>
      </c>
      <c r="AP3" s="33" t="s">
        <v>267</v>
      </c>
      <c r="AQ3" s="33">
        <v>1.46695474342802E-2</v>
      </c>
      <c r="AR3" s="33">
        <v>5.65</v>
      </c>
      <c r="AS3" s="33">
        <v>8.2882943003682999E-2</v>
      </c>
      <c r="AT3" s="33" t="s">
        <v>295</v>
      </c>
      <c r="AU3" s="33">
        <v>7.76166530914295E-3</v>
      </c>
      <c r="AV3" s="33">
        <v>8.3800000000000008</v>
      </c>
      <c r="AW3" s="33">
        <v>6.5042755290617899E-2</v>
      </c>
      <c r="AX3" s="33" t="s">
        <v>296</v>
      </c>
      <c r="AY3" s="33">
        <v>7.1187044782641706E-2</v>
      </c>
      <c r="AZ3" s="33">
        <v>8.4320000000000004</v>
      </c>
      <c r="BA3" s="33">
        <v>0.60024916160723496</v>
      </c>
      <c r="BB3" s="33" t="s">
        <v>270</v>
      </c>
      <c r="BC3" s="33">
        <v>1.5694087255086999E-2</v>
      </c>
      <c r="BD3" s="33">
        <v>0.34899999999999998</v>
      </c>
      <c r="BE3" s="33">
        <v>5.4772364520253797E-3</v>
      </c>
      <c r="BF3" s="33" t="s">
        <v>271</v>
      </c>
      <c r="BG3" s="33">
        <v>9.4304233506086795E-3</v>
      </c>
      <c r="BH3" s="33">
        <v>3.22</v>
      </c>
      <c r="BI3" s="33">
        <v>3.036596318896E-2</v>
      </c>
      <c r="BJ3" s="33" t="s">
        <v>298</v>
      </c>
      <c r="BK3" s="33">
        <v>2.2329938534469398E-3</v>
      </c>
      <c r="BL3" s="33">
        <v>6.2122539999999997</v>
      </c>
      <c r="BM3" s="33">
        <v>1.38719249980512E-2</v>
      </c>
      <c r="BN3" s="33" t="s">
        <v>265</v>
      </c>
      <c r="BO3" s="33">
        <v>0.38725535449083898</v>
      </c>
      <c r="BP3" s="33">
        <v>2.5399999999999999E-4</v>
      </c>
      <c r="BQ3" s="33">
        <v>9.8362860040673096E-5</v>
      </c>
      <c r="BR3" s="33" t="s">
        <v>315</v>
      </c>
      <c r="BS3" s="33" t="s">
        <v>272</v>
      </c>
      <c r="BT3" s="33" t="s">
        <v>263</v>
      </c>
      <c r="BU3" s="33" t="s">
        <v>273</v>
      </c>
      <c r="BV3" s="33">
        <v>510</v>
      </c>
      <c r="BW3" s="33">
        <v>10</v>
      </c>
      <c r="BX3" s="33">
        <v>0</v>
      </c>
      <c r="BY3" s="33">
        <v>500</v>
      </c>
      <c r="BZ3" s="33">
        <v>200</v>
      </c>
      <c r="CA3" s="33" t="s">
        <v>274</v>
      </c>
      <c r="CB3" s="33">
        <v>29.281331567188801</v>
      </c>
      <c r="CC3" s="33">
        <v>31.192170482387599</v>
      </c>
      <c r="CD3" s="33">
        <v>150</v>
      </c>
      <c r="CE3" s="33">
        <v>73.203328917972101</v>
      </c>
      <c r="CF3" s="33">
        <v>150</v>
      </c>
      <c r="CG3" s="33">
        <v>77.980426205968996</v>
      </c>
      <c r="CH3" s="33">
        <v>151.18375512394101</v>
      </c>
      <c r="CI3" s="33"/>
      <c r="CJ3" s="33"/>
      <c r="CK3" s="33"/>
      <c r="CL3" s="33">
        <v>235.38645120538101</v>
      </c>
      <c r="CM3" s="33">
        <v>22</v>
      </c>
      <c r="CN3" s="33">
        <v>189.06701010011</v>
      </c>
      <c r="CO3" s="33"/>
      <c r="CP3" s="33"/>
      <c r="CQ3" s="33">
        <v>0</v>
      </c>
      <c r="CR3" s="33">
        <v>0</v>
      </c>
      <c r="CS3" s="33">
        <v>29.581199999999999</v>
      </c>
      <c r="CT3" s="33">
        <v>0</v>
      </c>
      <c r="CU3" s="33">
        <v>0</v>
      </c>
      <c r="CV3" s="33">
        <v>0.36313279765781598</v>
      </c>
      <c r="CW3" s="43">
        <v>181.56639882890801</v>
      </c>
      <c r="CX3" s="33">
        <v>3.5790848889219101E-2</v>
      </c>
      <c r="CY3" s="33">
        <v>35.790848889219099</v>
      </c>
      <c r="CZ3" s="33"/>
      <c r="DA3" s="33">
        <v>0</v>
      </c>
      <c r="DB3" s="34"/>
      <c r="DC3" s="34"/>
      <c r="DD3" s="33">
        <v>0</v>
      </c>
      <c r="DE3" s="33">
        <v>0</v>
      </c>
      <c r="DF3" s="33"/>
      <c r="DG3" s="33">
        <v>0</v>
      </c>
      <c r="DH3" s="33">
        <v>0</v>
      </c>
      <c r="DI3" s="33"/>
      <c r="DJ3" s="33">
        <v>0</v>
      </c>
      <c r="DK3" s="33">
        <v>0</v>
      </c>
      <c r="DL3" s="33"/>
      <c r="DM3" s="33">
        <v>0</v>
      </c>
      <c r="DN3" s="33">
        <v>0</v>
      </c>
      <c r="DO3" s="33"/>
      <c r="DP3" s="33">
        <v>0</v>
      </c>
      <c r="DQ3" s="33">
        <v>0</v>
      </c>
      <c r="DR3" s="33"/>
      <c r="DS3" s="33">
        <v>0</v>
      </c>
    </row>
  </sheetData>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F710A-D5E9-4C64-9449-BD8EB3EE8135}">
  <dimension ref="B4:Q84"/>
  <sheetViews>
    <sheetView showGridLines="0" topLeftCell="C1" zoomScale="70" zoomScaleNormal="70" workbookViewId="0">
      <pane ySplit="6" topLeftCell="A37" activePane="bottomLeft" state="frozen"/>
      <selection pane="bottomLeft" activeCell="L40" sqref="L40"/>
    </sheetView>
  </sheetViews>
  <sheetFormatPr defaultRowHeight="14.5" x14ac:dyDescent="0.35"/>
  <cols>
    <col min="2" max="2" width="12.54296875" style="9" customWidth="1"/>
    <col min="3" max="3" width="112.90625" style="9" bestFit="1" customWidth="1"/>
    <col min="4" max="4" width="16.08984375" style="9" bestFit="1" customWidth="1"/>
    <col min="5" max="5" width="14.1796875" style="9" customWidth="1"/>
    <col min="6" max="6" width="31.36328125" style="9" customWidth="1"/>
    <col min="7" max="7" width="29.453125" style="9" bestFit="1" customWidth="1"/>
    <col min="8" max="8" width="59.90625" style="9" customWidth="1"/>
    <col min="9" max="9" width="33.81640625" style="9" customWidth="1"/>
    <col min="10" max="10" width="71.6328125" style="9" customWidth="1"/>
    <col min="11" max="11" width="33.1796875" style="9" bestFit="1" customWidth="1"/>
    <col min="12" max="12" width="26.54296875" style="9" customWidth="1"/>
    <col min="13" max="13" width="28.81640625" style="9" customWidth="1"/>
    <col min="14" max="14" width="31.54296875" style="9" bestFit="1" customWidth="1"/>
    <col min="15" max="15" width="37.36328125" style="9" customWidth="1"/>
  </cols>
  <sheetData>
    <row r="4" spans="2:17" ht="18.5" x14ac:dyDescent="0.35">
      <c r="B4" s="55" t="s">
        <v>25</v>
      </c>
    </row>
    <row r="5" spans="2:17" x14ac:dyDescent="0.35">
      <c r="F5" s="56"/>
    </row>
    <row r="6" spans="2:17" ht="45" customHeight="1" x14ac:dyDescent="0.35">
      <c r="B6" s="9" t="s">
        <v>0</v>
      </c>
      <c r="C6" s="9" t="s">
        <v>1</v>
      </c>
      <c r="D6" s="9" t="s">
        <v>2</v>
      </c>
      <c r="E6" s="9" t="s">
        <v>3</v>
      </c>
      <c r="F6" s="9" t="s">
        <v>136</v>
      </c>
      <c r="G6" s="9" t="s">
        <v>301</v>
      </c>
      <c r="H6" s="9" t="s">
        <v>57</v>
      </c>
      <c r="I6" s="9" t="s">
        <v>4</v>
      </c>
      <c r="J6" s="9" t="s">
        <v>137</v>
      </c>
      <c r="K6" s="9" t="s">
        <v>46</v>
      </c>
      <c r="L6" s="9" t="s">
        <v>5</v>
      </c>
      <c r="M6" s="9" t="s">
        <v>117</v>
      </c>
      <c r="N6" s="9" t="s">
        <v>115</v>
      </c>
      <c r="O6" s="9" t="s">
        <v>6</v>
      </c>
    </row>
    <row r="7" spans="2:17" ht="184.25" customHeight="1" thickBot="1" x14ac:dyDescent="0.4">
      <c r="B7" s="5" t="s">
        <v>7</v>
      </c>
      <c r="C7" s="57" t="s">
        <v>8</v>
      </c>
      <c r="D7" s="5" t="s">
        <v>9</v>
      </c>
      <c r="E7" s="5" t="s">
        <v>10</v>
      </c>
      <c r="F7" s="5">
        <v>100</v>
      </c>
      <c r="G7" s="37">
        <f>Table1[[#This Row],[Weight per 100kg]]/$F$16</f>
        <v>0.75244544770504151</v>
      </c>
      <c r="H7" s="5">
        <v>1</v>
      </c>
      <c r="I7" s="10" t="s">
        <v>63</v>
      </c>
      <c r="J7" s="10" t="s">
        <v>69</v>
      </c>
      <c r="K7" s="10" t="s">
        <v>64</v>
      </c>
      <c r="L7" s="5">
        <v>2.5399999999999999E-4</v>
      </c>
      <c r="M7" s="5">
        <f>Table1[[#This Row],[Weight per 100kg]]*5</f>
        <v>500</v>
      </c>
      <c r="N7" s="5">
        <f>Table1[[#This Row],[Weight (For 500Kg)]]*Table1[[#This Row],[CO2-Eq Figure per 1 Kg]]</f>
        <v>0.127</v>
      </c>
      <c r="O7" s="6" t="s">
        <v>95</v>
      </c>
    </row>
    <row r="8" spans="2:17" ht="111.65" customHeight="1" thickTop="1" thickBot="1" x14ac:dyDescent="0.4">
      <c r="B8" s="16" t="s">
        <v>11</v>
      </c>
      <c r="C8" s="58" t="s">
        <v>45</v>
      </c>
      <c r="D8" s="16" t="s">
        <v>12</v>
      </c>
      <c r="E8" s="16" t="s">
        <v>10</v>
      </c>
      <c r="F8" s="16">
        <v>0.2</v>
      </c>
      <c r="G8" s="37">
        <f>Table1[[#This Row],[Weight per 100kg]]/$F$16</f>
        <v>1.5048908954100831E-3</v>
      </c>
      <c r="H8" s="16">
        <v>0.24</v>
      </c>
      <c r="I8" s="11" t="s">
        <v>48</v>
      </c>
      <c r="J8" s="11" t="s">
        <v>70</v>
      </c>
      <c r="K8" s="11" t="s">
        <v>47</v>
      </c>
      <c r="L8" s="7">
        <v>3.96</v>
      </c>
      <c r="M8" s="7">
        <f>Table1[[#This Row],[Weight per 100kg]]*5</f>
        <v>1</v>
      </c>
      <c r="N8" s="7">
        <f>Table1[[#This Row],[Weight (For 500Kg)]]*Table1[[#This Row],[CO2-Eq Figure per 1 Kg]]</f>
        <v>3.96</v>
      </c>
      <c r="O8" s="7" t="s">
        <v>89</v>
      </c>
      <c r="Q8" s="3"/>
    </row>
    <row r="9" spans="2:17" ht="90.65" customHeight="1" thickTop="1" thickBot="1" x14ac:dyDescent="0.4">
      <c r="B9" s="9" t="s">
        <v>13</v>
      </c>
      <c r="C9" s="19" t="s">
        <v>14</v>
      </c>
      <c r="D9" s="9" t="s">
        <v>12</v>
      </c>
      <c r="E9" s="9" t="s">
        <v>10</v>
      </c>
      <c r="F9" s="49">
        <v>3</v>
      </c>
      <c r="G9" s="37">
        <f>Table1[[#This Row],[Weight per 100kg]]/$F$16</f>
        <v>2.2573363431151246E-2</v>
      </c>
      <c r="H9" s="46">
        <v>1.26</v>
      </c>
      <c r="I9" s="12" t="s">
        <v>65</v>
      </c>
      <c r="J9" s="12" t="s">
        <v>72</v>
      </c>
      <c r="K9" s="12" t="s">
        <v>49</v>
      </c>
      <c r="L9" s="9">
        <v>5.65</v>
      </c>
      <c r="M9" s="9">
        <f>Table1[[#This Row],[Weight per 100kg]]*5</f>
        <v>15</v>
      </c>
      <c r="N9" s="9">
        <f>Table1[[#This Row],[Weight (For 500Kg)]]*Table1[[#This Row],[CO2-Eq Figure per 1 Kg]]</f>
        <v>84.75</v>
      </c>
      <c r="O9" s="4" t="s">
        <v>90</v>
      </c>
    </row>
    <row r="10" spans="2:17" ht="137.4" customHeight="1" thickTop="1" x14ac:dyDescent="0.35">
      <c r="B10" s="14" t="s">
        <v>15</v>
      </c>
      <c r="C10" s="59" t="s">
        <v>16</v>
      </c>
      <c r="D10" s="14" t="s">
        <v>12</v>
      </c>
      <c r="E10" s="14" t="s">
        <v>10</v>
      </c>
      <c r="F10" s="48">
        <v>2</v>
      </c>
      <c r="G10" s="39">
        <f>Table1[[#This Row],[Weight per 100kg]]/$F$16</f>
        <v>1.5048908954100831E-2</v>
      </c>
      <c r="H10" s="48">
        <v>1.06</v>
      </c>
      <c r="I10" s="13" t="s">
        <v>51</v>
      </c>
      <c r="J10" s="13" t="s">
        <v>70</v>
      </c>
      <c r="K10" s="13" t="s">
        <v>50</v>
      </c>
      <c r="L10" s="14">
        <v>3.28</v>
      </c>
      <c r="M10" s="14">
        <f>Table1[[#This Row],[Weight per 100kg]]*5</f>
        <v>10</v>
      </c>
      <c r="N10" s="14">
        <f>Table1[[#This Row],[Weight (For 500Kg)]]*Table1[[#This Row],[CO2-Eq Figure per 1 Kg]]</f>
        <v>32.799999999999997</v>
      </c>
      <c r="O10" s="8" t="s">
        <v>91</v>
      </c>
    </row>
    <row r="11" spans="2:17" ht="99" customHeight="1" x14ac:dyDescent="0.35">
      <c r="C11" s="19" t="s">
        <v>17</v>
      </c>
      <c r="D11" s="9" t="s">
        <v>12</v>
      </c>
      <c r="E11" s="9" t="s">
        <v>10</v>
      </c>
      <c r="F11" s="49">
        <v>20</v>
      </c>
      <c r="G11" s="38">
        <f>Table1[[#This Row],[Weight per 100kg]]/$F$16</f>
        <v>0.15048908954100831</v>
      </c>
      <c r="H11" s="49">
        <v>0.9</v>
      </c>
      <c r="I11" s="12" t="s">
        <v>73</v>
      </c>
      <c r="J11" s="4" t="s">
        <v>70</v>
      </c>
      <c r="K11" s="4" t="s">
        <v>52</v>
      </c>
      <c r="L11" s="9">
        <v>2.0099999999999998</v>
      </c>
      <c r="M11" s="9">
        <f>Table1[[#This Row],[Weight per 100kg]]*5</f>
        <v>100</v>
      </c>
      <c r="N11" s="9">
        <f>Table1[[#This Row],[Weight (For 500Kg)]]*Table1[[#This Row],[CO2-Eq Figure per 1 Kg]]</f>
        <v>200.99999999999997</v>
      </c>
      <c r="O11" s="4" t="s">
        <v>92</v>
      </c>
      <c r="P11" s="2"/>
    </row>
    <row r="12" spans="2:17" ht="87" customHeight="1" x14ac:dyDescent="0.35">
      <c r="C12" s="19" t="s">
        <v>18</v>
      </c>
      <c r="D12" s="9" t="s">
        <v>12</v>
      </c>
      <c r="E12" s="9" t="s">
        <v>10</v>
      </c>
      <c r="F12" s="9">
        <v>4.5</v>
      </c>
      <c r="G12" s="38">
        <f>Table1[[#This Row],[Weight per 100kg]]/$F$16</f>
        <v>3.3860045146726865E-2</v>
      </c>
      <c r="H12" s="9">
        <v>0.9</v>
      </c>
      <c r="I12" s="15" t="s">
        <v>53</v>
      </c>
      <c r="J12" s="15" t="s">
        <v>71</v>
      </c>
      <c r="K12" s="4" t="s">
        <v>54</v>
      </c>
      <c r="L12" s="9">
        <v>0.34899999999999998</v>
      </c>
      <c r="M12" s="9">
        <f>Table1[[#This Row],[Weight per 100kg]]*5</f>
        <v>22.5</v>
      </c>
      <c r="N12" s="9">
        <f>Table1[[#This Row],[Weight (For 500Kg)]]*Table1[[#This Row],[CO2-Eq Figure per 1 Kg]]</f>
        <v>7.8524999999999991</v>
      </c>
      <c r="O12" s="4" t="s">
        <v>92</v>
      </c>
      <c r="P12" s="1"/>
    </row>
    <row r="13" spans="2:17" ht="84.65" customHeight="1" thickBot="1" x14ac:dyDescent="0.4">
      <c r="B13" s="5"/>
      <c r="C13" s="57" t="s">
        <v>30</v>
      </c>
      <c r="D13" s="5" t="s">
        <v>12</v>
      </c>
      <c r="E13" s="5" t="s">
        <v>10</v>
      </c>
      <c r="F13" s="52">
        <v>2</v>
      </c>
      <c r="G13" s="37">
        <f>Table1[[#This Row],[Weight per 100kg]]/$F$16</f>
        <v>1.5048908954100831E-2</v>
      </c>
      <c r="H13" s="50">
        <v>0.81</v>
      </c>
      <c r="I13" s="10" t="s">
        <v>66</v>
      </c>
      <c r="J13" s="10" t="s">
        <v>70</v>
      </c>
      <c r="K13" s="6" t="s">
        <v>67</v>
      </c>
      <c r="L13" s="5">
        <v>3.22</v>
      </c>
      <c r="M13" s="9">
        <f>Table1[[#This Row],[Weight per 100kg]]*5</f>
        <v>10</v>
      </c>
      <c r="N13" s="9">
        <f>Table1[[#This Row],[Weight (For 500Kg)]]*Table1[[#This Row],[CO2-Eq Figure per 1 Kg]]</f>
        <v>32.200000000000003</v>
      </c>
      <c r="O13" s="4" t="s">
        <v>93</v>
      </c>
    </row>
    <row r="14" spans="2:17" ht="82.25" customHeight="1" thickTop="1" thickBot="1" x14ac:dyDescent="0.4">
      <c r="B14" s="9" t="s">
        <v>19</v>
      </c>
      <c r="C14" s="19" t="s">
        <v>20</v>
      </c>
      <c r="D14" s="9" t="s">
        <v>21</v>
      </c>
      <c r="E14" s="9" t="s">
        <v>10</v>
      </c>
      <c r="F14" s="9">
        <v>0.7</v>
      </c>
      <c r="G14" s="37">
        <f>Table1[[#This Row],[Weight per 100kg]]/$F$16</f>
        <v>5.2671181339352903E-3</v>
      </c>
      <c r="H14" s="9">
        <v>1.0900000000000001</v>
      </c>
      <c r="I14" s="12" t="s">
        <v>65</v>
      </c>
      <c r="J14" s="12" t="s">
        <v>72</v>
      </c>
      <c r="K14" s="12" t="s">
        <v>49</v>
      </c>
      <c r="L14" s="9">
        <v>5.65</v>
      </c>
      <c r="M14" s="16">
        <f>Table1[[#This Row],[Weight per 100kg]]*5</f>
        <v>3.5</v>
      </c>
      <c r="N14" s="16">
        <f>Table1[[#This Row],[Weight (For 500Kg)]]*Table1[[#This Row],[CO2-Eq Figure per 1 Kg]]</f>
        <v>19.775000000000002</v>
      </c>
      <c r="O14" s="7" t="s">
        <v>90</v>
      </c>
    </row>
    <row r="15" spans="2:17" ht="98.4" customHeight="1" thickTop="1" thickBot="1" x14ac:dyDescent="0.4">
      <c r="B15" s="16" t="s">
        <v>22</v>
      </c>
      <c r="C15" s="58" t="s">
        <v>116</v>
      </c>
      <c r="D15" s="16" t="s">
        <v>24</v>
      </c>
      <c r="E15" s="16" t="s">
        <v>10</v>
      </c>
      <c r="F15" s="16">
        <v>0.5</v>
      </c>
      <c r="G15" s="37">
        <f>Table1[[#This Row],[Weight per 100kg]]/$F$16</f>
        <v>3.7622272385252078E-3</v>
      </c>
      <c r="H15" s="16">
        <v>2.13</v>
      </c>
      <c r="I15" s="11" t="s">
        <v>55</v>
      </c>
      <c r="J15" s="11" t="s">
        <v>70</v>
      </c>
      <c r="K15" s="7" t="s">
        <v>68</v>
      </c>
      <c r="L15" s="16">
        <v>0.78</v>
      </c>
      <c r="M15" s="5">
        <f>Table1[[#This Row],[Weight per 100kg]]*5</f>
        <v>2.5</v>
      </c>
      <c r="N15" s="5">
        <f>Table1[[#This Row],[Weight (For 500Kg)]]*Table1[[#This Row],[CO2-Eq Figure per 1 Kg]]</f>
        <v>1.9500000000000002</v>
      </c>
      <c r="O15" s="6" t="s">
        <v>94</v>
      </c>
    </row>
    <row r="16" spans="2:17" ht="49.25" customHeight="1" thickTop="1" x14ac:dyDescent="0.35">
      <c r="B16" s="17" t="s">
        <v>60</v>
      </c>
      <c r="C16" s="17"/>
      <c r="D16" s="17"/>
      <c r="E16" s="17"/>
      <c r="F16" s="18">
        <f>SUBTOTAL(109,F7:F15)</f>
        <v>132.89999999999998</v>
      </c>
      <c r="G16" s="40">
        <f>SUM(G7:G15)</f>
        <v>1.0000000000000002</v>
      </c>
      <c r="H16" s="17"/>
      <c r="I16" s="17"/>
      <c r="J16" s="17"/>
      <c r="K16" s="17"/>
      <c r="L16" s="23">
        <f>SUM(L7:L15)</f>
        <v>24.899253999999999</v>
      </c>
      <c r="M16" s="18">
        <f>Table1[[#This Row],[Weight per 100kg]]*5</f>
        <v>664.49999999999989</v>
      </c>
      <c r="N16" s="18">
        <f>Table1[[#This Row],[Weight (For 500Kg)]]*Table1[[#This Row],[CO2-Eq Figure per 1 Kg]]</f>
        <v>16545.554282999998</v>
      </c>
      <c r="O16" s="17"/>
    </row>
    <row r="17" spans="2:15" ht="27" customHeight="1" x14ac:dyDescent="0.35">
      <c r="K17" s="19"/>
    </row>
    <row r="18" spans="2:15" ht="27" customHeight="1" x14ac:dyDescent="0.35"/>
    <row r="19" spans="2:15" ht="18.5" x14ac:dyDescent="0.35">
      <c r="B19" s="55" t="s">
        <v>26</v>
      </c>
    </row>
    <row r="21" spans="2:15" ht="33.65" customHeight="1" x14ac:dyDescent="0.35">
      <c r="B21" s="9" t="s">
        <v>27</v>
      </c>
      <c r="C21" s="9" t="s">
        <v>1</v>
      </c>
      <c r="D21" s="9" t="s">
        <v>2</v>
      </c>
      <c r="E21" s="9" t="s">
        <v>3</v>
      </c>
      <c r="F21" s="9" t="s">
        <v>136</v>
      </c>
      <c r="G21" s="9" t="s">
        <v>301</v>
      </c>
      <c r="H21" s="9" t="s">
        <v>58</v>
      </c>
      <c r="I21" s="9" t="s">
        <v>28</v>
      </c>
      <c r="J21" s="9" t="s">
        <v>137</v>
      </c>
      <c r="K21" s="9" t="s">
        <v>46</v>
      </c>
      <c r="L21" s="9" t="s">
        <v>29</v>
      </c>
      <c r="M21" s="9" t="s">
        <v>117</v>
      </c>
      <c r="N21" s="9" t="s">
        <v>115</v>
      </c>
      <c r="O21" s="9" t="s">
        <v>6</v>
      </c>
    </row>
    <row r="22" spans="2:15" ht="163.75" customHeight="1" thickBot="1" x14ac:dyDescent="0.4">
      <c r="B22" s="5" t="s">
        <v>7</v>
      </c>
      <c r="C22" s="57" t="s">
        <v>8</v>
      </c>
      <c r="D22" s="5" t="s">
        <v>9</v>
      </c>
      <c r="E22" s="5" t="s">
        <v>10</v>
      </c>
      <c r="F22" s="5">
        <v>100</v>
      </c>
      <c r="G22" s="37">
        <f>Table2[[#This Row],[Weight per 100kg]]/F29</f>
        <v>0.75301204819277123</v>
      </c>
      <c r="H22" s="5">
        <v>1</v>
      </c>
      <c r="I22" s="10" t="s">
        <v>63</v>
      </c>
      <c r="J22" s="10" t="s">
        <v>69</v>
      </c>
      <c r="K22" s="10" t="s">
        <v>64</v>
      </c>
      <c r="L22" s="5">
        <v>2.5399999999999999E-4</v>
      </c>
      <c r="M22" s="5">
        <f>Table2[[#This Row],[Weight per 100kg]]*5</f>
        <v>500</v>
      </c>
      <c r="N22" s="5">
        <f>Table2[[#This Row],[Weight (For 500Kg)]]*Table2[[#This Row],[CO2-Eq Figure per 1Kg]]</f>
        <v>0.127</v>
      </c>
      <c r="O22" s="6" t="s">
        <v>95</v>
      </c>
    </row>
    <row r="23" spans="2:15" ht="108.65" customHeight="1" thickTop="1" thickBot="1" x14ac:dyDescent="0.4">
      <c r="B23" s="16" t="s">
        <v>11</v>
      </c>
      <c r="C23" s="60" t="s">
        <v>74</v>
      </c>
      <c r="D23" s="16" t="s">
        <v>12</v>
      </c>
      <c r="E23" s="16" t="s">
        <v>10</v>
      </c>
      <c r="F23" s="16">
        <v>0.5</v>
      </c>
      <c r="G23" s="37">
        <f>Table2[[#This Row],[Weight per 100kg]]/$F$29</f>
        <v>3.7650602409638558E-3</v>
      </c>
      <c r="H23" s="16">
        <v>0.24</v>
      </c>
      <c r="I23" s="11" t="s">
        <v>48</v>
      </c>
      <c r="J23" s="11" t="s">
        <v>70</v>
      </c>
      <c r="K23" s="11" t="s">
        <v>47</v>
      </c>
      <c r="L23" s="7">
        <v>3.96</v>
      </c>
      <c r="M23" s="7">
        <f>Table2[[#This Row],[Weight per 100kg]]*5</f>
        <v>2.5</v>
      </c>
      <c r="N23" s="7">
        <f>Table2[[#This Row],[Weight (For 500Kg)]]*Table2[[#This Row],[CO2-Eq Figure per 1Kg]]</f>
        <v>9.9</v>
      </c>
      <c r="O23" s="7" t="s">
        <v>89</v>
      </c>
    </row>
    <row r="24" spans="2:15" ht="73.25" customHeight="1" thickTop="1" thickBot="1" x14ac:dyDescent="0.4">
      <c r="B24" s="16" t="s">
        <v>13</v>
      </c>
      <c r="C24" s="58" t="s">
        <v>14</v>
      </c>
      <c r="D24" s="16" t="s">
        <v>12</v>
      </c>
      <c r="E24" s="16" t="s">
        <v>10</v>
      </c>
      <c r="F24" s="61">
        <v>3</v>
      </c>
      <c r="G24" s="37">
        <f>Table2[[#This Row],[Weight per 100kg]]/$F$29</f>
        <v>2.2590361445783136E-2</v>
      </c>
      <c r="H24" s="51">
        <v>1.26</v>
      </c>
      <c r="I24" s="11" t="s">
        <v>65</v>
      </c>
      <c r="J24" s="11" t="s">
        <v>72</v>
      </c>
      <c r="K24" s="11" t="s">
        <v>49</v>
      </c>
      <c r="L24" s="16">
        <v>5.65</v>
      </c>
      <c r="M24" s="16">
        <f>Table2[[#This Row],[Weight per 100kg]]*5</f>
        <v>15</v>
      </c>
      <c r="N24" s="16">
        <f>Table2[[#This Row],[Weight (For 500Kg)]]*Table2[[#This Row],[CO2-Eq Figure per 1Kg]]</f>
        <v>84.75</v>
      </c>
      <c r="O24" s="7" t="s">
        <v>90</v>
      </c>
    </row>
    <row r="25" spans="2:15" ht="162.65" customHeight="1" thickTop="1" x14ac:dyDescent="0.35">
      <c r="B25" s="9" t="s">
        <v>15</v>
      </c>
      <c r="C25" s="19" t="s">
        <v>16</v>
      </c>
      <c r="D25" s="9" t="s">
        <v>12</v>
      </c>
      <c r="E25" s="9" t="s">
        <v>10</v>
      </c>
      <c r="F25" s="49">
        <v>4</v>
      </c>
      <c r="G25" s="39">
        <f>Table2[[#This Row],[Weight per 100kg]]/$F$29</f>
        <v>3.0120481927710847E-2</v>
      </c>
      <c r="H25" s="48">
        <v>1.06</v>
      </c>
      <c r="I25" s="12" t="s">
        <v>51</v>
      </c>
      <c r="J25" s="12" t="s">
        <v>70</v>
      </c>
      <c r="K25" s="12" t="s">
        <v>50</v>
      </c>
      <c r="L25" s="9">
        <v>3.28</v>
      </c>
      <c r="M25" s="9">
        <f>Table2[[#This Row],[Weight per 100kg]]*5</f>
        <v>20</v>
      </c>
      <c r="N25" s="9">
        <f>Table2[[#This Row],[Weight (For 500Kg)]]*Table2[[#This Row],[CO2-Eq Figure per 1Kg]]</f>
        <v>65.599999999999994</v>
      </c>
      <c r="O25" s="8" t="s">
        <v>91</v>
      </c>
    </row>
    <row r="26" spans="2:15" ht="70.25" customHeight="1" thickBot="1" x14ac:dyDescent="0.4">
      <c r="B26" s="5"/>
      <c r="C26" s="57" t="s">
        <v>17</v>
      </c>
      <c r="D26" s="5" t="s">
        <v>12</v>
      </c>
      <c r="E26" s="5" t="s">
        <v>10</v>
      </c>
      <c r="F26" s="52">
        <v>20</v>
      </c>
      <c r="G26" s="37">
        <f>Table2[[#This Row],[Weight per 100kg]]/$F$29</f>
        <v>0.15060240963855423</v>
      </c>
      <c r="H26" s="52">
        <v>0.9</v>
      </c>
      <c r="I26" s="10" t="s">
        <v>73</v>
      </c>
      <c r="J26" s="6" t="s">
        <v>70</v>
      </c>
      <c r="K26" s="6" t="s">
        <v>52</v>
      </c>
      <c r="L26" s="5">
        <v>2.0099999999999998</v>
      </c>
      <c r="M26" s="5">
        <f>Table2[[#This Row],[Weight per 100kg]]*5</f>
        <v>100</v>
      </c>
      <c r="N26" s="5">
        <f>Table2[[#This Row],[Weight (For 500Kg)]]*Table2[[#This Row],[CO2-Eq Figure per 1Kg]]</f>
        <v>200.99999999999997</v>
      </c>
      <c r="O26" s="6" t="s">
        <v>92</v>
      </c>
    </row>
    <row r="27" spans="2:15" ht="73.25" customHeight="1" thickTop="1" thickBot="1" x14ac:dyDescent="0.4">
      <c r="B27" s="16" t="s">
        <v>19</v>
      </c>
      <c r="C27" s="58" t="s">
        <v>20</v>
      </c>
      <c r="D27" s="16" t="s">
        <v>21</v>
      </c>
      <c r="E27" s="16" t="s">
        <v>10</v>
      </c>
      <c r="F27" s="16">
        <v>0.7</v>
      </c>
      <c r="G27" s="37">
        <f>Table2[[#This Row],[Weight per 100kg]]/$F$29</f>
        <v>5.2710843373493981E-3</v>
      </c>
      <c r="H27" s="16">
        <v>1.0900000000000001</v>
      </c>
      <c r="I27" s="11" t="s">
        <v>65</v>
      </c>
      <c r="J27" s="11" t="s">
        <v>72</v>
      </c>
      <c r="K27" s="11" t="s">
        <v>49</v>
      </c>
      <c r="L27" s="16">
        <v>5.65</v>
      </c>
      <c r="M27" s="16">
        <f>Table2[[#This Row],[Weight per 100kg]]*5</f>
        <v>3.5</v>
      </c>
      <c r="N27" s="16">
        <f>Table2[[#This Row],[Weight (For 500Kg)]]*Table2[[#This Row],[CO2-Eq Figure per 1Kg]]</f>
        <v>19.775000000000002</v>
      </c>
      <c r="O27" s="7" t="s">
        <v>90</v>
      </c>
    </row>
    <row r="28" spans="2:15" ht="85.25" customHeight="1" thickTop="1" thickBot="1" x14ac:dyDescent="0.4">
      <c r="B28" s="16" t="s">
        <v>22</v>
      </c>
      <c r="C28" s="58" t="s">
        <v>23</v>
      </c>
      <c r="D28" s="16" t="s">
        <v>24</v>
      </c>
      <c r="E28" s="16" t="s">
        <v>10</v>
      </c>
      <c r="F28" s="16">
        <v>4.5999999999999996</v>
      </c>
      <c r="G28" s="37">
        <f>Table2[[#This Row],[Weight per 100kg]]/$F$29</f>
        <v>3.463855421686747E-2</v>
      </c>
      <c r="H28" s="16">
        <v>2.13</v>
      </c>
      <c r="I28" s="11" t="s">
        <v>55</v>
      </c>
      <c r="J28" s="11" t="s">
        <v>70</v>
      </c>
      <c r="K28" s="7" t="s">
        <v>68</v>
      </c>
      <c r="L28" s="16">
        <v>0.78</v>
      </c>
      <c r="M28" s="5">
        <f>Table2[[#This Row],[Weight per 100kg]]*5</f>
        <v>23</v>
      </c>
      <c r="N28" s="5">
        <f>Table2[[#This Row],[Weight (For 500Kg)]]*Table2[[#This Row],[CO2-Eq Figure per 1Kg]]</f>
        <v>17.940000000000001</v>
      </c>
      <c r="O28" s="6" t="s">
        <v>94</v>
      </c>
    </row>
    <row r="29" spans="2:15" ht="41.4" customHeight="1" thickTop="1" x14ac:dyDescent="0.35">
      <c r="B29" s="17" t="s">
        <v>60</v>
      </c>
      <c r="C29" s="17"/>
      <c r="D29" s="17"/>
      <c r="E29" s="17"/>
      <c r="F29" s="18">
        <f>SUM(F22:F28)</f>
        <v>132.79999999999998</v>
      </c>
      <c r="G29" s="62">
        <f>SUM(G22:G28)</f>
        <v>1.0000000000000002</v>
      </c>
      <c r="H29" s="17"/>
      <c r="I29" s="17"/>
      <c r="J29" s="17"/>
      <c r="K29" s="17"/>
      <c r="L29" s="23">
        <f>SUM(L22:L28)</f>
        <v>21.330254000000004</v>
      </c>
      <c r="M29" s="18"/>
      <c r="N29" s="18"/>
      <c r="O29" s="17"/>
    </row>
    <row r="30" spans="2:15" ht="25.25" customHeight="1" x14ac:dyDescent="0.35"/>
    <row r="33" spans="2:15" ht="18.5" x14ac:dyDescent="0.35">
      <c r="B33" s="55" t="s">
        <v>31</v>
      </c>
    </row>
    <row r="35" spans="2:15" ht="37.25" customHeight="1" x14ac:dyDescent="0.35">
      <c r="B35" s="9" t="s">
        <v>27</v>
      </c>
      <c r="C35" s="9" t="s">
        <v>32</v>
      </c>
      <c r="D35" s="9" t="s">
        <v>2</v>
      </c>
      <c r="E35" s="9" t="s">
        <v>3</v>
      </c>
      <c r="F35" s="9" t="s">
        <v>136</v>
      </c>
      <c r="G35" s="9" t="s">
        <v>301</v>
      </c>
      <c r="H35" s="9" t="s">
        <v>58</v>
      </c>
      <c r="I35" s="9" t="s">
        <v>28</v>
      </c>
      <c r="J35" s="9" t="s">
        <v>137</v>
      </c>
      <c r="K35" s="9" t="s">
        <v>46</v>
      </c>
      <c r="L35" s="9" t="s">
        <v>29</v>
      </c>
      <c r="M35" s="9" t="s">
        <v>117</v>
      </c>
      <c r="N35" s="9" t="s">
        <v>115</v>
      </c>
      <c r="O35" s="9" t="s">
        <v>6</v>
      </c>
    </row>
    <row r="36" spans="2:15" ht="165" customHeight="1" thickBot="1" x14ac:dyDescent="0.4">
      <c r="B36" s="5" t="s">
        <v>7</v>
      </c>
      <c r="C36" s="57" t="s">
        <v>8</v>
      </c>
      <c r="D36" s="5" t="s">
        <v>9</v>
      </c>
      <c r="E36" s="5" t="s">
        <v>10</v>
      </c>
      <c r="F36" s="5">
        <v>100</v>
      </c>
      <c r="G36" s="63">
        <f>Table3[[#This Row],[Weight per 100kg]]/F55</f>
        <v>0.74019245003700962</v>
      </c>
      <c r="H36" s="5">
        <v>1</v>
      </c>
      <c r="I36" s="10" t="s">
        <v>63</v>
      </c>
      <c r="J36" s="10" t="s">
        <v>69</v>
      </c>
      <c r="K36" s="10" t="s">
        <v>64</v>
      </c>
      <c r="L36" s="5">
        <v>2.5399999999999999E-4</v>
      </c>
      <c r="M36" s="5">
        <f>Table3[[#This Row],[Weight per 100kg]]*5</f>
        <v>500</v>
      </c>
      <c r="N36" s="5">
        <f>Table3[[#This Row],[Weight (For 500Kg)]]*Table3[[#This Row],[CO2-Eq Figure per 1Kg]]</f>
        <v>0.127</v>
      </c>
      <c r="O36" s="6" t="s">
        <v>95</v>
      </c>
    </row>
    <row r="37" spans="2:15" ht="150.65" customHeight="1" thickTop="1" thickBot="1" x14ac:dyDescent="0.4">
      <c r="B37" s="16" t="s">
        <v>11</v>
      </c>
      <c r="C37" s="58" t="s">
        <v>33</v>
      </c>
      <c r="D37" s="16" t="s">
        <v>34</v>
      </c>
      <c r="E37" s="16" t="s">
        <v>10</v>
      </c>
      <c r="F37" s="16">
        <v>0.2</v>
      </c>
      <c r="G37" s="64">
        <f>Table3[[#This Row],[Weight per 100kg]]/$F$55</f>
        <v>1.4803849000740194E-3</v>
      </c>
      <c r="H37" s="16">
        <v>1.36</v>
      </c>
      <c r="I37" s="11" t="s">
        <v>98</v>
      </c>
      <c r="J37" s="16" t="s">
        <v>71</v>
      </c>
      <c r="K37" s="7" t="s">
        <v>99</v>
      </c>
      <c r="L37" s="16">
        <v>3.02</v>
      </c>
      <c r="M37" s="16">
        <f>Table3[[#This Row],[Weight per 100kg]]*5</f>
        <v>1</v>
      </c>
      <c r="N37" s="16">
        <f>Table3[[#This Row],[Weight (For 500Kg)]]*Table3[[#This Row],[CO2-Eq Figure per 1Kg]]</f>
        <v>3.02</v>
      </c>
      <c r="O37" s="7" t="s">
        <v>100</v>
      </c>
    </row>
    <row r="38" spans="2:15" ht="70.75" customHeight="1" thickTop="1" x14ac:dyDescent="0.35">
      <c r="B38" s="9" t="s">
        <v>13</v>
      </c>
      <c r="C38" s="19" t="s">
        <v>35</v>
      </c>
      <c r="D38" s="9" t="s">
        <v>36</v>
      </c>
      <c r="E38" s="9" t="s">
        <v>37</v>
      </c>
      <c r="F38" s="9">
        <v>0.2</v>
      </c>
      <c r="G38" s="65">
        <f>Table3[[#This Row],[Weight per 100kg]]/$F$55</f>
        <v>1.4803849000740194E-3</v>
      </c>
      <c r="H38" s="9">
        <v>0.91900000000000004</v>
      </c>
      <c r="I38" s="12" t="s">
        <v>101</v>
      </c>
      <c r="J38" s="4" t="s">
        <v>71</v>
      </c>
      <c r="K38" s="4" t="s">
        <v>102</v>
      </c>
      <c r="L38" s="9">
        <v>0.375</v>
      </c>
      <c r="M38" s="9">
        <f>Table3[[#This Row],[Weight per 100kg]]*5</f>
        <v>1</v>
      </c>
      <c r="N38" s="9">
        <f>Table3[[#This Row],[Weight (For 500Kg)]]*Table3[[#This Row],[CO2-Eq Figure per 1Kg]]</f>
        <v>0.375</v>
      </c>
      <c r="O38" s="4" t="s">
        <v>103</v>
      </c>
    </row>
    <row r="39" spans="2:15" ht="70.75" customHeight="1" thickBot="1" x14ac:dyDescent="0.4">
      <c r="B39" s="5"/>
      <c r="C39" s="57" t="s">
        <v>14</v>
      </c>
      <c r="D39" s="5" t="s">
        <v>12</v>
      </c>
      <c r="E39" s="5" t="s">
        <v>10</v>
      </c>
      <c r="F39" s="52">
        <v>3</v>
      </c>
      <c r="G39" s="63">
        <f>Table3[[#This Row],[Weight per 100kg]]/$F$55</f>
        <v>2.220577350111029E-2</v>
      </c>
      <c r="H39" s="50">
        <v>1.26</v>
      </c>
      <c r="I39" s="10" t="s">
        <v>65</v>
      </c>
      <c r="J39" s="10" t="s">
        <v>72</v>
      </c>
      <c r="K39" s="10" t="s">
        <v>49</v>
      </c>
      <c r="L39" s="5">
        <v>5.65</v>
      </c>
      <c r="M39" s="5">
        <f>Table3[[#This Row],[Weight per 100kg]]*5</f>
        <v>15</v>
      </c>
      <c r="N39" s="5">
        <f>Table3[[#This Row],[Weight (For 500Kg)]]*Table3[[#This Row],[CO2-Eq Figure per 1Kg]]</f>
        <v>84.75</v>
      </c>
      <c r="O39" s="6" t="s">
        <v>90</v>
      </c>
    </row>
    <row r="40" spans="2:15" ht="24.65" customHeight="1" thickTop="1" x14ac:dyDescent="0.35">
      <c r="B40" s="9" t="s">
        <v>38</v>
      </c>
      <c r="C40" s="19" t="s">
        <v>61</v>
      </c>
      <c r="D40" s="9" t="s">
        <v>12</v>
      </c>
      <c r="E40" s="9" t="s">
        <v>10</v>
      </c>
      <c r="F40" s="49">
        <v>4</v>
      </c>
      <c r="G40" s="66">
        <f>Table3[[#This Row],[Weight per 100kg]]/$F$55</f>
        <v>2.9607698001480387E-2</v>
      </c>
      <c r="H40" s="53">
        <v>1</v>
      </c>
      <c r="I40" s="4"/>
      <c r="L40" s="9">
        <f>SUM(L41:L42)</f>
        <v>8.3800000000000008</v>
      </c>
      <c r="M40" s="9">
        <f>Table3[[#This Row],[Weight per 100kg]]*5</f>
        <v>20</v>
      </c>
      <c r="N40" s="9">
        <f>Table3[[#This Row],[Weight (For 500Kg)]]*Table3[[#This Row],[CO2-Eq Figure per 1Kg]]</f>
        <v>167.60000000000002</v>
      </c>
    </row>
    <row r="41" spans="2:15" ht="79.75" customHeight="1" x14ac:dyDescent="0.35">
      <c r="C41" s="9" t="s">
        <v>86</v>
      </c>
      <c r="F41" s="49"/>
      <c r="G41" s="67">
        <f>Table3[[#This Row],[Weight per 100kg]]/$F$55</f>
        <v>0</v>
      </c>
      <c r="H41" s="53"/>
      <c r="I41" s="12" t="s">
        <v>65</v>
      </c>
      <c r="J41" s="12" t="s">
        <v>72</v>
      </c>
      <c r="K41" s="12" t="s">
        <v>49</v>
      </c>
      <c r="L41" s="9">
        <v>5.65</v>
      </c>
      <c r="M41" s="9">
        <f>Table3[[#This Row],[Weight per 100kg]]*5</f>
        <v>0</v>
      </c>
      <c r="N41" s="9">
        <f>Table3[[#This Row],[Weight (For 500Kg)]]*Table3[[#This Row],[CO2-Eq Figure per 1Kg]]</f>
        <v>0</v>
      </c>
      <c r="O41" s="4" t="s">
        <v>90</v>
      </c>
    </row>
    <row r="42" spans="2:15" ht="76.25" customHeight="1" x14ac:dyDescent="0.35">
      <c r="C42" s="9" t="s">
        <v>107</v>
      </c>
      <c r="F42" s="49"/>
      <c r="G42" s="67">
        <f>Table3[[#This Row],[Weight per 100kg]]/$F$55</f>
        <v>0</v>
      </c>
      <c r="H42" s="53"/>
      <c r="I42" s="12" t="s">
        <v>108</v>
      </c>
      <c r="J42" s="9" t="s">
        <v>70</v>
      </c>
      <c r="K42" s="9" t="s">
        <v>109</v>
      </c>
      <c r="L42" s="9">
        <v>2.73</v>
      </c>
      <c r="M42" s="9">
        <f>Table3[[#This Row],[Weight per 100kg]]*5</f>
        <v>0</v>
      </c>
      <c r="N42" s="9">
        <f>Table3[[#This Row],[Weight (For 500Kg)]]*Table3[[#This Row],[CO2-Eq Figure per 1Kg]]</f>
        <v>0</v>
      </c>
      <c r="O42" s="4" t="s">
        <v>110</v>
      </c>
    </row>
    <row r="43" spans="2:15" ht="67.75" customHeight="1" x14ac:dyDescent="0.35">
      <c r="C43" s="19" t="s">
        <v>42</v>
      </c>
      <c r="D43" s="9" t="s">
        <v>24</v>
      </c>
      <c r="E43" s="9" t="s">
        <v>10</v>
      </c>
      <c r="F43" s="49">
        <v>20</v>
      </c>
      <c r="G43" s="38">
        <f>Table3[[#This Row],[Weight per 100kg]]/$F$55</f>
        <v>0.14803849000740193</v>
      </c>
      <c r="H43" s="54">
        <v>0.91900000000000004</v>
      </c>
      <c r="I43" s="4" t="s">
        <v>59</v>
      </c>
      <c r="J43" s="4"/>
      <c r="K43" s="9" t="s">
        <v>62</v>
      </c>
      <c r="L43" s="9">
        <f>SUM(L44:L45)</f>
        <v>8.4320000000000004</v>
      </c>
      <c r="M43" s="9">
        <f>Table3[[#This Row],[Weight per 100kg]]*5</f>
        <v>100</v>
      </c>
      <c r="N43" s="9">
        <f>Table3[[#This Row],[Weight (For 500Kg)]]*Table3[[#This Row],[CO2-Eq Figure per 1Kg]]</f>
        <v>843.2</v>
      </c>
    </row>
    <row r="44" spans="2:15" ht="100.75" customHeight="1" x14ac:dyDescent="0.35">
      <c r="C44" s="9" t="s">
        <v>75</v>
      </c>
      <c r="F44" s="49"/>
      <c r="G44" s="67">
        <f>Table3[[#This Row],[Weight per 100kg]]/$F$55</f>
        <v>0</v>
      </c>
      <c r="H44" s="49"/>
      <c r="I44" s="12" t="s">
        <v>76</v>
      </c>
      <c r="J44" s="9" t="s">
        <v>77</v>
      </c>
      <c r="K44" s="4" t="s">
        <v>78</v>
      </c>
      <c r="L44" s="9">
        <v>0.67200000000000004</v>
      </c>
      <c r="M44" s="9">
        <f>Table3[[#This Row],[Weight per 100kg]]*5</f>
        <v>0</v>
      </c>
      <c r="N44" s="9">
        <f>Table3[[#This Row],[Weight (For 500Kg)]]*Table3[[#This Row],[CO2-Eq Figure per 1Kg]]</f>
        <v>0</v>
      </c>
      <c r="O44" s="4" t="s">
        <v>96</v>
      </c>
    </row>
    <row r="45" spans="2:15" ht="142.25" customHeight="1" x14ac:dyDescent="0.35">
      <c r="C45" s="9" t="s">
        <v>79</v>
      </c>
      <c r="F45" s="46"/>
      <c r="G45" s="67">
        <f>Table3[[#This Row],[Weight per 100kg]]/$F$55</f>
        <v>0</v>
      </c>
      <c r="H45" s="46"/>
      <c r="I45" s="12" t="s">
        <v>80</v>
      </c>
      <c r="J45" s="9" t="s">
        <v>77</v>
      </c>
      <c r="K45" s="4" t="s">
        <v>81</v>
      </c>
      <c r="L45" s="9">
        <v>7.76</v>
      </c>
      <c r="M45" s="9">
        <f>Table3[[#This Row],[Weight per 100kg]]*5</f>
        <v>0</v>
      </c>
      <c r="N45" s="9">
        <f>Table3[[#This Row],[Weight (For 500Kg)]]*Table3[[#This Row],[CO2-Eq Figure per 1Kg]]</f>
        <v>0</v>
      </c>
      <c r="O45" s="4" t="s">
        <v>97</v>
      </c>
    </row>
    <row r="46" spans="2:15" x14ac:dyDescent="0.35">
      <c r="C46" s="19" t="s">
        <v>84</v>
      </c>
      <c r="D46" s="9" t="s">
        <v>40</v>
      </c>
      <c r="E46" s="9" t="s">
        <v>37</v>
      </c>
      <c r="F46" s="49">
        <v>7</v>
      </c>
      <c r="G46" s="68">
        <f>Table3[[#This Row],[Weight per 100kg]]/$F$55</f>
        <v>5.1813471502590677E-2</v>
      </c>
      <c r="H46" s="46">
        <v>1</v>
      </c>
      <c r="I46" s="4"/>
      <c r="L46" s="9">
        <f>SUM(L47:L49)</f>
        <v>6.4049999999999994</v>
      </c>
      <c r="M46" s="9">
        <f>Table3[[#This Row],[Weight per 100kg]]*5</f>
        <v>35</v>
      </c>
      <c r="N46" s="9">
        <f>Table3[[#This Row],[Weight (For 500Kg)]]*Table3[[#This Row],[CO2-Eq Figure per 1Kg]]</f>
        <v>224.17499999999998</v>
      </c>
    </row>
    <row r="47" spans="2:15" ht="72.650000000000006" customHeight="1" x14ac:dyDescent="0.35">
      <c r="C47" s="9" t="s">
        <v>82</v>
      </c>
      <c r="F47" s="49"/>
      <c r="G47" s="67">
        <f>Table3[[#This Row],[Weight per 100kg]]/$F$55</f>
        <v>0</v>
      </c>
      <c r="H47" s="49"/>
      <c r="I47" s="12" t="s">
        <v>101</v>
      </c>
      <c r="J47" s="4" t="s">
        <v>71</v>
      </c>
      <c r="K47" s="4" t="s">
        <v>102</v>
      </c>
      <c r="L47" s="9">
        <v>0.375</v>
      </c>
      <c r="M47" s="9">
        <f>Table3[[#This Row],[Weight per 100kg]]*5</f>
        <v>0</v>
      </c>
      <c r="N47" s="9">
        <f>Table3[[#This Row],[Weight (For 500Kg)]]*Table3[[#This Row],[CO2-Eq Figure per 1Kg]]</f>
        <v>0</v>
      </c>
      <c r="O47" s="4" t="s">
        <v>103</v>
      </c>
    </row>
    <row r="48" spans="2:15" ht="166.75" customHeight="1" x14ac:dyDescent="0.35">
      <c r="C48" s="9" t="s">
        <v>83</v>
      </c>
      <c r="F48" s="49"/>
      <c r="G48" s="67">
        <f>Table3[[#This Row],[Weight per 100kg]]/$F$55</f>
        <v>0</v>
      </c>
      <c r="H48" s="49"/>
      <c r="I48" s="12" t="s">
        <v>104</v>
      </c>
      <c r="J48" s="9" t="s">
        <v>70</v>
      </c>
      <c r="K48" s="4" t="s">
        <v>105</v>
      </c>
      <c r="L48" s="9">
        <v>2.75</v>
      </c>
      <c r="M48" s="9">
        <f>Table3[[#This Row],[Weight per 100kg]]*5</f>
        <v>0</v>
      </c>
      <c r="N48" s="9">
        <f>Table3[[#This Row],[Weight (For 500Kg)]]*Table3[[#This Row],[CO2-Eq Figure per 1Kg]]</f>
        <v>0</v>
      </c>
      <c r="O48" s="4" t="s">
        <v>106</v>
      </c>
    </row>
    <row r="49" spans="2:17" ht="132" customHeight="1" x14ac:dyDescent="0.35">
      <c r="C49" s="9" t="s">
        <v>119</v>
      </c>
      <c r="F49" s="49"/>
      <c r="G49" s="67">
        <f>Table3[[#This Row],[Weight per 100kg]]/$F$55</f>
        <v>0</v>
      </c>
      <c r="H49" s="49"/>
      <c r="I49" s="12" t="s">
        <v>120</v>
      </c>
      <c r="J49" s="9" t="s">
        <v>70</v>
      </c>
      <c r="K49" s="4" t="s">
        <v>121</v>
      </c>
      <c r="L49" s="9">
        <v>3.28</v>
      </c>
      <c r="M49" s="9">
        <f>Table3[[#This Row],[Weight per 100kg]]*5</f>
        <v>0</v>
      </c>
      <c r="N49" s="9">
        <f>Table3[[#This Row],[Weight (For 500Kg)]]*Table3[[#This Row],[CO2-Eq Figure per 1Kg]]</f>
        <v>0</v>
      </c>
      <c r="Q49" s="21" t="s">
        <v>118</v>
      </c>
    </row>
    <row r="50" spans="2:17" x14ac:dyDescent="0.35">
      <c r="B50" s="9" t="s">
        <v>19</v>
      </c>
      <c r="C50" s="69" t="s">
        <v>87</v>
      </c>
      <c r="D50" s="9" t="s">
        <v>12</v>
      </c>
      <c r="E50" s="9" t="s">
        <v>10</v>
      </c>
      <c r="F50" s="9">
        <v>0.7</v>
      </c>
      <c r="G50" s="68">
        <f>Table3[[#This Row],[Weight per 100kg]]/$F$55</f>
        <v>5.1813471502590676E-3</v>
      </c>
      <c r="H50" s="9">
        <v>0.82989000000000002</v>
      </c>
      <c r="I50" s="4"/>
      <c r="L50" s="9">
        <f>SUM(L51:L54)</f>
        <v>6.2122540000000006</v>
      </c>
      <c r="M50" s="9">
        <f>Table3[[#This Row],[Weight per 100kg]]*5</f>
        <v>3.5</v>
      </c>
      <c r="N50" s="9">
        <f>Table3[[#This Row],[Weight (For 500Kg)]]*Table3[[#This Row],[CO2-Eq Figure per 1Kg]]</f>
        <v>21.742889000000002</v>
      </c>
    </row>
    <row r="51" spans="2:17" ht="90.65" customHeight="1" x14ac:dyDescent="0.35">
      <c r="C51" s="4" t="s">
        <v>122</v>
      </c>
      <c r="G51" s="67">
        <f>Table3[[#This Row],[Weight per 100kg]]/$F$55</f>
        <v>0</v>
      </c>
      <c r="I51" s="12" t="s">
        <v>123</v>
      </c>
      <c r="J51" s="9" t="s">
        <v>70</v>
      </c>
      <c r="K51" s="4" t="s">
        <v>124</v>
      </c>
      <c r="L51" s="9">
        <v>0.40600000000000003</v>
      </c>
      <c r="M51" s="9">
        <f>Table3[[#This Row],[Weight per 100kg]]*5</f>
        <v>0</v>
      </c>
      <c r="N51" s="9">
        <f>Table3[[#This Row],[Weight (For 500Kg)]]*Table3[[#This Row],[CO2-Eq Figure per 1Kg]]</f>
        <v>0</v>
      </c>
    </row>
    <row r="52" spans="2:17" ht="82.75" customHeight="1" x14ac:dyDescent="0.35">
      <c r="C52" s="4" t="s">
        <v>125</v>
      </c>
      <c r="G52" s="67">
        <f>Table3[[#This Row],[Weight per 100kg]]/$F$55</f>
        <v>0</v>
      </c>
      <c r="I52" s="12" t="s">
        <v>126</v>
      </c>
      <c r="J52" s="9" t="s">
        <v>70</v>
      </c>
      <c r="K52" s="4" t="s">
        <v>127</v>
      </c>
      <c r="L52" s="9">
        <v>0.156</v>
      </c>
      <c r="M52" s="9">
        <f>Table3[[#This Row],[Weight per 100kg]]*5</f>
        <v>0</v>
      </c>
      <c r="N52" s="9">
        <f>Table3[[#This Row],[Weight (For 500Kg)]]*Table3[[#This Row],[CO2-Eq Figure per 1Kg]]</f>
        <v>0</v>
      </c>
      <c r="O52" s="4" t="s">
        <v>94</v>
      </c>
    </row>
    <row r="53" spans="2:17" ht="58" x14ac:dyDescent="0.35">
      <c r="C53" s="4" t="s">
        <v>86</v>
      </c>
      <c r="G53" s="67">
        <f>Table3[[#This Row],[Weight per 100kg]]/$F$55</f>
        <v>0</v>
      </c>
      <c r="I53" s="12" t="s">
        <v>65</v>
      </c>
      <c r="J53" s="12" t="s">
        <v>72</v>
      </c>
      <c r="K53" s="12" t="s">
        <v>49</v>
      </c>
      <c r="L53" s="9">
        <v>5.65</v>
      </c>
      <c r="M53" s="9">
        <f>Table3[[#This Row],[Weight per 100kg]]*5</f>
        <v>0</v>
      </c>
      <c r="N53" s="9">
        <f>Table3[[#This Row],[Weight (For 500Kg)]]*Table3[[#This Row],[CO2-Eq Figure per 1Kg]]</f>
        <v>0</v>
      </c>
      <c r="O53" s="4" t="s">
        <v>90</v>
      </c>
    </row>
    <row r="54" spans="2:17" ht="171.65" customHeight="1" thickBot="1" x14ac:dyDescent="0.4">
      <c r="B54" s="5"/>
      <c r="C54" s="6" t="s">
        <v>8</v>
      </c>
      <c r="D54" s="5"/>
      <c r="E54" s="5"/>
      <c r="F54" s="5"/>
      <c r="G54" s="70">
        <f>Table3[[#This Row],[Weight per 100kg]]/$F$55</f>
        <v>0</v>
      </c>
      <c r="H54" s="5"/>
      <c r="I54" s="10" t="s">
        <v>63</v>
      </c>
      <c r="J54" s="10" t="s">
        <v>69</v>
      </c>
      <c r="K54" s="10" t="s">
        <v>64</v>
      </c>
      <c r="L54" s="5">
        <v>2.5399999999999999E-4</v>
      </c>
      <c r="M54" s="5">
        <f>Table3[[#This Row],[Weight per 100kg]]*5</f>
        <v>0</v>
      </c>
      <c r="N54" s="5">
        <f>Table3[[#This Row],[Weight (For 500Kg)]]*Table3[[#This Row],[CO2-Eq Figure per 1Kg]]</f>
        <v>0</v>
      </c>
      <c r="O54" s="6" t="s">
        <v>95</v>
      </c>
    </row>
    <row r="55" spans="2:17" ht="32.4" customHeight="1" thickTop="1" x14ac:dyDescent="0.35">
      <c r="B55" s="17" t="s">
        <v>60</v>
      </c>
      <c r="C55" s="17"/>
      <c r="D55" s="17"/>
      <c r="E55" s="17"/>
      <c r="F55" s="18">
        <f>SUM(F36:F54)</f>
        <v>135.1</v>
      </c>
      <c r="G55" s="62">
        <f>SUM(G36:G54)</f>
        <v>1</v>
      </c>
      <c r="H55" s="17"/>
      <c r="I55" s="17"/>
      <c r="J55" s="17"/>
      <c r="K55" s="17"/>
      <c r="L55" s="23">
        <f>SUM(L36,L37,L38,L39,L40,L43,L46,L50)</f>
        <v>38.474508000000007</v>
      </c>
      <c r="M55" s="17">
        <f>Table3[[#This Row],[Weight per 100kg]]*5</f>
        <v>675.5</v>
      </c>
      <c r="N55" s="17">
        <f>Table3[[#This Row],[Weight (For 500Kg)]]*Table3[[#This Row],[CO2-Eq Figure per 1Kg]]</f>
        <v>25989.530154000004</v>
      </c>
      <c r="O55" s="17"/>
    </row>
    <row r="56" spans="2:17" ht="32.4" customHeight="1" x14ac:dyDescent="0.35"/>
    <row r="57" spans="2:17" ht="32.4" customHeight="1" x14ac:dyDescent="0.35">
      <c r="B57" s="55" t="s">
        <v>41</v>
      </c>
    </row>
    <row r="59" spans="2:17" ht="30" customHeight="1" x14ac:dyDescent="0.35">
      <c r="B59" s="9" t="s">
        <v>27</v>
      </c>
      <c r="C59" s="9" t="s">
        <v>1</v>
      </c>
      <c r="D59" s="9" t="s">
        <v>2</v>
      </c>
      <c r="E59" s="9" t="s">
        <v>3</v>
      </c>
      <c r="F59" s="9" t="s">
        <v>136</v>
      </c>
      <c r="G59" s="9" t="s">
        <v>301</v>
      </c>
      <c r="H59" s="9" t="s">
        <v>58</v>
      </c>
      <c r="I59" s="9" t="s">
        <v>28</v>
      </c>
      <c r="J59" s="9" t="s">
        <v>137</v>
      </c>
      <c r="K59" s="9" t="s">
        <v>46</v>
      </c>
      <c r="L59" s="9" t="s">
        <v>29</v>
      </c>
      <c r="M59" s="9" t="s">
        <v>117</v>
      </c>
      <c r="N59" s="9" t="s">
        <v>115</v>
      </c>
      <c r="O59" s="9" t="s">
        <v>6</v>
      </c>
    </row>
    <row r="60" spans="2:17" ht="164.4" customHeight="1" thickBot="1" x14ac:dyDescent="0.4">
      <c r="B60" s="5" t="s">
        <v>7</v>
      </c>
      <c r="C60" s="57" t="s">
        <v>8</v>
      </c>
      <c r="D60" s="5" t="s">
        <v>9</v>
      </c>
      <c r="E60" s="5" t="s">
        <v>10</v>
      </c>
      <c r="F60" s="5">
        <v>100</v>
      </c>
      <c r="G60" s="63">
        <f>Table4[[#This Row],[Weight per 100kg]]/$F$77</f>
        <v>0.74850299401197606</v>
      </c>
      <c r="H60" s="5">
        <v>1</v>
      </c>
      <c r="I60" s="10" t="s">
        <v>63</v>
      </c>
      <c r="J60" s="10" t="s">
        <v>69</v>
      </c>
      <c r="K60" s="10" t="s">
        <v>64</v>
      </c>
      <c r="L60" s="5">
        <v>2.5399999999999999E-4</v>
      </c>
      <c r="M60" s="5">
        <f>Table4[[#This Row],[Weight per 100kg]]*5</f>
        <v>500</v>
      </c>
      <c r="N60" s="5">
        <f>Table4[[#This Row],[CO2-Eq Figure per 1Kg]]*Table4[[#This Row],[Weight (For 500Kg)]]</f>
        <v>0.127</v>
      </c>
      <c r="O60" s="6" t="s">
        <v>95</v>
      </c>
    </row>
    <row r="61" spans="2:17" ht="138" customHeight="1" thickTop="1" thickBot="1" x14ac:dyDescent="0.4">
      <c r="B61" s="16" t="s">
        <v>11</v>
      </c>
      <c r="C61" s="58" t="s">
        <v>33</v>
      </c>
      <c r="D61" s="16" t="s">
        <v>34</v>
      </c>
      <c r="E61" s="16" t="s">
        <v>10</v>
      </c>
      <c r="F61" s="16">
        <v>0.2</v>
      </c>
      <c r="G61" s="63">
        <f>Table4[[#This Row],[Weight per 100kg]]/$F$77</f>
        <v>1.4970059880239522E-3</v>
      </c>
      <c r="H61" s="16">
        <v>1.36</v>
      </c>
      <c r="I61" s="11" t="s">
        <v>98</v>
      </c>
      <c r="J61" s="16" t="s">
        <v>71</v>
      </c>
      <c r="K61" s="7" t="s">
        <v>99</v>
      </c>
      <c r="L61" s="16">
        <v>3.02</v>
      </c>
      <c r="M61" s="5">
        <f>Table4[[#This Row],[Weight per 100kg]]*5</f>
        <v>1</v>
      </c>
      <c r="N61" s="5">
        <f>Table4[[#This Row],[CO2-Eq Figure per 1Kg]]*Table4[[#This Row],[Weight (For 500Kg)]]</f>
        <v>3.02</v>
      </c>
      <c r="O61" s="7" t="s">
        <v>100</v>
      </c>
    </row>
    <row r="62" spans="2:17" ht="69.650000000000006" customHeight="1" thickTop="1" x14ac:dyDescent="0.35">
      <c r="B62" s="9" t="s">
        <v>13</v>
      </c>
      <c r="C62" s="19" t="s">
        <v>35</v>
      </c>
      <c r="D62" s="9" t="s">
        <v>36</v>
      </c>
      <c r="E62" s="9" t="s">
        <v>37</v>
      </c>
      <c r="F62" s="9">
        <v>0.2</v>
      </c>
      <c r="G62" s="66">
        <f>Table4[[#This Row],[Weight per 100kg]]/$F$77</f>
        <v>1.4970059880239522E-3</v>
      </c>
      <c r="H62" s="9">
        <v>0.91900000000000004</v>
      </c>
      <c r="I62" s="12" t="s">
        <v>101</v>
      </c>
      <c r="J62" s="4" t="s">
        <v>71</v>
      </c>
      <c r="K62" s="4" t="s">
        <v>102</v>
      </c>
      <c r="L62" s="9">
        <v>0.375</v>
      </c>
      <c r="M62" s="14">
        <f>Table4[[#This Row],[Weight per 100kg]]*5</f>
        <v>1</v>
      </c>
      <c r="N62" s="14">
        <f>Table4[[#This Row],[CO2-Eq Figure per 1Kg]]*Table4[[#This Row],[Weight (For 500Kg)]]</f>
        <v>0.375</v>
      </c>
      <c r="O62" s="4" t="s">
        <v>103</v>
      </c>
    </row>
    <row r="63" spans="2:17" ht="79.25" customHeight="1" thickBot="1" x14ac:dyDescent="0.4">
      <c r="B63" s="5"/>
      <c r="C63" s="57" t="s">
        <v>14</v>
      </c>
      <c r="D63" s="5" t="s">
        <v>12</v>
      </c>
      <c r="E63" s="5" t="s">
        <v>10</v>
      </c>
      <c r="F63" s="52">
        <v>3</v>
      </c>
      <c r="G63" s="63">
        <f>Table4[[#This Row],[Weight per 100kg]]/$F$77</f>
        <v>2.2455089820359281E-2</v>
      </c>
      <c r="H63" s="52">
        <v>1.26</v>
      </c>
      <c r="I63" s="10" t="s">
        <v>65</v>
      </c>
      <c r="J63" s="10" t="s">
        <v>72</v>
      </c>
      <c r="K63" s="10" t="s">
        <v>49</v>
      </c>
      <c r="L63" s="5">
        <v>5.65</v>
      </c>
      <c r="M63" s="5">
        <f>Table4[[#This Row],[Weight per 100kg]]*5</f>
        <v>15</v>
      </c>
      <c r="N63" s="5">
        <f>Table4[[#This Row],[CO2-Eq Figure per 1Kg]]*Table4[[#This Row],[Weight (For 500Kg)]]</f>
        <v>84.75</v>
      </c>
      <c r="O63" s="6" t="s">
        <v>90</v>
      </c>
    </row>
    <row r="64" spans="2:17" ht="56.4" customHeight="1" thickTop="1" x14ac:dyDescent="0.35">
      <c r="B64" s="9" t="s">
        <v>38</v>
      </c>
      <c r="C64" s="19" t="s">
        <v>39</v>
      </c>
      <c r="D64" s="9" t="s">
        <v>12</v>
      </c>
      <c r="E64" s="9" t="s">
        <v>10</v>
      </c>
      <c r="F64" s="49">
        <v>2</v>
      </c>
      <c r="G64" s="68">
        <f>Table4[[#This Row],[Weight per 100kg]]/$F$77</f>
        <v>1.4970059880239521E-2</v>
      </c>
      <c r="H64" s="49">
        <v>1</v>
      </c>
      <c r="I64" s="9" t="s">
        <v>56</v>
      </c>
      <c r="L64" s="9">
        <f>SUM(L65:L66)</f>
        <v>8.3800000000000008</v>
      </c>
      <c r="M64" s="9">
        <f>Table4[[#This Row],[Weight per 100kg]]*5</f>
        <v>10</v>
      </c>
      <c r="N64" s="9">
        <f>Table4[[#This Row],[CO2-Eq Figure per 1Kg]]*Table4[[#This Row],[Weight (For 500Kg)]]</f>
        <v>83.800000000000011</v>
      </c>
    </row>
    <row r="65" spans="2:15" ht="77.400000000000006" customHeight="1" x14ac:dyDescent="0.35">
      <c r="C65" s="9" t="s">
        <v>86</v>
      </c>
      <c r="F65" s="49"/>
      <c r="G65" s="68">
        <f>Table4[[#This Row],[Weight per 100kg]]/$F$77</f>
        <v>0</v>
      </c>
      <c r="H65" s="49"/>
      <c r="I65" s="12" t="s">
        <v>65</v>
      </c>
      <c r="J65" s="12" t="s">
        <v>72</v>
      </c>
      <c r="K65" s="12" t="s">
        <v>49</v>
      </c>
      <c r="L65" s="9">
        <v>5.65</v>
      </c>
      <c r="M65" s="9">
        <f>Table4[[#This Row],[Weight per 100kg]]*5</f>
        <v>0</v>
      </c>
      <c r="N65" s="9">
        <f>Table4[[#This Row],[CO2-Eq Figure per 1Kg]]*Table4[[#This Row],[Weight (For 500Kg)]]</f>
        <v>0</v>
      </c>
      <c r="O65" s="4" t="s">
        <v>90</v>
      </c>
    </row>
    <row r="66" spans="2:15" ht="85.75" customHeight="1" x14ac:dyDescent="0.35">
      <c r="C66" s="9" t="s">
        <v>107</v>
      </c>
      <c r="F66" s="49"/>
      <c r="G66" s="68">
        <f>Table4[[#This Row],[Weight per 100kg]]/$F$77</f>
        <v>0</v>
      </c>
      <c r="H66" s="49"/>
      <c r="I66" s="12" t="s">
        <v>108</v>
      </c>
      <c r="J66" s="9" t="s">
        <v>70</v>
      </c>
      <c r="K66" s="9" t="s">
        <v>109</v>
      </c>
      <c r="L66" s="9">
        <v>2.73</v>
      </c>
      <c r="M66" s="9">
        <f>Table4[[#This Row],[Weight per 100kg]]*5</f>
        <v>0</v>
      </c>
      <c r="N66" s="9">
        <f>Table4[[#This Row],[CO2-Eq Figure per 1Kg]]*Table4[[#This Row],[Weight (For 500Kg)]]</f>
        <v>0</v>
      </c>
      <c r="O66" s="4" t="s">
        <v>110</v>
      </c>
    </row>
    <row r="67" spans="2:15" ht="71.400000000000006" customHeight="1" x14ac:dyDescent="0.35">
      <c r="C67" s="19" t="s">
        <v>42</v>
      </c>
      <c r="D67" s="9" t="s">
        <v>24</v>
      </c>
      <c r="E67" s="9" t="s">
        <v>10</v>
      </c>
      <c r="F67" s="49">
        <v>20</v>
      </c>
      <c r="G67" s="68">
        <f>Table4[[#This Row],[Weight per 100kg]]/$F$77</f>
        <v>0.14970059880239522</v>
      </c>
      <c r="H67" s="54">
        <v>0.91900000000000004</v>
      </c>
      <c r="L67" s="9">
        <f>SUM(L68:L69)</f>
        <v>8.4320000000000004</v>
      </c>
      <c r="M67" s="9">
        <f>Table4[[#This Row],[Weight per 100kg]]*5</f>
        <v>100</v>
      </c>
      <c r="N67" s="9">
        <f>Table4[[#This Row],[CO2-Eq Figure per 1Kg]]*Table4[[#This Row],[Weight (For 500Kg)]]</f>
        <v>843.2</v>
      </c>
    </row>
    <row r="68" spans="2:15" ht="92.4" customHeight="1" x14ac:dyDescent="0.35">
      <c r="C68" s="9" t="s">
        <v>75</v>
      </c>
      <c r="F68" s="49"/>
      <c r="G68" s="68">
        <f>Table4[[#This Row],[Weight per 100kg]]/$F$77</f>
        <v>0</v>
      </c>
      <c r="H68" s="49"/>
      <c r="I68" s="12" t="s">
        <v>76</v>
      </c>
      <c r="J68" s="9" t="s">
        <v>77</v>
      </c>
      <c r="K68" s="4" t="s">
        <v>78</v>
      </c>
      <c r="L68" s="9">
        <v>0.67200000000000004</v>
      </c>
      <c r="M68" s="9">
        <f>Table4[[#This Row],[Weight per 100kg]]*5</f>
        <v>0</v>
      </c>
      <c r="N68" s="9">
        <f>Table4[[#This Row],[CO2-Eq Figure per 1Kg]]*Table4[[#This Row],[Weight (For 500Kg)]]</f>
        <v>0</v>
      </c>
      <c r="O68" s="4" t="s">
        <v>96</v>
      </c>
    </row>
    <row r="69" spans="2:15" ht="137.4" customHeight="1" x14ac:dyDescent="0.35">
      <c r="C69" s="9" t="s">
        <v>79</v>
      </c>
      <c r="F69" s="49"/>
      <c r="G69" s="68">
        <f>Table4[[#This Row],[Weight per 100kg]]/$F$77</f>
        <v>0</v>
      </c>
      <c r="H69" s="49"/>
      <c r="I69" s="12" t="s">
        <v>80</v>
      </c>
      <c r="J69" s="9" t="s">
        <v>77</v>
      </c>
      <c r="K69" s="4" t="s">
        <v>81</v>
      </c>
      <c r="L69" s="9">
        <v>7.76</v>
      </c>
      <c r="M69" s="9">
        <f>Table4[[#This Row],[Weight per 100kg]]*5</f>
        <v>0</v>
      </c>
      <c r="N69" s="9">
        <f>Table4[[#This Row],[CO2-Eq Figure per 1Kg]]*Table4[[#This Row],[Weight (For 500Kg)]]</f>
        <v>0</v>
      </c>
      <c r="O69" s="4" t="s">
        <v>97</v>
      </c>
    </row>
    <row r="70" spans="2:15" ht="83.4" customHeight="1" x14ac:dyDescent="0.35">
      <c r="C70" s="19" t="s">
        <v>43</v>
      </c>
      <c r="D70" s="9" t="s">
        <v>12</v>
      </c>
      <c r="E70" s="9" t="s">
        <v>10</v>
      </c>
      <c r="F70" s="9">
        <v>4.5</v>
      </c>
      <c r="G70" s="68">
        <f>Table4[[#This Row],[Weight per 100kg]]/$F$77</f>
        <v>3.3682634730538924E-2</v>
      </c>
      <c r="H70" s="9">
        <v>0.9</v>
      </c>
      <c r="I70" s="12" t="s">
        <v>53</v>
      </c>
      <c r="J70" s="15" t="s">
        <v>71</v>
      </c>
      <c r="K70" s="4" t="s">
        <v>54</v>
      </c>
      <c r="L70" s="9">
        <v>0.34899999999999998</v>
      </c>
      <c r="M70" s="9">
        <f>Table4[[#This Row],[Weight per 100kg]]*5</f>
        <v>22.5</v>
      </c>
      <c r="N70" s="9">
        <f>Table4[[#This Row],[CO2-Eq Figure per 1Kg]]*Table4[[#This Row],[Weight (For 500Kg)]]</f>
        <v>7.8524999999999991</v>
      </c>
      <c r="O70" s="4" t="s">
        <v>92</v>
      </c>
    </row>
    <row r="71" spans="2:15" ht="91.75" customHeight="1" thickBot="1" x14ac:dyDescent="0.4">
      <c r="B71" s="5"/>
      <c r="C71" s="57" t="s">
        <v>44</v>
      </c>
      <c r="D71" s="5" t="s">
        <v>12</v>
      </c>
      <c r="E71" s="5" t="s">
        <v>10</v>
      </c>
      <c r="F71" s="5">
        <v>3</v>
      </c>
      <c r="G71" s="63">
        <f>Table4[[#This Row],[Weight per 100kg]]/$F$77</f>
        <v>2.2455089820359281E-2</v>
      </c>
      <c r="H71" s="5">
        <v>0.81</v>
      </c>
      <c r="I71" s="10" t="s">
        <v>66</v>
      </c>
      <c r="J71" s="10" t="s">
        <v>70</v>
      </c>
      <c r="K71" s="6" t="s">
        <v>67</v>
      </c>
      <c r="L71" s="5">
        <v>3.22</v>
      </c>
      <c r="M71" s="5">
        <f>Table4[[#This Row],[Weight per 100kg]]*5</f>
        <v>15</v>
      </c>
      <c r="N71" s="5">
        <f>Table4[[#This Row],[CO2-Eq Figure per 1Kg]]*Table4[[#This Row],[Weight (For 500Kg)]]</f>
        <v>48.300000000000004</v>
      </c>
      <c r="O71" s="6" t="s">
        <v>93</v>
      </c>
    </row>
    <row r="72" spans="2:15" ht="42.65" customHeight="1" thickTop="1" x14ac:dyDescent="0.35">
      <c r="B72" s="9" t="s">
        <v>19</v>
      </c>
      <c r="C72" s="19" t="s">
        <v>88</v>
      </c>
      <c r="D72" s="9" t="s">
        <v>12</v>
      </c>
      <c r="E72" s="9" t="s">
        <v>10</v>
      </c>
      <c r="F72" s="9">
        <v>0.7</v>
      </c>
      <c r="G72" s="68">
        <f>Table4[[#This Row],[Weight per 100kg]]/$F$77</f>
        <v>5.239520958083832E-3</v>
      </c>
      <c r="H72" s="9">
        <v>0.82989000000000002</v>
      </c>
      <c r="L72" s="9">
        <f>SUM(L73:L76)</f>
        <v>7.016254</v>
      </c>
      <c r="M72" s="14">
        <f>Table4[[#This Row],[Weight per 100kg]]*5</f>
        <v>3.5</v>
      </c>
      <c r="N72" s="14">
        <f>Table4[[#This Row],[CO2-Eq Figure per 1Kg]]*Table4[[#This Row],[Weight (For 500Kg)]]</f>
        <v>24.556888999999998</v>
      </c>
    </row>
    <row r="73" spans="2:15" ht="78" customHeight="1" x14ac:dyDescent="0.35">
      <c r="C73" s="4" t="s">
        <v>111</v>
      </c>
      <c r="G73" s="68">
        <f>Table4[[#This Row],[Weight per 100kg]]/$F$77</f>
        <v>0</v>
      </c>
      <c r="I73" s="15" t="s">
        <v>112</v>
      </c>
      <c r="J73" s="9" t="s">
        <v>71</v>
      </c>
      <c r="K73" s="4" t="s">
        <v>113</v>
      </c>
      <c r="L73" s="9">
        <v>1.21</v>
      </c>
      <c r="M73" s="9">
        <v>0</v>
      </c>
      <c r="N73" s="9">
        <v>0</v>
      </c>
      <c r="O73" s="4" t="s">
        <v>92</v>
      </c>
    </row>
    <row r="74" spans="2:15" ht="78.650000000000006" customHeight="1" x14ac:dyDescent="0.35">
      <c r="C74" s="9" t="s">
        <v>85</v>
      </c>
      <c r="G74" s="68">
        <f>Table4[[#This Row],[Weight per 100kg]]/$F$77</f>
        <v>0</v>
      </c>
      <c r="H74" s="9" t="s">
        <v>114</v>
      </c>
      <c r="I74" s="12" t="s">
        <v>126</v>
      </c>
      <c r="J74" s="9" t="s">
        <v>70</v>
      </c>
      <c r="K74" s="4" t="s">
        <v>127</v>
      </c>
      <c r="L74" s="9">
        <v>0.156</v>
      </c>
      <c r="M74" s="9">
        <v>0</v>
      </c>
      <c r="N74" s="9">
        <v>0</v>
      </c>
      <c r="O74" s="4" t="s">
        <v>94</v>
      </c>
    </row>
    <row r="75" spans="2:15" ht="67.75" customHeight="1" x14ac:dyDescent="0.35">
      <c r="C75" s="9" t="s">
        <v>86</v>
      </c>
      <c r="G75" s="68">
        <f>Table4[[#This Row],[Weight per 100kg]]/$F$77</f>
        <v>0</v>
      </c>
      <c r="I75" s="12" t="s">
        <v>65</v>
      </c>
      <c r="J75" s="12" t="s">
        <v>72</v>
      </c>
      <c r="K75" s="12" t="s">
        <v>49</v>
      </c>
      <c r="L75" s="9">
        <v>5.65</v>
      </c>
      <c r="M75" s="9">
        <v>0</v>
      </c>
      <c r="N75" s="9">
        <v>0</v>
      </c>
      <c r="O75" s="4" t="s">
        <v>90</v>
      </c>
    </row>
    <row r="76" spans="2:15" ht="171.65" customHeight="1" thickBot="1" x14ac:dyDescent="0.4">
      <c r="C76" s="9" t="s">
        <v>8</v>
      </c>
      <c r="G76" s="63">
        <f>Table4[[#This Row],[Weight per 100kg]]/$F$77</f>
        <v>0</v>
      </c>
      <c r="I76" s="12" t="s">
        <v>63</v>
      </c>
      <c r="J76" s="12" t="s">
        <v>69</v>
      </c>
      <c r="K76" s="12" t="s">
        <v>64</v>
      </c>
      <c r="L76" s="9">
        <v>2.5399999999999999E-4</v>
      </c>
      <c r="M76" s="9">
        <v>0</v>
      </c>
      <c r="N76" s="9">
        <v>0</v>
      </c>
      <c r="O76" s="4" t="s">
        <v>95</v>
      </c>
    </row>
    <row r="77" spans="2:15" ht="45" customHeight="1" thickTop="1" x14ac:dyDescent="0.35">
      <c r="B77" s="20" t="s">
        <v>60</v>
      </c>
      <c r="C77" s="20"/>
      <c r="D77" s="20"/>
      <c r="E77" s="20"/>
      <c r="F77" s="71">
        <f>SUM(F60:F76)</f>
        <v>133.6</v>
      </c>
      <c r="G77" s="72">
        <f>SUM(G60:G76)</f>
        <v>1</v>
      </c>
      <c r="H77" s="20"/>
      <c r="I77" s="20"/>
      <c r="J77" s="20"/>
      <c r="K77" s="20"/>
      <c r="L77" s="24">
        <f>SUM(L60,L61,L62,L63,L64,L67,L70,L71,L72)</f>
        <v>36.442508000000004</v>
      </c>
      <c r="M77" s="20" t="e">
        <f>Table3[[#This Row],[Weight per 100kg]]*5</f>
        <v>#VALUE!</v>
      </c>
      <c r="N77" s="20" t="e">
        <f>Table3[[#This Row],[Weight (For 500Kg)]]*Table3[[#This Row],[CO2-Eq Figure per 1Kg]]</f>
        <v>#VALUE!</v>
      </c>
      <c r="O77" s="20"/>
    </row>
    <row r="81" spans="3:3" x14ac:dyDescent="0.35">
      <c r="C81" s="19"/>
    </row>
    <row r="82" spans="3:3" x14ac:dyDescent="0.35">
      <c r="C82" s="19"/>
    </row>
    <row r="83" spans="3:3" x14ac:dyDescent="0.35">
      <c r="C83" s="19"/>
    </row>
    <row r="84" spans="3:3" x14ac:dyDescent="0.35">
      <c r="C84" s="19"/>
    </row>
  </sheetData>
  <hyperlinks>
    <hyperlink ref="Q49" r:id="rId1" location=":~:text=Sodium%20stearoyl%20glutamate%20is%20a,palm%20or%20coconut)%20fatty%20acids." xr:uid="{2A8EFEE5-1D91-4412-801E-E732197AAD79}"/>
  </hyperlinks>
  <pageMargins left="0.7" right="0.7" top="0.75" bottom="0.75" header="0.3" footer="0.3"/>
  <pageSetup paperSize="9" orientation="portrait" r:id="rId2"/>
  <tableParts count="4">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D6C04-10C2-451B-8560-8F2B53BCD9E9}">
  <dimension ref="B3:G6"/>
  <sheetViews>
    <sheetView showGridLines="0" workbookViewId="0">
      <selection activeCell="B6" sqref="B6"/>
    </sheetView>
  </sheetViews>
  <sheetFormatPr defaultRowHeight="14.5" x14ac:dyDescent="0.35"/>
  <cols>
    <col min="2" max="2" width="20.1796875" customWidth="1"/>
    <col min="3" max="3" width="18.54296875" customWidth="1"/>
    <col min="4" max="4" width="22" customWidth="1"/>
    <col min="5" max="5" width="37.90625" customWidth="1"/>
    <col min="6" max="6" width="55.08984375" customWidth="1"/>
    <col min="7" max="7" width="38.453125" customWidth="1"/>
  </cols>
  <sheetData>
    <row r="3" spans="2:7" x14ac:dyDescent="0.35">
      <c r="B3" s="9" t="s">
        <v>329</v>
      </c>
      <c r="C3" s="9" t="s">
        <v>334</v>
      </c>
      <c r="D3" s="9" t="s">
        <v>335</v>
      </c>
      <c r="E3" s="9" t="s">
        <v>330</v>
      </c>
      <c r="F3" s="9" t="s">
        <v>331</v>
      </c>
      <c r="G3" s="9" t="s">
        <v>332</v>
      </c>
    </row>
    <row r="4" spans="2:7" ht="34.75" customHeight="1" x14ac:dyDescent="0.35">
      <c r="B4" s="9" t="s">
        <v>333</v>
      </c>
      <c r="C4" s="9">
        <v>200</v>
      </c>
      <c r="D4" s="9">
        <v>150</v>
      </c>
      <c r="E4" s="9">
        <v>0</v>
      </c>
      <c r="F4" s="9">
        <v>50</v>
      </c>
      <c r="G4" s="9">
        <v>94</v>
      </c>
    </row>
    <row r="5" spans="2:7" ht="20.399999999999999" customHeight="1" x14ac:dyDescent="0.35">
      <c r="B5" s="9" t="s">
        <v>336</v>
      </c>
      <c r="C5" s="9">
        <v>200</v>
      </c>
      <c r="D5" s="9">
        <v>150</v>
      </c>
      <c r="E5" s="9">
        <v>13.125</v>
      </c>
      <c r="F5" s="9">
        <v>50</v>
      </c>
      <c r="G5" s="9">
        <v>94</v>
      </c>
    </row>
    <row r="6" spans="2:7" ht="19.75" customHeight="1" x14ac:dyDescent="0.35">
      <c r="B6" s="9" t="s">
        <v>337</v>
      </c>
      <c r="C6" s="9">
        <v>200</v>
      </c>
      <c r="D6" s="9">
        <v>150</v>
      </c>
      <c r="E6" s="9">
        <v>39.375</v>
      </c>
      <c r="F6" s="9">
        <v>50</v>
      </c>
      <c r="G6" s="9">
        <v>94</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F7E0B-8F44-427C-8D47-7AFFB369CEF7}">
  <dimension ref="B3:H9"/>
  <sheetViews>
    <sheetView showGridLines="0" zoomScale="90" zoomScaleNormal="90" workbookViewId="0">
      <selection activeCell="H7" sqref="H7"/>
    </sheetView>
  </sheetViews>
  <sheetFormatPr defaultRowHeight="14.5" x14ac:dyDescent="0.35"/>
  <cols>
    <col min="2" max="2" width="62.36328125" style="9" customWidth="1"/>
    <col min="3" max="3" width="68.90625" style="9" bestFit="1" customWidth="1"/>
    <col min="4" max="4" width="19.36328125" style="9" customWidth="1"/>
    <col min="5" max="5" width="16.54296875" style="9" bestFit="1" customWidth="1"/>
    <col min="6" max="6" width="19.453125" hidden="1" customWidth="1"/>
  </cols>
  <sheetData>
    <row r="3" spans="2:8" x14ac:dyDescent="0.35">
      <c r="B3" s="35" t="s">
        <v>128</v>
      </c>
      <c r="C3" s="35" t="s">
        <v>129</v>
      </c>
      <c r="D3" s="35" t="s">
        <v>275</v>
      </c>
      <c r="E3" s="35" t="s">
        <v>276</v>
      </c>
      <c r="F3" s="22" t="s">
        <v>135</v>
      </c>
    </row>
    <row r="4" spans="2:8" ht="56.4" customHeight="1" thickBot="1" x14ac:dyDescent="0.4">
      <c r="B4" s="41" t="s">
        <v>130</v>
      </c>
      <c r="C4" s="42" t="s">
        <v>277</v>
      </c>
      <c r="D4" s="73">
        <v>108.962589495676</v>
      </c>
      <c r="E4" s="73">
        <v>209.725670618837</v>
      </c>
      <c r="F4" s="41" t="s">
        <v>302</v>
      </c>
    </row>
    <row r="5" spans="2:8" ht="57" customHeight="1" thickBot="1" x14ac:dyDescent="0.4">
      <c r="B5" s="35" t="s">
        <v>131</v>
      </c>
      <c r="C5" s="36" t="s">
        <v>278</v>
      </c>
      <c r="D5" s="74">
        <v>95.586717089284704</v>
      </c>
      <c r="E5" s="74">
        <v>181.063086890856</v>
      </c>
      <c r="F5" s="35" t="s">
        <v>316</v>
      </c>
      <c r="H5" s="35"/>
    </row>
    <row r="6" spans="2:8" ht="56.4" customHeight="1" thickBot="1" x14ac:dyDescent="0.4">
      <c r="B6" s="44" t="s">
        <v>132</v>
      </c>
      <c r="C6" s="45" t="s">
        <v>289</v>
      </c>
      <c r="D6" s="75">
        <v>88.902366242213802</v>
      </c>
      <c r="E6" s="75">
        <v>166.748418041625</v>
      </c>
      <c r="F6" s="44" t="s">
        <v>306</v>
      </c>
    </row>
    <row r="7" spans="2:8" ht="50.4" customHeight="1" thickBot="1" x14ac:dyDescent="0.4">
      <c r="B7" s="44" t="s">
        <v>291</v>
      </c>
      <c r="C7" s="45" t="s">
        <v>289</v>
      </c>
      <c r="D7" s="75">
        <v>89.046877777727005</v>
      </c>
      <c r="E7" s="75">
        <v>167.41842606991401</v>
      </c>
      <c r="F7" s="44" t="s">
        <v>309</v>
      </c>
    </row>
    <row r="8" spans="2:8" ht="58.75" customHeight="1" thickBot="1" x14ac:dyDescent="0.4">
      <c r="B8" s="44" t="s">
        <v>133</v>
      </c>
      <c r="C8" s="45" t="s">
        <v>277</v>
      </c>
      <c r="D8" s="75">
        <v>109.071146972511</v>
      </c>
      <c r="E8" s="75">
        <v>210.22898255689</v>
      </c>
      <c r="F8" s="44" t="s">
        <v>311</v>
      </c>
    </row>
    <row r="9" spans="2:8" ht="37.75" customHeight="1" x14ac:dyDescent="0.35">
      <c r="B9" s="35" t="s">
        <v>134</v>
      </c>
      <c r="C9" s="36" t="s">
        <v>278</v>
      </c>
      <c r="D9" s="74">
        <v>95.695274566119494</v>
      </c>
      <c r="E9" s="74">
        <v>181.56639882890801</v>
      </c>
      <c r="F9" s="35" t="s">
        <v>313</v>
      </c>
    </row>
  </sheetData>
  <phoneticPr fontId="7" type="noConversion"/>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6AEF1-8809-4FAC-9E24-8A94DE458A79}">
  <dimension ref="A1:DS3"/>
  <sheetViews>
    <sheetView topLeftCell="CS1" workbookViewId="0">
      <selection activeCell="DG27" sqref="DG27"/>
    </sheetView>
  </sheetViews>
  <sheetFormatPr defaultColWidth="9.36328125" defaultRowHeight="12.5" x14ac:dyDescent="0.25"/>
  <cols>
    <col min="1" max="16384" width="9.36328125" style="32"/>
  </cols>
  <sheetData>
    <row r="1" spans="1:123" ht="70" customHeight="1" x14ac:dyDescent="0.25">
      <c r="A1" s="30" t="s">
        <v>146</v>
      </c>
      <c r="B1" s="30" t="s">
        <v>147</v>
      </c>
      <c r="C1" s="30" t="s">
        <v>148</v>
      </c>
      <c r="D1" s="30" t="s">
        <v>149</v>
      </c>
      <c r="E1" s="30" t="s">
        <v>150</v>
      </c>
      <c r="F1" s="30" t="s">
        <v>151</v>
      </c>
      <c r="G1" s="30" t="s">
        <v>152</v>
      </c>
      <c r="H1" s="30" t="s">
        <v>153</v>
      </c>
      <c r="I1" s="30" t="s">
        <v>154</v>
      </c>
      <c r="J1" s="30" t="s">
        <v>155</v>
      </c>
      <c r="K1" s="30" t="s">
        <v>156</v>
      </c>
      <c r="L1" s="30" t="s">
        <v>157</v>
      </c>
      <c r="M1" s="30" t="s">
        <v>158</v>
      </c>
      <c r="N1" s="30" t="s">
        <v>159</v>
      </c>
      <c r="O1" s="30" t="s">
        <v>160</v>
      </c>
      <c r="P1" s="30" t="s">
        <v>161</v>
      </c>
      <c r="Q1" s="30" t="s">
        <v>162</v>
      </c>
      <c r="R1" s="30" t="s">
        <v>163</v>
      </c>
      <c r="S1" s="30" t="s">
        <v>164</v>
      </c>
      <c r="T1" s="30" t="s">
        <v>165</v>
      </c>
      <c r="U1" s="30" t="s">
        <v>166</v>
      </c>
      <c r="V1" s="30" t="s">
        <v>167</v>
      </c>
      <c r="W1" s="30" t="s">
        <v>168</v>
      </c>
      <c r="X1" s="30" t="s">
        <v>169</v>
      </c>
      <c r="Y1" s="31" t="s">
        <v>170</v>
      </c>
      <c r="Z1" s="30" t="s">
        <v>171</v>
      </c>
      <c r="AA1" s="30" t="s">
        <v>172</v>
      </c>
      <c r="AB1" s="30" t="s">
        <v>173</v>
      </c>
      <c r="AC1" s="30" t="s">
        <v>174</v>
      </c>
      <c r="AD1" s="30" t="s">
        <v>175</v>
      </c>
      <c r="AE1" s="30" t="s">
        <v>176</v>
      </c>
      <c r="AF1" s="31" t="s">
        <v>177</v>
      </c>
      <c r="AG1" s="31" t="s">
        <v>178</v>
      </c>
      <c r="AH1" s="30" t="s">
        <v>179</v>
      </c>
      <c r="AI1" s="30" t="s">
        <v>180</v>
      </c>
      <c r="AJ1" s="30" t="s">
        <v>181</v>
      </c>
      <c r="AK1" s="31" t="s">
        <v>182</v>
      </c>
      <c r="AL1" s="30" t="s">
        <v>183</v>
      </c>
      <c r="AM1" s="30" t="s">
        <v>184</v>
      </c>
      <c r="AN1" s="30" t="s">
        <v>185</v>
      </c>
      <c r="AO1" s="31" t="s">
        <v>186</v>
      </c>
      <c r="AP1" s="30" t="s">
        <v>187</v>
      </c>
      <c r="AQ1" s="30" t="s">
        <v>188</v>
      </c>
      <c r="AR1" s="30" t="s">
        <v>189</v>
      </c>
      <c r="AS1" s="31" t="s">
        <v>190</v>
      </c>
      <c r="AT1" s="30" t="s">
        <v>191</v>
      </c>
      <c r="AU1" s="30" t="s">
        <v>192</v>
      </c>
      <c r="AV1" s="30" t="s">
        <v>193</v>
      </c>
      <c r="AW1" s="31" t="s">
        <v>194</v>
      </c>
      <c r="AX1" s="30" t="s">
        <v>195</v>
      </c>
      <c r="AY1" s="30" t="s">
        <v>196</v>
      </c>
      <c r="AZ1" s="30" t="s">
        <v>197</v>
      </c>
      <c r="BA1" s="31" t="s">
        <v>198</v>
      </c>
      <c r="BB1" s="30" t="s">
        <v>199</v>
      </c>
      <c r="BC1" s="30" t="s">
        <v>200</v>
      </c>
      <c r="BD1" s="30" t="s">
        <v>201</v>
      </c>
      <c r="BE1" s="31" t="s">
        <v>202</v>
      </c>
      <c r="BF1" s="30" t="s">
        <v>203</v>
      </c>
      <c r="BG1" s="30" t="s">
        <v>204</v>
      </c>
      <c r="BH1" s="30" t="s">
        <v>205</v>
      </c>
      <c r="BI1" s="31" t="s">
        <v>206</v>
      </c>
      <c r="BJ1" s="30" t="s">
        <v>279</v>
      </c>
      <c r="BK1" s="30" t="s">
        <v>280</v>
      </c>
      <c r="BL1" s="30" t="s">
        <v>281</v>
      </c>
      <c r="BM1" s="31" t="s">
        <v>282</v>
      </c>
      <c r="BN1" s="30" t="s">
        <v>283</v>
      </c>
      <c r="BO1" s="30" t="s">
        <v>284</v>
      </c>
      <c r="BP1" s="30" t="s">
        <v>285</v>
      </c>
      <c r="BQ1" s="31" t="s">
        <v>286</v>
      </c>
      <c r="BR1" s="30" t="s">
        <v>207</v>
      </c>
      <c r="BS1" s="30" t="s">
        <v>208</v>
      </c>
      <c r="BT1" s="30" t="s">
        <v>209</v>
      </c>
      <c r="BU1" s="30" t="s">
        <v>210</v>
      </c>
      <c r="BV1" s="30" t="s">
        <v>211</v>
      </c>
      <c r="BW1" s="30" t="s">
        <v>212</v>
      </c>
      <c r="BX1" s="30" t="s">
        <v>213</v>
      </c>
      <c r="BY1" s="30" t="s">
        <v>214</v>
      </c>
      <c r="BZ1" s="30" t="s">
        <v>215</v>
      </c>
      <c r="CA1" s="30" t="s">
        <v>216</v>
      </c>
      <c r="CB1" s="30" t="s">
        <v>217</v>
      </c>
      <c r="CC1" s="30" t="s">
        <v>218</v>
      </c>
      <c r="CD1" s="30" t="s">
        <v>219</v>
      </c>
      <c r="CE1" s="30" t="s">
        <v>220</v>
      </c>
      <c r="CF1" s="30" t="s">
        <v>221</v>
      </c>
      <c r="CG1" s="30" t="s">
        <v>222</v>
      </c>
      <c r="CH1" s="31" t="s">
        <v>223</v>
      </c>
      <c r="CI1" s="30" t="s">
        <v>224</v>
      </c>
      <c r="CJ1" s="30" t="s">
        <v>225</v>
      </c>
      <c r="CK1" s="30" t="s">
        <v>226</v>
      </c>
      <c r="CL1" s="30" t="s">
        <v>227</v>
      </c>
      <c r="CM1" s="30" t="s">
        <v>228</v>
      </c>
      <c r="CN1" s="30" t="s">
        <v>229</v>
      </c>
      <c r="CO1" s="30" t="s">
        <v>230</v>
      </c>
      <c r="CP1" s="30" t="s">
        <v>231</v>
      </c>
      <c r="CQ1" s="30" t="s">
        <v>232</v>
      </c>
      <c r="CR1" s="31" t="s">
        <v>233</v>
      </c>
      <c r="CS1" s="31" t="s">
        <v>234</v>
      </c>
      <c r="CT1" s="31" t="s">
        <v>235</v>
      </c>
      <c r="CU1" s="31" t="s">
        <v>236</v>
      </c>
      <c r="CV1" s="31" t="s">
        <v>237</v>
      </c>
      <c r="CW1" s="31" t="s">
        <v>238</v>
      </c>
      <c r="CX1" s="31" t="s">
        <v>239</v>
      </c>
      <c r="CY1" s="31" t="s">
        <v>240</v>
      </c>
      <c r="CZ1" s="31" t="s">
        <v>241</v>
      </c>
      <c r="DA1" s="31" t="s">
        <v>242</v>
      </c>
      <c r="DD1" s="30" t="s">
        <v>243</v>
      </c>
      <c r="DE1" s="30" t="s">
        <v>244</v>
      </c>
      <c r="DF1" s="30" t="s">
        <v>245</v>
      </c>
      <c r="DG1" s="30" t="s">
        <v>246</v>
      </c>
      <c r="DH1" s="30" t="s">
        <v>247</v>
      </c>
      <c r="DI1" s="30" t="s">
        <v>248</v>
      </c>
      <c r="DJ1" s="30" t="s">
        <v>249</v>
      </c>
      <c r="DK1" s="30" t="s">
        <v>250</v>
      </c>
      <c r="DL1" s="30" t="s">
        <v>251</v>
      </c>
      <c r="DM1" s="30" t="s">
        <v>252</v>
      </c>
      <c r="DN1" s="30" t="s">
        <v>253</v>
      </c>
      <c r="DO1" s="30" t="s">
        <v>254</v>
      </c>
      <c r="DP1" s="30" t="s">
        <v>255</v>
      </c>
      <c r="DQ1" s="30" t="s">
        <v>256</v>
      </c>
      <c r="DR1" s="30" t="s">
        <v>257</v>
      </c>
      <c r="DS1" s="30" t="s">
        <v>258</v>
      </c>
    </row>
    <row r="2" spans="1:123" x14ac:dyDescent="0.25">
      <c r="A2" s="33" t="s">
        <v>303</v>
      </c>
      <c r="B2" s="33">
        <v>1</v>
      </c>
      <c r="C2" s="33" t="s">
        <v>259</v>
      </c>
      <c r="D2" s="33" t="s">
        <v>304</v>
      </c>
      <c r="E2" s="33" t="s">
        <v>260</v>
      </c>
      <c r="F2" s="33" t="s">
        <v>141</v>
      </c>
      <c r="G2" s="33"/>
      <c r="H2" s="33" t="s">
        <v>261</v>
      </c>
      <c r="I2" s="33"/>
      <c r="J2" s="33"/>
      <c r="K2" s="33" t="s">
        <v>304</v>
      </c>
      <c r="L2" s="33" t="s">
        <v>262</v>
      </c>
      <c r="M2" s="33"/>
      <c r="N2" s="33"/>
      <c r="O2" s="33"/>
      <c r="P2" s="33"/>
      <c r="Q2" s="33"/>
      <c r="R2" s="33">
        <v>100</v>
      </c>
      <c r="S2" s="33" t="s">
        <v>263</v>
      </c>
      <c r="T2" s="33" t="s">
        <v>264</v>
      </c>
      <c r="U2" s="33"/>
      <c r="V2" s="33">
        <v>1000</v>
      </c>
      <c r="W2" s="33">
        <v>1000</v>
      </c>
      <c r="X2" s="33">
        <v>1</v>
      </c>
      <c r="Y2" s="33">
        <v>0</v>
      </c>
      <c r="Z2" s="33">
        <v>100</v>
      </c>
      <c r="AA2" s="33">
        <v>98.968000000000004</v>
      </c>
      <c r="AB2" s="33">
        <v>10.1042761296581</v>
      </c>
      <c r="AC2" s="33">
        <v>98.968000000000004</v>
      </c>
      <c r="AD2" s="33">
        <v>0</v>
      </c>
      <c r="AE2" s="33">
        <v>0</v>
      </c>
      <c r="AF2" s="33">
        <v>0</v>
      </c>
      <c r="AG2" s="33">
        <v>0</v>
      </c>
      <c r="AH2" s="33" t="s">
        <v>266</v>
      </c>
      <c r="AI2" s="33">
        <v>5.3350577964594602E-5</v>
      </c>
      <c r="AJ2" s="33">
        <v>3.96</v>
      </c>
      <c r="AK2" s="33">
        <v>2.1126828873979501E-4</v>
      </c>
      <c r="AL2" s="33" t="s">
        <v>267</v>
      </c>
      <c r="AM2" s="33">
        <v>3.2210411446124002E-3</v>
      </c>
      <c r="AN2" s="33">
        <v>5.65</v>
      </c>
      <c r="AO2" s="33">
        <v>1.8198882467060098E-2</v>
      </c>
      <c r="AP2" s="33" t="s">
        <v>268</v>
      </c>
      <c r="AQ2" s="33">
        <v>1.83392611753294E-3</v>
      </c>
      <c r="AR2" s="33">
        <v>3.28</v>
      </c>
      <c r="AS2" s="33">
        <v>6.0152776655080396E-3</v>
      </c>
      <c r="AT2" s="33" t="s">
        <v>269</v>
      </c>
      <c r="AU2" s="33">
        <v>1.50048500525422E-2</v>
      </c>
      <c r="AV2" s="33">
        <v>2.0099999999999998</v>
      </c>
      <c r="AW2" s="33">
        <v>3.0159748605609899E-2</v>
      </c>
      <c r="AX2" s="33" t="s">
        <v>270</v>
      </c>
      <c r="AY2" s="33">
        <v>3.4010993452429101E-3</v>
      </c>
      <c r="AZ2" s="33">
        <v>0.34899999999999998</v>
      </c>
      <c r="BA2" s="33">
        <v>1.18698367148977E-3</v>
      </c>
      <c r="BB2" s="33" t="s">
        <v>271</v>
      </c>
      <c r="BC2" s="33">
        <v>1.3504365047288E-3</v>
      </c>
      <c r="BD2" s="33">
        <v>3.22</v>
      </c>
      <c r="BE2" s="33">
        <v>4.3484055452267401E-3</v>
      </c>
      <c r="BF2" s="33" t="s">
        <v>287</v>
      </c>
      <c r="BG2" s="33">
        <v>6.0575135397300105E-4</v>
      </c>
      <c r="BH2" s="33">
        <v>5.65</v>
      </c>
      <c r="BI2" s="33">
        <v>3.4224951499474601E-3</v>
      </c>
      <c r="BJ2" s="33" t="s">
        <v>288</v>
      </c>
      <c r="BK2" s="33">
        <v>9.4697275887155395E-4</v>
      </c>
      <c r="BL2" s="33">
        <v>0.78</v>
      </c>
      <c r="BM2" s="33">
        <v>7.3863875191981202E-4</v>
      </c>
      <c r="BN2" s="33" t="s">
        <v>265</v>
      </c>
      <c r="BO2" s="33">
        <v>8.3582572144531603E-2</v>
      </c>
      <c r="BP2" s="33">
        <v>2.5399999999999999E-4</v>
      </c>
      <c r="BQ2" s="33">
        <v>2.1229973324711E-5</v>
      </c>
      <c r="BR2" s="33" t="s">
        <v>305</v>
      </c>
      <c r="BS2" s="33" t="s">
        <v>272</v>
      </c>
      <c r="BT2" s="33" t="s">
        <v>263</v>
      </c>
      <c r="BU2" s="33" t="s">
        <v>273</v>
      </c>
      <c r="BV2" s="33">
        <v>110</v>
      </c>
      <c r="BW2" s="33">
        <v>10</v>
      </c>
      <c r="BX2" s="33">
        <v>0</v>
      </c>
      <c r="BY2" s="33">
        <v>100</v>
      </c>
      <c r="BZ2" s="33">
        <v>200</v>
      </c>
      <c r="CA2" s="33" t="s">
        <v>274</v>
      </c>
      <c r="CB2" s="33">
        <v>33.103009397586398</v>
      </c>
      <c r="CC2" s="33">
        <v>38.835526143182697</v>
      </c>
      <c r="CD2" s="33">
        <v>150</v>
      </c>
      <c r="CE2" s="33">
        <v>82.757523493965905</v>
      </c>
      <c r="CF2" s="33">
        <v>30</v>
      </c>
      <c r="CG2" s="33">
        <v>19.417763071591299</v>
      </c>
      <c r="CH2" s="33">
        <v>102.175286565557</v>
      </c>
      <c r="CI2" s="33"/>
      <c r="CJ2" s="33"/>
      <c r="CK2" s="33"/>
      <c r="CL2" s="33">
        <v>234.41920620806701</v>
      </c>
      <c r="CM2" s="33">
        <v>5</v>
      </c>
      <c r="CN2" s="33">
        <v>188.741041769118</v>
      </c>
      <c r="CO2" s="33"/>
      <c r="CP2" s="33"/>
      <c r="CQ2" s="33">
        <v>0</v>
      </c>
      <c r="CR2" s="33">
        <v>0</v>
      </c>
      <c r="CS2" s="33">
        <v>6.7229999999999999</v>
      </c>
      <c r="CT2" s="33">
        <v>0</v>
      </c>
      <c r="CU2" s="33">
        <v>0</v>
      </c>
      <c r="CV2" s="33">
        <v>1.0896258949567601</v>
      </c>
      <c r="CW2" s="43">
        <v>108.962589495676</v>
      </c>
      <c r="CX2" s="33">
        <v>0.107838095572081</v>
      </c>
      <c r="CY2" s="33">
        <v>107.838095572081</v>
      </c>
      <c r="CZ2" s="33"/>
      <c r="DA2" s="33">
        <v>0</v>
      </c>
      <c r="DB2" s="34"/>
      <c r="DC2" s="34"/>
      <c r="DD2" s="33">
        <v>0</v>
      </c>
      <c r="DE2" s="33">
        <v>0</v>
      </c>
      <c r="DF2" s="33"/>
      <c r="DG2" s="33">
        <v>0</v>
      </c>
      <c r="DH2" s="33">
        <v>0</v>
      </c>
      <c r="DI2" s="33"/>
      <c r="DJ2" s="33">
        <v>0</v>
      </c>
      <c r="DK2" s="33">
        <v>0</v>
      </c>
      <c r="DL2" s="33"/>
      <c r="DM2" s="33">
        <v>0</v>
      </c>
      <c r="DN2" s="33">
        <v>0</v>
      </c>
      <c r="DO2" s="33"/>
      <c r="DP2" s="33">
        <v>0</v>
      </c>
      <c r="DQ2" s="33">
        <v>0</v>
      </c>
      <c r="DR2" s="33"/>
      <c r="DS2" s="33">
        <v>0</v>
      </c>
    </row>
    <row r="3" spans="1:123" x14ac:dyDescent="0.25">
      <c r="A3" s="33" t="s">
        <v>303</v>
      </c>
      <c r="B3" s="33">
        <v>1</v>
      </c>
      <c r="C3" s="33" t="s">
        <v>259</v>
      </c>
      <c r="D3" s="33" t="s">
        <v>304</v>
      </c>
      <c r="E3" s="33" t="s">
        <v>260</v>
      </c>
      <c r="F3" s="33" t="s">
        <v>141</v>
      </c>
      <c r="G3" s="33"/>
      <c r="H3" s="33" t="s">
        <v>261</v>
      </c>
      <c r="I3" s="33"/>
      <c r="J3" s="33"/>
      <c r="K3" s="33" t="s">
        <v>304</v>
      </c>
      <c r="L3" s="33" t="s">
        <v>262</v>
      </c>
      <c r="M3" s="33"/>
      <c r="N3" s="33"/>
      <c r="O3" s="33"/>
      <c r="P3" s="33"/>
      <c r="Q3" s="33"/>
      <c r="R3" s="33">
        <v>500</v>
      </c>
      <c r="S3" s="33" t="s">
        <v>263</v>
      </c>
      <c r="T3" s="33" t="s">
        <v>264</v>
      </c>
      <c r="U3" s="33"/>
      <c r="V3" s="33">
        <v>1000</v>
      </c>
      <c r="W3" s="33">
        <v>1000</v>
      </c>
      <c r="X3" s="33">
        <v>1</v>
      </c>
      <c r="Y3" s="33">
        <v>0</v>
      </c>
      <c r="Z3" s="33">
        <v>100</v>
      </c>
      <c r="AA3" s="33">
        <v>98.968000000000004</v>
      </c>
      <c r="AB3" s="33">
        <v>10.1042761296581</v>
      </c>
      <c r="AC3" s="33">
        <v>98.968000000000004</v>
      </c>
      <c r="AD3" s="33">
        <v>0</v>
      </c>
      <c r="AE3" s="33">
        <v>0</v>
      </c>
      <c r="AF3" s="33">
        <v>0</v>
      </c>
      <c r="AG3" s="33">
        <v>0</v>
      </c>
      <c r="AH3" s="33" t="s">
        <v>266</v>
      </c>
      <c r="AI3" s="33">
        <v>2.4735267965403E-4</v>
      </c>
      <c r="AJ3" s="33">
        <v>3.96</v>
      </c>
      <c r="AK3" s="33">
        <v>9.7951661142995695E-4</v>
      </c>
      <c r="AL3" s="33" t="s">
        <v>267</v>
      </c>
      <c r="AM3" s="33">
        <v>1.4933918034112001E-2</v>
      </c>
      <c r="AN3" s="33">
        <v>5.65</v>
      </c>
      <c r="AO3" s="33">
        <v>8.4376636892733003E-2</v>
      </c>
      <c r="AP3" s="33" t="s">
        <v>268</v>
      </c>
      <c r="AQ3" s="33">
        <v>8.5027483631072692E-3</v>
      </c>
      <c r="AR3" s="33">
        <v>3.28</v>
      </c>
      <c r="AS3" s="33">
        <v>2.7889014630991801E-2</v>
      </c>
      <c r="AT3" s="33" t="s">
        <v>269</v>
      </c>
      <c r="AU3" s="33">
        <v>6.9567941152695795E-2</v>
      </c>
      <c r="AV3" s="33">
        <v>2.0099999999999998</v>
      </c>
      <c r="AW3" s="33">
        <v>0.13983156171691899</v>
      </c>
      <c r="AX3" s="33" t="s">
        <v>270</v>
      </c>
      <c r="AY3" s="33">
        <v>1.5768733327944401E-2</v>
      </c>
      <c r="AZ3" s="33">
        <v>0.34899999999999998</v>
      </c>
      <c r="BA3" s="33">
        <v>5.5032879314525903E-3</v>
      </c>
      <c r="BB3" s="33" t="s">
        <v>271</v>
      </c>
      <c r="BC3" s="33">
        <v>6.2611147037426196E-3</v>
      </c>
      <c r="BD3" s="33">
        <v>3.22</v>
      </c>
      <c r="BE3" s="33">
        <v>2.0160789346051301E-2</v>
      </c>
      <c r="BF3" s="33" t="s">
        <v>287</v>
      </c>
      <c r="BG3" s="33">
        <v>2.8084835502384599E-3</v>
      </c>
      <c r="BH3" s="33">
        <v>5.65</v>
      </c>
      <c r="BI3" s="33">
        <v>1.58679320588473E-2</v>
      </c>
      <c r="BJ3" s="33" t="s">
        <v>288</v>
      </c>
      <c r="BK3" s="33">
        <v>4.3905100638590199E-3</v>
      </c>
      <c r="BL3" s="33">
        <v>0.78</v>
      </c>
      <c r="BM3" s="33">
        <v>3.4245978498100402E-3</v>
      </c>
      <c r="BN3" s="33" t="s">
        <v>265</v>
      </c>
      <c r="BO3" s="33">
        <v>0.38751919812464602</v>
      </c>
      <c r="BP3" s="33">
        <v>2.5399999999999999E-4</v>
      </c>
      <c r="BQ3" s="33">
        <v>9.8429876323660205E-5</v>
      </c>
      <c r="BR3" s="33" t="s">
        <v>305</v>
      </c>
      <c r="BS3" s="33" t="s">
        <v>272</v>
      </c>
      <c r="BT3" s="33" t="s">
        <v>263</v>
      </c>
      <c r="BU3" s="33" t="s">
        <v>273</v>
      </c>
      <c r="BV3" s="33">
        <v>510</v>
      </c>
      <c r="BW3" s="33">
        <v>10</v>
      </c>
      <c r="BX3" s="33">
        <v>0</v>
      </c>
      <c r="BY3" s="33">
        <v>500</v>
      </c>
      <c r="BZ3" s="33">
        <v>200</v>
      </c>
      <c r="CA3" s="33" t="s">
        <v>274</v>
      </c>
      <c r="CB3" s="33">
        <v>33.103009397586398</v>
      </c>
      <c r="CC3" s="33">
        <v>38.835526143182697</v>
      </c>
      <c r="CD3" s="33">
        <v>150</v>
      </c>
      <c r="CE3" s="33">
        <v>82.757523493965905</v>
      </c>
      <c r="CF3" s="33">
        <v>150</v>
      </c>
      <c r="CG3" s="33">
        <v>97.088815357956705</v>
      </c>
      <c r="CH3" s="33">
        <v>179.84633885192301</v>
      </c>
      <c r="CI3" s="33"/>
      <c r="CJ3" s="33"/>
      <c r="CK3" s="33"/>
      <c r="CL3" s="33">
        <v>234.41920620806701</v>
      </c>
      <c r="CM3" s="33">
        <v>22</v>
      </c>
      <c r="CN3" s="33">
        <v>188.741041769118</v>
      </c>
      <c r="CO3" s="33"/>
      <c r="CP3" s="33"/>
      <c r="CQ3" s="33">
        <v>0</v>
      </c>
      <c r="CR3" s="33">
        <v>0</v>
      </c>
      <c r="CS3" s="33">
        <v>29.581199999999999</v>
      </c>
      <c r="CT3" s="33">
        <v>0</v>
      </c>
      <c r="CU3" s="33">
        <v>0</v>
      </c>
      <c r="CV3" s="33">
        <v>0.41945134123767402</v>
      </c>
      <c r="CW3" s="43">
        <v>209.725670618837</v>
      </c>
      <c r="CX3" s="33">
        <v>4.1512260339610203E-2</v>
      </c>
      <c r="CY3" s="33">
        <v>41.512260339610201</v>
      </c>
      <c r="CZ3" s="33"/>
      <c r="DA3" s="33">
        <v>0</v>
      </c>
      <c r="DB3" s="34"/>
      <c r="DC3" s="34"/>
      <c r="DD3" s="33">
        <v>0</v>
      </c>
      <c r="DE3" s="33">
        <v>0</v>
      </c>
      <c r="DF3" s="33"/>
      <c r="DG3" s="33">
        <v>0</v>
      </c>
      <c r="DH3" s="33">
        <v>0</v>
      </c>
      <c r="DI3" s="33"/>
      <c r="DJ3" s="33">
        <v>0</v>
      </c>
      <c r="DK3" s="33">
        <v>0</v>
      </c>
      <c r="DL3" s="33"/>
      <c r="DM3" s="33">
        <v>0</v>
      </c>
      <c r="DN3" s="33">
        <v>0</v>
      </c>
      <c r="DO3" s="33"/>
      <c r="DP3" s="33">
        <v>0</v>
      </c>
      <c r="DQ3" s="33">
        <v>0</v>
      </c>
      <c r="DR3" s="33"/>
      <c r="DS3" s="33">
        <v>0</v>
      </c>
    </row>
  </sheetData>
  <pageMargins left="0.75" right="0.75" top="1" bottom="1" header="0.5" footer="0.5"/>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87A56-729B-43DC-9ABF-AB61334B99FF}">
  <dimension ref="A1:DS3"/>
  <sheetViews>
    <sheetView topLeftCell="CO1" workbookViewId="0">
      <selection activeCell="CV18" sqref="CV18"/>
    </sheetView>
  </sheetViews>
  <sheetFormatPr defaultColWidth="9.36328125" defaultRowHeight="12.5" x14ac:dyDescent="0.25"/>
  <cols>
    <col min="1" max="16384" width="9.36328125" style="32"/>
  </cols>
  <sheetData>
    <row r="1" spans="1:123" ht="70" customHeight="1" x14ac:dyDescent="0.25">
      <c r="A1" s="30" t="s">
        <v>146</v>
      </c>
      <c r="B1" s="30" t="s">
        <v>147</v>
      </c>
      <c r="C1" s="30" t="s">
        <v>148</v>
      </c>
      <c r="D1" s="30" t="s">
        <v>149</v>
      </c>
      <c r="E1" s="30" t="s">
        <v>150</v>
      </c>
      <c r="F1" s="30" t="s">
        <v>151</v>
      </c>
      <c r="G1" s="30" t="s">
        <v>152</v>
      </c>
      <c r="H1" s="30" t="s">
        <v>153</v>
      </c>
      <c r="I1" s="30" t="s">
        <v>154</v>
      </c>
      <c r="J1" s="30" t="s">
        <v>155</v>
      </c>
      <c r="K1" s="30" t="s">
        <v>156</v>
      </c>
      <c r="L1" s="30" t="s">
        <v>157</v>
      </c>
      <c r="M1" s="30" t="s">
        <v>158</v>
      </c>
      <c r="N1" s="30" t="s">
        <v>159</v>
      </c>
      <c r="O1" s="30" t="s">
        <v>160</v>
      </c>
      <c r="P1" s="30" t="s">
        <v>161</v>
      </c>
      <c r="Q1" s="30" t="s">
        <v>162</v>
      </c>
      <c r="R1" s="30" t="s">
        <v>163</v>
      </c>
      <c r="S1" s="30" t="s">
        <v>164</v>
      </c>
      <c r="T1" s="30" t="s">
        <v>165</v>
      </c>
      <c r="U1" s="30" t="s">
        <v>166</v>
      </c>
      <c r="V1" s="30" t="s">
        <v>167</v>
      </c>
      <c r="W1" s="30" t="s">
        <v>168</v>
      </c>
      <c r="X1" s="30" t="s">
        <v>169</v>
      </c>
      <c r="Y1" s="31" t="s">
        <v>170</v>
      </c>
      <c r="Z1" s="30" t="s">
        <v>171</v>
      </c>
      <c r="AA1" s="30" t="s">
        <v>172</v>
      </c>
      <c r="AB1" s="30" t="s">
        <v>173</v>
      </c>
      <c r="AC1" s="30" t="s">
        <v>174</v>
      </c>
      <c r="AD1" s="30" t="s">
        <v>175</v>
      </c>
      <c r="AE1" s="30" t="s">
        <v>176</v>
      </c>
      <c r="AF1" s="31" t="s">
        <v>177</v>
      </c>
      <c r="AG1" s="31" t="s">
        <v>178</v>
      </c>
      <c r="AH1" s="30" t="s">
        <v>179</v>
      </c>
      <c r="AI1" s="30" t="s">
        <v>180</v>
      </c>
      <c r="AJ1" s="30" t="s">
        <v>181</v>
      </c>
      <c r="AK1" s="31" t="s">
        <v>182</v>
      </c>
      <c r="AL1" s="30" t="s">
        <v>183</v>
      </c>
      <c r="AM1" s="30" t="s">
        <v>184</v>
      </c>
      <c r="AN1" s="30" t="s">
        <v>185</v>
      </c>
      <c r="AO1" s="31" t="s">
        <v>186</v>
      </c>
      <c r="AP1" s="30" t="s">
        <v>187</v>
      </c>
      <c r="AQ1" s="30" t="s">
        <v>188</v>
      </c>
      <c r="AR1" s="30" t="s">
        <v>189</v>
      </c>
      <c r="AS1" s="31" t="s">
        <v>190</v>
      </c>
      <c r="AT1" s="30" t="s">
        <v>191</v>
      </c>
      <c r="AU1" s="30" t="s">
        <v>192</v>
      </c>
      <c r="AV1" s="30" t="s">
        <v>193</v>
      </c>
      <c r="AW1" s="31" t="s">
        <v>194</v>
      </c>
      <c r="AX1" s="30" t="s">
        <v>195</v>
      </c>
      <c r="AY1" s="30" t="s">
        <v>196</v>
      </c>
      <c r="AZ1" s="30" t="s">
        <v>197</v>
      </c>
      <c r="BA1" s="31" t="s">
        <v>198</v>
      </c>
      <c r="BB1" s="30" t="s">
        <v>199</v>
      </c>
      <c r="BC1" s="30" t="s">
        <v>200</v>
      </c>
      <c r="BD1" s="30" t="s">
        <v>201</v>
      </c>
      <c r="BE1" s="31" t="s">
        <v>202</v>
      </c>
      <c r="BF1" s="30" t="s">
        <v>203</v>
      </c>
      <c r="BG1" s="30" t="s">
        <v>204</v>
      </c>
      <c r="BH1" s="30" t="s">
        <v>205</v>
      </c>
      <c r="BI1" s="31" t="s">
        <v>206</v>
      </c>
      <c r="BJ1" s="30" t="s">
        <v>279</v>
      </c>
      <c r="BK1" s="30" t="s">
        <v>280</v>
      </c>
      <c r="BL1" s="30" t="s">
        <v>281</v>
      </c>
      <c r="BM1" s="31" t="s">
        <v>282</v>
      </c>
      <c r="BN1" s="30" t="s">
        <v>283</v>
      </c>
      <c r="BO1" s="30" t="s">
        <v>284</v>
      </c>
      <c r="BP1" s="30" t="s">
        <v>285</v>
      </c>
      <c r="BQ1" s="31" t="s">
        <v>286</v>
      </c>
      <c r="BR1" s="30" t="s">
        <v>207</v>
      </c>
      <c r="BS1" s="30" t="s">
        <v>208</v>
      </c>
      <c r="BT1" s="30" t="s">
        <v>209</v>
      </c>
      <c r="BU1" s="30" t="s">
        <v>210</v>
      </c>
      <c r="BV1" s="30" t="s">
        <v>211</v>
      </c>
      <c r="BW1" s="30" t="s">
        <v>212</v>
      </c>
      <c r="BX1" s="30" t="s">
        <v>213</v>
      </c>
      <c r="BY1" s="30" t="s">
        <v>214</v>
      </c>
      <c r="BZ1" s="30" t="s">
        <v>215</v>
      </c>
      <c r="CA1" s="30" t="s">
        <v>216</v>
      </c>
      <c r="CB1" s="30" t="s">
        <v>217</v>
      </c>
      <c r="CC1" s="30" t="s">
        <v>218</v>
      </c>
      <c r="CD1" s="30" t="s">
        <v>219</v>
      </c>
      <c r="CE1" s="30" t="s">
        <v>220</v>
      </c>
      <c r="CF1" s="30" t="s">
        <v>221</v>
      </c>
      <c r="CG1" s="30" t="s">
        <v>222</v>
      </c>
      <c r="CH1" s="31" t="s">
        <v>223</v>
      </c>
      <c r="CI1" s="30" t="s">
        <v>224</v>
      </c>
      <c r="CJ1" s="30" t="s">
        <v>225</v>
      </c>
      <c r="CK1" s="30" t="s">
        <v>226</v>
      </c>
      <c r="CL1" s="30" t="s">
        <v>227</v>
      </c>
      <c r="CM1" s="30" t="s">
        <v>228</v>
      </c>
      <c r="CN1" s="30" t="s">
        <v>229</v>
      </c>
      <c r="CO1" s="30" t="s">
        <v>230</v>
      </c>
      <c r="CP1" s="30" t="s">
        <v>231</v>
      </c>
      <c r="CQ1" s="30" t="s">
        <v>232</v>
      </c>
      <c r="CR1" s="31" t="s">
        <v>233</v>
      </c>
      <c r="CS1" s="31" t="s">
        <v>234</v>
      </c>
      <c r="CT1" s="31" t="s">
        <v>235</v>
      </c>
      <c r="CU1" s="31" t="s">
        <v>236</v>
      </c>
      <c r="CV1" s="31" t="s">
        <v>237</v>
      </c>
      <c r="CW1" s="31" t="s">
        <v>238</v>
      </c>
      <c r="CX1" s="31" t="s">
        <v>239</v>
      </c>
      <c r="CY1" s="31" t="s">
        <v>240</v>
      </c>
      <c r="CZ1" s="31" t="s">
        <v>241</v>
      </c>
      <c r="DA1" s="31" t="s">
        <v>242</v>
      </c>
      <c r="DD1" s="30" t="s">
        <v>243</v>
      </c>
      <c r="DE1" s="30" t="s">
        <v>244</v>
      </c>
      <c r="DF1" s="30" t="s">
        <v>245</v>
      </c>
      <c r="DG1" s="30" t="s">
        <v>246</v>
      </c>
      <c r="DH1" s="30" t="s">
        <v>247</v>
      </c>
      <c r="DI1" s="30" t="s">
        <v>248</v>
      </c>
      <c r="DJ1" s="30" t="s">
        <v>249</v>
      </c>
      <c r="DK1" s="30" t="s">
        <v>250</v>
      </c>
      <c r="DL1" s="30" t="s">
        <v>251</v>
      </c>
      <c r="DM1" s="30" t="s">
        <v>252</v>
      </c>
      <c r="DN1" s="30" t="s">
        <v>253</v>
      </c>
      <c r="DO1" s="30" t="s">
        <v>254</v>
      </c>
      <c r="DP1" s="30" t="s">
        <v>255</v>
      </c>
      <c r="DQ1" s="30" t="s">
        <v>256</v>
      </c>
      <c r="DR1" s="30" t="s">
        <v>257</v>
      </c>
      <c r="DS1" s="30" t="s">
        <v>258</v>
      </c>
    </row>
    <row r="2" spans="1:123" x14ac:dyDescent="0.25">
      <c r="A2" s="33" t="s">
        <v>317</v>
      </c>
      <c r="B2" s="33">
        <v>2</v>
      </c>
      <c r="C2" s="33" t="s">
        <v>259</v>
      </c>
      <c r="D2" s="33" t="s">
        <v>304</v>
      </c>
      <c r="E2" s="33" t="s">
        <v>260</v>
      </c>
      <c r="F2" s="33" t="s">
        <v>141</v>
      </c>
      <c r="G2" s="33"/>
      <c r="H2" s="33" t="s">
        <v>261</v>
      </c>
      <c r="I2" s="33"/>
      <c r="J2" s="33"/>
      <c r="K2" s="33" t="s">
        <v>304</v>
      </c>
      <c r="L2" s="33" t="s">
        <v>262</v>
      </c>
      <c r="M2" s="33"/>
      <c r="N2" s="33"/>
      <c r="O2" s="33"/>
      <c r="P2" s="33"/>
      <c r="Q2" s="33"/>
      <c r="R2" s="33">
        <v>100</v>
      </c>
      <c r="S2" s="33" t="s">
        <v>263</v>
      </c>
      <c r="T2" s="33" t="s">
        <v>264</v>
      </c>
      <c r="U2" s="33"/>
      <c r="V2" s="33">
        <v>1000</v>
      </c>
      <c r="W2" s="33">
        <v>1000</v>
      </c>
      <c r="X2" s="33">
        <v>1</v>
      </c>
      <c r="Y2" s="33">
        <v>0</v>
      </c>
      <c r="Z2" s="33">
        <v>100</v>
      </c>
      <c r="AA2" s="33">
        <v>98.968000000000004</v>
      </c>
      <c r="AB2" s="33">
        <v>10.1042761296581</v>
      </c>
      <c r="AC2" s="33">
        <v>98.968000000000004</v>
      </c>
      <c r="AD2" s="33">
        <v>0</v>
      </c>
      <c r="AE2" s="33">
        <v>0</v>
      </c>
      <c r="AF2" s="33">
        <v>0</v>
      </c>
      <c r="AG2" s="33">
        <v>0</v>
      </c>
      <c r="AH2" s="33" t="s">
        <v>266</v>
      </c>
      <c r="AI2" s="33">
        <v>5.3350577964594602E-5</v>
      </c>
      <c r="AJ2" s="33">
        <v>3.96</v>
      </c>
      <c r="AK2" s="33">
        <v>2.1126828873979501E-4</v>
      </c>
      <c r="AL2" s="33" t="s">
        <v>267</v>
      </c>
      <c r="AM2" s="33">
        <v>3.2210411446124002E-3</v>
      </c>
      <c r="AN2" s="33">
        <v>5.65</v>
      </c>
      <c r="AO2" s="33">
        <v>1.8198882467060098E-2</v>
      </c>
      <c r="AP2" s="33" t="s">
        <v>268</v>
      </c>
      <c r="AQ2" s="33">
        <v>1.83392611753294E-3</v>
      </c>
      <c r="AR2" s="33">
        <v>3.28</v>
      </c>
      <c r="AS2" s="33">
        <v>6.0152776655080396E-3</v>
      </c>
      <c r="AT2" s="33" t="s">
        <v>269</v>
      </c>
      <c r="AU2" s="33">
        <v>1.50048500525422E-2</v>
      </c>
      <c r="AV2" s="33">
        <v>2.0099999999999998</v>
      </c>
      <c r="AW2" s="33">
        <v>3.0159748605609899E-2</v>
      </c>
      <c r="AX2" s="33" t="s">
        <v>270</v>
      </c>
      <c r="AY2" s="33">
        <v>3.4010993452429101E-3</v>
      </c>
      <c r="AZ2" s="33">
        <v>0.34899999999999998</v>
      </c>
      <c r="BA2" s="33">
        <v>1.18698367148977E-3</v>
      </c>
      <c r="BB2" s="33" t="s">
        <v>271</v>
      </c>
      <c r="BC2" s="33">
        <v>1.3504365047288E-3</v>
      </c>
      <c r="BD2" s="33">
        <v>3.22</v>
      </c>
      <c r="BE2" s="33">
        <v>4.3484055452267401E-3</v>
      </c>
      <c r="BF2" s="33" t="s">
        <v>287</v>
      </c>
      <c r="BG2" s="33">
        <v>6.0575135397300105E-4</v>
      </c>
      <c r="BH2" s="33">
        <v>5.65</v>
      </c>
      <c r="BI2" s="33">
        <v>3.4224951499474601E-3</v>
      </c>
      <c r="BJ2" s="33" t="s">
        <v>288</v>
      </c>
      <c r="BK2" s="33">
        <v>9.4697275887155395E-4</v>
      </c>
      <c r="BL2" s="33">
        <v>0.78</v>
      </c>
      <c r="BM2" s="33">
        <v>7.3863875191981202E-4</v>
      </c>
      <c r="BN2" s="33" t="s">
        <v>265</v>
      </c>
      <c r="BO2" s="33">
        <v>8.3582572144531603E-2</v>
      </c>
      <c r="BP2" s="33">
        <v>2.5399999999999999E-4</v>
      </c>
      <c r="BQ2" s="33">
        <v>2.1229973324711E-5</v>
      </c>
      <c r="BR2" s="33" t="s">
        <v>315</v>
      </c>
      <c r="BS2" s="33" t="s">
        <v>272</v>
      </c>
      <c r="BT2" s="33" t="s">
        <v>263</v>
      </c>
      <c r="BU2" s="33" t="s">
        <v>273</v>
      </c>
      <c r="BV2" s="33">
        <v>110</v>
      </c>
      <c r="BW2" s="33">
        <v>10</v>
      </c>
      <c r="BX2" s="33">
        <v>0</v>
      </c>
      <c r="BY2" s="33">
        <v>100</v>
      </c>
      <c r="BZ2" s="33">
        <v>200</v>
      </c>
      <c r="CA2" s="33" t="s">
        <v>274</v>
      </c>
      <c r="CB2" s="33">
        <v>29.281331567188801</v>
      </c>
      <c r="CC2" s="33">
        <v>31.192170482387599</v>
      </c>
      <c r="CD2" s="33">
        <v>150</v>
      </c>
      <c r="CE2" s="33">
        <v>73.203328917972101</v>
      </c>
      <c r="CF2" s="33">
        <v>30</v>
      </c>
      <c r="CG2" s="33">
        <v>15.5960852411938</v>
      </c>
      <c r="CH2" s="33">
        <v>88.799414159165806</v>
      </c>
      <c r="CI2" s="33"/>
      <c r="CJ2" s="33"/>
      <c r="CK2" s="33"/>
      <c r="CL2" s="33">
        <v>234.41920620806701</v>
      </c>
      <c r="CM2" s="33">
        <v>5</v>
      </c>
      <c r="CN2" s="33">
        <v>188.741041769118</v>
      </c>
      <c r="CO2" s="33"/>
      <c r="CP2" s="33"/>
      <c r="CQ2" s="33">
        <v>0</v>
      </c>
      <c r="CR2" s="33">
        <v>0</v>
      </c>
      <c r="CS2" s="33">
        <v>6.7229999999999999</v>
      </c>
      <c r="CT2" s="33">
        <v>0</v>
      </c>
      <c r="CU2" s="33">
        <v>0</v>
      </c>
      <c r="CV2" s="33">
        <v>0.95586717089284701</v>
      </c>
      <c r="CW2" s="43">
        <v>95.586717089284704</v>
      </c>
      <c r="CX2" s="33">
        <v>9.4600262168923296E-2</v>
      </c>
      <c r="CY2" s="33">
        <v>94.600262168923294</v>
      </c>
      <c r="CZ2" s="33"/>
      <c r="DA2" s="33">
        <v>0</v>
      </c>
      <c r="DB2" s="34"/>
      <c r="DC2" s="34"/>
      <c r="DD2" s="33">
        <v>0</v>
      </c>
      <c r="DE2" s="33">
        <v>0</v>
      </c>
      <c r="DF2" s="33"/>
      <c r="DG2" s="33">
        <v>0</v>
      </c>
      <c r="DH2" s="33">
        <v>0</v>
      </c>
      <c r="DI2" s="33"/>
      <c r="DJ2" s="33">
        <v>0</v>
      </c>
      <c r="DK2" s="33">
        <v>0</v>
      </c>
      <c r="DL2" s="33"/>
      <c r="DM2" s="33">
        <v>0</v>
      </c>
      <c r="DN2" s="33">
        <v>0</v>
      </c>
      <c r="DO2" s="33"/>
      <c r="DP2" s="33">
        <v>0</v>
      </c>
      <c r="DQ2" s="33">
        <v>0</v>
      </c>
      <c r="DR2" s="33"/>
      <c r="DS2" s="33">
        <v>0</v>
      </c>
    </row>
    <row r="3" spans="1:123" x14ac:dyDescent="0.25">
      <c r="A3" s="33" t="s">
        <v>317</v>
      </c>
      <c r="B3" s="33">
        <v>2</v>
      </c>
      <c r="C3" s="33" t="s">
        <v>259</v>
      </c>
      <c r="D3" s="33" t="s">
        <v>304</v>
      </c>
      <c r="E3" s="33" t="s">
        <v>260</v>
      </c>
      <c r="F3" s="33" t="s">
        <v>141</v>
      </c>
      <c r="G3" s="33"/>
      <c r="H3" s="33" t="s">
        <v>261</v>
      </c>
      <c r="I3" s="33"/>
      <c r="J3" s="33"/>
      <c r="K3" s="33" t="s">
        <v>304</v>
      </c>
      <c r="L3" s="33" t="s">
        <v>262</v>
      </c>
      <c r="M3" s="33"/>
      <c r="N3" s="33"/>
      <c r="O3" s="33"/>
      <c r="P3" s="33"/>
      <c r="Q3" s="33"/>
      <c r="R3" s="33">
        <v>500</v>
      </c>
      <c r="S3" s="33" t="s">
        <v>263</v>
      </c>
      <c r="T3" s="33" t="s">
        <v>264</v>
      </c>
      <c r="U3" s="33"/>
      <c r="V3" s="33">
        <v>1000</v>
      </c>
      <c r="W3" s="33">
        <v>1000</v>
      </c>
      <c r="X3" s="33">
        <v>1</v>
      </c>
      <c r="Y3" s="33">
        <v>0</v>
      </c>
      <c r="Z3" s="33">
        <v>100</v>
      </c>
      <c r="AA3" s="33">
        <v>98.968000000000004</v>
      </c>
      <c r="AB3" s="33">
        <v>10.1042761296581</v>
      </c>
      <c r="AC3" s="33">
        <v>98.968000000000004</v>
      </c>
      <c r="AD3" s="33">
        <v>0</v>
      </c>
      <c r="AE3" s="33">
        <v>0</v>
      </c>
      <c r="AF3" s="33">
        <v>0</v>
      </c>
      <c r="AG3" s="33">
        <v>0</v>
      </c>
      <c r="AH3" s="33" t="s">
        <v>266</v>
      </c>
      <c r="AI3" s="33">
        <v>2.4735267965403E-4</v>
      </c>
      <c r="AJ3" s="33">
        <v>3.96</v>
      </c>
      <c r="AK3" s="33">
        <v>9.7951661142995695E-4</v>
      </c>
      <c r="AL3" s="33" t="s">
        <v>267</v>
      </c>
      <c r="AM3" s="33">
        <v>1.4933918034112001E-2</v>
      </c>
      <c r="AN3" s="33">
        <v>5.65</v>
      </c>
      <c r="AO3" s="33">
        <v>8.4376636892733003E-2</v>
      </c>
      <c r="AP3" s="33" t="s">
        <v>268</v>
      </c>
      <c r="AQ3" s="33">
        <v>8.5027483631072692E-3</v>
      </c>
      <c r="AR3" s="33">
        <v>3.28</v>
      </c>
      <c r="AS3" s="33">
        <v>2.7889014630991801E-2</v>
      </c>
      <c r="AT3" s="33" t="s">
        <v>269</v>
      </c>
      <c r="AU3" s="33">
        <v>6.9567941152695795E-2</v>
      </c>
      <c r="AV3" s="33">
        <v>2.0099999999999998</v>
      </c>
      <c r="AW3" s="33">
        <v>0.13983156171691899</v>
      </c>
      <c r="AX3" s="33" t="s">
        <v>270</v>
      </c>
      <c r="AY3" s="33">
        <v>1.5768733327944401E-2</v>
      </c>
      <c r="AZ3" s="33">
        <v>0.34899999999999998</v>
      </c>
      <c r="BA3" s="33">
        <v>5.5032879314525903E-3</v>
      </c>
      <c r="BB3" s="33" t="s">
        <v>271</v>
      </c>
      <c r="BC3" s="33">
        <v>6.2611147037426196E-3</v>
      </c>
      <c r="BD3" s="33">
        <v>3.22</v>
      </c>
      <c r="BE3" s="33">
        <v>2.0160789346051301E-2</v>
      </c>
      <c r="BF3" s="33" t="s">
        <v>287</v>
      </c>
      <c r="BG3" s="33">
        <v>2.8084835502384599E-3</v>
      </c>
      <c r="BH3" s="33">
        <v>5.65</v>
      </c>
      <c r="BI3" s="33">
        <v>1.58679320588473E-2</v>
      </c>
      <c r="BJ3" s="33" t="s">
        <v>288</v>
      </c>
      <c r="BK3" s="33">
        <v>4.3905100638590199E-3</v>
      </c>
      <c r="BL3" s="33">
        <v>0.78</v>
      </c>
      <c r="BM3" s="33">
        <v>3.4245978498100402E-3</v>
      </c>
      <c r="BN3" s="33" t="s">
        <v>265</v>
      </c>
      <c r="BO3" s="33">
        <v>0.38751919812464602</v>
      </c>
      <c r="BP3" s="33">
        <v>2.5399999999999999E-4</v>
      </c>
      <c r="BQ3" s="33">
        <v>9.8429876323660205E-5</v>
      </c>
      <c r="BR3" s="33" t="s">
        <v>315</v>
      </c>
      <c r="BS3" s="33" t="s">
        <v>272</v>
      </c>
      <c r="BT3" s="33" t="s">
        <v>263</v>
      </c>
      <c r="BU3" s="33" t="s">
        <v>273</v>
      </c>
      <c r="BV3" s="33">
        <v>510</v>
      </c>
      <c r="BW3" s="33">
        <v>10</v>
      </c>
      <c r="BX3" s="33">
        <v>0</v>
      </c>
      <c r="BY3" s="33">
        <v>500</v>
      </c>
      <c r="BZ3" s="33">
        <v>200</v>
      </c>
      <c r="CA3" s="33" t="s">
        <v>274</v>
      </c>
      <c r="CB3" s="33">
        <v>29.281331567188801</v>
      </c>
      <c r="CC3" s="33">
        <v>31.192170482387599</v>
      </c>
      <c r="CD3" s="33">
        <v>150</v>
      </c>
      <c r="CE3" s="33">
        <v>73.203328917972101</v>
      </c>
      <c r="CF3" s="33">
        <v>150</v>
      </c>
      <c r="CG3" s="33">
        <v>77.980426205968996</v>
      </c>
      <c r="CH3" s="33">
        <v>151.18375512394101</v>
      </c>
      <c r="CI3" s="33"/>
      <c r="CJ3" s="33"/>
      <c r="CK3" s="33"/>
      <c r="CL3" s="33">
        <v>234.41920620806701</v>
      </c>
      <c r="CM3" s="33">
        <v>22</v>
      </c>
      <c r="CN3" s="33">
        <v>188.741041769118</v>
      </c>
      <c r="CO3" s="33"/>
      <c r="CP3" s="33"/>
      <c r="CQ3" s="33">
        <v>0</v>
      </c>
      <c r="CR3" s="33">
        <v>0</v>
      </c>
      <c r="CS3" s="33">
        <v>29.581199999999999</v>
      </c>
      <c r="CT3" s="33">
        <v>0</v>
      </c>
      <c r="CU3" s="33">
        <v>0</v>
      </c>
      <c r="CV3" s="33">
        <v>0.36212617378171102</v>
      </c>
      <c r="CW3" s="43">
        <v>181.063086890856</v>
      </c>
      <c r="CX3" s="33">
        <v>3.5838903166828397E-2</v>
      </c>
      <c r="CY3" s="33">
        <v>35.838903166828402</v>
      </c>
      <c r="CZ3" s="33"/>
      <c r="DA3" s="33">
        <v>0</v>
      </c>
      <c r="DB3" s="34"/>
      <c r="DC3" s="34"/>
      <c r="DD3" s="33">
        <v>0</v>
      </c>
      <c r="DE3" s="33">
        <v>0</v>
      </c>
      <c r="DF3" s="33"/>
      <c r="DG3" s="33">
        <v>0</v>
      </c>
      <c r="DH3" s="33">
        <v>0</v>
      </c>
      <c r="DI3" s="33"/>
      <c r="DJ3" s="33">
        <v>0</v>
      </c>
      <c r="DK3" s="33">
        <v>0</v>
      </c>
      <c r="DL3" s="33"/>
      <c r="DM3" s="33">
        <v>0</v>
      </c>
      <c r="DN3" s="33">
        <v>0</v>
      </c>
      <c r="DO3" s="33"/>
      <c r="DP3" s="33">
        <v>0</v>
      </c>
      <c r="DQ3" s="33">
        <v>0</v>
      </c>
      <c r="DR3" s="33"/>
      <c r="DS3" s="33">
        <v>0</v>
      </c>
    </row>
  </sheetData>
  <pageMargins left="0.75" right="0.75" top="1" bottom="1" header="0.5" footer="0.5"/>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18A3E-1FD4-46DC-81C4-5E05B1686587}">
  <dimension ref="A1:DK3"/>
  <sheetViews>
    <sheetView topLeftCell="BV1" workbookViewId="0">
      <selection activeCell="CH30" sqref="CH30"/>
    </sheetView>
  </sheetViews>
  <sheetFormatPr defaultColWidth="9.36328125" defaultRowHeight="12.5" x14ac:dyDescent="0.25"/>
  <cols>
    <col min="1" max="16384" width="9.36328125" style="32"/>
  </cols>
  <sheetData>
    <row r="1" spans="1:115" ht="70" customHeight="1" x14ac:dyDescent="0.25">
      <c r="A1" s="30" t="s">
        <v>146</v>
      </c>
      <c r="B1" s="30" t="s">
        <v>147</v>
      </c>
      <c r="C1" s="30" t="s">
        <v>148</v>
      </c>
      <c r="D1" s="30" t="s">
        <v>149</v>
      </c>
      <c r="E1" s="30" t="s">
        <v>150</v>
      </c>
      <c r="F1" s="30" t="s">
        <v>151</v>
      </c>
      <c r="G1" s="30" t="s">
        <v>152</v>
      </c>
      <c r="H1" s="30" t="s">
        <v>153</v>
      </c>
      <c r="I1" s="30" t="s">
        <v>154</v>
      </c>
      <c r="J1" s="30" t="s">
        <v>155</v>
      </c>
      <c r="K1" s="30" t="s">
        <v>156</v>
      </c>
      <c r="L1" s="30" t="s">
        <v>157</v>
      </c>
      <c r="M1" s="30" t="s">
        <v>158</v>
      </c>
      <c r="N1" s="30" t="s">
        <v>159</v>
      </c>
      <c r="O1" s="30" t="s">
        <v>160</v>
      </c>
      <c r="P1" s="30" t="s">
        <v>161</v>
      </c>
      <c r="Q1" s="30" t="s">
        <v>162</v>
      </c>
      <c r="R1" s="30" t="s">
        <v>163</v>
      </c>
      <c r="S1" s="30" t="s">
        <v>164</v>
      </c>
      <c r="T1" s="30" t="s">
        <v>165</v>
      </c>
      <c r="U1" s="30" t="s">
        <v>166</v>
      </c>
      <c r="V1" s="30" t="s">
        <v>167</v>
      </c>
      <c r="W1" s="30" t="s">
        <v>168</v>
      </c>
      <c r="X1" s="30" t="s">
        <v>169</v>
      </c>
      <c r="Y1" s="31" t="s">
        <v>170</v>
      </c>
      <c r="Z1" s="30" t="s">
        <v>171</v>
      </c>
      <c r="AA1" s="30" t="s">
        <v>172</v>
      </c>
      <c r="AB1" s="30" t="s">
        <v>173</v>
      </c>
      <c r="AC1" s="30" t="s">
        <v>174</v>
      </c>
      <c r="AD1" s="30" t="s">
        <v>175</v>
      </c>
      <c r="AE1" s="30" t="s">
        <v>176</v>
      </c>
      <c r="AF1" s="31" t="s">
        <v>177</v>
      </c>
      <c r="AG1" s="31" t="s">
        <v>178</v>
      </c>
      <c r="AH1" s="30" t="s">
        <v>179</v>
      </c>
      <c r="AI1" s="30" t="s">
        <v>180</v>
      </c>
      <c r="AJ1" s="30" t="s">
        <v>181</v>
      </c>
      <c r="AK1" s="31" t="s">
        <v>182</v>
      </c>
      <c r="AL1" s="30" t="s">
        <v>183</v>
      </c>
      <c r="AM1" s="30" t="s">
        <v>184</v>
      </c>
      <c r="AN1" s="30" t="s">
        <v>185</v>
      </c>
      <c r="AO1" s="31" t="s">
        <v>186</v>
      </c>
      <c r="AP1" s="30" t="s">
        <v>187</v>
      </c>
      <c r="AQ1" s="30" t="s">
        <v>188</v>
      </c>
      <c r="AR1" s="30" t="s">
        <v>189</v>
      </c>
      <c r="AS1" s="31" t="s">
        <v>190</v>
      </c>
      <c r="AT1" s="30" t="s">
        <v>191</v>
      </c>
      <c r="AU1" s="30" t="s">
        <v>192</v>
      </c>
      <c r="AV1" s="30" t="s">
        <v>193</v>
      </c>
      <c r="AW1" s="31" t="s">
        <v>194</v>
      </c>
      <c r="AX1" s="30" t="s">
        <v>195</v>
      </c>
      <c r="AY1" s="30" t="s">
        <v>196</v>
      </c>
      <c r="AZ1" s="30" t="s">
        <v>197</v>
      </c>
      <c r="BA1" s="31" t="s">
        <v>198</v>
      </c>
      <c r="BB1" s="30" t="s">
        <v>199</v>
      </c>
      <c r="BC1" s="30" t="s">
        <v>200</v>
      </c>
      <c r="BD1" s="30" t="s">
        <v>201</v>
      </c>
      <c r="BE1" s="31" t="s">
        <v>202</v>
      </c>
      <c r="BF1" s="30" t="s">
        <v>203</v>
      </c>
      <c r="BG1" s="30" t="s">
        <v>204</v>
      </c>
      <c r="BH1" s="30" t="s">
        <v>205</v>
      </c>
      <c r="BI1" s="31" t="s">
        <v>206</v>
      </c>
      <c r="BJ1" s="30" t="s">
        <v>207</v>
      </c>
      <c r="BK1" s="30" t="s">
        <v>208</v>
      </c>
      <c r="BL1" s="30" t="s">
        <v>209</v>
      </c>
      <c r="BM1" s="30" t="s">
        <v>210</v>
      </c>
      <c r="BN1" s="30" t="s">
        <v>211</v>
      </c>
      <c r="BO1" s="30" t="s">
        <v>212</v>
      </c>
      <c r="BP1" s="30" t="s">
        <v>213</v>
      </c>
      <c r="BQ1" s="30" t="s">
        <v>214</v>
      </c>
      <c r="BR1" s="30" t="s">
        <v>215</v>
      </c>
      <c r="BS1" s="30" t="s">
        <v>216</v>
      </c>
      <c r="BT1" s="30" t="s">
        <v>217</v>
      </c>
      <c r="BU1" s="30" t="s">
        <v>218</v>
      </c>
      <c r="BV1" s="30" t="s">
        <v>219</v>
      </c>
      <c r="BW1" s="30" t="s">
        <v>220</v>
      </c>
      <c r="BX1" s="30" t="s">
        <v>221</v>
      </c>
      <c r="BY1" s="30" t="s">
        <v>222</v>
      </c>
      <c r="BZ1" s="31" t="s">
        <v>223</v>
      </c>
      <c r="CA1" s="30" t="s">
        <v>224</v>
      </c>
      <c r="CB1" s="30" t="s">
        <v>225</v>
      </c>
      <c r="CC1" s="30" t="s">
        <v>226</v>
      </c>
      <c r="CD1" s="30" t="s">
        <v>227</v>
      </c>
      <c r="CE1" s="30" t="s">
        <v>228</v>
      </c>
      <c r="CF1" s="30" t="s">
        <v>229</v>
      </c>
      <c r="CG1" s="30" t="s">
        <v>230</v>
      </c>
      <c r="CH1" s="30" t="s">
        <v>231</v>
      </c>
      <c r="CI1" s="30" t="s">
        <v>232</v>
      </c>
      <c r="CJ1" s="31" t="s">
        <v>233</v>
      </c>
      <c r="CK1" s="31" t="s">
        <v>234</v>
      </c>
      <c r="CL1" s="31" t="s">
        <v>235</v>
      </c>
      <c r="CM1" s="31" t="s">
        <v>236</v>
      </c>
      <c r="CN1" s="31" t="s">
        <v>237</v>
      </c>
      <c r="CO1" s="31" t="s">
        <v>238</v>
      </c>
      <c r="CP1" s="31" t="s">
        <v>239</v>
      </c>
      <c r="CQ1" s="31" t="s">
        <v>240</v>
      </c>
      <c r="CR1" s="31" t="s">
        <v>241</v>
      </c>
      <c r="CS1" s="31" t="s">
        <v>242</v>
      </c>
      <c r="CV1" s="30" t="s">
        <v>243</v>
      </c>
      <c r="CW1" s="30" t="s">
        <v>244</v>
      </c>
      <c r="CX1" s="30" t="s">
        <v>245</v>
      </c>
      <c r="CY1" s="30" t="s">
        <v>246</v>
      </c>
      <c r="CZ1" s="30" t="s">
        <v>247</v>
      </c>
      <c r="DA1" s="30" t="s">
        <v>248</v>
      </c>
      <c r="DB1" s="30" t="s">
        <v>249</v>
      </c>
      <c r="DC1" s="30" t="s">
        <v>250</v>
      </c>
      <c r="DD1" s="30" t="s">
        <v>251</v>
      </c>
      <c r="DE1" s="30" t="s">
        <v>252</v>
      </c>
      <c r="DF1" s="30" t="s">
        <v>253</v>
      </c>
      <c r="DG1" s="30" t="s">
        <v>254</v>
      </c>
      <c r="DH1" s="30" t="s">
        <v>255</v>
      </c>
      <c r="DI1" s="30" t="s">
        <v>256</v>
      </c>
      <c r="DJ1" s="30" t="s">
        <v>257</v>
      </c>
      <c r="DK1" s="30" t="s">
        <v>258</v>
      </c>
    </row>
    <row r="2" spans="1:115" x14ac:dyDescent="0.25">
      <c r="A2" s="33" t="s">
        <v>307</v>
      </c>
      <c r="B2" s="33">
        <v>1</v>
      </c>
      <c r="C2" s="33" t="s">
        <v>259</v>
      </c>
      <c r="D2" s="33" t="s">
        <v>304</v>
      </c>
      <c r="E2" s="33" t="s">
        <v>260</v>
      </c>
      <c r="F2" s="33" t="s">
        <v>141</v>
      </c>
      <c r="G2" s="33"/>
      <c r="H2" s="33" t="s">
        <v>290</v>
      </c>
      <c r="I2" s="33"/>
      <c r="J2" s="33"/>
      <c r="K2" s="33" t="s">
        <v>304</v>
      </c>
      <c r="L2" s="33" t="s">
        <v>262</v>
      </c>
      <c r="M2" s="33"/>
      <c r="N2" s="33"/>
      <c r="O2" s="33"/>
      <c r="P2" s="33"/>
      <c r="Q2" s="33"/>
      <c r="R2" s="33">
        <v>100</v>
      </c>
      <c r="S2" s="33" t="s">
        <v>263</v>
      </c>
      <c r="T2" s="33" t="s">
        <v>264</v>
      </c>
      <c r="U2" s="33"/>
      <c r="V2" s="33">
        <v>1000</v>
      </c>
      <c r="W2" s="33">
        <v>1000</v>
      </c>
      <c r="X2" s="33">
        <v>1</v>
      </c>
      <c r="Y2" s="33">
        <v>0</v>
      </c>
      <c r="Z2" s="33">
        <v>100</v>
      </c>
      <c r="AA2" s="33">
        <v>103.09399999999999</v>
      </c>
      <c r="AB2" s="33">
        <v>9.6998855413506107</v>
      </c>
      <c r="AC2" s="33">
        <v>103.09399999999999</v>
      </c>
      <c r="AD2" s="33">
        <v>0</v>
      </c>
      <c r="AE2" s="33">
        <v>0</v>
      </c>
      <c r="AF2" s="33">
        <v>0</v>
      </c>
      <c r="AG2" s="33">
        <v>0</v>
      </c>
      <c r="AH2" s="33" t="s">
        <v>266</v>
      </c>
      <c r="AI2" s="33">
        <v>1.02430791316662E-4</v>
      </c>
      <c r="AJ2" s="33">
        <v>3.96</v>
      </c>
      <c r="AK2" s="33">
        <v>4.05625933613983E-4</v>
      </c>
      <c r="AL2" s="33" t="s">
        <v>267</v>
      </c>
      <c r="AM2" s="33">
        <v>3.0921295128717502E-3</v>
      </c>
      <c r="AN2" s="33">
        <v>5.65</v>
      </c>
      <c r="AO2" s="33">
        <v>1.74705317477254E-2</v>
      </c>
      <c r="AP2" s="33" t="s">
        <v>268</v>
      </c>
      <c r="AQ2" s="33">
        <v>3.5210584515102698E-3</v>
      </c>
      <c r="AR2" s="33">
        <v>3.28</v>
      </c>
      <c r="AS2" s="33">
        <v>1.1549071720953701E-2</v>
      </c>
      <c r="AT2" s="33" t="s">
        <v>269</v>
      </c>
      <c r="AU2" s="33">
        <v>1.4404330028905701E-2</v>
      </c>
      <c r="AV2" s="33">
        <v>2.0099999999999998</v>
      </c>
      <c r="AW2" s="33">
        <v>2.89527033581004E-2</v>
      </c>
      <c r="AX2" s="33" t="s">
        <v>287</v>
      </c>
      <c r="AY2" s="33">
        <v>5.81508138203969E-4</v>
      </c>
      <c r="AZ2" s="33">
        <v>5.65</v>
      </c>
      <c r="BA2" s="33">
        <v>3.2855209808524302E-3</v>
      </c>
      <c r="BB2" s="33" t="s">
        <v>288</v>
      </c>
      <c r="BC2" s="33">
        <v>7.9543911381845696E-3</v>
      </c>
      <c r="BD2" s="33">
        <v>0.78</v>
      </c>
      <c r="BE2" s="33">
        <v>6.2044250877839697E-3</v>
      </c>
      <c r="BF2" s="33" t="s">
        <v>265</v>
      </c>
      <c r="BG2" s="33">
        <v>8.0344151939007097E-2</v>
      </c>
      <c r="BH2" s="33">
        <v>2.5399999999999999E-4</v>
      </c>
      <c r="BI2" s="33">
        <v>2.0407414592507799E-5</v>
      </c>
      <c r="BJ2" s="33" t="s">
        <v>308</v>
      </c>
      <c r="BK2" s="33" t="s">
        <v>272</v>
      </c>
      <c r="BL2" s="33" t="s">
        <v>263</v>
      </c>
      <c r="BM2" s="33" t="s">
        <v>273</v>
      </c>
      <c r="BN2" s="33">
        <v>110</v>
      </c>
      <c r="BO2" s="33">
        <v>10</v>
      </c>
      <c r="BP2" s="33">
        <v>0</v>
      </c>
      <c r="BQ2" s="33">
        <v>100</v>
      </c>
      <c r="BR2" s="33">
        <v>200</v>
      </c>
      <c r="BS2" s="33" t="s">
        <v>274</v>
      </c>
      <c r="BT2" s="33">
        <v>27.370492651989998</v>
      </c>
      <c r="BU2" s="33">
        <v>27.370492651989998</v>
      </c>
      <c r="BV2" s="33">
        <v>150</v>
      </c>
      <c r="BW2" s="33">
        <v>68.426231629975106</v>
      </c>
      <c r="BX2" s="33">
        <v>30</v>
      </c>
      <c r="BY2" s="33">
        <v>13.685246325994999</v>
      </c>
      <c r="BZ2" s="33">
        <v>82.111477955970102</v>
      </c>
      <c r="CA2" s="33"/>
      <c r="CB2" s="33"/>
      <c r="CC2" s="33"/>
      <c r="CD2" s="33">
        <v>225.037344559334</v>
      </c>
      <c r="CE2" s="33">
        <v>5</v>
      </c>
      <c r="CF2" s="33">
        <v>185.54957586121</v>
      </c>
      <c r="CG2" s="33"/>
      <c r="CH2" s="33"/>
      <c r="CI2" s="33">
        <v>0</v>
      </c>
      <c r="CJ2" s="33">
        <v>0</v>
      </c>
      <c r="CK2" s="33">
        <v>6.7229999999999999</v>
      </c>
      <c r="CL2" s="33">
        <v>0</v>
      </c>
      <c r="CM2" s="33">
        <v>0</v>
      </c>
      <c r="CN2" s="33">
        <v>0.88902366242213804</v>
      </c>
      <c r="CO2" s="43">
        <v>88.902366242213802</v>
      </c>
      <c r="CP2" s="33">
        <v>9.1653005453747896E-2</v>
      </c>
      <c r="CQ2" s="33">
        <v>91.653005453747895</v>
      </c>
      <c r="CR2" s="33"/>
      <c r="CS2" s="33">
        <v>0</v>
      </c>
      <c r="CT2" s="34"/>
      <c r="CU2" s="34"/>
      <c r="CV2" s="33">
        <v>0</v>
      </c>
      <c r="CW2" s="33">
        <v>0</v>
      </c>
      <c r="CX2" s="33"/>
      <c r="CY2" s="33">
        <v>0</v>
      </c>
      <c r="CZ2" s="33">
        <v>0</v>
      </c>
      <c r="DA2" s="33"/>
      <c r="DB2" s="33">
        <v>0</v>
      </c>
      <c r="DC2" s="33">
        <v>0</v>
      </c>
      <c r="DD2" s="33"/>
      <c r="DE2" s="33">
        <v>0</v>
      </c>
      <c r="DF2" s="33">
        <v>0</v>
      </c>
      <c r="DG2" s="33"/>
      <c r="DH2" s="33">
        <v>0</v>
      </c>
      <c r="DI2" s="33">
        <v>0</v>
      </c>
      <c r="DJ2" s="33"/>
      <c r="DK2" s="33">
        <v>0</v>
      </c>
    </row>
    <row r="3" spans="1:115" x14ac:dyDescent="0.25">
      <c r="A3" s="33" t="s">
        <v>307</v>
      </c>
      <c r="B3" s="33">
        <v>1</v>
      </c>
      <c r="C3" s="33" t="s">
        <v>259</v>
      </c>
      <c r="D3" s="33" t="s">
        <v>304</v>
      </c>
      <c r="E3" s="33" t="s">
        <v>260</v>
      </c>
      <c r="F3" s="33" t="s">
        <v>141</v>
      </c>
      <c r="G3" s="33"/>
      <c r="H3" s="33" t="s">
        <v>290</v>
      </c>
      <c r="I3" s="33"/>
      <c r="J3" s="33"/>
      <c r="K3" s="33" t="s">
        <v>304</v>
      </c>
      <c r="L3" s="33" t="s">
        <v>262</v>
      </c>
      <c r="M3" s="33"/>
      <c r="N3" s="33"/>
      <c r="O3" s="33"/>
      <c r="P3" s="33"/>
      <c r="Q3" s="33"/>
      <c r="R3" s="33">
        <v>500</v>
      </c>
      <c r="S3" s="33" t="s">
        <v>263</v>
      </c>
      <c r="T3" s="33" t="s">
        <v>264</v>
      </c>
      <c r="U3" s="33"/>
      <c r="V3" s="33">
        <v>1000</v>
      </c>
      <c r="W3" s="33">
        <v>1000</v>
      </c>
      <c r="X3" s="33">
        <v>1</v>
      </c>
      <c r="Y3" s="33">
        <v>0</v>
      </c>
      <c r="Z3" s="33">
        <v>100</v>
      </c>
      <c r="AA3" s="33">
        <v>103.09399999999999</v>
      </c>
      <c r="AB3" s="33">
        <v>9.6998855413506107</v>
      </c>
      <c r="AC3" s="33">
        <v>103.09399999999999</v>
      </c>
      <c r="AD3" s="33">
        <v>0</v>
      </c>
      <c r="AE3" s="33">
        <v>0</v>
      </c>
      <c r="AF3" s="33">
        <v>0</v>
      </c>
      <c r="AG3" s="33">
        <v>0</v>
      </c>
      <c r="AH3" s="33" t="s">
        <v>266</v>
      </c>
      <c r="AI3" s="33">
        <v>4.7490639610452601E-4</v>
      </c>
      <c r="AJ3" s="33">
        <v>3.96</v>
      </c>
      <c r="AK3" s="33">
        <v>1.88062932857392E-3</v>
      </c>
      <c r="AL3" s="33" t="s">
        <v>267</v>
      </c>
      <c r="AM3" s="33">
        <v>1.43362368324054E-2</v>
      </c>
      <c r="AN3" s="33">
        <v>5.65</v>
      </c>
      <c r="AO3" s="33">
        <v>8.0999738103090399E-2</v>
      </c>
      <c r="AP3" s="33" t="s">
        <v>268</v>
      </c>
      <c r="AQ3" s="33">
        <v>1.63249073660931E-2</v>
      </c>
      <c r="AR3" s="33">
        <v>3.28</v>
      </c>
      <c r="AS3" s="33">
        <v>5.3545696160785299E-2</v>
      </c>
      <c r="AT3" s="33" t="s">
        <v>269</v>
      </c>
      <c r="AU3" s="33">
        <v>6.6783711952198996E-2</v>
      </c>
      <c r="AV3" s="33">
        <v>2.0099999999999998</v>
      </c>
      <c r="AW3" s="33">
        <v>0.13423526102392</v>
      </c>
      <c r="AX3" s="33" t="s">
        <v>287</v>
      </c>
      <c r="AY3" s="33">
        <v>2.6960831862183998E-3</v>
      </c>
      <c r="AZ3" s="33">
        <v>5.65</v>
      </c>
      <c r="BA3" s="33">
        <v>1.5232870002134E-2</v>
      </c>
      <c r="BB3" s="33" t="s">
        <v>288</v>
      </c>
      <c r="BC3" s="33">
        <v>3.6879449822492097E-2</v>
      </c>
      <c r="BD3" s="33">
        <v>0.78</v>
      </c>
      <c r="BE3" s="33">
        <v>2.87659708615438E-2</v>
      </c>
      <c r="BF3" s="33" t="s">
        <v>265</v>
      </c>
      <c r="BG3" s="33">
        <v>0.37250470444448802</v>
      </c>
      <c r="BH3" s="33">
        <v>2.5399999999999999E-4</v>
      </c>
      <c r="BI3" s="33">
        <v>9.4616194928899794E-5</v>
      </c>
      <c r="BJ3" s="33" t="s">
        <v>308</v>
      </c>
      <c r="BK3" s="33" t="s">
        <v>272</v>
      </c>
      <c r="BL3" s="33" t="s">
        <v>263</v>
      </c>
      <c r="BM3" s="33" t="s">
        <v>273</v>
      </c>
      <c r="BN3" s="33">
        <v>510</v>
      </c>
      <c r="BO3" s="33">
        <v>10</v>
      </c>
      <c r="BP3" s="33">
        <v>0</v>
      </c>
      <c r="BQ3" s="33">
        <v>500</v>
      </c>
      <c r="BR3" s="33">
        <v>200</v>
      </c>
      <c r="BS3" s="33" t="s">
        <v>274</v>
      </c>
      <c r="BT3" s="33">
        <v>27.370492651989998</v>
      </c>
      <c r="BU3" s="33">
        <v>27.370492651989998</v>
      </c>
      <c r="BV3" s="33">
        <v>150</v>
      </c>
      <c r="BW3" s="33">
        <v>68.426231629975106</v>
      </c>
      <c r="BX3" s="33">
        <v>150</v>
      </c>
      <c r="BY3" s="33">
        <v>68.426231629975106</v>
      </c>
      <c r="BZ3" s="33">
        <v>136.85246325995001</v>
      </c>
      <c r="CA3" s="33"/>
      <c r="CB3" s="33"/>
      <c r="CC3" s="33"/>
      <c r="CD3" s="33">
        <v>225.037344559334</v>
      </c>
      <c r="CE3" s="33">
        <v>22</v>
      </c>
      <c r="CF3" s="33">
        <v>185.54957586121</v>
      </c>
      <c r="CG3" s="33"/>
      <c r="CH3" s="33"/>
      <c r="CI3" s="33">
        <v>0</v>
      </c>
      <c r="CJ3" s="33">
        <v>0</v>
      </c>
      <c r="CK3" s="33">
        <v>29.581199999999999</v>
      </c>
      <c r="CL3" s="33">
        <v>0</v>
      </c>
      <c r="CM3" s="33">
        <v>0</v>
      </c>
      <c r="CN3" s="33">
        <v>0.33349683608324998</v>
      </c>
      <c r="CO3" s="43">
        <v>166.748418041625</v>
      </c>
      <c r="CP3" s="33">
        <v>3.43815228191666E-2</v>
      </c>
      <c r="CQ3" s="33">
        <v>34.381522819166598</v>
      </c>
      <c r="CR3" s="33"/>
      <c r="CS3" s="33">
        <v>0</v>
      </c>
      <c r="CT3" s="34"/>
      <c r="CU3" s="34"/>
      <c r="CV3" s="33">
        <v>0</v>
      </c>
      <c r="CW3" s="33">
        <v>0</v>
      </c>
      <c r="CX3" s="33"/>
      <c r="CY3" s="33">
        <v>0</v>
      </c>
      <c r="CZ3" s="33">
        <v>0</v>
      </c>
      <c r="DA3" s="33"/>
      <c r="DB3" s="33">
        <v>0</v>
      </c>
      <c r="DC3" s="33">
        <v>0</v>
      </c>
      <c r="DD3" s="33"/>
      <c r="DE3" s="33">
        <v>0</v>
      </c>
      <c r="DF3" s="33">
        <v>0</v>
      </c>
      <c r="DG3" s="33"/>
      <c r="DH3" s="33">
        <v>0</v>
      </c>
      <c r="DI3" s="33">
        <v>0</v>
      </c>
      <c r="DJ3" s="33"/>
      <c r="DK3" s="33">
        <v>0</v>
      </c>
    </row>
  </sheetData>
  <pageMargins left="0.75" right="0.75" top="1" bottom="1" header="0.5" footer="0.5"/>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ED29A-0AEF-4C61-A521-AA76DC439DCC}">
  <dimension ref="A1:DO3"/>
  <sheetViews>
    <sheetView topLeftCell="CH1" workbookViewId="0">
      <selection activeCell="CV28" sqref="CV28"/>
    </sheetView>
  </sheetViews>
  <sheetFormatPr defaultColWidth="9.36328125" defaultRowHeight="12.5" x14ac:dyDescent="0.25"/>
  <cols>
    <col min="1" max="16384" width="9.36328125" style="32"/>
  </cols>
  <sheetData>
    <row r="1" spans="1:119" ht="70" customHeight="1" x14ac:dyDescent="0.25">
      <c r="A1" s="30" t="s">
        <v>146</v>
      </c>
      <c r="B1" s="30" t="s">
        <v>147</v>
      </c>
      <c r="C1" s="30" t="s">
        <v>148</v>
      </c>
      <c r="D1" s="30" t="s">
        <v>149</v>
      </c>
      <c r="E1" s="30" t="s">
        <v>150</v>
      </c>
      <c r="F1" s="30" t="s">
        <v>151</v>
      </c>
      <c r="G1" s="30" t="s">
        <v>152</v>
      </c>
      <c r="H1" s="30" t="s">
        <v>153</v>
      </c>
      <c r="I1" s="30" t="s">
        <v>154</v>
      </c>
      <c r="J1" s="30" t="s">
        <v>155</v>
      </c>
      <c r="K1" s="30" t="s">
        <v>156</v>
      </c>
      <c r="L1" s="30" t="s">
        <v>157</v>
      </c>
      <c r="M1" s="30" t="s">
        <v>158</v>
      </c>
      <c r="N1" s="30" t="s">
        <v>159</v>
      </c>
      <c r="O1" s="30" t="s">
        <v>160</v>
      </c>
      <c r="P1" s="30" t="s">
        <v>161</v>
      </c>
      <c r="Q1" s="30" t="s">
        <v>162</v>
      </c>
      <c r="R1" s="30" t="s">
        <v>163</v>
      </c>
      <c r="S1" s="30" t="s">
        <v>164</v>
      </c>
      <c r="T1" s="30" t="s">
        <v>165</v>
      </c>
      <c r="U1" s="30" t="s">
        <v>166</v>
      </c>
      <c r="V1" s="30" t="s">
        <v>167</v>
      </c>
      <c r="W1" s="30" t="s">
        <v>168</v>
      </c>
      <c r="X1" s="30" t="s">
        <v>169</v>
      </c>
      <c r="Y1" s="31" t="s">
        <v>170</v>
      </c>
      <c r="Z1" s="30" t="s">
        <v>171</v>
      </c>
      <c r="AA1" s="30" t="s">
        <v>172</v>
      </c>
      <c r="AB1" s="30" t="s">
        <v>173</v>
      </c>
      <c r="AC1" s="30" t="s">
        <v>174</v>
      </c>
      <c r="AD1" s="30" t="s">
        <v>175</v>
      </c>
      <c r="AE1" s="30" t="s">
        <v>176</v>
      </c>
      <c r="AF1" s="31" t="s">
        <v>177</v>
      </c>
      <c r="AG1" s="31" t="s">
        <v>178</v>
      </c>
      <c r="AH1" s="30" t="s">
        <v>179</v>
      </c>
      <c r="AI1" s="30" t="s">
        <v>180</v>
      </c>
      <c r="AJ1" s="30" t="s">
        <v>181</v>
      </c>
      <c r="AK1" s="31" t="s">
        <v>182</v>
      </c>
      <c r="AL1" s="30" t="s">
        <v>183</v>
      </c>
      <c r="AM1" s="30" t="s">
        <v>184</v>
      </c>
      <c r="AN1" s="30" t="s">
        <v>185</v>
      </c>
      <c r="AO1" s="31" t="s">
        <v>186</v>
      </c>
      <c r="AP1" s="30" t="s">
        <v>187</v>
      </c>
      <c r="AQ1" s="30" t="s">
        <v>188</v>
      </c>
      <c r="AR1" s="30" t="s">
        <v>189</v>
      </c>
      <c r="AS1" s="31" t="s">
        <v>190</v>
      </c>
      <c r="AT1" s="30" t="s">
        <v>191</v>
      </c>
      <c r="AU1" s="30" t="s">
        <v>192</v>
      </c>
      <c r="AV1" s="30" t="s">
        <v>193</v>
      </c>
      <c r="AW1" s="31" t="s">
        <v>194</v>
      </c>
      <c r="AX1" s="30" t="s">
        <v>195</v>
      </c>
      <c r="AY1" s="30" t="s">
        <v>196</v>
      </c>
      <c r="AZ1" s="30" t="s">
        <v>197</v>
      </c>
      <c r="BA1" s="31" t="s">
        <v>198</v>
      </c>
      <c r="BB1" s="30" t="s">
        <v>199</v>
      </c>
      <c r="BC1" s="30" t="s">
        <v>200</v>
      </c>
      <c r="BD1" s="30" t="s">
        <v>201</v>
      </c>
      <c r="BE1" s="31" t="s">
        <v>202</v>
      </c>
      <c r="BF1" s="30" t="s">
        <v>203</v>
      </c>
      <c r="BG1" s="30" t="s">
        <v>204</v>
      </c>
      <c r="BH1" s="30" t="s">
        <v>205</v>
      </c>
      <c r="BI1" s="31" t="s">
        <v>206</v>
      </c>
      <c r="BJ1" s="30" t="s">
        <v>279</v>
      </c>
      <c r="BK1" s="30" t="s">
        <v>280</v>
      </c>
      <c r="BL1" s="30" t="s">
        <v>281</v>
      </c>
      <c r="BM1" s="31" t="s">
        <v>282</v>
      </c>
      <c r="BN1" s="30" t="s">
        <v>207</v>
      </c>
      <c r="BO1" s="30" t="s">
        <v>208</v>
      </c>
      <c r="BP1" s="30" t="s">
        <v>209</v>
      </c>
      <c r="BQ1" s="30" t="s">
        <v>210</v>
      </c>
      <c r="BR1" s="30" t="s">
        <v>211</v>
      </c>
      <c r="BS1" s="30" t="s">
        <v>212</v>
      </c>
      <c r="BT1" s="30" t="s">
        <v>213</v>
      </c>
      <c r="BU1" s="30" t="s">
        <v>214</v>
      </c>
      <c r="BV1" s="30" t="s">
        <v>215</v>
      </c>
      <c r="BW1" s="30" t="s">
        <v>216</v>
      </c>
      <c r="BX1" s="30" t="s">
        <v>217</v>
      </c>
      <c r="BY1" s="30" t="s">
        <v>218</v>
      </c>
      <c r="BZ1" s="30" t="s">
        <v>219</v>
      </c>
      <c r="CA1" s="30" t="s">
        <v>220</v>
      </c>
      <c r="CB1" s="30" t="s">
        <v>221</v>
      </c>
      <c r="CC1" s="30" t="s">
        <v>222</v>
      </c>
      <c r="CD1" s="31" t="s">
        <v>223</v>
      </c>
      <c r="CE1" s="30" t="s">
        <v>224</v>
      </c>
      <c r="CF1" s="30" t="s">
        <v>225</v>
      </c>
      <c r="CG1" s="30" t="s">
        <v>226</v>
      </c>
      <c r="CH1" s="30" t="s">
        <v>227</v>
      </c>
      <c r="CI1" s="30" t="s">
        <v>228</v>
      </c>
      <c r="CJ1" s="30" t="s">
        <v>229</v>
      </c>
      <c r="CK1" s="30" t="s">
        <v>230</v>
      </c>
      <c r="CL1" s="30" t="s">
        <v>231</v>
      </c>
      <c r="CM1" s="30" t="s">
        <v>232</v>
      </c>
      <c r="CN1" s="31" t="s">
        <v>233</v>
      </c>
      <c r="CO1" s="31" t="s">
        <v>234</v>
      </c>
      <c r="CP1" s="31" t="s">
        <v>235</v>
      </c>
      <c r="CQ1" s="31" t="s">
        <v>236</v>
      </c>
      <c r="CR1" s="31" t="s">
        <v>237</v>
      </c>
      <c r="CS1" s="31" t="s">
        <v>238</v>
      </c>
      <c r="CT1" s="31" t="s">
        <v>239</v>
      </c>
      <c r="CU1" s="31" t="s">
        <v>240</v>
      </c>
      <c r="CV1" s="31" t="s">
        <v>241</v>
      </c>
      <c r="CW1" s="31" t="s">
        <v>242</v>
      </c>
      <c r="CZ1" s="30" t="s">
        <v>243</v>
      </c>
      <c r="DA1" s="30" t="s">
        <v>244</v>
      </c>
      <c r="DB1" s="30" t="s">
        <v>245</v>
      </c>
      <c r="DC1" s="30" t="s">
        <v>246</v>
      </c>
      <c r="DD1" s="30" t="s">
        <v>247</v>
      </c>
      <c r="DE1" s="30" t="s">
        <v>248</v>
      </c>
      <c r="DF1" s="30" t="s">
        <v>249</v>
      </c>
      <c r="DG1" s="30" t="s">
        <v>250</v>
      </c>
      <c r="DH1" s="30" t="s">
        <v>251</v>
      </c>
      <c r="DI1" s="30" t="s">
        <v>252</v>
      </c>
      <c r="DJ1" s="30" t="s">
        <v>253</v>
      </c>
      <c r="DK1" s="30" t="s">
        <v>254</v>
      </c>
      <c r="DL1" s="30" t="s">
        <v>255</v>
      </c>
      <c r="DM1" s="30" t="s">
        <v>256</v>
      </c>
      <c r="DN1" s="30" t="s">
        <v>257</v>
      </c>
      <c r="DO1" s="30" t="s">
        <v>258</v>
      </c>
    </row>
    <row r="2" spans="1:119" x14ac:dyDescent="0.25">
      <c r="A2" s="33" t="s">
        <v>310</v>
      </c>
      <c r="B2" s="33">
        <v>1</v>
      </c>
      <c r="C2" s="33" t="s">
        <v>259</v>
      </c>
      <c r="D2" s="33" t="s">
        <v>304</v>
      </c>
      <c r="E2" s="33" t="s">
        <v>260</v>
      </c>
      <c r="F2" s="33" t="s">
        <v>141</v>
      </c>
      <c r="G2" s="33"/>
      <c r="H2" s="33" t="s">
        <v>292</v>
      </c>
      <c r="I2" s="33"/>
      <c r="J2" s="33"/>
      <c r="K2" s="33" t="s">
        <v>304</v>
      </c>
      <c r="L2" s="33" t="s">
        <v>262</v>
      </c>
      <c r="M2" s="33"/>
      <c r="N2" s="33"/>
      <c r="O2" s="33"/>
      <c r="P2" s="33"/>
      <c r="Q2" s="33"/>
      <c r="R2" s="33">
        <v>100</v>
      </c>
      <c r="S2" s="33" t="s">
        <v>263</v>
      </c>
      <c r="T2" s="33" t="s">
        <v>264</v>
      </c>
      <c r="U2" s="33"/>
      <c r="V2" s="33">
        <v>1000</v>
      </c>
      <c r="W2" s="33">
        <v>1000</v>
      </c>
      <c r="X2" s="33">
        <v>1</v>
      </c>
      <c r="Y2" s="33">
        <v>0</v>
      </c>
      <c r="Z2" s="33">
        <v>100</v>
      </c>
      <c r="AA2" s="33">
        <v>99.329002799999998</v>
      </c>
      <c r="AB2" s="33">
        <v>10.067552998729999</v>
      </c>
      <c r="AC2" s="33">
        <v>99.329002799999998</v>
      </c>
      <c r="AD2" s="33">
        <v>0</v>
      </c>
      <c r="AE2" s="33">
        <v>0</v>
      </c>
      <c r="AF2" s="33">
        <v>0</v>
      </c>
      <c r="AG2" s="33">
        <v>0</v>
      </c>
      <c r="AH2" s="33" t="s">
        <v>293</v>
      </c>
      <c r="AI2" s="33">
        <v>2.1085483000540101E-4</v>
      </c>
      <c r="AJ2" s="33">
        <v>3.02</v>
      </c>
      <c r="AK2" s="33">
        <v>6.3678158661631097E-4</v>
      </c>
      <c r="AL2" s="33" t="s">
        <v>294</v>
      </c>
      <c r="AM2" s="33">
        <v>1.4248205056982601E-4</v>
      </c>
      <c r="AN2" s="33">
        <v>0.375</v>
      </c>
      <c r="AO2" s="33">
        <v>5.3430768963684803E-5</v>
      </c>
      <c r="AP2" s="33" t="s">
        <v>267</v>
      </c>
      <c r="AQ2" s="33">
        <v>3.0977055172852299E-3</v>
      </c>
      <c r="AR2" s="33">
        <v>5.65</v>
      </c>
      <c r="AS2" s="33">
        <v>1.7502036172661498E-2</v>
      </c>
      <c r="AT2" s="33" t="s">
        <v>295</v>
      </c>
      <c r="AU2" s="33">
        <v>3.2779952563864899E-3</v>
      </c>
      <c r="AV2" s="33">
        <v>8.3800000000000008</v>
      </c>
      <c r="AW2" s="33">
        <v>2.74696002485188E-2</v>
      </c>
      <c r="AX2" s="33" t="s">
        <v>296</v>
      </c>
      <c r="AY2" s="33">
        <v>1.5062388203095901E-2</v>
      </c>
      <c r="AZ2" s="33">
        <v>8.4320000000000004</v>
      </c>
      <c r="BA2" s="33">
        <v>0.12700605732850501</v>
      </c>
      <c r="BB2" s="33" t="s">
        <v>297</v>
      </c>
      <c r="BC2" s="33">
        <v>5.7364916986763501E-3</v>
      </c>
      <c r="BD2" s="33">
        <v>6.4050000000000002</v>
      </c>
      <c r="BE2" s="33">
        <v>3.6742229330021997E-2</v>
      </c>
      <c r="BF2" s="33" t="s">
        <v>298</v>
      </c>
      <c r="BG2" s="33">
        <v>4.77903801124237E-4</v>
      </c>
      <c r="BH2" s="33">
        <v>6.2122539999999997</v>
      </c>
      <c r="BI2" s="33">
        <v>2.9688598001492502E-3</v>
      </c>
      <c r="BJ2" s="33" t="s">
        <v>265</v>
      </c>
      <c r="BK2" s="33">
        <v>8.1994178642856602E-2</v>
      </c>
      <c r="BL2" s="33">
        <v>2.5399999999999999E-4</v>
      </c>
      <c r="BM2" s="33">
        <v>2.08265213752856E-5</v>
      </c>
      <c r="BN2" s="33" t="s">
        <v>308</v>
      </c>
      <c r="BO2" s="33" t="s">
        <v>272</v>
      </c>
      <c r="BP2" s="33" t="s">
        <v>263</v>
      </c>
      <c r="BQ2" s="33" t="s">
        <v>273</v>
      </c>
      <c r="BR2" s="33">
        <v>110</v>
      </c>
      <c r="BS2" s="33">
        <v>10</v>
      </c>
      <c r="BT2" s="33">
        <v>0</v>
      </c>
      <c r="BU2" s="33">
        <v>100</v>
      </c>
      <c r="BV2" s="33">
        <v>200</v>
      </c>
      <c r="BW2" s="33" t="s">
        <v>274</v>
      </c>
      <c r="BX2" s="33">
        <v>27.370492651989998</v>
      </c>
      <c r="BY2" s="33">
        <v>27.370492651989998</v>
      </c>
      <c r="BZ2" s="33">
        <v>150</v>
      </c>
      <c r="CA2" s="33">
        <v>68.426231629975106</v>
      </c>
      <c r="CB2" s="33">
        <v>30</v>
      </c>
      <c r="CC2" s="33">
        <v>13.685246325994999</v>
      </c>
      <c r="CD2" s="33">
        <v>82.111477955970102</v>
      </c>
      <c r="CE2" s="33"/>
      <c r="CF2" s="33"/>
      <c r="CG2" s="33"/>
      <c r="CH2" s="33">
        <v>233.567229570536</v>
      </c>
      <c r="CI2" s="33">
        <v>5</v>
      </c>
      <c r="CJ2" s="33">
        <v>188.453452639191</v>
      </c>
      <c r="CK2" s="33"/>
      <c r="CL2" s="33"/>
      <c r="CM2" s="33">
        <v>0</v>
      </c>
      <c r="CN2" s="33">
        <v>0</v>
      </c>
      <c r="CO2" s="33">
        <v>6.7229999999999999</v>
      </c>
      <c r="CP2" s="33">
        <v>0</v>
      </c>
      <c r="CQ2" s="33">
        <v>0</v>
      </c>
      <c r="CR2" s="33">
        <v>0.89046877777726996</v>
      </c>
      <c r="CS2" s="43">
        <v>89.046877777727005</v>
      </c>
      <c r="CT2" s="33">
        <v>8.8449375721150997E-2</v>
      </c>
      <c r="CU2" s="33">
        <v>88.449375721151</v>
      </c>
      <c r="CV2" s="33"/>
      <c r="CW2" s="33">
        <v>0</v>
      </c>
      <c r="CX2" s="34"/>
      <c r="CY2" s="34"/>
      <c r="CZ2" s="33">
        <v>0</v>
      </c>
      <c r="DA2" s="33">
        <v>0</v>
      </c>
      <c r="DB2" s="33"/>
      <c r="DC2" s="33">
        <v>0</v>
      </c>
      <c r="DD2" s="33">
        <v>0</v>
      </c>
      <c r="DE2" s="33"/>
      <c r="DF2" s="33">
        <v>0</v>
      </c>
      <c r="DG2" s="33">
        <v>0</v>
      </c>
      <c r="DH2" s="33"/>
      <c r="DI2" s="33">
        <v>0</v>
      </c>
      <c r="DJ2" s="33">
        <v>0</v>
      </c>
      <c r="DK2" s="33"/>
      <c r="DL2" s="33">
        <v>0</v>
      </c>
      <c r="DM2" s="33">
        <v>0</v>
      </c>
      <c r="DN2" s="33"/>
      <c r="DO2" s="33">
        <v>0</v>
      </c>
    </row>
    <row r="3" spans="1:119" x14ac:dyDescent="0.25">
      <c r="A3" s="33" t="s">
        <v>310</v>
      </c>
      <c r="B3" s="33">
        <v>1</v>
      </c>
      <c r="C3" s="33" t="s">
        <v>259</v>
      </c>
      <c r="D3" s="33" t="s">
        <v>304</v>
      </c>
      <c r="E3" s="33" t="s">
        <v>260</v>
      </c>
      <c r="F3" s="33" t="s">
        <v>141</v>
      </c>
      <c r="G3" s="33"/>
      <c r="H3" s="33" t="s">
        <v>292</v>
      </c>
      <c r="I3" s="33"/>
      <c r="J3" s="33"/>
      <c r="K3" s="33" t="s">
        <v>304</v>
      </c>
      <c r="L3" s="33" t="s">
        <v>262</v>
      </c>
      <c r="M3" s="33"/>
      <c r="N3" s="33"/>
      <c r="O3" s="33"/>
      <c r="P3" s="33"/>
      <c r="Q3" s="33"/>
      <c r="R3" s="33">
        <v>500</v>
      </c>
      <c r="S3" s="33" t="s">
        <v>263</v>
      </c>
      <c r="T3" s="33" t="s">
        <v>264</v>
      </c>
      <c r="U3" s="33"/>
      <c r="V3" s="33">
        <v>1000</v>
      </c>
      <c r="W3" s="33">
        <v>1000</v>
      </c>
      <c r="X3" s="33">
        <v>1</v>
      </c>
      <c r="Y3" s="33">
        <v>0</v>
      </c>
      <c r="Z3" s="33">
        <v>100</v>
      </c>
      <c r="AA3" s="33">
        <v>99.329002799999998</v>
      </c>
      <c r="AB3" s="33">
        <v>10.067552998729999</v>
      </c>
      <c r="AC3" s="33">
        <v>99.329002799999998</v>
      </c>
      <c r="AD3" s="33">
        <v>0</v>
      </c>
      <c r="AE3" s="33">
        <v>0</v>
      </c>
      <c r="AF3" s="33">
        <v>0</v>
      </c>
      <c r="AG3" s="33">
        <v>0</v>
      </c>
      <c r="AH3" s="33" t="s">
        <v>293</v>
      </c>
      <c r="AI3" s="33">
        <v>9.7759966638867797E-4</v>
      </c>
      <c r="AJ3" s="33">
        <v>3.02</v>
      </c>
      <c r="AK3" s="33">
        <v>2.9523509924938101E-3</v>
      </c>
      <c r="AL3" s="33" t="s">
        <v>294</v>
      </c>
      <c r="AM3" s="33">
        <v>6.60598598096466E-4</v>
      </c>
      <c r="AN3" s="33">
        <v>0.375</v>
      </c>
      <c r="AO3" s="33">
        <v>2.4772447428617501E-4</v>
      </c>
      <c r="AP3" s="33" t="s">
        <v>267</v>
      </c>
      <c r="AQ3" s="33">
        <v>1.43620892165042E-2</v>
      </c>
      <c r="AR3" s="33">
        <v>5.65</v>
      </c>
      <c r="AS3" s="33">
        <v>8.1145804073249006E-2</v>
      </c>
      <c r="AT3" s="33" t="s">
        <v>295</v>
      </c>
      <c r="AU3" s="33">
        <v>1.5197978006882801E-2</v>
      </c>
      <c r="AV3" s="33">
        <v>8.3800000000000008</v>
      </c>
      <c r="AW3" s="33">
        <v>0.127359055697678</v>
      </c>
      <c r="AX3" s="33" t="s">
        <v>296</v>
      </c>
      <c r="AY3" s="33">
        <v>6.9834708941626494E-2</v>
      </c>
      <c r="AZ3" s="33">
        <v>8.4320000000000004</v>
      </c>
      <c r="BA3" s="33">
        <v>0.58884626579579402</v>
      </c>
      <c r="BB3" s="33" t="s">
        <v>297</v>
      </c>
      <c r="BC3" s="33">
        <v>2.6596461512044901E-2</v>
      </c>
      <c r="BD3" s="33">
        <v>6.4050000000000002</v>
      </c>
      <c r="BE3" s="33">
        <v>0.17035033598464799</v>
      </c>
      <c r="BF3" s="33" t="s">
        <v>298</v>
      </c>
      <c r="BG3" s="33">
        <v>2.2157358052123698E-3</v>
      </c>
      <c r="BH3" s="33">
        <v>6.2122539999999997</v>
      </c>
      <c r="BI3" s="33">
        <v>1.3764713618873801E-2</v>
      </c>
      <c r="BJ3" s="33" t="s">
        <v>265</v>
      </c>
      <c r="BK3" s="33">
        <v>0.38015482825324398</v>
      </c>
      <c r="BL3" s="33">
        <v>2.5399999999999999E-4</v>
      </c>
      <c r="BM3" s="33">
        <v>9.6559326376324006E-5</v>
      </c>
      <c r="BN3" s="33" t="s">
        <v>308</v>
      </c>
      <c r="BO3" s="33" t="s">
        <v>272</v>
      </c>
      <c r="BP3" s="33" t="s">
        <v>263</v>
      </c>
      <c r="BQ3" s="33" t="s">
        <v>273</v>
      </c>
      <c r="BR3" s="33">
        <v>510</v>
      </c>
      <c r="BS3" s="33">
        <v>10</v>
      </c>
      <c r="BT3" s="33">
        <v>0</v>
      </c>
      <c r="BU3" s="33">
        <v>500</v>
      </c>
      <c r="BV3" s="33">
        <v>200</v>
      </c>
      <c r="BW3" s="33" t="s">
        <v>274</v>
      </c>
      <c r="BX3" s="33">
        <v>27.370492651989998</v>
      </c>
      <c r="BY3" s="33">
        <v>27.370492651989998</v>
      </c>
      <c r="BZ3" s="33">
        <v>150</v>
      </c>
      <c r="CA3" s="33">
        <v>68.426231629975106</v>
      </c>
      <c r="CB3" s="33">
        <v>150</v>
      </c>
      <c r="CC3" s="33">
        <v>68.426231629975106</v>
      </c>
      <c r="CD3" s="33">
        <v>136.85246325995001</v>
      </c>
      <c r="CE3" s="33"/>
      <c r="CF3" s="33"/>
      <c r="CG3" s="33"/>
      <c r="CH3" s="33">
        <v>233.567229570536</v>
      </c>
      <c r="CI3" s="33">
        <v>22</v>
      </c>
      <c r="CJ3" s="33">
        <v>188.453452639191</v>
      </c>
      <c r="CK3" s="33"/>
      <c r="CL3" s="33"/>
      <c r="CM3" s="33">
        <v>0</v>
      </c>
      <c r="CN3" s="33">
        <v>0</v>
      </c>
      <c r="CO3" s="33">
        <v>29.581199999999999</v>
      </c>
      <c r="CP3" s="33">
        <v>0</v>
      </c>
      <c r="CQ3" s="33">
        <v>0</v>
      </c>
      <c r="CR3" s="33">
        <v>0.334836852139827</v>
      </c>
      <c r="CS3" s="43">
        <v>167.41842606991401</v>
      </c>
      <c r="CT3" s="33">
        <v>3.32590106237401E-2</v>
      </c>
      <c r="CU3" s="33">
        <v>33.259010623740103</v>
      </c>
      <c r="CV3" s="33"/>
      <c r="CW3" s="33">
        <v>0</v>
      </c>
      <c r="CX3" s="34"/>
      <c r="CY3" s="34"/>
      <c r="CZ3" s="33">
        <v>0</v>
      </c>
      <c r="DA3" s="33">
        <v>0</v>
      </c>
      <c r="DB3" s="33"/>
      <c r="DC3" s="33">
        <v>0</v>
      </c>
      <c r="DD3" s="33">
        <v>0</v>
      </c>
      <c r="DE3" s="33"/>
      <c r="DF3" s="33">
        <v>0</v>
      </c>
      <c r="DG3" s="33">
        <v>0</v>
      </c>
      <c r="DH3" s="33"/>
      <c r="DI3" s="33">
        <v>0</v>
      </c>
      <c r="DJ3" s="33">
        <v>0</v>
      </c>
      <c r="DK3" s="33"/>
      <c r="DL3" s="33">
        <v>0</v>
      </c>
      <c r="DM3" s="33">
        <v>0</v>
      </c>
      <c r="DN3" s="33"/>
      <c r="DO3" s="33">
        <v>0</v>
      </c>
    </row>
  </sheetData>
  <pageMargins left="0.75" right="0.75" top="1" bottom="1" header="0.5" footer="0.5"/>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AE1F0-4F74-4947-A4ED-F470D967C083}">
  <dimension ref="A1:DS3"/>
  <sheetViews>
    <sheetView topLeftCell="CK1" workbookViewId="0">
      <selection activeCell="CT20" sqref="CT20"/>
    </sheetView>
  </sheetViews>
  <sheetFormatPr defaultColWidth="9.36328125" defaultRowHeight="12.5" x14ac:dyDescent="0.25"/>
  <cols>
    <col min="1" max="16384" width="9.36328125" style="32"/>
  </cols>
  <sheetData>
    <row r="1" spans="1:123" ht="70" customHeight="1" x14ac:dyDescent="0.25">
      <c r="A1" s="30" t="s">
        <v>146</v>
      </c>
      <c r="B1" s="30" t="s">
        <v>147</v>
      </c>
      <c r="C1" s="30" t="s">
        <v>148</v>
      </c>
      <c r="D1" s="30" t="s">
        <v>149</v>
      </c>
      <c r="E1" s="30" t="s">
        <v>150</v>
      </c>
      <c r="F1" s="30" t="s">
        <v>151</v>
      </c>
      <c r="G1" s="30" t="s">
        <v>152</v>
      </c>
      <c r="H1" s="30" t="s">
        <v>153</v>
      </c>
      <c r="I1" s="30" t="s">
        <v>154</v>
      </c>
      <c r="J1" s="30" t="s">
        <v>155</v>
      </c>
      <c r="K1" s="30" t="s">
        <v>156</v>
      </c>
      <c r="L1" s="30" t="s">
        <v>157</v>
      </c>
      <c r="M1" s="30" t="s">
        <v>158</v>
      </c>
      <c r="N1" s="30" t="s">
        <v>159</v>
      </c>
      <c r="O1" s="30" t="s">
        <v>160</v>
      </c>
      <c r="P1" s="30" t="s">
        <v>161</v>
      </c>
      <c r="Q1" s="30" t="s">
        <v>162</v>
      </c>
      <c r="R1" s="30" t="s">
        <v>163</v>
      </c>
      <c r="S1" s="30" t="s">
        <v>164</v>
      </c>
      <c r="T1" s="30" t="s">
        <v>165</v>
      </c>
      <c r="U1" s="30" t="s">
        <v>166</v>
      </c>
      <c r="V1" s="30" t="s">
        <v>167</v>
      </c>
      <c r="W1" s="30" t="s">
        <v>168</v>
      </c>
      <c r="X1" s="30" t="s">
        <v>169</v>
      </c>
      <c r="Y1" s="31" t="s">
        <v>170</v>
      </c>
      <c r="Z1" s="30" t="s">
        <v>171</v>
      </c>
      <c r="AA1" s="30" t="s">
        <v>172</v>
      </c>
      <c r="AB1" s="30" t="s">
        <v>173</v>
      </c>
      <c r="AC1" s="30" t="s">
        <v>174</v>
      </c>
      <c r="AD1" s="30" t="s">
        <v>175</v>
      </c>
      <c r="AE1" s="30" t="s">
        <v>176</v>
      </c>
      <c r="AF1" s="31" t="s">
        <v>177</v>
      </c>
      <c r="AG1" s="31" t="s">
        <v>178</v>
      </c>
      <c r="AH1" s="30" t="s">
        <v>179</v>
      </c>
      <c r="AI1" s="30" t="s">
        <v>180</v>
      </c>
      <c r="AJ1" s="30" t="s">
        <v>181</v>
      </c>
      <c r="AK1" s="31" t="s">
        <v>182</v>
      </c>
      <c r="AL1" s="30" t="s">
        <v>183</v>
      </c>
      <c r="AM1" s="30" t="s">
        <v>184</v>
      </c>
      <c r="AN1" s="30" t="s">
        <v>185</v>
      </c>
      <c r="AO1" s="31" t="s">
        <v>186</v>
      </c>
      <c r="AP1" s="30" t="s">
        <v>187</v>
      </c>
      <c r="AQ1" s="30" t="s">
        <v>188</v>
      </c>
      <c r="AR1" s="30" t="s">
        <v>189</v>
      </c>
      <c r="AS1" s="31" t="s">
        <v>190</v>
      </c>
      <c r="AT1" s="30" t="s">
        <v>191</v>
      </c>
      <c r="AU1" s="30" t="s">
        <v>192</v>
      </c>
      <c r="AV1" s="30" t="s">
        <v>193</v>
      </c>
      <c r="AW1" s="31" t="s">
        <v>194</v>
      </c>
      <c r="AX1" s="30" t="s">
        <v>195</v>
      </c>
      <c r="AY1" s="30" t="s">
        <v>196</v>
      </c>
      <c r="AZ1" s="30" t="s">
        <v>197</v>
      </c>
      <c r="BA1" s="31" t="s">
        <v>198</v>
      </c>
      <c r="BB1" s="30" t="s">
        <v>199</v>
      </c>
      <c r="BC1" s="30" t="s">
        <v>200</v>
      </c>
      <c r="BD1" s="30" t="s">
        <v>201</v>
      </c>
      <c r="BE1" s="31" t="s">
        <v>202</v>
      </c>
      <c r="BF1" s="30" t="s">
        <v>203</v>
      </c>
      <c r="BG1" s="30" t="s">
        <v>204</v>
      </c>
      <c r="BH1" s="30" t="s">
        <v>205</v>
      </c>
      <c r="BI1" s="31" t="s">
        <v>206</v>
      </c>
      <c r="BJ1" s="30" t="s">
        <v>279</v>
      </c>
      <c r="BK1" s="30" t="s">
        <v>280</v>
      </c>
      <c r="BL1" s="30" t="s">
        <v>281</v>
      </c>
      <c r="BM1" s="31" t="s">
        <v>282</v>
      </c>
      <c r="BN1" s="30" t="s">
        <v>283</v>
      </c>
      <c r="BO1" s="30" t="s">
        <v>284</v>
      </c>
      <c r="BP1" s="30" t="s">
        <v>285</v>
      </c>
      <c r="BQ1" s="31" t="s">
        <v>286</v>
      </c>
      <c r="BR1" s="30" t="s">
        <v>207</v>
      </c>
      <c r="BS1" s="30" t="s">
        <v>208</v>
      </c>
      <c r="BT1" s="30" t="s">
        <v>209</v>
      </c>
      <c r="BU1" s="30" t="s">
        <v>210</v>
      </c>
      <c r="BV1" s="30" t="s">
        <v>211</v>
      </c>
      <c r="BW1" s="30" t="s">
        <v>212</v>
      </c>
      <c r="BX1" s="30" t="s">
        <v>213</v>
      </c>
      <c r="BY1" s="30" t="s">
        <v>214</v>
      </c>
      <c r="BZ1" s="30" t="s">
        <v>215</v>
      </c>
      <c r="CA1" s="30" t="s">
        <v>216</v>
      </c>
      <c r="CB1" s="30" t="s">
        <v>217</v>
      </c>
      <c r="CC1" s="30" t="s">
        <v>218</v>
      </c>
      <c r="CD1" s="30" t="s">
        <v>219</v>
      </c>
      <c r="CE1" s="30" t="s">
        <v>220</v>
      </c>
      <c r="CF1" s="30" t="s">
        <v>221</v>
      </c>
      <c r="CG1" s="30" t="s">
        <v>222</v>
      </c>
      <c r="CH1" s="31" t="s">
        <v>223</v>
      </c>
      <c r="CI1" s="30" t="s">
        <v>224</v>
      </c>
      <c r="CJ1" s="30" t="s">
        <v>225</v>
      </c>
      <c r="CK1" s="30" t="s">
        <v>226</v>
      </c>
      <c r="CL1" s="30" t="s">
        <v>227</v>
      </c>
      <c r="CM1" s="30" t="s">
        <v>228</v>
      </c>
      <c r="CN1" s="30" t="s">
        <v>229</v>
      </c>
      <c r="CO1" s="30" t="s">
        <v>230</v>
      </c>
      <c r="CP1" s="30" t="s">
        <v>231</v>
      </c>
      <c r="CQ1" s="30" t="s">
        <v>232</v>
      </c>
      <c r="CR1" s="31" t="s">
        <v>233</v>
      </c>
      <c r="CS1" s="31" t="s">
        <v>234</v>
      </c>
      <c r="CT1" s="31" t="s">
        <v>235</v>
      </c>
      <c r="CU1" s="31" t="s">
        <v>236</v>
      </c>
      <c r="CV1" s="31" t="s">
        <v>237</v>
      </c>
      <c r="CW1" s="31" t="s">
        <v>238</v>
      </c>
      <c r="CX1" s="31" t="s">
        <v>239</v>
      </c>
      <c r="CY1" s="31" t="s">
        <v>240</v>
      </c>
      <c r="CZ1" s="31" t="s">
        <v>241</v>
      </c>
      <c r="DA1" s="31" t="s">
        <v>242</v>
      </c>
      <c r="DD1" s="30" t="s">
        <v>243</v>
      </c>
      <c r="DE1" s="30" t="s">
        <v>244</v>
      </c>
      <c r="DF1" s="30" t="s">
        <v>245</v>
      </c>
      <c r="DG1" s="30" t="s">
        <v>246</v>
      </c>
      <c r="DH1" s="30" t="s">
        <v>247</v>
      </c>
      <c r="DI1" s="30" t="s">
        <v>248</v>
      </c>
      <c r="DJ1" s="30" t="s">
        <v>249</v>
      </c>
      <c r="DK1" s="30" t="s">
        <v>250</v>
      </c>
      <c r="DL1" s="30" t="s">
        <v>251</v>
      </c>
      <c r="DM1" s="30" t="s">
        <v>252</v>
      </c>
      <c r="DN1" s="30" t="s">
        <v>253</v>
      </c>
      <c r="DO1" s="30" t="s">
        <v>254</v>
      </c>
      <c r="DP1" s="30" t="s">
        <v>255</v>
      </c>
      <c r="DQ1" s="30" t="s">
        <v>256</v>
      </c>
      <c r="DR1" s="30" t="s">
        <v>257</v>
      </c>
      <c r="DS1" s="30" t="s">
        <v>258</v>
      </c>
    </row>
    <row r="2" spans="1:123" x14ac:dyDescent="0.25">
      <c r="A2" s="33" t="s">
        <v>312</v>
      </c>
      <c r="B2" s="33">
        <v>1</v>
      </c>
      <c r="C2" s="33" t="s">
        <v>259</v>
      </c>
      <c r="D2" s="33" t="s">
        <v>304</v>
      </c>
      <c r="E2" s="33" t="s">
        <v>260</v>
      </c>
      <c r="F2" s="33" t="s">
        <v>141</v>
      </c>
      <c r="G2" s="33"/>
      <c r="H2" s="33" t="s">
        <v>299</v>
      </c>
      <c r="I2" s="33"/>
      <c r="J2" s="33"/>
      <c r="K2" s="33" t="s">
        <v>304</v>
      </c>
      <c r="L2" s="33" t="s">
        <v>262</v>
      </c>
      <c r="M2" s="33"/>
      <c r="N2" s="33"/>
      <c r="O2" s="33"/>
      <c r="P2" s="33"/>
      <c r="Q2" s="33"/>
      <c r="R2" s="33">
        <v>100</v>
      </c>
      <c r="S2" s="33" t="s">
        <v>263</v>
      </c>
      <c r="T2" s="33" t="s">
        <v>264</v>
      </c>
      <c r="U2" s="33"/>
      <c r="V2" s="33">
        <v>1000</v>
      </c>
      <c r="W2" s="33">
        <v>1000</v>
      </c>
      <c r="X2" s="33">
        <v>1</v>
      </c>
      <c r="Y2" s="33">
        <v>0</v>
      </c>
      <c r="Z2" s="33">
        <v>100</v>
      </c>
      <c r="AA2" s="33">
        <v>98.561322799999999</v>
      </c>
      <c r="AB2" s="33">
        <v>10.1459677243699</v>
      </c>
      <c r="AC2" s="33">
        <v>98.561322799999999</v>
      </c>
      <c r="AD2" s="33">
        <v>0</v>
      </c>
      <c r="AE2" s="33">
        <v>0</v>
      </c>
      <c r="AF2" s="33">
        <v>0</v>
      </c>
      <c r="AG2" s="33">
        <v>0</v>
      </c>
      <c r="AH2" s="33" t="s">
        <v>293</v>
      </c>
      <c r="AI2" s="33">
        <v>2.2767551573486E-4</v>
      </c>
      <c r="AJ2" s="33">
        <v>3.02</v>
      </c>
      <c r="AK2" s="33">
        <v>6.8758005751927702E-4</v>
      </c>
      <c r="AL2" s="33" t="s">
        <v>294</v>
      </c>
      <c r="AM2" s="33">
        <v>1.53848381588483E-4</v>
      </c>
      <c r="AN2" s="33">
        <v>0.375</v>
      </c>
      <c r="AO2" s="33">
        <v>5.7693143095680899E-5</v>
      </c>
      <c r="AP2" s="33" t="s">
        <v>267</v>
      </c>
      <c r="AQ2" s="33">
        <v>3.16402003484474E-3</v>
      </c>
      <c r="AR2" s="33">
        <v>5.65</v>
      </c>
      <c r="AS2" s="33">
        <v>1.7876713196872802E-2</v>
      </c>
      <c r="AT2" s="33" t="s">
        <v>295</v>
      </c>
      <c r="AU2" s="33">
        <v>1.6740846745210299E-3</v>
      </c>
      <c r="AV2" s="33">
        <v>8.3800000000000008</v>
      </c>
      <c r="AW2" s="33">
        <v>1.40288295724862E-2</v>
      </c>
      <c r="AX2" s="33" t="s">
        <v>296</v>
      </c>
      <c r="AY2" s="33">
        <v>1.5354068482530601E-2</v>
      </c>
      <c r="AZ2" s="33">
        <v>8.4320000000000004</v>
      </c>
      <c r="BA2" s="33">
        <v>0.12946550544469801</v>
      </c>
      <c r="BB2" s="33" t="s">
        <v>270</v>
      </c>
      <c r="BC2" s="33">
        <v>3.3849992118815198E-3</v>
      </c>
      <c r="BD2" s="33">
        <v>0.34899999999999998</v>
      </c>
      <c r="BE2" s="33">
        <v>1.1813647249466501E-3</v>
      </c>
      <c r="BF2" s="33" t="s">
        <v>271</v>
      </c>
      <c r="BG2" s="33">
        <v>2.0340128795430499E-3</v>
      </c>
      <c r="BH2" s="33">
        <v>3.22</v>
      </c>
      <c r="BI2" s="33">
        <v>6.54952147212862E-3</v>
      </c>
      <c r="BJ2" s="33" t="s">
        <v>298</v>
      </c>
      <c r="BK2" s="33">
        <v>4.81626125253262E-4</v>
      </c>
      <c r="BL2" s="33">
        <v>6.2122539999999997</v>
      </c>
      <c r="BM2" s="33">
        <v>2.9919838231090802E-3</v>
      </c>
      <c r="BN2" s="33" t="s">
        <v>265</v>
      </c>
      <c r="BO2" s="33">
        <v>8.3525664694102497E-2</v>
      </c>
      <c r="BP2" s="33">
        <v>2.5399999999999999E-4</v>
      </c>
      <c r="BQ2" s="33">
        <v>2.1215518832302E-5</v>
      </c>
      <c r="BR2" s="33" t="s">
        <v>305</v>
      </c>
      <c r="BS2" s="33" t="s">
        <v>272</v>
      </c>
      <c r="BT2" s="33" t="s">
        <v>263</v>
      </c>
      <c r="BU2" s="33" t="s">
        <v>273</v>
      </c>
      <c r="BV2" s="33">
        <v>110</v>
      </c>
      <c r="BW2" s="33">
        <v>10</v>
      </c>
      <c r="BX2" s="33">
        <v>0</v>
      </c>
      <c r="BY2" s="33">
        <v>100</v>
      </c>
      <c r="BZ2" s="33">
        <v>200</v>
      </c>
      <c r="CA2" s="33" t="s">
        <v>274</v>
      </c>
      <c r="CB2" s="33">
        <v>33.103009397586398</v>
      </c>
      <c r="CC2" s="33">
        <v>38.835526143182697</v>
      </c>
      <c r="CD2" s="33">
        <v>150</v>
      </c>
      <c r="CE2" s="33">
        <v>82.757523493965905</v>
      </c>
      <c r="CF2" s="33">
        <v>30</v>
      </c>
      <c r="CG2" s="33">
        <v>19.417763071591299</v>
      </c>
      <c r="CH2" s="33">
        <v>102.175286565557</v>
      </c>
      <c r="CI2" s="33"/>
      <c r="CJ2" s="33"/>
      <c r="CK2" s="33"/>
      <c r="CL2" s="33">
        <v>235.38645120538101</v>
      </c>
      <c r="CM2" s="33">
        <v>5</v>
      </c>
      <c r="CN2" s="33">
        <v>189.06701010011</v>
      </c>
      <c r="CO2" s="33"/>
      <c r="CP2" s="33"/>
      <c r="CQ2" s="33">
        <v>0</v>
      </c>
      <c r="CR2" s="33">
        <v>0</v>
      </c>
      <c r="CS2" s="33">
        <v>6.7229999999999999</v>
      </c>
      <c r="CT2" s="33">
        <v>0</v>
      </c>
      <c r="CU2" s="33">
        <v>0</v>
      </c>
      <c r="CV2" s="33">
        <v>1.0907114697251099</v>
      </c>
      <c r="CW2" s="43">
        <v>109.071146972511</v>
      </c>
      <c r="CX2" s="33">
        <v>0.107501965249239</v>
      </c>
      <c r="CY2" s="33">
        <v>107.50196524923901</v>
      </c>
      <c r="CZ2" s="33"/>
      <c r="DA2" s="33">
        <v>0</v>
      </c>
      <c r="DB2" s="34"/>
      <c r="DC2" s="34"/>
      <c r="DD2" s="33">
        <v>0</v>
      </c>
      <c r="DE2" s="33">
        <v>0</v>
      </c>
      <c r="DF2" s="33"/>
      <c r="DG2" s="33">
        <v>0</v>
      </c>
      <c r="DH2" s="33">
        <v>0</v>
      </c>
      <c r="DI2" s="33"/>
      <c r="DJ2" s="33">
        <v>0</v>
      </c>
      <c r="DK2" s="33">
        <v>0</v>
      </c>
      <c r="DL2" s="33"/>
      <c r="DM2" s="33">
        <v>0</v>
      </c>
      <c r="DN2" s="33">
        <v>0</v>
      </c>
      <c r="DO2" s="33"/>
      <c r="DP2" s="33">
        <v>0</v>
      </c>
      <c r="DQ2" s="33">
        <v>0</v>
      </c>
      <c r="DR2" s="33"/>
      <c r="DS2" s="33">
        <v>0</v>
      </c>
    </row>
    <row r="3" spans="1:123" x14ac:dyDescent="0.25">
      <c r="A3" s="33" t="s">
        <v>312</v>
      </c>
      <c r="B3" s="33">
        <v>1</v>
      </c>
      <c r="C3" s="33" t="s">
        <v>259</v>
      </c>
      <c r="D3" s="33" t="s">
        <v>304</v>
      </c>
      <c r="E3" s="33" t="s">
        <v>260</v>
      </c>
      <c r="F3" s="33" t="s">
        <v>141</v>
      </c>
      <c r="G3" s="33"/>
      <c r="H3" s="33" t="s">
        <v>299</v>
      </c>
      <c r="I3" s="33"/>
      <c r="J3" s="33"/>
      <c r="K3" s="33" t="s">
        <v>304</v>
      </c>
      <c r="L3" s="33" t="s">
        <v>262</v>
      </c>
      <c r="M3" s="33"/>
      <c r="N3" s="33"/>
      <c r="O3" s="33"/>
      <c r="P3" s="33"/>
      <c r="Q3" s="33"/>
      <c r="R3" s="33">
        <v>500</v>
      </c>
      <c r="S3" s="33" t="s">
        <v>263</v>
      </c>
      <c r="T3" s="33" t="s">
        <v>264</v>
      </c>
      <c r="U3" s="33"/>
      <c r="V3" s="33">
        <v>1000</v>
      </c>
      <c r="W3" s="33">
        <v>1000</v>
      </c>
      <c r="X3" s="33">
        <v>1</v>
      </c>
      <c r="Y3" s="33">
        <v>0</v>
      </c>
      <c r="Z3" s="33">
        <v>100</v>
      </c>
      <c r="AA3" s="33">
        <v>98.561322799999999</v>
      </c>
      <c r="AB3" s="33">
        <v>10.1459677243699</v>
      </c>
      <c r="AC3" s="33">
        <v>98.561322799999999</v>
      </c>
      <c r="AD3" s="33">
        <v>0</v>
      </c>
      <c r="AE3" s="33">
        <v>0</v>
      </c>
      <c r="AF3" s="33">
        <v>0</v>
      </c>
      <c r="AG3" s="33">
        <v>0</v>
      </c>
      <c r="AH3" s="33" t="s">
        <v>293</v>
      </c>
      <c r="AI3" s="33">
        <v>1.05558648204344E-3</v>
      </c>
      <c r="AJ3" s="33">
        <v>3.02</v>
      </c>
      <c r="AK3" s="33">
        <v>3.1878711757711898E-3</v>
      </c>
      <c r="AL3" s="33" t="s">
        <v>294</v>
      </c>
      <c r="AM3" s="33">
        <v>7.13297041910237E-4</v>
      </c>
      <c r="AN3" s="33">
        <v>0.375</v>
      </c>
      <c r="AO3" s="33">
        <v>2.67486390716339E-4</v>
      </c>
      <c r="AP3" s="33" t="s">
        <v>267</v>
      </c>
      <c r="AQ3" s="33">
        <v>1.46695474342802E-2</v>
      </c>
      <c r="AR3" s="33">
        <v>5.65</v>
      </c>
      <c r="AS3" s="33">
        <v>8.2882943003682999E-2</v>
      </c>
      <c r="AT3" s="33" t="s">
        <v>295</v>
      </c>
      <c r="AU3" s="33">
        <v>7.76166530914295E-3</v>
      </c>
      <c r="AV3" s="33">
        <v>8.3800000000000008</v>
      </c>
      <c r="AW3" s="33">
        <v>6.5042755290617899E-2</v>
      </c>
      <c r="AX3" s="33" t="s">
        <v>296</v>
      </c>
      <c r="AY3" s="33">
        <v>7.1187044782641706E-2</v>
      </c>
      <c r="AZ3" s="33">
        <v>8.4320000000000004</v>
      </c>
      <c r="BA3" s="33">
        <v>0.60024916160723496</v>
      </c>
      <c r="BB3" s="33" t="s">
        <v>270</v>
      </c>
      <c r="BC3" s="33">
        <v>1.5694087255086999E-2</v>
      </c>
      <c r="BD3" s="33">
        <v>0.34899999999999998</v>
      </c>
      <c r="BE3" s="33">
        <v>5.4772364520253797E-3</v>
      </c>
      <c r="BF3" s="33" t="s">
        <v>271</v>
      </c>
      <c r="BG3" s="33">
        <v>9.4304233506086795E-3</v>
      </c>
      <c r="BH3" s="33">
        <v>3.22</v>
      </c>
      <c r="BI3" s="33">
        <v>3.036596318896E-2</v>
      </c>
      <c r="BJ3" s="33" t="s">
        <v>298</v>
      </c>
      <c r="BK3" s="33">
        <v>2.2329938534469398E-3</v>
      </c>
      <c r="BL3" s="33">
        <v>6.2122539999999997</v>
      </c>
      <c r="BM3" s="33">
        <v>1.38719249980512E-2</v>
      </c>
      <c r="BN3" s="33" t="s">
        <v>265</v>
      </c>
      <c r="BO3" s="33">
        <v>0.38725535449083898</v>
      </c>
      <c r="BP3" s="33">
        <v>2.5399999999999999E-4</v>
      </c>
      <c r="BQ3" s="33">
        <v>9.8362860040673096E-5</v>
      </c>
      <c r="BR3" s="33" t="s">
        <v>305</v>
      </c>
      <c r="BS3" s="33" t="s">
        <v>272</v>
      </c>
      <c r="BT3" s="33" t="s">
        <v>263</v>
      </c>
      <c r="BU3" s="33" t="s">
        <v>273</v>
      </c>
      <c r="BV3" s="33">
        <v>510</v>
      </c>
      <c r="BW3" s="33">
        <v>10</v>
      </c>
      <c r="BX3" s="33">
        <v>0</v>
      </c>
      <c r="BY3" s="33">
        <v>500</v>
      </c>
      <c r="BZ3" s="33">
        <v>200</v>
      </c>
      <c r="CA3" s="33" t="s">
        <v>274</v>
      </c>
      <c r="CB3" s="33">
        <v>33.103009397586398</v>
      </c>
      <c r="CC3" s="33">
        <v>38.835526143182697</v>
      </c>
      <c r="CD3" s="33">
        <v>150</v>
      </c>
      <c r="CE3" s="33">
        <v>82.757523493965905</v>
      </c>
      <c r="CF3" s="33">
        <v>150</v>
      </c>
      <c r="CG3" s="33">
        <v>97.088815357956705</v>
      </c>
      <c r="CH3" s="33">
        <v>179.84633885192301</v>
      </c>
      <c r="CI3" s="33"/>
      <c r="CJ3" s="33"/>
      <c r="CK3" s="33"/>
      <c r="CL3" s="33">
        <v>235.38645120538101</v>
      </c>
      <c r="CM3" s="33">
        <v>22</v>
      </c>
      <c r="CN3" s="33">
        <v>189.06701010011</v>
      </c>
      <c r="CO3" s="33"/>
      <c r="CP3" s="33"/>
      <c r="CQ3" s="33">
        <v>0</v>
      </c>
      <c r="CR3" s="33">
        <v>0</v>
      </c>
      <c r="CS3" s="33">
        <v>29.581199999999999</v>
      </c>
      <c r="CT3" s="33">
        <v>0</v>
      </c>
      <c r="CU3" s="33">
        <v>0</v>
      </c>
      <c r="CV3" s="33">
        <v>0.42045796511377898</v>
      </c>
      <c r="CW3" s="43">
        <v>210.22898255689</v>
      </c>
      <c r="CX3" s="33">
        <v>4.1440893223410401E-2</v>
      </c>
      <c r="CY3" s="33">
        <v>41.440893223410399</v>
      </c>
      <c r="CZ3" s="33"/>
      <c r="DA3" s="33">
        <v>0</v>
      </c>
      <c r="DB3" s="34"/>
      <c r="DC3" s="34"/>
      <c r="DD3" s="33">
        <v>0</v>
      </c>
      <c r="DE3" s="33">
        <v>0</v>
      </c>
      <c r="DF3" s="33"/>
      <c r="DG3" s="33">
        <v>0</v>
      </c>
      <c r="DH3" s="33">
        <v>0</v>
      </c>
      <c r="DI3" s="33"/>
      <c r="DJ3" s="33">
        <v>0</v>
      </c>
      <c r="DK3" s="33">
        <v>0</v>
      </c>
      <c r="DL3" s="33"/>
      <c r="DM3" s="33">
        <v>0</v>
      </c>
      <c r="DN3" s="33">
        <v>0</v>
      </c>
      <c r="DO3" s="33"/>
      <c r="DP3" s="33">
        <v>0</v>
      </c>
      <c r="DQ3" s="33">
        <v>0</v>
      </c>
      <c r="DR3" s="33"/>
      <c r="DS3" s="33">
        <v>0</v>
      </c>
    </row>
  </sheetData>
  <pageMargins left="0.75" right="0.75" top="1" bottom="1" header="0.5" footer="0.5"/>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964cf5c-cc57-4a2e-b802-e10e12a9d855" xsi:nil="true"/>
    <lcf76f155ced4ddcb4097134ff3c332f xmlns="d635bd29-9d36-41ce-be01-bb879c76574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A56FE2F468844CB8A40157524674D0" ma:contentTypeVersion="19" ma:contentTypeDescription="Create a new document." ma:contentTypeScope="" ma:versionID="9c6d8f64c3df292dd6b6a502004b4be3">
  <xsd:schema xmlns:xsd="http://www.w3.org/2001/XMLSchema" xmlns:xs="http://www.w3.org/2001/XMLSchema" xmlns:p="http://schemas.microsoft.com/office/2006/metadata/properties" xmlns:ns2="0964cf5c-cc57-4a2e-b802-e10e12a9d855" xmlns:ns3="d635bd29-9d36-41ce-be01-bb879c765748" targetNamespace="http://schemas.microsoft.com/office/2006/metadata/properties" ma:root="true" ma:fieldsID="ea4cb7ff1ce842ee03e744aa12a0a4c0" ns2:_="" ns3:_="">
    <xsd:import namespace="0964cf5c-cc57-4a2e-b802-e10e12a9d855"/>
    <xsd:import namespace="d635bd29-9d36-41ce-be01-bb879c76574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64cf5c-cc57-4a2e-b802-e10e12a9d855"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element name="TaxCatchAll" ma:index="25" nillable="true" ma:displayName="Taxonomy Catch All Column" ma:hidden="true" ma:list="{e78b6465-23cf-4dd1-9ee5-8f6f81b3ce4c}" ma:internalName="TaxCatchAll" ma:showField="CatchAllData" ma:web="0964cf5c-cc57-4a2e-b802-e10e12a9d85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635bd29-9d36-41ce-be01-bb879c76574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ea0acfb8-00a3-40bd-8c4a-57dfe2c8284e"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19892C-874A-4FF4-BC99-702C58E54269}">
  <ds:schemaRefs>
    <ds:schemaRef ds:uri="http://schemas.microsoft.com/office/2006/metadata/properties"/>
    <ds:schemaRef ds:uri="http://schemas.microsoft.com/office/infopath/2007/PartnerControls"/>
    <ds:schemaRef ds:uri="0964cf5c-cc57-4a2e-b802-e10e12a9d855"/>
    <ds:schemaRef ds:uri="d635bd29-9d36-41ce-be01-bb879c765748"/>
  </ds:schemaRefs>
</ds:datastoreItem>
</file>

<file path=customXml/itemProps2.xml><?xml version="1.0" encoding="utf-8"?>
<ds:datastoreItem xmlns:ds="http://schemas.openxmlformats.org/officeDocument/2006/customXml" ds:itemID="{1F923B2E-2B9E-423C-9276-53255E76B3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64cf5c-cc57-4a2e-b802-e10e12a9d855"/>
    <ds:schemaRef ds:uri="d635bd29-9d36-41ce-be01-bb879c7657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3037EA-4157-46DE-8183-29DC86EEC1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Brief</vt:lpstr>
      <vt:lpstr>Formulations</vt:lpstr>
      <vt:lpstr>Machines</vt:lpstr>
      <vt:lpstr>Final Results</vt:lpstr>
      <vt:lpstr>Standard Hot CO2eSummary</vt:lpstr>
      <vt:lpstr>Standard HotCold CO2eSummary</vt:lpstr>
      <vt:lpstr>Standard Cold CO2eSummary</vt:lpstr>
      <vt:lpstr>Natural Cold CO2eSummary</vt:lpstr>
      <vt:lpstr>Natural Hot CO2eSummary</vt:lpstr>
      <vt:lpstr>Natural HotCold CO2eSummary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Sylvie Bunyan</dc:creator>
  <cp:lastModifiedBy>Danka Tamburic</cp:lastModifiedBy>
  <dcterms:created xsi:type="dcterms:W3CDTF">2023-03-21T11:40:28Z</dcterms:created>
  <dcterms:modified xsi:type="dcterms:W3CDTF">2023-07-06T12:13:43Z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0x010100BBA56FE2F468844CB8A40157524674D0</vt:lpwstr>
  </property>
  <property fmtid="{D5CDD505-2E9C-101B-9397-08002B2CF9AE}" pid="3" name="MediaServiceImageTags">
    <vt:lpwstr/>
  </property>
</Properties>
</file>