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INF-FS06\STAFF\d\dtamburic\Documents\Danka\Jana and Shivani\Results and SCS conference\"/>
    </mc:Choice>
  </mc:AlternateContent>
  <xr:revisionPtr revIDLastSave="0" documentId="13_ncr:1_{4F126FF9-FA60-4FA2-9FA6-95808501FD49}" xr6:coauthVersionLast="47" xr6:coauthVersionMax="47" xr10:uidLastSave="{00000000-0000-0000-0000-000000000000}"/>
  <bookViews>
    <workbookView xWindow="-110" yWindow="-110" windowWidth="19420" windowHeight="10420" xr2:uid="{56BDFBC9-226E-4306-AAD8-E6074F99738A}"/>
  </bookViews>
  <sheets>
    <sheet name="Brief" sheetId="15" r:id="rId1"/>
    <sheet name="Formulations" sheetId="1" r:id="rId2"/>
    <sheet name="Machines" sheetId="21" r:id="rId3"/>
    <sheet name="Final Results" sheetId="3" r:id="rId4"/>
    <sheet name="Standard Hot CO2eSummary" sheetId="16" r:id="rId5"/>
    <sheet name="Standard HotCold CO2eSummary" sheetId="17" r:id="rId6"/>
    <sheet name="Standard Cold CO2eSummary" sheetId="18" r:id="rId7"/>
    <sheet name="Natural Hot CO2eSummary" sheetId="19" r:id="rId8"/>
    <sheet name="Natural HotCold CO2eSummary" sheetId="13" r:id="rId9"/>
    <sheet name="Natural Cold CO2eSummary" sheetId="20"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QtyList" localSheetId="9">OFFSET([1]PDF!$B$140,,,15-COUNTIF([1]PDF!$B$140:$B$154,""),1)</definedName>
    <definedName name="QtyList" localSheetId="7">OFFSET([2]PDF!$B$140,,,15-COUNTIF([2]PDF!$B$140:$B$154,""),1)</definedName>
    <definedName name="QtyList" localSheetId="8">OFFSET([3]PDF!$B$140,,,15-COUNTIF([3]PDF!$B$140:$B$154,""),1)</definedName>
    <definedName name="QtyList" localSheetId="6">OFFSET([4]PDF!$B$140,,,15-COUNTIF([4]PDF!$B$140:$B$154,""),1)</definedName>
    <definedName name="QtyList" localSheetId="4">OFFSET([5]PDF!$B$140,,,15-COUNTIF([5]PDF!$B$140:$B$154,""),1)</definedName>
    <definedName name="QtyList" localSheetId="5">OFFSET([6]PDF!$B$140,,,15-COUNTIF([6]PDF!$B$140:$B$154,""),1)</definedName>
    <definedName name="QtyList">OFFSET([7]PDF!$B$140,,,15-COUNTIF([7]PDF!$B$140:$B$154,""),1)</definedName>
    <definedName name="UnderlineCheck">'[8]_panama input 1'!$A2&lt;&gt;'[8]_panama input 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5" i="1" l="1"/>
  <c r="L58" i="1" s="1"/>
  <c r="K37" i="1"/>
  <c r="F58" i="1" l="1"/>
  <c r="K40" i="1"/>
  <c r="L7" i="1" l="1"/>
  <c r="M7" i="1"/>
  <c r="N7" i="1" s="1"/>
  <c r="L67" i="1" l="1"/>
  <c r="L69" i="1"/>
  <c r="L70" i="1"/>
  <c r="L71" i="1"/>
  <c r="L73" i="1"/>
  <c r="L74" i="1"/>
  <c r="L75" i="1"/>
  <c r="L77" i="1"/>
  <c r="L78" i="1"/>
  <c r="L79" i="1"/>
  <c r="L80" i="1"/>
  <c r="L66" i="1"/>
  <c r="L57" i="1"/>
  <c r="L36" i="1"/>
  <c r="L38" i="1"/>
  <c r="L39" i="1"/>
  <c r="L41" i="1"/>
  <c r="L42" i="1"/>
  <c r="L43" i="1"/>
  <c r="L44" i="1"/>
  <c r="L45" i="1"/>
  <c r="L51" i="1"/>
  <c r="L52" i="1"/>
  <c r="L23" i="1"/>
  <c r="L24" i="1"/>
  <c r="L25" i="1"/>
  <c r="L26" i="1"/>
  <c r="L22" i="1"/>
  <c r="L21" i="1"/>
  <c r="L11" i="1"/>
  <c r="L13" i="1"/>
  <c r="L27" i="1" l="1"/>
  <c r="L8" i="1" l="1"/>
  <c r="L9" i="1"/>
  <c r="L10" i="1"/>
  <c r="L12" i="1"/>
  <c r="K50" i="1"/>
  <c r="L40" i="1"/>
  <c r="L14" i="1" l="1"/>
  <c r="K46" i="1"/>
  <c r="L46" i="1" s="1"/>
  <c r="L50" i="1"/>
  <c r="K76" i="1"/>
  <c r="L76" i="1" s="1"/>
  <c r="K72" i="1"/>
  <c r="L72" i="1" s="1"/>
  <c r="K68" i="1"/>
  <c r="L68" i="1" s="1"/>
  <c r="L81" i="1" l="1"/>
  <c r="M41" i="1"/>
  <c r="N41" i="1" s="1"/>
  <c r="M42" i="1"/>
  <c r="N42" i="1" s="1"/>
  <c r="M43" i="1"/>
  <c r="N43" i="1" s="1"/>
  <c r="M44" i="1"/>
  <c r="N44" i="1" s="1"/>
  <c r="M51" i="1"/>
  <c r="N51" i="1" s="1"/>
  <c r="M52" i="1"/>
  <c r="N52" i="1" s="1"/>
  <c r="F81" i="1"/>
  <c r="N73" i="1"/>
  <c r="N74" i="1"/>
  <c r="N75" i="1"/>
  <c r="N77" i="1"/>
  <c r="N79" i="1"/>
  <c r="M66" i="1"/>
  <c r="N66" i="1" s="1"/>
  <c r="M67" i="1"/>
  <c r="N67" i="1" s="1"/>
  <c r="M68" i="1"/>
  <c r="M69" i="1"/>
  <c r="N69" i="1" s="1"/>
  <c r="M70" i="1"/>
  <c r="N70" i="1" s="1"/>
  <c r="M71" i="1"/>
  <c r="N71" i="1" s="1"/>
  <c r="M72" i="1"/>
  <c r="M76" i="1"/>
  <c r="M80" i="1"/>
  <c r="N80" i="1" s="1"/>
  <c r="M57" i="1"/>
  <c r="N57" i="1" s="1"/>
  <c r="N47" i="1"/>
  <c r="N48" i="1"/>
  <c r="N49" i="1"/>
  <c r="K53" i="1"/>
  <c r="L53" i="1" s="1"/>
  <c r="L37" i="1"/>
  <c r="M35" i="1"/>
  <c r="N35" i="1" s="1"/>
  <c r="M36" i="1"/>
  <c r="N36" i="1" s="1"/>
  <c r="M37" i="1"/>
  <c r="M38" i="1"/>
  <c r="N38" i="1" s="1"/>
  <c r="M39" i="1"/>
  <c r="N39" i="1" s="1"/>
  <c r="M40" i="1"/>
  <c r="N40" i="1" s="1"/>
  <c r="M45" i="1"/>
  <c r="N45" i="1" s="1"/>
  <c r="M46" i="1"/>
  <c r="M50" i="1"/>
  <c r="N50" i="1" s="1"/>
  <c r="M53" i="1"/>
  <c r="M54" i="1"/>
  <c r="N54" i="1" s="1"/>
  <c r="M55" i="1"/>
  <c r="N55" i="1" s="1"/>
  <c r="M56" i="1"/>
  <c r="N56" i="1" s="1"/>
  <c r="M58" i="1"/>
  <c r="M21" i="1"/>
  <c r="N21" i="1" s="1"/>
  <c r="M22" i="1"/>
  <c r="N22" i="1" s="1"/>
  <c r="M23" i="1"/>
  <c r="N23" i="1" s="1"/>
  <c r="M24" i="1"/>
  <c r="N24" i="1" s="1"/>
  <c r="M25" i="1"/>
  <c r="N25" i="1" s="1"/>
  <c r="M26" i="1"/>
  <c r="N26" i="1" s="1"/>
  <c r="F27" i="1"/>
  <c r="M27" i="1" s="1"/>
  <c r="M8" i="1"/>
  <c r="N8" i="1" s="1"/>
  <c r="M9" i="1"/>
  <c r="N9" i="1" s="1"/>
  <c r="M10" i="1"/>
  <c r="N10" i="1" s="1"/>
  <c r="M11" i="1"/>
  <c r="N11" i="1" s="1"/>
  <c r="M12" i="1"/>
  <c r="N12" i="1" s="1"/>
  <c r="M13" i="1"/>
  <c r="N13" i="1" s="1"/>
  <c r="F14" i="1"/>
  <c r="M14" i="1" s="1"/>
  <c r="K27" i="1"/>
  <c r="N14" i="1" l="1"/>
  <c r="N37" i="1"/>
  <c r="N68" i="1"/>
  <c r="N76" i="1"/>
  <c r="N53" i="1"/>
  <c r="N46" i="1"/>
  <c r="M81" i="1"/>
  <c r="N72" i="1"/>
  <c r="N27" i="1"/>
  <c r="N58" i="1" l="1"/>
  <c r="N81" i="1"/>
</calcChain>
</file>

<file path=xl/sharedStrings.xml><?xml version="1.0" encoding="utf-8"?>
<sst xmlns="http://schemas.openxmlformats.org/spreadsheetml/2006/main" count="1326" uniqueCount="360">
  <si>
    <t xml:space="preserve">Manufacturing Process : Synthetic Hot and Hot-Cold </t>
  </si>
  <si>
    <t>Phase</t>
  </si>
  <si>
    <t>INCI (Trade Name)</t>
  </si>
  <si>
    <t>Supplier</t>
  </si>
  <si>
    <t xml:space="preserve">Country </t>
  </si>
  <si>
    <t>A - Water</t>
  </si>
  <si>
    <t>Aqua (Deionised Water)</t>
  </si>
  <si>
    <t>LCF</t>
  </si>
  <si>
    <t>UK</t>
  </si>
  <si>
    <t>Sodium Chloride</t>
  </si>
  <si>
    <t>Timstar</t>
  </si>
  <si>
    <t xml:space="preserve">Paraffinum Liquidum (Paraffin Liquid Light) </t>
  </si>
  <si>
    <t xml:space="preserve">Microcrystalline Wax </t>
  </si>
  <si>
    <t>Hydrogenerated Caster Oil (LIOVAX PM 80)</t>
  </si>
  <si>
    <t>Cetyl PEG/PPG-10/1 Dimethicone (ABIL EM 180)</t>
  </si>
  <si>
    <t>Evonik</t>
  </si>
  <si>
    <t>Germany</t>
  </si>
  <si>
    <t>B - Oil</t>
  </si>
  <si>
    <t>C-Preservative</t>
  </si>
  <si>
    <t>Phenoxyethanol; Ethylhexylgylcerin (Lexgard PE 9010)</t>
  </si>
  <si>
    <t>Inolex</t>
  </si>
  <si>
    <t>USA</t>
  </si>
  <si>
    <t xml:space="preserve">Ecoinvent Report Name </t>
  </si>
  <si>
    <t>CO2-Eq Figure per 1kg</t>
  </si>
  <si>
    <t>Reference</t>
  </si>
  <si>
    <t>GaBi Software (Site level data)</t>
  </si>
  <si>
    <t>Manufacturing Process : Synthetic Cold</t>
  </si>
  <si>
    <t xml:space="preserve">Zinc Stearate </t>
  </si>
  <si>
    <t>BDH Limited</t>
  </si>
  <si>
    <t>Manufacturing Process : Natural Hot and Hot-Cold</t>
  </si>
  <si>
    <t xml:space="preserve">INCI (Trade Name) </t>
  </si>
  <si>
    <t xml:space="preserve">Supplier </t>
  </si>
  <si>
    <t>Country</t>
  </si>
  <si>
    <t xml:space="preserve">Reference </t>
  </si>
  <si>
    <t xml:space="preserve">Helianthus Annus Seed Oil (Sunflower Oil) </t>
  </si>
  <si>
    <t xml:space="preserve">Phoenix Products </t>
  </si>
  <si>
    <t xml:space="preserve">ISOLAN 17 MB </t>
  </si>
  <si>
    <t xml:space="preserve">Evonik </t>
  </si>
  <si>
    <t xml:space="preserve">Germany </t>
  </si>
  <si>
    <t>Lonza</t>
  </si>
  <si>
    <t xml:space="preserve">Switzerland </t>
  </si>
  <si>
    <t xml:space="preserve">Tocopherol </t>
  </si>
  <si>
    <t>BASF</t>
  </si>
  <si>
    <t>Manufacturing Process : Natural Cold</t>
  </si>
  <si>
    <t>Ecoinvent Report Name</t>
  </si>
  <si>
    <t>CO2-Eq Figure per 1Kg</t>
  </si>
  <si>
    <t>Paraffinum Liquidum (Paraffin Liquid Light)</t>
  </si>
  <si>
    <t>Report Description</t>
  </si>
  <si>
    <t xml:space="preserve">This dataset represents production of 1kg of tap water under pressure at facility gate, ready for distribution in network. It represents average operation of conventional treatment for production tap water. Conventional treatment includes coagulation and decantation, filtration and disinfection. </t>
  </si>
  <si>
    <t>Density</t>
  </si>
  <si>
    <t>TOTAL</t>
  </si>
  <si>
    <t xml:space="preserve">TOTAL </t>
  </si>
  <si>
    <t>Polyglyceryl - 4 Diisostearate/ Polyhydroxystearate/ Sebacate</t>
  </si>
  <si>
    <t>Caprylic/ Capric Triglyceride</t>
  </si>
  <si>
    <t>Polyglyceryl- 3 Oleate</t>
  </si>
  <si>
    <t>Dehydroacetic Acid</t>
  </si>
  <si>
    <t>Benzyl Acohol</t>
  </si>
  <si>
    <t>water</t>
  </si>
  <si>
    <t>0.99 (25 degrees)</t>
  </si>
  <si>
    <t>1.09 (20 degrees)</t>
  </si>
  <si>
    <t xml:space="preserve">Sodium Chloride (Salt solution) </t>
  </si>
  <si>
    <t xml:space="preserve">Sodium Chloride Production, Brine Solution - RER - Sodium Chloride, Brine Solution' </t>
  </si>
  <si>
    <t xml:space="preserve">esterification of soybean oil - RoW- fatty acid methyl ester' </t>
  </si>
  <si>
    <t xml:space="preserve">This dataset represents the production of soybean methyl ester, respectively glycerine, from crude soybean oil. </t>
  </si>
  <si>
    <t xml:space="preserve">Soap Production - RER- Soap' </t>
  </si>
  <si>
    <t xml:space="preserve">Tap water production, conventional treatment - Europe without Switzerland - tap water' </t>
  </si>
  <si>
    <t>Europe without Switzerland</t>
  </si>
  <si>
    <t>RER</t>
  </si>
  <si>
    <t>RoW</t>
  </si>
  <si>
    <t xml:space="preserve">This dataset represents the production of 1kg of soap from coconut and palm oil. In this dataset, the ratio of coconut (short chain fatty acids) to pal oil (long chain fatty acids) is assumed to be 20:80 and the moisture content is 13%. </t>
  </si>
  <si>
    <t>Sunflower Production</t>
  </si>
  <si>
    <t xml:space="preserve">Sunflower Production - RoW- sunflower seed' </t>
  </si>
  <si>
    <t xml:space="preserve">This dataset represents the production of 1 kg of sunflower seed (fresh matter). </t>
  </si>
  <si>
    <t>Oil extraction</t>
  </si>
  <si>
    <t xml:space="preserve">Soybean meal and crude oil production, mechanical extraction - RoW- soybean oil, crude' </t>
  </si>
  <si>
    <t xml:space="preserve">This dataset represents the mechanical soybean processing into soybean meal and crude soy oil. Follows an extrusion process of Oilseed Meals for food and Feed Production. But this dataset doesn't include any infrastructures nor cleaning processes. </t>
  </si>
  <si>
    <t>Water</t>
  </si>
  <si>
    <t>Geogard 221</t>
  </si>
  <si>
    <t xml:space="preserve">Paraffin Production - RER - Paraffin' </t>
  </si>
  <si>
    <t xml:space="preserve">This report contains the material and energy output, production of waste and emissions for the production of n-paraffins out of crude oil. Water consumption and infrastructure have been estimated. </t>
  </si>
  <si>
    <t>Miracema-Nuodex</t>
  </si>
  <si>
    <t xml:space="preserve">Brazil </t>
  </si>
  <si>
    <t>Cottonseed oil refinery operation - RoW- Cottonseed oil, refined'</t>
  </si>
  <si>
    <t>This dataset models cottonseed oil refining based on data from soybean oil refining. It is from the reception of crude cottonseed oil at the refinery gate through the refining of crude cottonseed oil.</t>
  </si>
  <si>
    <t>Esterification of palm oil - RoW - glycerine'</t>
  </si>
  <si>
    <t xml:space="preserve">This inventory refers to the production of 1 kg of palm methyl ester (pme), respectively glycerine, from palm oil. This process includes the esterification process of palm oil to methyl ester and glycerine, intermediate storage of the oil and products, treatment of specific wastewater effluents. System boundary is at the esterification plant. </t>
  </si>
  <si>
    <t xml:space="preserve">This inventory refers to the production of 1 kg rape rape methyl ester, respectively glycerine and potassium sulphate from rape oil. </t>
  </si>
  <si>
    <t>1 (0.9982 (20 °C), 0.9970 (25 °C))</t>
  </si>
  <si>
    <t>Dates: 2012-01-01 to 2021-12-31
Version: 3.8 - Allocation, Cut off
Data Generator: Tereza Levova, Ecoinvnet Centre</t>
  </si>
  <si>
    <r>
      <t>Dates: 1994-01-01 to 2021-12-31
Version: 3.8 - Allocation, Cut off 
Data Generator: Roland Hischier, Eidgen</t>
    </r>
    <r>
      <rPr>
        <sz val="11"/>
        <color theme="1"/>
        <rFont val="Calibri"/>
        <family val="2"/>
      </rPr>
      <t>össische Materialprüf - und- forschungsanstalt</t>
    </r>
  </si>
  <si>
    <t xml:space="preserve">This report contains the material and energy output, production of waste and emissions for the production of n-paraffins out of crude oil. Water consumption and infrastructure have been estimated. This report also classifies parrafin wax, micro-crystalline petroleum wax and peat wax. </t>
  </si>
  <si>
    <t xml:space="preserve">Dates: 1995-01-01 to 2021-12-31
Version: 3.8 - Allocation, Cut off
Data Generator: Roland Hischier, Eidgenössische Materialprüf - und- forschungsanstalt
</t>
  </si>
  <si>
    <t>Referenced on sheet</t>
  </si>
  <si>
    <t>Date: 2009-01-01 to 2021-12-31
Version: 3.8 - Allocation, Cut off
Data Generator: Anne Greig, Four Elements Consulting, LLC</t>
  </si>
  <si>
    <t>Dates: 1992-01-01 to 2021-12-31
Version: 3.8 - Allocation, Cut off
Data Generator: Rainer Zah, Eidgenössische Materialprüf - und- forschungsanstalt</t>
  </si>
  <si>
    <t>Dates: 2009-01-01 to 2021-12-31
Version: 3.8 - Allocation, Cut off
Data Generator: Anne Greig, Four Elements Consulting, LLC</t>
  </si>
  <si>
    <r>
      <t>Dates: 2000-01-01 to 2021-12-31
Version: 3.8 - Allocation, Cut off
Data Generator: Thomas Nemecek, Forschungsanstalt Agroscope Reckenholz-T</t>
    </r>
    <r>
      <rPr>
        <sz val="11"/>
        <color theme="1"/>
        <rFont val="Calibri"/>
        <family val="2"/>
      </rPr>
      <t>ӓnikon ART</t>
    </r>
  </si>
  <si>
    <t>Dates: 1998-01-01 to 2021-12-31
Version: 3.8 - Allocation, Cut off
Data Generator: Tereza Levova, Ecoinvent Centre</t>
  </si>
  <si>
    <t>Dates: 2021-01-01 to 2021-12-31
Version: 3.8 - Allocation, Cut off
Data Generator: Tereza Levova, Ecoinvent Centre</t>
  </si>
  <si>
    <t>Dates: 1996-01-01 to 2021-12-31
Version: 3.8 - Allocation, Cut off
Data Generator: Edgard Gnansounou, Ecole Polytechnique Federale de Lausanne</t>
  </si>
  <si>
    <t xml:space="preserve">Dehydroacetic Acid (Also known as Sodium Salt/Chloride) </t>
  </si>
  <si>
    <t xml:space="preserve">Sodium chloride production, powder - RER- sodium chloride, powder' </t>
  </si>
  <si>
    <t xml:space="preserve">This dataset represents the production of 1kg of sodium chloride. Sodium chloride (NaCI) forms odorless cubic crystals. This dataset also represents the production of dry sodium chloride by underground mining (51%) and by solution mining (49%). </t>
  </si>
  <si>
    <t>Dates: 2000-01-01 to 2021-12-31
Version: 3.8 - Allocation, Cut off
Data Generator: Roland Hischier, Eidgenössische Materialprüf - und- forschungsanstalt</t>
  </si>
  <si>
    <t xml:space="preserve">benzyl alcohol production - RER- benzyl alcohol' </t>
  </si>
  <si>
    <t xml:space="preserve">This dataset represents the production of 1kg of benzyl alcohol via the hydrolysis of benzyl chloride. Benzyl alcohol is a starting material for the perparation of numerous benzyl esters that are used as. </t>
  </si>
  <si>
    <t>DL - alpha - Tocopherol Care (Derived from vegetable oils/ Soyean/ Sesame/ Cottonseed</t>
  </si>
  <si>
    <r>
      <t>Dates: 1998-01-01 to 2021-12-31
Version: 3.8 - Allocation, Cut off 
Data Generator: J</t>
    </r>
    <r>
      <rPr>
        <sz val="11"/>
        <color theme="1"/>
        <rFont val="Calibri"/>
        <family val="2"/>
      </rPr>
      <t xml:space="preserve">ürgen Sutter, ETH Zürich </t>
    </r>
  </si>
  <si>
    <t>Isopropyl Alcohol</t>
  </si>
  <si>
    <t>Dilinoleic Acid</t>
  </si>
  <si>
    <t>Isopropanol Production - RER - Isopropanol'</t>
  </si>
  <si>
    <t xml:space="preserve">This dataset represents the production of 1 kg of liquid isopropanol. Isopropanol is a clear, colourless, flammable liquid with a slight odour. </t>
  </si>
  <si>
    <t>Dates: 2000-01-01 to 2021 - 12 - 31
Version: 3.8 - Allocation, Cut off
Data Generator: Roland Hischier, Eidgenössische Materialprüf - und- forschungsanstalt</t>
  </si>
  <si>
    <t xml:space="preserve">Fatty Acid </t>
  </si>
  <si>
    <t>Paraffin Hydrocarbons</t>
  </si>
  <si>
    <t>No-glyceride ester</t>
  </si>
  <si>
    <t>Fatty acid production, from soybean oil - RER - fatty acid'</t>
  </si>
  <si>
    <t xml:space="preserve">Cera Alba (Beeswax White) (Unavailable on Ecoinvent) </t>
  </si>
  <si>
    <t>The functional unit is 1 kg of fatty acids - based on soybean oil.</t>
  </si>
  <si>
    <t>Esterification of rape oil - RoW - Fatty acid methyl ester'</t>
  </si>
  <si>
    <t>Inventory refers to the production of 1 kg rape rape methyl ester, respectively glycerine and potassium sulphate, from rape oil.</t>
  </si>
  <si>
    <t>Machine</t>
  </si>
  <si>
    <t>Description/ Process</t>
  </si>
  <si>
    <t>Manufacturing Process : Natural Hot Emulsification</t>
  </si>
  <si>
    <t>QuoteReference</t>
  </si>
  <si>
    <t>Version</t>
  </si>
  <si>
    <t>CustomerCompanyName</t>
  </si>
  <si>
    <t>Date raised</t>
  </si>
  <si>
    <t>CommercialStatus</t>
  </si>
  <si>
    <t>AccountManagerName</t>
  </si>
  <si>
    <t>LotCode</t>
  </si>
  <si>
    <t>ProductCode</t>
  </si>
  <si>
    <t>Description</t>
  </si>
  <si>
    <t>CampaignName</t>
  </si>
  <si>
    <t>Date Ran</t>
  </si>
  <si>
    <t>CustomerDetailsName</t>
  </si>
  <si>
    <t>MarketSegment</t>
  </si>
  <si>
    <t>DeliveryLocation</t>
  </si>
  <si>
    <t>DeliveryCountry</t>
  </si>
  <si>
    <t>SupplierName</t>
  </si>
  <si>
    <t>SupplyingSite</t>
  </si>
  <si>
    <t>OrderQuantity</t>
  </si>
  <si>
    <t>QuantityUnitOfMeasure</t>
  </si>
  <si>
    <t>OutputCurrency</t>
  </si>
  <si>
    <t>AnnualVolume</t>
  </si>
  <si>
    <t>Width(mm)</t>
  </si>
  <si>
    <t>Cut-off(mm)</t>
  </si>
  <si>
    <t>NumberOfImpressionsAcross(impression)</t>
  </si>
  <si>
    <t>AdhesiveTotalCO2e(kg)</t>
  </si>
  <si>
    <t>FilmGauge(micron)</t>
  </si>
  <si>
    <t>FilmWeight(g/m2)</t>
  </si>
  <si>
    <t>FilmYield(m2/kg)</t>
  </si>
  <si>
    <t>GramsPerImpression(g/impression)</t>
  </si>
  <si>
    <t>NumberOfColours</t>
  </si>
  <si>
    <t>TotalInkCoverage(%)</t>
  </si>
  <si>
    <t>TotalInkAndLacquerCO2e(kg)</t>
  </si>
  <si>
    <t>TotalPlatesCO2e(kg)</t>
  </si>
  <si>
    <t>Resin1Name</t>
  </si>
  <si>
    <t>Resin1WeightRequired(tonne)</t>
  </si>
  <si>
    <t>Resin1CO2e(kg/tonne)</t>
  </si>
  <si>
    <t>Resin1TotalCO2e(kg)</t>
  </si>
  <si>
    <t>Resin2Name</t>
  </si>
  <si>
    <t>Resin2WeightRequired(tonne)</t>
  </si>
  <si>
    <t>Resin2CO2e(kg/tonne)</t>
  </si>
  <si>
    <t>Resin2TotalCO2e(kg)</t>
  </si>
  <si>
    <t>Resin3Name</t>
  </si>
  <si>
    <t>Resin3WeightRequired(tonne)</t>
  </si>
  <si>
    <t>Resin3CO2e(kg/tonne)</t>
  </si>
  <si>
    <t>Resin3TotalCO2e(kg)</t>
  </si>
  <si>
    <t>Resin4Name</t>
  </si>
  <si>
    <t>Resin4WeightRequired(tonne)</t>
  </si>
  <si>
    <t>Resin4CO2e(kg/tonne)</t>
  </si>
  <si>
    <t>Resin4TotalCO2e(kg)</t>
  </si>
  <si>
    <t>Process1MachineName</t>
  </si>
  <si>
    <t>Process1MachineProcess</t>
  </si>
  <si>
    <t>Process1MachineUnitOfMeasure</t>
  </si>
  <si>
    <t>Process1MachineProcessInputQuantity</t>
  </si>
  <si>
    <t>Process1MachineProcessSetupWaste</t>
  </si>
  <si>
    <t>Process1MachineProcessRunningWaste</t>
  </si>
  <si>
    <t>Process1MachineProcessOutput</t>
  </si>
  <si>
    <t>Process1MachineSpeed</t>
  </si>
  <si>
    <t>Process1MachineSpeedUnits</t>
  </si>
  <si>
    <t>Process1SetupTime(min)</t>
  </si>
  <si>
    <t>Process1SetupCO2e(kg)</t>
  </si>
  <si>
    <t>Process1RunningTime(min)</t>
  </si>
  <si>
    <t>Process1RunningCO2e(kg)</t>
  </si>
  <si>
    <t>Process1TotalCO2e(kg)</t>
  </si>
  <si>
    <t>PackingBoxName</t>
  </si>
  <si>
    <t>PackingBoxCount</t>
  </si>
  <si>
    <t>ItemsPerPackingBox</t>
  </si>
  <si>
    <t>ReelSize(lm)</t>
  </si>
  <si>
    <t>ReelCount</t>
  </si>
  <si>
    <t>ReelOuterDiameter(mm)</t>
  </si>
  <si>
    <t>ReelsPerPallet</t>
  </si>
  <si>
    <t>GrossWeightPerPallet(kg)</t>
  </si>
  <si>
    <t>TotalPallets</t>
  </si>
  <si>
    <t>OtherCO2e(kg)</t>
  </si>
  <si>
    <t>TotalPackingCO2e(kg)</t>
  </si>
  <si>
    <t>TotalStorageCO2e(kg)</t>
  </si>
  <si>
    <t>TotalDeliveryCO2e(kg)</t>
  </si>
  <si>
    <t>CO2ePerUnit(kg/kg)</t>
  </si>
  <si>
    <t>CO2ePerOrder(kg)</t>
  </si>
  <si>
    <t>CO2ePerImpression(kg/impression)</t>
  </si>
  <si>
    <t>CO2ePer1000Impression(kg/1000impression)</t>
  </si>
  <si>
    <t>CO2ePerAnnum(kg)</t>
  </si>
  <si>
    <t>CampaignCO2e(kg)</t>
  </si>
  <si>
    <t>SCO2M[HQ] : 1.1 CM0(Currency)</t>
  </si>
  <si>
    <t>SCO2M[HQ] : 1.2 CM0 by mch hr(Currency/hr)</t>
  </si>
  <si>
    <t>SCO2M[HQ] : 2.1 CM1(Currency)</t>
  </si>
  <si>
    <t>SCO2M[HQ] : 2.2 CM1 by mch hr(Currency/hr)</t>
  </si>
  <si>
    <t>SCO2M[HQ] : 3.1 CM2(Currency)</t>
  </si>
  <si>
    <t>SCO2M[HQ] : 3.2 CM2 by mch hr(Currency/hr)</t>
  </si>
  <si>
    <t>SCO2M[HQ] : 4.1 CM3(Currency)</t>
  </si>
  <si>
    <t>SCO2M[HQ] : 4.2 CM3 by mch hr(Currency/hr)</t>
  </si>
  <si>
    <t>SCO2M[HQ] : 5.1 EBIT(Currency)</t>
  </si>
  <si>
    <t>SCO2M[HQ] : 5.2 EBIT by mch hr(Currency/hr)</t>
  </si>
  <si>
    <t>SCO2M[HQ] : 6 Price(Currency/kg)</t>
  </si>
  <si>
    <t>University of the Arts</t>
  </si>
  <si>
    <t>Approved, Awaiting feedback</t>
  </si>
  <si>
    <t>Sylvie Bunyan</t>
  </si>
  <si>
    <t>SCO2M[LCF] : Froehich</t>
  </si>
  <si>
    <t>kg</t>
  </si>
  <si>
    <t>GBP</t>
  </si>
  <si>
    <t>SCO2M[LCF] : Phenoxyethanol/ Ethylhexylglycerin</t>
  </si>
  <si>
    <t>Extrude</t>
  </si>
  <si>
    <t>Extrude1</t>
  </si>
  <si>
    <t>kg/hr</t>
  </si>
  <si>
    <t>SCO2M[LCF] : Paraffinum Liquidum</t>
  </si>
  <si>
    <t>SCO2M[LCF] : Zinc Stearate</t>
  </si>
  <si>
    <t>SCO2M[LCF] : Cetyl PEG/PPG-10/1 Dimethicone</t>
  </si>
  <si>
    <t>SCO2M[LCF] : Aqua</t>
  </si>
  <si>
    <t>SCO2M[LCF] : Sodium Chloride</t>
  </si>
  <si>
    <t>Manufacturing Process : Natural Cold Emulsification</t>
  </si>
  <si>
    <t>SCO2M[LCF] : Helianthus Annus Seed Oil</t>
  </si>
  <si>
    <t>SCO2M[LCF] : ISOLAN 17 MB</t>
  </si>
  <si>
    <t>Manufacturing Process : Natural Hot Cold Emulsification</t>
  </si>
  <si>
    <t xml:space="preserve">Base oil production, Petroleum refinery operation - Europe without Switzerland - base oil' </t>
  </si>
  <si>
    <t xml:space="preserve">Europe without Switzerland </t>
  </si>
  <si>
    <t>This dataset describes the operation of a representative average petroleum oil refinery in the given geography. Since petroleum refineries are very complex the actual unit process modeling is done in a separate refinery tool, developed by ifeu (Institute for Energy and Environmental Research, Heidelberg, Germany) and this is a subdivided product-specific dataset.</t>
  </si>
  <si>
    <t>Dates:2014-01-01 to 2021-12-31
Version: 3.8- Allocation, Cut off
Data Generator: Florentine Brunner, Ecoinvent centre</t>
  </si>
  <si>
    <t>Dates: 1995-01-01 to 2021-12-31
Version: 3.8- Allocation, Cutoff
Data Generator: Lucia Valsasina, Ecoinvent Centre</t>
  </si>
  <si>
    <t xml:space="preserve">Amine oxide production - RER- amine oxide' </t>
  </si>
  <si>
    <t>Amine oxides are surfactants and are therefore used for cleaning products and in the personal care industry. These products are used as foam stabilizers, for thickening, emulsification, conditioning, and as emollients.</t>
  </si>
  <si>
    <t>Dates:2015-01-01 to 2021-12-31
Version: 3.8-Allocation, Cutoff
Data Generator: Lucia Valsasina, Ecoinvent Centre</t>
  </si>
  <si>
    <t xml:space="preserve">Bleach (Sodium hypochlorite) </t>
  </si>
  <si>
    <t>Sodium hydrochlorite production, production in 15% solution state - RER - sodium hypochlorite, without water, in 15% solution state'</t>
  </si>
  <si>
    <t>This dataset represents the production of 1 kg of sodium hypochlorite (NaOCl) from chlorine emissions captured in a 50% sodium hydroxide solution.</t>
  </si>
  <si>
    <t>Resin5Name</t>
  </si>
  <si>
    <t>Resin5WeightRequired(tonne)</t>
  </si>
  <si>
    <t>Resin5CO2e(kg/tonne)</t>
  </si>
  <si>
    <t>Resin5TotalCO2e(kg)</t>
  </si>
  <si>
    <t>SCO2M[LCF] : Geogard 221</t>
  </si>
  <si>
    <t>SCO2M[LCF] : Tocopherol</t>
  </si>
  <si>
    <t>SCO2M[LCF] : Cera Alba</t>
  </si>
  <si>
    <t>SCO2M[LCF] : Hydrogenated Caster Oil</t>
  </si>
  <si>
    <t>Weight per 100kg</t>
  </si>
  <si>
    <t xml:space="preserve"> weight (500kg)</t>
  </si>
  <si>
    <t>Dates: 2012-01-01 to 2021-12-31
Version: 3.8 - Allocation, Cut off
Data Generator: Tereza Levova, Ecoinvent Centre</t>
  </si>
  <si>
    <t>Region of EI Dataset</t>
  </si>
  <si>
    <t>CO2-Eq Figure per 1Kg of finished product</t>
  </si>
  <si>
    <t>Co2e Excl production (Per 500 kg)</t>
  </si>
  <si>
    <t xml:space="preserve">Esterification of rape oil - Europe without Switzerland- glyerine' </t>
  </si>
  <si>
    <t>Resin6Name</t>
  </si>
  <si>
    <t>Resin6WeightRequired(tonne)</t>
  </si>
  <si>
    <t>Resin6CO2e(kg/tonne)</t>
  </si>
  <si>
    <t>Resin6TotalCO2e(kg)</t>
  </si>
  <si>
    <t>Resin7Name</t>
  </si>
  <si>
    <t>Resin7WeightRequired(tonne)</t>
  </si>
  <si>
    <t>Resin7CO2e(kg/tonne)</t>
  </si>
  <si>
    <t>Resin7TotalCO2e(kg)</t>
  </si>
  <si>
    <t>Process1ProcessIds</t>
  </si>
  <si>
    <t>Process1MachineSetupCO2ePerHour(kg)</t>
  </si>
  <si>
    <t>Process1MachineRunningCO2ePerHour(kg)</t>
  </si>
  <si>
    <t>SCO2M[HQ] : 1.3 CM0 %</t>
  </si>
  <si>
    <t>SCO2M[HQ] : 2.3 CM1 %</t>
  </si>
  <si>
    <t>SCO2M[HQ] : 3.3 CM2 %</t>
  </si>
  <si>
    <t>SCO2M[HQ] : 4.3 CM3 %</t>
  </si>
  <si>
    <t>SCO2M[HQ] : 5.3 EBIT %</t>
  </si>
  <si>
    <t>SCO2M[LCF] : Microcrystalline Wax</t>
  </si>
  <si>
    <t>Result (100Kg)</t>
  </si>
  <si>
    <t>Result (500 Kg)</t>
  </si>
  <si>
    <t xml:space="preserve">• On the system, we follow an extrusion process. This allows all ingredients to be mixed following the hot machine on the system </t>
  </si>
  <si>
    <t>06/04/2023</t>
  </si>
  <si>
    <t>Awaiting approval</t>
  </si>
  <si>
    <t>Hot/Cold</t>
  </si>
  <si>
    <t>SCO2M[LCF] : Extr Standard Hot Cold process</t>
  </si>
  <si>
    <t xml:space="preserve">• On the system, we follow an extrusion process. This allows all ingredients to be mixed following the hot / cold machine on the system </t>
  </si>
  <si>
    <t xml:space="preserve">• On the system, we follow an extrusion process. This allows all ingredients to be mixed following the cold machine on the system </t>
  </si>
  <si>
    <t>Synthetic Hot</t>
  </si>
  <si>
    <t>Hot-Cold</t>
  </si>
  <si>
    <t>Cold</t>
  </si>
  <si>
    <t>Diisostearoyl Polyglyceryl -3 Dimer Dilinoleate:</t>
  </si>
  <si>
    <t xml:space="preserve">• On the system, we follow an extrusion process. This allows all ingredients to be mixed following the hot / Cold machine on the system </t>
  </si>
  <si>
    <t>Resin8Name</t>
  </si>
  <si>
    <t>Resin8WeightRequired(tonne)</t>
  </si>
  <si>
    <t>Resin8CO2e(kg/tonne)</t>
  </si>
  <si>
    <t>Resin8TotalCO2e(kg)</t>
  </si>
  <si>
    <t>Natural Hot</t>
  </si>
  <si>
    <t>Estimate Number on System</t>
  </si>
  <si>
    <t>LCF:108v1</t>
  </si>
  <si>
    <t xml:space="preserve">• On the system, we follow an extrusion process. This allows all ingredients to be mixed following the Cold machine on the system </t>
  </si>
  <si>
    <t>Title</t>
  </si>
  <si>
    <t>Owner</t>
  </si>
  <si>
    <t>Date</t>
  </si>
  <si>
    <t xml:space="preserve">Project Brief: </t>
  </si>
  <si>
    <t xml:space="preserve">Jana Froehlich </t>
  </si>
  <si>
    <t>Results:</t>
  </si>
  <si>
    <t>Manufacturing Process : Standard Hot Emulsification</t>
  </si>
  <si>
    <t>EST#126v1</t>
  </si>
  <si>
    <t>LCF:126v1</t>
  </si>
  <si>
    <t>19/04/2023</t>
  </si>
  <si>
    <t>SCO2M[LCF] : Extr Standard Hot process Jana</t>
  </si>
  <si>
    <t>EST#127v1</t>
  </si>
  <si>
    <t>LCF:127v1</t>
  </si>
  <si>
    <t>SCO2M[LCF] : Extr Standard Hot Cold process Jana</t>
  </si>
  <si>
    <t>EST#128v1</t>
  </si>
  <si>
    <t>LCF:128v1</t>
  </si>
  <si>
    <t>SCO2M[LCF] : Extr Standard Cold process Jana</t>
  </si>
  <si>
    <t>EST#129v1</t>
  </si>
  <si>
    <t>LCF:129v1</t>
  </si>
  <si>
    <t>SCO2M[LCF] : Extr Natural Hot process Jana</t>
  </si>
  <si>
    <t>EST#130v1</t>
  </si>
  <si>
    <t>EST#131v1</t>
  </si>
  <si>
    <t>LCF:131v1</t>
  </si>
  <si>
    <t>SCO2M[LCF] : Extr Natural Cold process Jana</t>
  </si>
  <si>
    <t xml:space="preserve">Additional Notes: </t>
  </si>
  <si>
    <t xml:space="preserve">• In the Ecoinvent 3.8 report, there are several acronyms, including: RER meaning Europe, ROW meaning Rest Of World and GLO meaning Global. </t>
  </si>
  <si>
    <t xml:space="preserve">• With the Ecoinvent 3.8 reports, not all reports have an RER specification due to the limited availability. However, following a LifeCycle Assessment, the next best available data is still accurate. </t>
  </si>
  <si>
    <t>(Per 500Kg)</t>
  </si>
  <si>
    <t xml:space="preserve">• Utilise the Benchmark system to finalise the CO2e for each manufacturing process (Hot/Hot-Cold/Cold) including the ingredients for a batch of 500kg. </t>
  </si>
  <si>
    <t>Process</t>
  </si>
  <si>
    <t>CO2e Figure</t>
  </si>
  <si>
    <t>Standard Hot Emulsification</t>
  </si>
  <si>
    <t>Standard Hot/Cold Emulsification</t>
  </si>
  <si>
    <t>Standard Cold Emulsification</t>
  </si>
  <si>
    <t>Natural Cold Emulsification</t>
  </si>
  <si>
    <t>Natural Hot Emulsification</t>
  </si>
  <si>
    <t>Natural Hot/Cold Emulsification</t>
  </si>
  <si>
    <t xml:space="preserve">Manufacturing Process : Standard Hot-Cold Emulsification </t>
  </si>
  <si>
    <t xml:space="preserve">Manufacturing Process : Standard Cold Emulsification </t>
  </si>
  <si>
    <t>Machine Type</t>
  </si>
  <si>
    <t>Speed (Kg/Hr)</t>
  </si>
  <si>
    <t>Setup Time (min)</t>
  </si>
  <si>
    <t>Running energy usage per second (Kw)</t>
  </si>
  <si>
    <t>Setup energy usage as a percentage of running energy (%)</t>
  </si>
  <si>
    <t>Indirect Energy usage per second (Kw)</t>
  </si>
  <si>
    <t>Standard Cold</t>
  </si>
  <si>
    <t xml:space="preserve">Standard Hot/Cold </t>
  </si>
  <si>
    <t xml:space="preserve">Standard Hot </t>
  </si>
  <si>
    <t>Natural Cold</t>
  </si>
  <si>
    <t>Natural Hot/Cold</t>
  </si>
  <si>
    <t>Client</t>
  </si>
  <si>
    <t xml:space="preserve">• Calculate total CO2e figures per each formula (6, including different manufacturing processes). </t>
  </si>
  <si>
    <r>
      <t xml:space="preserve">• All final data figures also take into consideration the European average of electicity production per source which is 0.2912. This is important, as different countries/manufactuers may use different electricity sources. </t>
    </r>
    <r>
      <rPr>
        <b/>
        <sz val="11"/>
        <color theme="1"/>
        <rFont val="Calibri"/>
        <family val="2"/>
      </rPr>
      <t xml:space="preserve"> </t>
    </r>
  </si>
  <si>
    <t xml:space="preserve">• All the data in the 'Machines' sheet was provided by the client for both the Standard and Natural Processes. </t>
  </si>
  <si>
    <t xml:space="preserve">• All CO2e figures (as presented in the formulations spreadsheet) are from Ecoinvent 3.8, Intergovernmental Panel on Climate Change (IPCC 2013) following the Global Warming Potential (GWP) of 100 years. This is a scientifically accurate source. </t>
  </si>
  <si>
    <t xml:space="preserve">• On the Benchmark system, there is a clear machine setup for all machinery used to collate all ingredients. Here the 'extruder' machine within the packaging industry has been chosen as the most appropriate to combine all ingredients. The  extuders use Ecoinvent 3.8 data for the setup energy usage and indirect energy usage (in Kwh). However,  the running energy usage was provided by the client. </t>
  </si>
  <si>
    <t xml:space="preserve">• Research on Ecoinvent 3.8 the CO2e figure for both synthetic  (standard) and natural ingredients and calculate the final CO2e figure for all ingredients used in the formulation. </t>
  </si>
  <si>
    <t>• On the Benchmark system, ingredients are marked as Resin 1, Resin 2, etc.</t>
  </si>
  <si>
    <t>LCA for W/O emulsions: standard and natural by hot, hot-cold and cold manufacturing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</si>
</sst>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14" x14ac:knownFonts="1">
    <font>
      <sz val="11"/>
      <color theme="1"/>
      <name val="Calibri"/>
      <family val="2"/>
      <scheme val="minor"/>
    </font>
    <font>
      <b/>
      <sz val="11"/>
      <color theme="1"/>
      <name val="Calibri"/>
      <family val="2"/>
      <scheme val="minor"/>
    </font>
    <font>
      <sz val="11"/>
      <color theme="1"/>
      <name val="Calibri"/>
      <family val="2"/>
    </font>
    <font>
      <b/>
      <u/>
      <sz val="14"/>
      <color theme="1"/>
      <name val="Calibri"/>
      <family val="2"/>
      <scheme val="minor"/>
    </font>
    <font>
      <sz val="8"/>
      <name val="Calibri"/>
      <family val="2"/>
      <scheme val="minor"/>
    </font>
    <font>
      <u/>
      <sz val="11"/>
      <color theme="10"/>
      <name val="Calibri"/>
      <family val="2"/>
      <scheme val="minor"/>
    </font>
    <font>
      <sz val="10"/>
      <name val="Tahoma"/>
      <family val="2"/>
    </font>
    <font>
      <sz val="10"/>
      <color rgb="FFFFFFFF"/>
      <name val="Tahoma"/>
      <family val="2"/>
    </font>
    <font>
      <sz val="10"/>
      <color rgb="FF000000"/>
      <name val="Tahoma"/>
      <family val="2"/>
    </font>
    <font>
      <sz val="10"/>
      <name val="Arial"/>
      <family val="2"/>
    </font>
    <font>
      <sz val="11"/>
      <color theme="1"/>
      <name val="Calibri"/>
      <family val="2"/>
      <scheme val="minor"/>
    </font>
    <font>
      <sz val="10"/>
      <color theme="1"/>
      <name val="Tahoma"/>
      <family val="2"/>
    </font>
    <font>
      <b/>
      <u/>
      <sz val="11"/>
      <color theme="1"/>
      <name val="Calibri"/>
      <family val="2"/>
      <scheme val="minor"/>
    </font>
    <font>
      <b/>
      <sz val="11"/>
      <color theme="1"/>
      <name val="Calibri"/>
      <family val="2"/>
    </font>
  </fonts>
  <fills count="8">
    <fill>
      <patternFill patternType="none"/>
    </fill>
    <fill>
      <patternFill patternType="gray125"/>
    </fill>
    <fill>
      <patternFill patternType="solid">
        <fgColor theme="5" tint="0.79998168889431442"/>
        <bgColor indexed="64"/>
      </patternFill>
    </fill>
    <fill>
      <patternFill patternType="solid">
        <fgColor theme="5" tint="0.39997558519241921"/>
        <bgColor indexed="64"/>
      </patternFill>
    </fill>
    <fill>
      <patternFill patternType="solid">
        <fgColor rgb="FF50729E"/>
        <bgColor indexed="64"/>
      </patternFill>
    </fill>
    <fill>
      <patternFill patternType="solid">
        <fgColor rgb="FF00FFFF"/>
        <bgColor indexed="64"/>
      </patternFill>
    </fill>
    <fill>
      <patternFill patternType="solid">
        <fgColor rgb="FFFFFFFF"/>
        <bgColor indexed="64"/>
      </patternFill>
    </fill>
    <fill>
      <patternFill patternType="solid">
        <fgColor theme="5" tint="0.59999389629810485"/>
        <bgColor indexed="64"/>
      </patternFill>
    </fill>
  </fills>
  <borders count="10">
    <border>
      <left/>
      <right/>
      <top/>
      <bottom/>
      <diagonal/>
    </border>
    <border>
      <left style="thin">
        <color theme="6"/>
      </left>
      <right style="thin">
        <color theme="6"/>
      </right>
      <top style="thin">
        <color theme="6"/>
      </top>
      <bottom style="thin">
        <color theme="6"/>
      </bottom>
      <diagonal/>
    </border>
    <border>
      <left/>
      <right/>
      <top/>
      <bottom style="thick">
        <color auto="1"/>
      </bottom>
      <diagonal/>
    </border>
    <border>
      <left/>
      <right/>
      <top style="thick">
        <color auto="1"/>
      </top>
      <bottom/>
      <diagonal/>
    </border>
    <border>
      <left/>
      <right/>
      <top style="thick">
        <color auto="1"/>
      </top>
      <bottom style="thick">
        <color auto="1"/>
      </bottom>
      <diagonal/>
    </border>
    <border>
      <left style="thin">
        <color rgb="FF000000"/>
      </left>
      <right style="thin">
        <color rgb="FF000000"/>
      </right>
      <top style="thin">
        <color rgb="FF000000"/>
      </top>
      <bottom style="thin">
        <color rgb="FF000000"/>
      </bottom>
      <diagonal/>
    </border>
    <border>
      <left style="thin">
        <color theme="0" tint="-0.14996795556505021"/>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top/>
      <bottom style="medium">
        <color auto="1"/>
      </bottom>
      <diagonal/>
    </border>
    <border>
      <left/>
      <right/>
      <top style="medium">
        <color auto="1"/>
      </top>
      <bottom style="medium">
        <color auto="1"/>
      </bottom>
      <diagonal/>
    </border>
  </borders>
  <cellStyleXfs count="7">
    <xf numFmtId="0" fontId="0" fillId="0" borderId="0"/>
    <xf numFmtId="0" fontId="5" fillId="0" borderId="0" applyNumberFormat="0" applyFill="0" applyBorder="0" applyAlignment="0" applyProtection="0"/>
    <xf numFmtId="0" fontId="6" fillId="0" borderId="0"/>
    <xf numFmtId="0" fontId="9" fillId="0" borderId="0"/>
    <xf numFmtId="43" fontId="10" fillId="0" borderId="0" applyFont="0" applyFill="0" applyBorder="0" applyAlignment="0" applyProtection="0"/>
    <xf numFmtId="0" fontId="11" fillId="0" borderId="0"/>
    <xf numFmtId="0" fontId="10" fillId="0" borderId="0"/>
  </cellStyleXfs>
  <cellXfs count="62">
    <xf numFmtId="0" fontId="0" fillId="0" borderId="0" xfId="0"/>
    <xf numFmtId="0" fontId="2" fillId="0" borderId="0" xfId="0" applyFont="1"/>
    <xf numFmtId="0" fontId="0" fillId="0" borderId="0" xfId="0" applyAlignment="1">
      <alignment wrapText="1"/>
    </xf>
    <xf numFmtId="0" fontId="0" fillId="0" borderId="1" xfId="0" applyBorder="1"/>
    <xf numFmtId="0" fontId="0" fillId="0" borderId="0" xfId="0"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wrapText="1"/>
    </xf>
    <xf numFmtId="2" fontId="0" fillId="0" borderId="0" xfId="0" applyNumberFormat="1" applyAlignment="1">
      <alignment horizontal="center" vertical="center"/>
    </xf>
    <xf numFmtId="2" fontId="0" fillId="0" borderId="2" xfId="0" applyNumberFormat="1" applyBorder="1" applyAlignment="1">
      <alignment horizontal="center" vertical="center"/>
    </xf>
    <xf numFmtId="0" fontId="0" fillId="3" borderId="3" xfId="0" applyFill="1" applyBorder="1" applyAlignment="1">
      <alignment horizontal="center" vertical="center"/>
    </xf>
    <xf numFmtId="2" fontId="0" fillId="0" borderId="4" xfId="0" applyNumberFormat="1" applyBorder="1" applyAlignment="1">
      <alignment horizontal="center" vertical="center"/>
    </xf>
    <xf numFmtId="0" fontId="0" fillId="3" borderId="0" xfId="0" applyFill="1" applyAlignment="1">
      <alignment horizontal="center" vertical="center"/>
    </xf>
    <xf numFmtId="2" fontId="0" fillId="3" borderId="0" xfId="0" applyNumberFormat="1" applyFill="1" applyAlignment="1">
      <alignment horizontal="center" vertical="center"/>
    </xf>
    <xf numFmtId="0" fontId="0" fillId="0" borderId="4" xfId="0" applyBorder="1" applyAlignment="1">
      <alignment horizontal="center" vertical="center"/>
    </xf>
    <xf numFmtId="0" fontId="0" fillId="0" borderId="0" xfId="0" quotePrefix="1" applyAlignment="1">
      <alignment horizontal="center" vertical="center" wrapText="1"/>
    </xf>
    <xf numFmtId="0" fontId="0" fillId="3" borderId="3" xfId="0" applyFill="1" applyBorder="1" applyAlignment="1">
      <alignment horizontal="center" vertical="center" wrapText="1"/>
    </xf>
    <xf numFmtId="0" fontId="0" fillId="0" borderId="4" xfId="0" quotePrefix="1" applyBorder="1" applyAlignment="1">
      <alignment horizontal="center" vertical="center" wrapText="1"/>
    </xf>
    <xf numFmtId="0" fontId="0" fillId="0" borderId="0" xfId="0" quotePrefix="1" applyAlignment="1">
      <alignment horizontal="center" vertical="center"/>
    </xf>
    <xf numFmtId="2" fontId="0" fillId="3" borderId="3" xfId="0" applyNumberFormat="1" applyFill="1" applyBorder="1" applyAlignment="1">
      <alignment horizontal="center" vertical="center"/>
    </xf>
    <xf numFmtId="1" fontId="0" fillId="0" borderId="0" xfId="0" applyNumberFormat="1" applyAlignment="1">
      <alignment horizontal="center" vertical="center"/>
    </xf>
    <xf numFmtId="0" fontId="5" fillId="0" borderId="0" xfId="1" applyFill="1"/>
    <xf numFmtId="43" fontId="0" fillId="3" borderId="3" xfId="4" applyFont="1" applyFill="1" applyBorder="1" applyAlignment="1">
      <alignment horizontal="center" vertical="center"/>
    </xf>
    <xf numFmtId="0" fontId="5" fillId="0" borderId="0" xfId="1"/>
    <xf numFmtId="0" fontId="0" fillId="0" borderId="2" xfId="0" quotePrefix="1" applyBorder="1" applyAlignment="1">
      <alignment horizontal="center" vertical="center"/>
    </xf>
    <xf numFmtId="0" fontId="0" fillId="0" borderId="2" xfId="0" quotePrefix="1" applyBorder="1" applyAlignment="1">
      <alignment horizontal="center" vertical="center" wrapText="1"/>
    </xf>
    <xf numFmtId="43" fontId="0" fillId="2" borderId="3" xfId="4" applyFont="1" applyFill="1" applyBorder="1" applyAlignment="1">
      <alignment horizontal="center" vertical="center"/>
    </xf>
    <xf numFmtId="43" fontId="0" fillId="2" borderId="0" xfId="4" applyFont="1" applyFill="1" applyAlignment="1">
      <alignment horizontal="center" vertical="center"/>
    </xf>
    <xf numFmtId="0" fontId="7" fillId="4" borderId="5" xfId="5" applyFont="1" applyFill="1" applyBorder="1" applyAlignment="1">
      <alignment wrapText="1"/>
    </xf>
    <xf numFmtId="0" fontId="8" fillId="5" borderId="5" xfId="5" applyFont="1" applyFill="1" applyBorder="1" applyAlignment="1">
      <alignment wrapText="1"/>
    </xf>
    <xf numFmtId="0" fontId="11" fillId="0" borderId="0" xfId="5"/>
    <xf numFmtId="0" fontId="8" fillId="0" borderId="0" xfId="5" applyFont="1"/>
    <xf numFmtId="0" fontId="8" fillId="6" borderId="0" xfId="5" applyFont="1" applyFill="1"/>
    <xf numFmtId="0" fontId="2" fillId="0" borderId="0" xfId="0" applyFont="1" applyAlignment="1">
      <alignment wrapText="1"/>
    </xf>
    <xf numFmtId="0" fontId="1" fillId="0" borderId="0" xfId="6" applyFont="1" applyAlignment="1">
      <alignment horizontal="right" vertical="center"/>
    </xf>
    <xf numFmtId="0" fontId="0" fillId="0" borderId="6" xfId="6" applyFont="1" applyBorder="1" applyAlignment="1">
      <alignment vertical="center"/>
    </xf>
    <xf numFmtId="0" fontId="0" fillId="0" borderId="7" xfId="6" applyFont="1" applyBorder="1"/>
    <xf numFmtId="0" fontId="1" fillId="0" borderId="0" xfId="0" applyFont="1" applyAlignment="1">
      <alignment horizontal="right"/>
    </xf>
    <xf numFmtId="14" fontId="0" fillId="0" borderId="6" xfId="6" applyNumberFormat="1" applyFont="1" applyBorder="1" applyAlignment="1">
      <alignment horizontal="left" vertical="center"/>
    </xf>
    <xf numFmtId="0" fontId="8" fillId="7" borderId="0" xfId="5" applyFont="1" applyFill="1"/>
    <xf numFmtId="0" fontId="0" fillId="0" borderId="8" xfId="0" applyBorder="1" applyAlignment="1">
      <alignment wrapText="1"/>
    </xf>
    <xf numFmtId="0" fontId="2" fillId="0" borderId="8" xfId="0" applyFont="1" applyBorder="1" applyAlignment="1">
      <alignment wrapText="1"/>
    </xf>
    <xf numFmtId="0" fontId="8" fillId="7" borderId="8" xfId="5" applyFont="1" applyFill="1" applyBorder="1"/>
    <xf numFmtId="0" fontId="0" fillId="0" borderId="8" xfId="0" applyBorder="1"/>
    <xf numFmtId="0" fontId="8" fillId="7" borderId="0" xfId="0" applyFont="1" applyFill="1"/>
    <xf numFmtId="0" fontId="8" fillId="7" borderId="8" xfId="0" applyFont="1" applyFill="1" applyBorder="1"/>
    <xf numFmtId="0" fontId="0" fillId="0" borderId="9" xfId="0" applyBorder="1" applyAlignment="1">
      <alignment wrapText="1"/>
    </xf>
    <xf numFmtId="0" fontId="2" fillId="0" borderId="9" xfId="0" applyFont="1" applyBorder="1" applyAlignment="1">
      <alignment wrapText="1"/>
    </xf>
    <xf numFmtId="0" fontId="8" fillId="7" borderId="9" xfId="5" applyFont="1" applyFill="1" applyBorder="1"/>
    <xf numFmtId="0" fontId="0" fillId="0" borderId="9" xfId="0" applyBorder="1"/>
    <xf numFmtId="0" fontId="8" fillId="7" borderId="9" xfId="0" applyFont="1" applyFill="1" applyBorder="1"/>
    <xf numFmtId="0" fontId="12" fillId="0" borderId="0" xfId="0" applyFont="1"/>
    <xf numFmtId="2" fontId="0" fillId="0" borderId="0" xfId="0" applyNumberFormat="1" applyAlignment="1">
      <alignment horizontal="center" vertical="center" wrapText="1"/>
    </xf>
    <xf numFmtId="164" fontId="0" fillId="0" borderId="0" xfId="0" applyNumberFormat="1" applyAlignment="1">
      <alignment horizontal="center" vertical="center"/>
    </xf>
    <xf numFmtId="0" fontId="5" fillId="0" borderId="0" xfId="1" applyAlignment="1">
      <alignment horizontal="center" vertical="center"/>
    </xf>
    <xf numFmtId="0" fontId="3" fillId="0" borderId="0" xfId="0" applyFont="1" applyAlignment="1">
      <alignment horizontal="center" vertical="center"/>
    </xf>
    <xf numFmtId="0" fontId="1" fillId="3" borderId="3" xfId="0" applyFont="1" applyFill="1" applyBorder="1" applyAlignment="1">
      <alignment horizontal="center" vertical="center"/>
    </xf>
    <xf numFmtId="43" fontId="0" fillId="0" borderId="0" xfId="0" applyNumberFormat="1" applyAlignment="1">
      <alignment horizontal="center" vertical="center"/>
    </xf>
    <xf numFmtId="0" fontId="1" fillId="0" borderId="0" xfId="0" applyFont="1" applyAlignment="1">
      <alignment horizontal="center" vertical="center"/>
    </xf>
    <xf numFmtId="0" fontId="1" fillId="0" borderId="2" xfId="0" applyFont="1" applyBorder="1" applyAlignment="1">
      <alignment horizontal="center" vertical="center"/>
    </xf>
    <xf numFmtId="0" fontId="2" fillId="0" borderId="0" xfId="0" applyFont="1" applyAlignment="1">
      <alignment horizontal="left" vertical="top" wrapText="1"/>
    </xf>
  </cellXfs>
  <cellStyles count="7">
    <cellStyle name="Comma" xfId="4" builtinId="3"/>
    <cellStyle name="Hyperlink" xfId="1" builtinId="8"/>
    <cellStyle name="Normal" xfId="0" builtinId="0"/>
    <cellStyle name="Normal 2" xfId="2" xr:uid="{DBF9ACED-F4CA-43E7-AF6A-2F961ABE3FAF}"/>
    <cellStyle name="Normal 3" xfId="3" xr:uid="{1348C618-EF1F-4C33-A510-29240EFE7372}"/>
    <cellStyle name="Normal 3 2 2 2" xfId="6" xr:uid="{A2DC5A18-BA3C-446A-B0F1-0C18B2D7D6A3}"/>
    <cellStyle name="Normal 4" xfId="5" xr:uid="{8DC45E12-058C-4B7A-BC55-D79700ED1B0B}"/>
  </cellStyles>
  <dxfs count="91">
    <dxf>
      <alignment horizontal="center" vertical="center" textRotation="0" indent="0" justifyLastLine="0" shrinkToFit="0" readingOrder="0"/>
    </dxf>
    <dxf>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ck">
          <color auto="1"/>
        </bottom>
      </border>
    </dxf>
    <dxf>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style="thick">
          <color auto="1"/>
        </bottom>
      </border>
    </dxf>
    <dxf>
      <alignment horizontal="center" vertical="center" textRotation="0" wrapText="0" indent="0" justifyLastLine="0" shrinkToFit="0" readingOrder="0"/>
      <border diagonalUp="0" diagonalDown="0" outline="0">
        <left/>
        <right/>
        <top/>
        <bottom style="thick">
          <color auto="1"/>
        </bottom>
      </border>
    </dxf>
    <dxf>
      <alignment horizontal="center" vertical="center" textRotation="0" wrapText="0" indent="0" justifyLastLine="0" shrinkToFit="0" readingOrder="0"/>
    </dxf>
    <dxf>
      <alignment horizontal="center" vertical="center" textRotation="0" indent="0" justifyLastLine="0" shrinkToFit="0" readingOrder="0"/>
    </dxf>
    <dxf>
      <fill>
        <patternFill patternType="solid">
          <fgColor indexed="64"/>
          <bgColor theme="5" tint="0.79998168889431442"/>
        </patternFill>
      </fill>
      <alignment horizontal="center" vertical="center" textRotation="0" indent="0" justifyLastLine="0" shrinkToFit="0" readingOrder="0"/>
    </dxf>
    <dxf>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indent="0" justifyLastLine="0" shrinkToFit="0" readingOrder="0"/>
    </dxf>
    <dxf>
      <numFmt numFmtId="0" formatCode="General"/>
      <alignment horizontal="center" vertical="center" textRotation="0" indent="0" justifyLastLine="0" shrinkToFit="0" readingOrder="0"/>
    </dxf>
    <dxf>
      <numFmt numFmtId="0" formatCode="General"/>
      <alignment horizontal="center" vertical="center" textRotation="0" indent="0" justifyLastLine="0" shrinkToFit="0" readingOrder="0"/>
    </dxf>
    <dxf>
      <alignment horizontal="center" vertical="center" textRotation="0" wrapText="0" indent="0" justifyLastLine="0" shrinkToFit="0" readingOrder="0"/>
      <border diagonalUp="0" diagonalDown="0" outline="0">
        <left/>
        <right/>
        <top/>
        <bottom style="thick">
          <color auto="1"/>
        </bottom>
      </border>
    </dxf>
    <dxf>
      <font>
        <b val="0"/>
        <i val="0"/>
        <strike val="0"/>
        <condense val="0"/>
        <extend val="0"/>
        <outline val="0"/>
        <shadow val="0"/>
        <u val="none"/>
        <vertAlign val="baseline"/>
        <sz val="11"/>
        <color theme="1"/>
        <name val="Calibri"/>
        <family val="2"/>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indent="0" justifyLastLine="0" shrinkToFit="0" readingOrder="0"/>
    </dxf>
    <dxf>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indent="0" justifyLastLine="0" shrinkToFit="0" readingOrder="0"/>
    </dxf>
    <dxf>
      <alignment horizontal="center" vertical="center" textRotation="0" indent="0" justifyLastLine="0" shrinkToFit="0" readingOrder="0"/>
    </dxf>
    <dxf>
      <numFmt numFmtId="0" formatCode="General"/>
      <alignment horizontal="center" vertical="center" textRotation="0" wrapText="0" indent="0" justifyLastLine="0" shrinkToFit="0" readingOrder="0"/>
    </dxf>
    <dxf>
      <numFmt numFmtId="0" formatCode="Genera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wrapText="0" indent="0" justifyLastLine="0" shrinkToFit="0" readingOrder="0"/>
    </dxf>
    <dxf>
      <numFmt numFmtId="0" formatCode="Genera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alignment horizontal="center" vertical="center" textRotation="0" wrapText="0" indent="0" justifyLastLine="0" shrinkToFit="0" readingOrder="0"/>
    </dxf>
    <dxf>
      <alignment horizontal="center" vertical="center" textRotation="0" wrapText="0" indent="0" justifyLastLine="0" shrinkToFit="0" readingOrder="0"/>
    </dxf>
    <dxf>
      <numFmt numFmtId="0" formatCode="General"/>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numFmt numFmtId="2" formatCode="0.00"/>
      <alignment horizontal="center" vertical="center" textRotation="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numFmt numFmtId="2" formatCode="0.00"/>
      <fill>
        <patternFill patternType="solid">
          <fgColor indexed="64"/>
          <bgColor theme="5" tint="0.79998168889431442"/>
        </patternFill>
      </fill>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numFmt numFmtId="2" formatCode="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indent="0" justifyLastLine="0" shrinkToFit="0" readingOrder="0"/>
    </dxf>
    <dxf>
      <numFmt numFmtId="2" formatCode="0.00"/>
      <alignment horizontal="center" vertical="center" textRotation="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indent="0" justifyLastLine="0" shrinkToFit="0" readingOrder="0"/>
    </dxf>
    <dxf>
      <font>
        <b val="0"/>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numFmt numFmtId="2" formatCode="0.00"/>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434340</xdr:colOff>
      <xdr:row>0</xdr:row>
      <xdr:rowOff>152400</xdr:rowOff>
    </xdr:from>
    <xdr:to>
      <xdr:col>1</xdr:col>
      <xdr:colOff>1272540</xdr:colOff>
      <xdr:row>8</xdr:row>
      <xdr:rowOff>168983</xdr:rowOff>
    </xdr:to>
    <xdr:pic>
      <xdr:nvPicPr>
        <xdr:cNvPr id="2" name="Picture 1" descr="Welcome to Benchmark - Benchmark Consulting">
          <a:extLst>
            <a:ext uri="{FF2B5EF4-FFF2-40B4-BE49-F238E27FC236}">
              <a16:creationId xmlns:a16="http://schemas.microsoft.com/office/drawing/2014/main" id="{17941297-1A79-46A8-B37D-4AC7D1C503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4340" y="152400"/>
          <a:ext cx="1443990" cy="1468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ylvieBunyan\Downloads\ColdOutput%20(4).xlsm" TargetMode="External"/><Relationship Id="rId1" Type="http://schemas.openxmlformats.org/officeDocument/2006/relationships/externalLinkPath" Target="file:///C:\Users\SylvieBunyan\Downloads\ColdOutput%20(4).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SylvieBunyan\Downloads\NaturalHotOutput%20(3).xlsm" TargetMode="External"/><Relationship Id="rId1" Type="http://schemas.openxmlformats.org/officeDocument/2006/relationships/externalLinkPath" Target="file:///C:\Users\SylvieBunyan\Downloads\NaturalHotOutput%20(3).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SylvieBunyan\Downloads\HotColdOutput%20(2).xlsm" TargetMode="External"/><Relationship Id="rId1" Type="http://schemas.openxmlformats.org/officeDocument/2006/relationships/externalLinkPath" Target="file:///C:\Users\SylvieBunyan\Downloads\HotColdOutput%20(2).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SylvieBunyan\Downloads\ColdOutput%20(3).xlsm" TargetMode="External"/><Relationship Id="rId1" Type="http://schemas.openxmlformats.org/officeDocument/2006/relationships/externalLinkPath" Target="file:///C:\Users\SylvieBunyan\Downloads\ColdOutput%20(3).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SylvieBunyan\Downloads\SyntheticHotOutput%20(2).xlsm" TargetMode="External"/><Relationship Id="rId1" Type="http://schemas.openxmlformats.org/officeDocument/2006/relationships/externalLinkPath" Target="file:///C:\Users\SylvieBunyan\Downloads\SyntheticHotOutput%20(2).xlsm"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C:\Users\SylvieBunyan\Downloads\HotColdOutput%20(5).xlsm" TargetMode="External"/><Relationship Id="rId1" Type="http://schemas.openxmlformats.org/officeDocument/2006/relationships/externalLinkPath" Target="file:///C:\Users\SylvieBunyan\Downloads\HotColdOutput%20(5).xlsm"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SylvieBunyan\Downloads\syntheticHotOutput.xlsm" TargetMode="External"/><Relationship Id="rId1" Type="http://schemas.openxmlformats.org/officeDocument/2006/relationships/externalLinkPath" Target="file:///C:\Users\SylvieBunyan\Downloads\syntheticHotOutput.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LiamBarbary\Downloads\CRSF%20Laminates%20v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Input (2)"/>
      <sheetName val="Summary (2)"/>
      <sheetName val="CO2eSummary"/>
      <sheetName val="CO2eBreakdown"/>
    </sheetNames>
    <sheetDataSet>
      <sheetData sheetId="0">
        <row r="140">
          <cell r="B140" t="str">
            <v/>
          </cell>
        </row>
        <row r="141">
          <cell r="B141" t="str">
            <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Input (2)"/>
      <sheetName val="Summary (2)"/>
      <sheetName val="CO2eSummary"/>
      <sheetName val="CO2eBreakdown"/>
    </sheetNames>
    <sheetDataSet>
      <sheetData sheetId="0">
        <row r="140">
          <cell r="B140" t="str">
            <v/>
          </cell>
        </row>
        <row r="141">
          <cell r="B141" t="str">
            <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sheetData sheetId="2"/>
      <sheetData sheetId="3"/>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_input"/>
      <sheetName val="_output"/>
      <sheetName val="_alcala input"/>
      <sheetName val="_alcala output"/>
      <sheetName val="_panama input old"/>
      <sheetName val="_panama input 1"/>
      <sheetName val="_panama output"/>
      <sheetName val="_panama data"/>
      <sheetName val="_alcala data"/>
      <sheetName val="Price List 2"/>
      <sheetName val="Campaigns"/>
      <sheetName val="CRSF"/>
      <sheetName val="Setup"/>
      <sheetName val="Specs"/>
      <sheetName val="Tables"/>
      <sheetName val="Breakdown"/>
      <sheetName val="Curves"/>
      <sheetName val="LDPE"/>
      <sheetName val="Surlyn"/>
      <sheetName val="Site Pivots"/>
      <sheetName val="Pivot"/>
      <sheetName val="Alcala demand"/>
      <sheetName val="Campaign"/>
      <sheetName val="Price List"/>
      <sheetName val="Optimised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C8A43F1-7A21-4C7A-AC10-2A2E4E194604}" name="Table6" displayName="Table6" ref="B30:C36" totalsRowShown="0" headerRowDxfId="90" dataDxfId="89">
  <autoFilter ref="B30:C36" xr:uid="{0C8A43F1-7A21-4C7A-AC10-2A2E4E194604}"/>
  <tableColumns count="2">
    <tableColumn id="1" xr3:uid="{7EF55EE2-ADD6-44EE-AD0C-2F7888D73D1E}" name="Process" dataDxfId="88"/>
    <tableColumn id="2" xr3:uid="{68EEDFCD-21F7-41B2-AC32-DD91BD0E59D9}" name="CO2e Figure" dataDxfId="87"/>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3343496-1B02-4BDB-8C95-5A0CA4F3BFB6}" name="Table1" displayName="Table1" ref="B6:O15" totalsRowCount="1" headerRowDxfId="86" dataDxfId="85" totalsRowDxfId="84">
  <autoFilter ref="B6:O14" xr:uid="{13343496-1B02-4BDB-8C95-5A0CA4F3BFB6}"/>
  <tableColumns count="14">
    <tableColumn id="1" xr3:uid="{01B1D927-F6F7-4878-9A46-DB59C72CF016}" name="Phase" dataDxfId="69" totalsRowDxfId="68"/>
    <tableColumn id="2" xr3:uid="{E62DE138-ACBE-4103-9CBB-B72775CEC2B5}" name="INCI (Trade Name)" dataDxfId="67" totalsRowDxfId="66"/>
    <tableColumn id="3" xr3:uid="{795911BC-5AE6-4F0E-910A-96F36E59F1CE}" name="Supplier" dataDxfId="65" totalsRowDxfId="64"/>
    <tableColumn id="4" xr3:uid="{A0E819D6-6F78-4D2C-9E1D-04C3DDA061B5}" name="Country " dataDxfId="63" totalsRowDxfId="62"/>
    <tableColumn id="6" xr3:uid="{F1708A92-A4FA-4F74-9A48-4B6B1467C0EB}" name="Weight per 100kg" dataDxfId="61" totalsRowDxfId="60"/>
    <tableColumn id="10" xr3:uid="{F3EA1103-909C-44E3-A89F-962FF4592601}" name="Density" dataDxfId="59" totalsRowDxfId="58"/>
    <tableColumn id="7" xr3:uid="{990E64F9-F18A-4F95-847B-E89AF5AAE326}" name="Ecoinvent Report Name " dataDxfId="39" totalsRowDxfId="38"/>
    <tableColumn id="11" xr3:uid="{E5FC7555-5867-434E-837F-E98A130D0A4C}" name="Region of EI Dataset" dataDxfId="37" totalsRowDxfId="36"/>
    <tableColumn id="9" xr3:uid="{9ACDDCF3-C854-42E4-832A-7567BED2D00A}" name="Report Description" dataDxfId="35" totalsRowDxfId="34"/>
    <tableColumn id="5" xr3:uid="{252E03B3-055F-49F2-918D-76950D8E4A38}" name="CO2-Eq Figure per 1kg" dataDxfId="33" totalsRowDxfId="32"/>
    <tableColumn id="14" xr3:uid="{77EDF9A7-84E4-4953-B7F3-893E24832985}" name="CO2-Eq Figure per 1Kg of finished product" dataDxfId="31" totalsRowDxfId="30">
      <calculatedColumnFormula>Table1[[#This Row],[CO2-Eq Figure per 1kg]]*(Table1[[#This Row],[Weight per 100kg]]/100)</calculatedColumnFormula>
    </tableColumn>
    <tableColumn id="12" xr3:uid="{D3F4385A-6740-498D-BF05-BF04505DFB4E}" name=" weight (500kg)" dataDxfId="29" totalsRowDxfId="28">
      <calculatedColumnFormula>Table1[[#This Row],[Weight per 100kg]]*5</calculatedColumnFormula>
    </tableColumn>
    <tableColumn id="13" xr3:uid="{C562212F-B04A-47BC-9DDE-BACE8945EA18}" name="Co2e Excl production (Per 500 kg)" dataDxfId="27" totalsRowDxfId="26">
      <calculatedColumnFormula>Table1[[#This Row],[ weight (500kg)]]*Table1[[#This Row],[CO2-Eq Figure per 1kg]]</calculatedColumnFormula>
    </tableColumn>
    <tableColumn id="8" xr3:uid="{C0E38270-6446-4DBC-B79E-733981CE9391}" name="Reference" dataDxfId="25" totalsRowDxfId="24"/>
  </tableColumns>
  <tableStyleInfo name="TableStyleLight1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9FF8999-5791-48DB-BAE5-01A18C1D1CE3}" name="Table13" displayName="Table13" ref="B20:O27" totalsRowShown="0" headerRowDxfId="83" dataDxfId="82">
  <autoFilter ref="B20:O27" xr:uid="{89FF8999-5791-48DB-BAE5-01A18C1D1CE3}"/>
  <tableColumns count="14">
    <tableColumn id="1" xr3:uid="{2528CF9C-842D-4F2D-B642-7B6E88969FEC}" name="Phase" dataDxfId="57"/>
    <tableColumn id="2" xr3:uid="{9EF86D07-AFDD-451E-B0A9-7590D0B17C87}" name="INCI (Trade Name)" dataDxfId="56"/>
    <tableColumn id="3" xr3:uid="{94FBA0A0-C80D-4B06-8BC9-696FE5A13AC2}" name="Supplier" dataDxfId="55"/>
    <tableColumn id="4" xr3:uid="{9D81B142-740F-43D2-99EF-8A92ACE96EF1}" name="Country " dataDxfId="54"/>
    <tableColumn id="6" xr3:uid="{0D221BF7-C106-4E69-90BF-D12CCF6BC956}" name="Weight per 100kg" dataDxfId="53"/>
    <tableColumn id="9" xr3:uid="{46EC85FC-9CE1-444A-B3A0-2E91E143DA45}" name="Density" dataDxfId="52"/>
    <tableColumn id="7" xr3:uid="{CB3EF68F-30C7-4771-A1CA-5BCD869D04E7}" name="Ecoinvent Report Name " dataDxfId="23"/>
    <tableColumn id="11" xr3:uid="{C1A089CD-EDBA-4E2A-AF7D-5FBCBAFC80E5}" name="Region of EI Dataset" dataDxfId="22"/>
    <tableColumn id="5" xr3:uid="{D7F6EFDF-EFE3-40CB-ABF7-B9B055FFE11A}" name="Report Description" dataDxfId="21"/>
    <tableColumn id="8" xr3:uid="{3A94FDAB-E470-43E0-ADD1-A62F08406020}" name="CO2-Eq Figure per 1kg" dataDxfId="20"/>
    <tableColumn id="14" xr3:uid="{421D54CF-46FF-4566-98C9-E31FD631DC2E}" name="CO2-Eq Figure per 1Kg of finished product" dataDxfId="19"/>
    <tableColumn id="12" xr3:uid="{A2DBC1A5-FC87-4C5F-A1B9-0289C718C0EA}" name=" weight (500kg)" dataDxfId="18">
      <calculatedColumnFormula>Table13[[#This Row],[Weight per 100kg]]*5</calculatedColumnFormula>
    </tableColumn>
    <tableColumn id="13" xr3:uid="{C02AB234-0A75-4B43-BA81-4B29DED82856}" name="Co2e Excl production (Per 500 kg)" dataDxfId="17">
      <calculatedColumnFormula>Table13[[#This Row],[ weight (500kg)]]*Table13[[#This Row],[CO2-Eq Figure per 1kg]]</calculatedColumnFormula>
    </tableColumn>
    <tableColumn id="10" xr3:uid="{690D5654-42B7-4300-A26F-A5B9098D4097}" name="Reference" dataDxfId="16"/>
  </tableColumns>
  <tableStyleInfo name="TableStyleLight1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39CA5CC-7531-4B1E-ABD3-19B391563FC7}" name="Table3" displayName="Table3" ref="B34:O58" totalsRowShown="0" headerRowDxfId="81" dataDxfId="80">
  <autoFilter ref="B34:O58" xr:uid="{D39CA5CC-7531-4B1E-ABD3-19B391563FC7}"/>
  <tableColumns count="14">
    <tableColumn id="1" xr3:uid="{93A59FDB-F962-4D6E-9E4C-BF0DC1D948CE}" name="Phase" dataDxfId="51"/>
    <tableColumn id="2" xr3:uid="{E4DC5571-3A8E-45DF-969B-E55888C13A7D}" name="INCI (Trade Name) " dataDxfId="50"/>
    <tableColumn id="3" xr3:uid="{E3E15A3C-B887-4447-84E4-7C1BA1C8826F}" name="Supplier " dataDxfId="49"/>
    <tableColumn id="4" xr3:uid="{CBBAC14D-96D6-4C80-B57E-F39272B6B461}" name="Country" dataDxfId="48"/>
    <tableColumn id="5" xr3:uid="{B8185CB3-CA62-4136-A655-59F2F762EF93}" name="Weight per 100kg" dataDxfId="47"/>
    <tableColumn id="9" xr3:uid="{112A3A7B-DD2F-4079-8578-AD789EF3B3DF}" name="Density" dataDxfId="46"/>
    <tableColumn id="6" xr3:uid="{63129495-4515-4EC7-91B6-79C4399D98AD}" name="Ecoinvent Report Name " dataDxfId="15"/>
    <tableColumn id="11" xr3:uid="{0567CC3B-1922-45FB-90BF-F0474B70D3BC}" name="Region of EI Dataset" dataDxfId="14"/>
    <tableColumn id="7" xr3:uid="{CC042700-D12F-4154-8278-5E505029C0D6}" name="Report Description" dataDxfId="13"/>
    <tableColumn id="8" xr3:uid="{1A6ECDD5-1A53-44D2-B35F-4A76DC774584}" name="CO2-Eq Figure per 1kg" dataDxfId="12"/>
    <tableColumn id="14" xr3:uid="{3B2A0B75-F924-4454-BE74-84D2662E52AB}" name="CO2-Eq Figure per 1Kg of finished product" dataDxfId="11"/>
    <tableColumn id="12" xr3:uid="{C2C508C8-9EA5-45C3-96E4-B7EB6B3DFC64}" name=" weight (500kg)" dataDxfId="10">
      <calculatedColumnFormula>Table3[[#This Row],[Weight per 100kg]]*5</calculatedColumnFormula>
    </tableColumn>
    <tableColumn id="13" xr3:uid="{D42D6B42-EF46-47C6-B381-3211C7865EAE}" name="Co2e Excl production (Per 500 kg)" dataDxfId="9">
      <calculatedColumnFormula>Table3[[#This Row],[ weight (500kg)]]*Table3[[#This Row],[CO2-Eq Figure per 1kg]]</calculatedColumnFormula>
    </tableColumn>
    <tableColumn id="10" xr3:uid="{76DC2911-B2C5-4021-9488-5085F791926F}" name="Reference " dataDxfId="8"/>
  </tableColumns>
  <tableStyleInfo name="TableStyleLight1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6BC498-3298-4A59-8615-EC874F1E7C61}" name="Table4" displayName="Table4" ref="B65:O81" totalsRowShown="0" headerRowDxfId="79" dataDxfId="78">
  <autoFilter ref="B65:O81" xr:uid="{696BC498-3298-4A59-8615-EC874F1E7C61}"/>
  <tableColumns count="14">
    <tableColumn id="1" xr3:uid="{0D6EDE35-FF29-4233-925D-032E71E89F96}" name="Phase" dataDxfId="45"/>
    <tableColumn id="2" xr3:uid="{ADBA82B5-5A01-4C23-9D90-CFA916D9A96A}" name="INCI (Trade Name) " dataDxfId="44"/>
    <tableColumn id="3" xr3:uid="{36163F80-D65F-4554-992D-9630D5D892A2}" name="Supplier" dataDxfId="43"/>
    <tableColumn id="4" xr3:uid="{E5061679-A082-4ECB-B706-8225F8D9B947}" name="Country" dataDxfId="42"/>
    <tableColumn id="5" xr3:uid="{CF3D9121-CAE5-4C27-A954-70FAA4B93500}" name="Weight per 100kg" dataDxfId="41"/>
    <tableColumn id="9" xr3:uid="{78B48D34-D3BD-4B53-93D0-BAFA922AA7A7}" name="Density" dataDxfId="40"/>
    <tableColumn id="6" xr3:uid="{897F685C-7EAC-4C8C-97DA-18127BDBDED4}" name="Ecoinvent Report Name" dataDxfId="7"/>
    <tableColumn id="11" xr3:uid="{0F383B1A-CC8B-49B2-BF50-74D8CAC01F59}" name="Region of EI Dataset" dataDxfId="6"/>
    <tableColumn id="10" xr3:uid="{11A8B389-AF15-4404-B0F9-F6F95BB02314}" name="Report Description" dataDxfId="5"/>
    <tableColumn id="7" xr3:uid="{DC9003F9-6559-421D-8BD7-49FEFF91DAA9}" name="CO2-Eq Figure per 1Kg" dataDxfId="4"/>
    <tableColumn id="14" xr3:uid="{80CB8BF5-4220-40A6-9E2B-9D8E53B50538}" name="CO2-Eq Figure per 1Kg of finished product" dataDxfId="3"/>
    <tableColumn id="12" xr3:uid="{A70D6040-4E14-411A-87F7-79B3D7B165E8}" name=" weight (500kg)" dataDxfId="2">
      <calculatedColumnFormula>Table4[[#This Row],[Weight per 100kg]]*5</calculatedColumnFormula>
    </tableColumn>
    <tableColumn id="13" xr3:uid="{E5A940F4-CA5E-42B4-AD83-CBB332A9C195}" name="Co2e Excl production (Per 500 kg)" dataDxfId="1">
      <calculatedColumnFormula>Table4[[#This Row],[ weight (500kg)]]*Table4[[#This Row],[CO2-Eq Figure per 1Kg]]</calculatedColumnFormula>
    </tableColumn>
    <tableColumn id="8" xr3:uid="{2F8E165F-6821-4C7D-BED0-FC7D82216F2C}" name="Reference " dataDxfId="0"/>
  </tableColumns>
  <tableStyleInfo name="TableStyleLight1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426BD5D-23A3-44BB-A7BF-F5A9DF733558}" name="Table7" displayName="Table7" ref="B2:G8" totalsRowShown="0" headerRowDxfId="77" dataDxfId="76">
  <autoFilter ref="B2:G8" xr:uid="{4426BD5D-23A3-44BB-A7BF-F5A9DF733558}"/>
  <tableColumns count="6">
    <tableColumn id="1" xr3:uid="{E97E14D8-DC79-46F8-B4A7-0DE44B4F9662}" name="Machine Type" dataDxfId="75"/>
    <tableColumn id="2" xr3:uid="{894D7BC6-3BF6-4F2E-8F1D-374AE91474E0}" name="Speed (Kg/Hr)" dataDxfId="74"/>
    <tableColumn id="3" xr3:uid="{3B1F12C6-1997-4ABE-88BD-EF7E9F200364}" name="Setup Time (min)" dataDxfId="73"/>
    <tableColumn id="4" xr3:uid="{6476691D-5336-4296-8BC7-717F8C007243}" name="Running energy usage per second (Kw)" dataDxfId="72"/>
    <tableColumn id="5" xr3:uid="{C200F4DE-82BF-4E0E-9CD2-B21B1F5EEEF6}" name="Setup energy usage as a percentage of running energy (%)" dataDxfId="71"/>
    <tableColumn id="6" xr3:uid="{FB3BBA6D-4738-4D50-8317-9A2CF37292CE}" name="Indirect Energy usage per second (Kw)" dataDxfId="70"/>
  </tableColumns>
  <tableStyleInfo name="TableStyleLight1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2317DDF-8E02-49F0-BC2B-AC732872206F}" name="Table5" displayName="Table5" ref="B3:F9" totalsRowShown="0">
  <autoFilter ref="B3:F9" xr:uid="{72317DDF-8E02-49F0-BC2B-AC732872206F}"/>
  <tableColumns count="5">
    <tableColumn id="1" xr3:uid="{AB44FE6F-F632-4027-A63A-55B708AB0B6B}" name="Machine"/>
    <tableColumn id="2" xr3:uid="{65E64EB4-274B-40FF-8918-3789542C66D3}" name="Description/ Process"/>
    <tableColumn id="3" xr3:uid="{918F3C4D-078D-4984-A648-D84F54DE1EDD}" name="Result (100Kg)"/>
    <tableColumn id="5" xr3:uid="{87F3CC9B-1F88-4EBB-AEC5-446D06D4E275}" name="Result (500 Kg)"/>
    <tableColumn id="4" xr3:uid="{3AC658B0-F0AB-47A7-8CAF-186E98C629A5}" name="Estimate Number on System"/>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table" Target="../tables/table6.xml"/></Relationships>
</file>

<file path=xl/worksheets/_rels/sheet4.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E31F5-0893-40E1-8720-C5EB5DB40D6B}">
  <dimension ref="B4:R36"/>
  <sheetViews>
    <sheetView showGridLines="0" tabSelected="1" topLeftCell="A27" zoomScale="110" zoomScaleNormal="110" workbookViewId="0">
      <selection activeCell="D4" sqref="D4"/>
    </sheetView>
  </sheetViews>
  <sheetFormatPr defaultRowHeight="14.5" x14ac:dyDescent="0.35"/>
  <cols>
    <col min="2" max="2" width="32" customWidth="1"/>
    <col min="3" max="3" width="17.90625" customWidth="1"/>
    <col min="4" max="4" width="45" customWidth="1"/>
    <col min="5" max="5" width="49.1796875" customWidth="1"/>
    <col min="6" max="6" width="18.36328125" customWidth="1"/>
  </cols>
  <sheetData>
    <row r="4" spans="2:13" x14ac:dyDescent="0.35">
      <c r="C4" s="35" t="s">
        <v>301</v>
      </c>
      <c r="D4" s="36" t="s">
        <v>359</v>
      </c>
      <c r="E4" s="37"/>
    </row>
    <row r="5" spans="2:13" x14ac:dyDescent="0.35">
      <c r="C5" s="35" t="s">
        <v>302</v>
      </c>
      <c r="D5" s="36" t="s">
        <v>219</v>
      </c>
      <c r="E5" s="37"/>
    </row>
    <row r="6" spans="2:13" x14ac:dyDescent="0.35">
      <c r="C6" s="38" t="s">
        <v>351</v>
      </c>
      <c r="D6" s="39" t="s">
        <v>305</v>
      </c>
      <c r="E6" s="37"/>
    </row>
    <row r="7" spans="2:13" x14ac:dyDescent="0.35">
      <c r="C7" s="35" t="s">
        <v>303</v>
      </c>
      <c r="D7" s="39">
        <v>45036</v>
      </c>
      <c r="E7" s="37"/>
    </row>
    <row r="12" spans="2:13" x14ac:dyDescent="0.35">
      <c r="B12" s="52" t="s">
        <v>304</v>
      </c>
      <c r="M12" s="7"/>
    </row>
    <row r="13" spans="2:13" x14ac:dyDescent="0.35">
      <c r="B13" s="1" t="s">
        <v>357</v>
      </c>
      <c r="M13" s="7"/>
    </row>
    <row r="14" spans="2:13" x14ac:dyDescent="0.35">
      <c r="B14" s="1" t="s">
        <v>329</v>
      </c>
      <c r="M14" s="7"/>
    </row>
    <row r="15" spans="2:13" x14ac:dyDescent="0.35">
      <c r="B15" s="1" t="s">
        <v>352</v>
      </c>
    </row>
    <row r="17" spans="2:18" x14ac:dyDescent="0.35">
      <c r="B17" s="52" t="s">
        <v>325</v>
      </c>
    </row>
    <row r="18" spans="2:18" x14ac:dyDescent="0.35">
      <c r="B18" s="1" t="s">
        <v>326</v>
      </c>
    </row>
    <row r="19" spans="2:18" x14ac:dyDescent="0.35">
      <c r="B19" s="61" t="s">
        <v>356</v>
      </c>
      <c r="C19" s="61"/>
      <c r="D19" s="61"/>
      <c r="E19" s="61"/>
      <c r="F19" s="61"/>
      <c r="G19" s="61"/>
      <c r="H19" s="61"/>
      <c r="I19" s="61"/>
      <c r="J19" s="61"/>
      <c r="K19" s="61"/>
      <c r="L19" s="61"/>
      <c r="M19" s="61"/>
      <c r="N19" s="61"/>
      <c r="O19" s="61"/>
      <c r="P19" s="61"/>
      <c r="Q19" s="61"/>
      <c r="R19" s="61"/>
    </row>
    <row r="20" spans="2:18" x14ac:dyDescent="0.35">
      <c r="B20" s="61"/>
      <c r="C20" s="61"/>
      <c r="D20" s="61"/>
      <c r="E20" s="61"/>
      <c r="F20" s="61"/>
      <c r="G20" s="61"/>
      <c r="H20" s="61"/>
      <c r="I20" s="61"/>
      <c r="J20" s="61"/>
      <c r="K20" s="61"/>
      <c r="L20" s="61"/>
      <c r="M20" s="61"/>
      <c r="N20" s="61"/>
      <c r="O20" s="61"/>
      <c r="P20" s="61"/>
      <c r="Q20" s="61"/>
      <c r="R20" s="61"/>
    </row>
    <row r="21" spans="2:18" x14ac:dyDescent="0.35">
      <c r="B21" s="1" t="s">
        <v>353</v>
      </c>
    </row>
    <row r="22" spans="2:18" x14ac:dyDescent="0.35">
      <c r="B22" s="1" t="s">
        <v>355</v>
      </c>
    </row>
    <row r="23" spans="2:18" x14ac:dyDescent="0.35">
      <c r="B23" s="1" t="s">
        <v>327</v>
      </c>
      <c r="E23" s="24"/>
    </row>
    <row r="24" spans="2:18" x14ac:dyDescent="0.35">
      <c r="B24" s="1" t="s">
        <v>354</v>
      </c>
    </row>
    <row r="25" spans="2:18" x14ac:dyDescent="0.35">
      <c r="B25" t="s">
        <v>358</v>
      </c>
    </row>
    <row r="27" spans="2:18" x14ac:dyDescent="0.35">
      <c r="B27" s="52" t="s">
        <v>306</v>
      </c>
    </row>
    <row r="29" spans="2:18" x14ac:dyDescent="0.35">
      <c r="B29" t="s">
        <v>328</v>
      </c>
    </row>
    <row r="30" spans="2:18" x14ac:dyDescent="0.35">
      <c r="B30" s="7" t="s">
        <v>330</v>
      </c>
      <c r="C30" s="7" t="s">
        <v>331</v>
      </c>
    </row>
    <row r="31" spans="2:18" x14ac:dyDescent="0.35">
      <c r="B31" s="7" t="s">
        <v>332</v>
      </c>
      <c r="C31" s="9">
        <v>234.11187638207801</v>
      </c>
    </row>
    <row r="32" spans="2:18" x14ac:dyDescent="0.35">
      <c r="B32" s="7" t="s">
        <v>333</v>
      </c>
      <c r="C32" s="9">
        <v>175.89134440584999</v>
      </c>
    </row>
    <row r="33" spans="2:3" x14ac:dyDescent="0.35">
      <c r="B33" s="7" t="s">
        <v>334</v>
      </c>
      <c r="C33" s="9">
        <v>166.56995632610401</v>
      </c>
    </row>
    <row r="34" spans="2:3" x14ac:dyDescent="0.35">
      <c r="B34" s="7" t="s">
        <v>335</v>
      </c>
      <c r="C34" s="9">
        <v>167.471705176207</v>
      </c>
    </row>
    <row r="35" spans="2:3" x14ac:dyDescent="0.35">
      <c r="B35" s="7" t="s">
        <v>336</v>
      </c>
      <c r="C35" s="9">
        <v>236.10872933334201</v>
      </c>
    </row>
    <row r="36" spans="2:3" x14ac:dyDescent="0.35">
      <c r="B36" s="7" t="s">
        <v>337</v>
      </c>
      <c r="C36" s="9">
        <v>176.80720848508801</v>
      </c>
    </row>
  </sheetData>
  <mergeCells count="1">
    <mergeCell ref="B19:R20"/>
  </mergeCell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19A93-936B-4F40-B63D-AC24F927D558}">
  <dimension ref="A1:DK3"/>
  <sheetViews>
    <sheetView workbookViewId="0">
      <selection activeCell="CO24" sqref="CO24"/>
    </sheetView>
  </sheetViews>
  <sheetFormatPr defaultColWidth="9.36328125" defaultRowHeight="12.5" x14ac:dyDescent="0.25"/>
  <cols>
    <col min="1" max="16384" width="9.36328125" style="31"/>
  </cols>
  <sheetData>
    <row r="1" spans="1:115" ht="70" customHeight="1" x14ac:dyDescent="0.25">
      <c r="A1" s="29" t="s">
        <v>124</v>
      </c>
      <c r="B1" s="29" t="s">
        <v>125</v>
      </c>
      <c r="C1" s="29" t="s">
        <v>126</v>
      </c>
      <c r="D1" s="29" t="s">
        <v>127</v>
      </c>
      <c r="E1" s="29" t="s">
        <v>128</v>
      </c>
      <c r="F1" s="29" t="s">
        <v>129</v>
      </c>
      <c r="G1" s="29" t="s">
        <v>130</v>
      </c>
      <c r="H1" s="29" t="s">
        <v>131</v>
      </c>
      <c r="I1" s="29" t="s">
        <v>132</v>
      </c>
      <c r="J1" s="29" t="s">
        <v>133</v>
      </c>
      <c r="K1" s="29" t="s">
        <v>134</v>
      </c>
      <c r="L1" s="29" t="s">
        <v>135</v>
      </c>
      <c r="M1" s="29" t="s">
        <v>136</v>
      </c>
      <c r="N1" s="29" t="s">
        <v>137</v>
      </c>
      <c r="O1" s="29" t="s">
        <v>138</v>
      </c>
      <c r="P1" s="29" t="s">
        <v>139</v>
      </c>
      <c r="Q1" s="29" t="s">
        <v>140</v>
      </c>
      <c r="R1" s="29" t="s">
        <v>141</v>
      </c>
      <c r="S1" s="29" t="s">
        <v>142</v>
      </c>
      <c r="T1" s="29" t="s">
        <v>143</v>
      </c>
      <c r="U1" s="29" t="s">
        <v>144</v>
      </c>
      <c r="V1" s="29" t="s">
        <v>145</v>
      </c>
      <c r="W1" s="29" t="s">
        <v>146</v>
      </c>
      <c r="X1" s="29" t="s">
        <v>147</v>
      </c>
      <c r="Y1" s="30" t="s">
        <v>148</v>
      </c>
      <c r="Z1" s="29" t="s">
        <v>149</v>
      </c>
      <c r="AA1" s="29" t="s">
        <v>150</v>
      </c>
      <c r="AB1" s="29" t="s">
        <v>151</v>
      </c>
      <c r="AC1" s="29" t="s">
        <v>152</v>
      </c>
      <c r="AD1" s="29" t="s">
        <v>153</v>
      </c>
      <c r="AE1" s="29" t="s">
        <v>154</v>
      </c>
      <c r="AF1" s="30" t="s">
        <v>155</v>
      </c>
      <c r="AG1" s="30" t="s">
        <v>156</v>
      </c>
      <c r="AH1" s="29" t="s">
        <v>157</v>
      </c>
      <c r="AI1" s="29" t="s">
        <v>158</v>
      </c>
      <c r="AJ1" s="29" t="s">
        <v>159</v>
      </c>
      <c r="AK1" s="30" t="s">
        <v>160</v>
      </c>
      <c r="AL1" s="29" t="s">
        <v>161</v>
      </c>
      <c r="AM1" s="29" t="s">
        <v>162</v>
      </c>
      <c r="AN1" s="29" t="s">
        <v>163</v>
      </c>
      <c r="AO1" s="30" t="s">
        <v>164</v>
      </c>
      <c r="AP1" s="29" t="s">
        <v>165</v>
      </c>
      <c r="AQ1" s="29" t="s">
        <v>166</v>
      </c>
      <c r="AR1" s="29" t="s">
        <v>167</v>
      </c>
      <c r="AS1" s="30" t="s">
        <v>168</v>
      </c>
      <c r="AT1" s="29" t="s">
        <v>169</v>
      </c>
      <c r="AU1" s="29" t="s">
        <v>170</v>
      </c>
      <c r="AV1" s="29" t="s">
        <v>171</v>
      </c>
      <c r="AW1" s="30" t="s">
        <v>172</v>
      </c>
      <c r="AX1" s="29" t="s">
        <v>247</v>
      </c>
      <c r="AY1" s="29" t="s">
        <v>248</v>
      </c>
      <c r="AZ1" s="29" t="s">
        <v>249</v>
      </c>
      <c r="BA1" s="30" t="s">
        <v>250</v>
      </c>
      <c r="BB1" s="29" t="s">
        <v>262</v>
      </c>
      <c r="BC1" s="29" t="s">
        <v>263</v>
      </c>
      <c r="BD1" s="29" t="s">
        <v>264</v>
      </c>
      <c r="BE1" s="30" t="s">
        <v>265</v>
      </c>
      <c r="BF1" s="29" t="s">
        <v>266</v>
      </c>
      <c r="BG1" s="29" t="s">
        <v>267</v>
      </c>
      <c r="BH1" s="29" t="s">
        <v>268</v>
      </c>
      <c r="BI1" s="30" t="s">
        <v>269</v>
      </c>
      <c r="BJ1" s="29" t="s">
        <v>173</v>
      </c>
      <c r="BK1" s="29" t="s">
        <v>174</v>
      </c>
      <c r="BL1" s="29" t="s">
        <v>175</v>
      </c>
      <c r="BM1" s="29" t="s">
        <v>270</v>
      </c>
      <c r="BN1" s="29" t="s">
        <v>176</v>
      </c>
      <c r="BO1" s="29" t="s">
        <v>177</v>
      </c>
      <c r="BP1" s="29" t="s">
        <v>178</v>
      </c>
      <c r="BQ1" s="29" t="s">
        <v>179</v>
      </c>
      <c r="BR1" s="29" t="s">
        <v>180</v>
      </c>
      <c r="BS1" s="29" t="s">
        <v>181</v>
      </c>
      <c r="BT1" s="29" t="s">
        <v>271</v>
      </c>
      <c r="BU1" s="29" t="s">
        <v>272</v>
      </c>
      <c r="BV1" s="29" t="s">
        <v>182</v>
      </c>
      <c r="BW1" s="29" t="s">
        <v>183</v>
      </c>
      <c r="BX1" s="29" t="s">
        <v>184</v>
      </c>
      <c r="BY1" s="29" t="s">
        <v>185</v>
      </c>
      <c r="BZ1" s="30" t="s">
        <v>186</v>
      </c>
      <c r="CA1" s="29" t="s">
        <v>187</v>
      </c>
      <c r="CB1" s="29" t="s">
        <v>188</v>
      </c>
      <c r="CC1" s="29" t="s">
        <v>189</v>
      </c>
      <c r="CD1" s="29" t="s">
        <v>190</v>
      </c>
      <c r="CE1" s="29" t="s">
        <v>191</v>
      </c>
      <c r="CF1" s="29" t="s">
        <v>192</v>
      </c>
      <c r="CG1" s="29" t="s">
        <v>193</v>
      </c>
      <c r="CH1" s="29" t="s">
        <v>194</v>
      </c>
      <c r="CI1" s="29" t="s">
        <v>195</v>
      </c>
      <c r="CJ1" s="30" t="s">
        <v>196</v>
      </c>
      <c r="CK1" s="30" t="s">
        <v>197</v>
      </c>
      <c r="CL1" s="30" t="s">
        <v>198</v>
      </c>
      <c r="CM1" s="30" t="s">
        <v>199</v>
      </c>
      <c r="CN1" s="30" t="s">
        <v>200</v>
      </c>
      <c r="CO1" s="30" t="s">
        <v>201</v>
      </c>
      <c r="CP1" s="30" t="s">
        <v>202</v>
      </c>
      <c r="CQ1" s="30" t="s">
        <v>203</v>
      </c>
      <c r="CR1" s="30" t="s">
        <v>204</v>
      </c>
      <c r="CS1" s="30" t="s">
        <v>205</v>
      </c>
      <c r="CV1" s="29" t="s">
        <v>206</v>
      </c>
      <c r="CW1" s="29" t="s">
        <v>207</v>
      </c>
      <c r="CX1" s="29" t="s">
        <v>273</v>
      </c>
      <c r="CY1" s="29" t="s">
        <v>208</v>
      </c>
      <c r="CZ1" s="29" t="s">
        <v>209</v>
      </c>
      <c r="DA1" s="29" t="s">
        <v>274</v>
      </c>
      <c r="DB1" s="29" t="s">
        <v>210</v>
      </c>
      <c r="DC1" s="29" t="s">
        <v>211</v>
      </c>
      <c r="DD1" s="29" t="s">
        <v>275</v>
      </c>
      <c r="DE1" s="29" t="s">
        <v>212</v>
      </c>
      <c r="DF1" s="29" t="s">
        <v>213</v>
      </c>
      <c r="DG1" s="29" t="s">
        <v>276</v>
      </c>
      <c r="DH1" s="29" t="s">
        <v>214</v>
      </c>
      <c r="DI1" s="29" t="s">
        <v>215</v>
      </c>
      <c r="DJ1" s="29" t="s">
        <v>277</v>
      </c>
      <c r="DK1" s="29" t="s">
        <v>216</v>
      </c>
    </row>
    <row r="2" spans="1:115" x14ac:dyDescent="0.25">
      <c r="A2" s="32" t="s">
        <v>323</v>
      </c>
      <c r="B2" s="32">
        <v>1</v>
      </c>
      <c r="C2" s="32" t="s">
        <v>217</v>
      </c>
      <c r="D2" s="32" t="s">
        <v>310</v>
      </c>
      <c r="E2" s="32" t="s">
        <v>218</v>
      </c>
      <c r="F2" s="32" t="s">
        <v>219</v>
      </c>
      <c r="G2" s="32"/>
      <c r="H2" s="32" t="s">
        <v>290</v>
      </c>
      <c r="I2" s="32"/>
      <c r="J2" s="32"/>
      <c r="K2" s="32" t="s">
        <v>310</v>
      </c>
      <c r="L2" s="32" t="s">
        <v>220</v>
      </c>
      <c r="M2" s="32"/>
      <c r="N2" s="32"/>
      <c r="O2" s="32"/>
      <c r="P2" s="32"/>
      <c r="Q2" s="32"/>
      <c r="R2" s="32">
        <v>100</v>
      </c>
      <c r="S2" s="32" t="s">
        <v>221</v>
      </c>
      <c r="T2" s="32" t="s">
        <v>222</v>
      </c>
      <c r="U2" s="32"/>
      <c r="V2" s="32">
        <v>1000</v>
      </c>
      <c r="W2" s="32">
        <v>1000</v>
      </c>
      <c r="X2" s="32">
        <v>1</v>
      </c>
      <c r="Y2" s="32">
        <v>0</v>
      </c>
      <c r="Z2" s="32">
        <v>100</v>
      </c>
      <c r="AA2" s="32">
        <v>99.103999999999999</v>
      </c>
      <c r="AB2" s="32">
        <v>10.090410074265399</v>
      </c>
      <c r="AC2" s="32">
        <v>99.103999999999999</v>
      </c>
      <c r="AD2" s="32">
        <v>0</v>
      </c>
      <c r="AE2" s="32">
        <v>0</v>
      </c>
      <c r="AF2" s="32">
        <v>0</v>
      </c>
      <c r="AG2" s="32">
        <v>0</v>
      </c>
      <c r="AH2" s="32" t="s">
        <v>230</v>
      </c>
      <c r="AI2" s="32">
        <v>8.1025992896351304E-2</v>
      </c>
      <c r="AJ2" s="32">
        <v>2.5399999999999999E-4</v>
      </c>
      <c r="AK2" s="32">
        <v>2.0580602195673199E-5</v>
      </c>
      <c r="AL2" s="32" t="s">
        <v>231</v>
      </c>
      <c r="AM2" s="32">
        <v>2.40858088472716E-3</v>
      </c>
      <c r="AN2" s="32">
        <v>9.9599999999999994E-2</v>
      </c>
      <c r="AO2" s="32">
        <v>2.3989465611882501E-4</v>
      </c>
      <c r="AP2" s="32" t="s">
        <v>233</v>
      </c>
      <c r="AQ2" s="32">
        <v>2.09108108653536E-2</v>
      </c>
      <c r="AR2" s="32">
        <v>8.4320000000000004</v>
      </c>
      <c r="AS2" s="32">
        <v>0.17631995721666099</v>
      </c>
      <c r="AT2" s="32" t="s">
        <v>228</v>
      </c>
      <c r="AU2" s="32">
        <v>2.0811470778172401E-4</v>
      </c>
      <c r="AV2" s="32">
        <v>2.41</v>
      </c>
      <c r="AW2" s="32">
        <v>5.0155644575395502E-4</v>
      </c>
      <c r="AX2" s="32" t="s">
        <v>234</v>
      </c>
      <c r="AY2" s="32">
        <v>4.3065870196964803E-3</v>
      </c>
      <c r="AZ2" s="32">
        <v>9.92</v>
      </c>
      <c r="BA2" s="32">
        <v>4.2721343235389099E-2</v>
      </c>
      <c r="BB2" s="32" t="s">
        <v>251</v>
      </c>
      <c r="BC2" s="32">
        <v>8.2357927026154303E-4</v>
      </c>
      <c r="BD2" s="32">
        <v>3.6962540000000002</v>
      </c>
      <c r="BE2" s="32">
        <v>3.0441581720213099E-3</v>
      </c>
      <c r="BF2" s="32" t="s">
        <v>252</v>
      </c>
      <c r="BG2" s="32">
        <v>3.1633435582822098E-4</v>
      </c>
      <c r="BH2" s="32">
        <v>3.3</v>
      </c>
      <c r="BI2" s="32">
        <v>1.0439033742331301E-3</v>
      </c>
      <c r="BJ2" s="32" t="s">
        <v>324</v>
      </c>
      <c r="BK2" s="32" t="s">
        <v>224</v>
      </c>
      <c r="BL2" s="32" t="s">
        <v>221</v>
      </c>
      <c r="BM2" s="32" t="s">
        <v>225</v>
      </c>
      <c r="BN2" s="32">
        <v>110</v>
      </c>
      <c r="BO2" s="32">
        <v>10</v>
      </c>
      <c r="BP2" s="32">
        <v>0</v>
      </c>
      <c r="BQ2" s="32">
        <v>100</v>
      </c>
      <c r="BR2" s="32">
        <v>200</v>
      </c>
      <c r="BS2" s="32" t="s">
        <v>226</v>
      </c>
      <c r="BT2" s="32">
        <v>27.370492651989998</v>
      </c>
      <c r="BU2" s="32">
        <v>27.370492651989998</v>
      </c>
      <c r="BV2" s="32">
        <v>150</v>
      </c>
      <c r="BW2" s="32">
        <v>68.426231629975106</v>
      </c>
      <c r="BX2" s="32">
        <v>30</v>
      </c>
      <c r="BY2" s="32">
        <v>13.685246325994999</v>
      </c>
      <c r="BZ2" s="32">
        <v>82.111477955970102</v>
      </c>
      <c r="CA2" s="32"/>
      <c r="CB2" s="32"/>
      <c r="CC2" s="32"/>
      <c r="CD2" s="32">
        <v>234.09751372295801</v>
      </c>
      <c r="CE2" s="32">
        <v>5</v>
      </c>
      <c r="CF2" s="32">
        <v>188.63250432538001</v>
      </c>
      <c r="CG2" s="32"/>
      <c r="CH2" s="32"/>
      <c r="CI2" s="32">
        <v>0</v>
      </c>
      <c r="CJ2" s="32">
        <v>0</v>
      </c>
      <c r="CK2" s="32">
        <v>6.7229999999999999</v>
      </c>
      <c r="CL2" s="32">
        <v>0</v>
      </c>
      <c r="CM2" s="32">
        <v>0</v>
      </c>
      <c r="CN2" s="32">
        <v>0.89058369349672495</v>
      </c>
      <c r="CO2" s="40">
        <v>89.058369349672503</v>
      </c>
      <c r="CP2" s="32">
        <v>8.8260406360299401E-2</v>
      </c>
      <c r="CQ2" s="32">
        <v>88.260406360299399</v>
      </c>
      <c r="CR2" s="32"/>
      <c r="CS2" s="32">
        <v>0</v>
      </c>
      <c r="CT2" s="33"/>
      <c r="CU2" s="33"/>
      <c r="CV2" s="32">
        <v>0</v>
      </c>
      <c r="CW2" s="32">
        <v>0</v>
      </c>
      <c r="CX2" s="32"/>
      <c r="CY2" s="32">
        <v>0</v>
      </c>
      <c r="CZ2" s="32">
        <v>0</v>
      </c>
      <c r="DA2" s="32"/>
      <c r="DB2" s="32">
        <v>0</v>
      </c>
      <c r="DC2" s="32">
        <v>0</v>
      </c>
      <c r="DD2" s="32"/>
      <c r="DE2" s="32">
        <v>0</v>
      </c>
      <c r="DF2" s="32">
        <v>0</v>
      </c>
      <c r="DG2" s="32"/>
      <c r="DH2" s="32">
        <v>0</v>
      </c>
      <c r="DI2" s="32">
        <v>0</v>
      </c>
      <c r="DJ2" s="32"/>
      <c r="DK2" s="32">
        <v>0</v>
      </c>
    </row>
    <row r="3" spans="1:115" x14ac:dyDescent="0.25">
      <c r="A3" s="32" t="s">
        <v>323</v>
      </c>
      <c r="B3" s="32">
        <v>1</v>
      </c>
      <c r="C3" s="32" t="s">
        <v>217</v>
      </c>
      <c r="D3" s="32" t="s">
        <v>310</v>
      </c>
      <c r="E3" s="32" t="s">
        <v>218</v>
      </c>
      <c r="F3" s="32" t="s">
        <v>219</v>
      </c>
      <c r="G3" s="32"/>
      <c r="H3" s="32" t="s">
        <v>290</v>
      </c>
      <c r="I3" s="32"/>
      <c r="J3" s="32"/>
      <c r="K3" s="32" t="s">
        <v>310</v>
      </c>
      <c r="L3" s="32" t="s">
        <v>220</v>
      </c>
      <c r="M3" s="32"/>
      <c r="N3" s="32"/>
      <c r="O3" s="32"/>
      <c r="P3" s="32"/>
      <c r="Q3" s="32"/>
      <c r="R3" s="32">
        <v>500</v>
      </c>
      <c r="S3" s="32" t="s">
        <v>221</v>
      </c>
      <c r="T3" s="32" t="s">
        <v>222</v>
      </c>
      <c r="U3" s="32"/>
      <c r="V3" s="32">
        <v>1000</v>
      </c>
      <c r="W3" s="32">
        <v>1000</v>
      </c>
      <c r="X3" s="32">
        <v>1</v>
      </c>
      <c r="Y3" s="32">
        <v>0</v>
      </c>
      <c r="Z3" s="32">
        <v>100</v>
      </c>
      <c r="AA3" s="32">
        <v>99.103999999999999</v>
      </c>
      <c r="AB3" s="32">
        <v>10.090410074265399</v>
      </c>
      <c r="AC3" s="32">
        <v>99.103999999999999</v>
      </c>
      <c r="AD3" s="32">
        <v>0</v>
      </c>
      <c r="AE3" s="32">
        <v>0</v>
      </c>
      <c r="AF3" s="32">
        <v>0</v>
      </c>
      <c r="AG3" s="32">
        <v>0</v>
      </c>
      <c r="AH3" s="32" t="s">
        <v>230</v>
      </c>
      <c r="AI3" s="32">
        <v>0.37566596706490202</v>
      </c>
      <c r="AJ3" s="32">
        <v>2.5399999999999999E-4</v>
      </c>
      <c r="AK3" s="32">
        <v>9.5419155634484998E-5</v>
      </c>
      <c r="AL3" s="32" t="s">
        <v>231</v>
      </c>
      <c r="AM3" s="32">
        <v>1.11670568291895E-2</v>
      </c>
      <c r="AN3" s="32">
        <v>9.9599999999999994E-2</v>
      </c>
      <c r="AO3" s="32">
        <v>1.1122388601872799E-3</v>
      </c>
      <c r="AP3" s="32" t="s">
        <v>233</v>
      </c>
      <c r="AQ3" s="32">
        <v>9.6950123103002897E-2</v>
      </c>
      <c r="AR3" s="32">
        <v>8.4320000000000004</v>
      </c>
      <c r="AS3" s="32">
        <v>0.81748343800452095</v>
      </c>
      <c r="AT3" s="32" t="s">
        <v>228</v>
      </c>
      <c r="AU3" s="32">
        <v>9.6489546335163095E-4</v>
      </c>
      <c r="AV3" s="32">
        <v>2.41</v>
      </c>
      <c r="AW3" s="32">
        <v>2.3253980666774299E-3</v>
      </c>
      <c r="AX3" s="32" t="s">
        <v>234</v>
      </c>
      <c r="AY3" s="32">
        <v>1.99669034549564E-2</v>
      </c>
      <c r="AZ3" s="32">
        <v>9.92</v>
      </c>
      <c r="BA3" s="32">
        <v>0.19807168227316799</v>
      </c>
      <c r="BB3" s="32" t="s">
        <v>251</v>
      </c>
      <c r="BC3" s="32">
        <v>3.81841298030352E-3</v>
      </c>
      <c r="BD3" s="32">
        <v>3.6962540000000002</v>
      </c>
      <c r="BE3" s="32">
        <v>1.4113824252098801E-2</v>
      </c>
      <c r="BF3" s="32" t="s">
        <v>252</v>
      </c>
      <c r="BG3" s="32">
        <v>1.46664110429448E-3</v>
      </c>
      <c r="BH3" s="32">
        <v>3.3</v>
      </c>
      <c r="BI3" s="32">
        <v>4.8399156441717803E-3</v>
      </c>
      <c r="BJ3" s="32" t="s">
        <v>324</v>
      </c>
      <c r="BK3" s="32" t="s">
        <v>224</v>
      </c>
      <c r="BL3" s="32" t="s">
        <v>221</v>
      </c>
      <c r="BM3" s="32" t="s">
        <v>225</v>
      </c>
      <c r="BN3" s="32">
        <v>510</v>
      </c>
      <c r="BO3" s="32">
        <v>10</v>
      </c>
      <c r="BP3" s="32">
        <v>0</v>
      </c>
      <c r="BQ3" s="32">
        <v>500</v>
      </c>
      <c r="BR3" s="32">
        <v>200</v>
      </c>
      <c r="BS3" s="32" t="s">
        <v>226</v>
      </c>
      <c r="BT3" s="32">
        <v>27.370492651989998</v>
      </c>
      <c r="BU3" s="32">
        <v>27.370492651989998</v>
      </c>
      <c r="BV3" s="32">
        <v>150</v>
      </c>
      <c r="BW3" s="32">
        <v>68.426231629975106</v>
      </c>
      <c r="BX3" s="32">
        <v>150</v>
      </c>
      <c r="BY3" s="32">
        <v>68.426231629975106</v>
      </c>
      <c r="BZ3" s="32">
        <v>136.85246325995001</v>
      </c>
      <c r="CA3" s="32"/>
      <c r="CB3" s="32"/>
      <c r="CC3" s="32"/>
      <c r="CD3" s="32">
        <v>234.09751372295801</v>
      </c>
      <c r="CE3" s="32">
        <v>22</v>
      </c>
      <c r="CF3" s="32">
        <v>188.63250432538001</v>
      </c>
      <c r="CG3" s="32"/>
      <c r="CH3" s="32"/>
      <c r="CI3" s="32">
        <v>0</v>
      </c>
      <c r="CJ3" s="32">
        <v>0</v>
      </c>
      <c r="CK3" s="32">
        <v>29.581199999999999</v>
      </c>
      <c r="CL3" s="32">
        <v>0</v>
      </c>
      <c r="CM3" s="32">
        <v>0</v>
      </c>
      <c r="CN3" s="32">
        <v>0.33494341035241298</v>
      </c>
      <c r="CO3" s="40">
        <v>167.471705176207</v>
      </c>
      <c r="CP3" s="32">
        <v>3.3194231739565601E-2</v>
      </c>
      <c r="CQ3" s="32">
        <v>33.194231739565602</v>
      </c>
      <c r="CR3" s="32"/>
      <c r="CS3" s="32">
        <v>0</v>
      </c>
      <c r="CT3" s="33"/>
      <c r="CU3" s="33"/>
      <c r="CV3" s="32">
        <v>0</v>
      </c>
      <c r="CW3" s="32">
        <v>0</v>
      </c>
      <c r="CX3" s="32"/>
      <c r="CY3" s="32">
        <v>0</v>
      </c>
      <c r="CZ3" s="32">
        <v>0</v>
      </c>
      <c r="DA3" s="32"/>
      <c r="DB3" s="32">
        <v>0</v>
      </c>
      <c r="DC3" s="32">
        <v>0</v>
      </c>
      <c r="DD3" s="32"/>
      <c r="DE3" s="32">
        <v>0</v>
      </c>
      <c r="DF3" s="32">
        <v>0</v>
      </c>
      <c r="DG3" s="32"/>
      <c r="DH3" s="32">
        <v>0</v>
      </c>
      <c r="DI3" s="32">
        <v>0</v>
      </c>
      <c r="DJ3" s="32"/>
      <c r="DK3" s="32">
        <v>0</v>
      </c>
    </row>
  </sheetData>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32E3-4900-4A68-81DE-7CDDE9096D3F}">
  <dimension ref="A2:U81"/>
  <sheetViews>
    <sheetView showGridLines="0" topLeftCell="G1" zoomScale="80" zoomScaleNormal="80" workbookViewId="0">
      <pane ySplit="6" topLeftCell="A7" activePane="bottomLeft" state="frozen"/>
      <selection pane="bottomLeft" activeCell="G81" sqref="B3:G81"/>
    </sheetView>
  </sheetViews>
  <sheetFormatPr defaultRowHeight="14.5" x14ac:dyDescent="0.35"/>
  <cols>
    <col min="2" max="2" width="19.54296875" style="7" customWidth="1"/>
    <col min="3" max="3" width="78.90625" style="7" bestFit="1" customWidth="1"/>
    <col min="4" max="4" width="19.6328125" style="7" customWidth="1"/>
    <col min="5" max="5" width="16.6328125" style="7" customWidth="1"/>
    <col min="6" max="6" width="28.453125" style="7" customWidth="1"/>
    <col min="7" max="7" width="44.453125" style="7" bestFit="1" customWidth="1"/>
    <col min="8" max="8" width="58.453125" style="7" customWidth="1"/>
    <col min="9" max="9" width="33.90625" style="7" customWidth="1"/>
    <col min="10" max="10" width="58.90625" style="7" customWidth="1"/>
    <col min="11" max="11" width="33.90625" style="7" customWidth="1"/>
    <col min="12" max="12" width="31.36328125" style="7" customWidth="1"/>
    <col min="13" max="13" width="21.6328125" style="7" customWidth="1"/>
    <col min="14" max="14" width="34.453125" style="7" customWidth="1"/>
    <col min="15" max="15" width="33.90625" style="7" bestFit="1" customWidth="1"/>
  </cols>
  <sheetData>
    <row r="2" spans="1:21" x14ac:dyDescent="0.35">
      <c r="B2" s="55"/>
    </row>
    <row r="4" spans="1:21" ht="18.5" x14ac:dyDescent="0.35">
      <c r="B4" s="56" t="s">
        <v>0</v>
      </c>
    </row>
    <row r="6" spans="1:21" ht="43.25" customHeight="1" x14ac:dyDescent="0.35">
      <c r="A6" s="7"/>
      <c r="B6" s="7" t="s">
        <v>1</v>
      </c>
      <c r="C6" s="7" t="s">
        <v>2</v>
      </c>
      <c r="D6" s="7" t="s">
        <v>3</v>
      </c>
      <c r="E6" s="7" t="s">
        <v>4</v>
      </c>
      <c r="F6" s="7" t="s">
        <v>255</v>
      </c>
      <c r="G6" s="7" t="s">
        <v>49</v>
      </c>
      <c r="H6" s="7" t="s">
        <v>22</v>
      </c>
      <c r="I6" s="7" t="s">
        <v>258</v>
      </c>
      <c r="J6" s="7" t="s">
        <v>47</v>
      </c>
      <c r="K6" s="7" t="s">
        <v>23</v>
      </c>
      <c r="L6" s="4" t="s">
        <v>259</v>
      </c>
      <c r="M6" s="7" t="s">
        <v>256</v>
      </c>
      <c r="N6" s="4" t="s">
        <v>260</v>
      </c>
      <c r="O6" s="7" t="s">
        <v>24</v>
      </c>
    </row>
    <row r="7" spans="1:21" ht="124.75" customHeight="1" x14ac:dyDescent="0.35">
      <c r="B7" s="7" t="s">
        <v>5</v>
      </c>
      <c r="C7" s="7" t="s">
        <v>6</v>
      </c>
      <c r="D7" s="7" t="s">
        <v>7</v>
      </c>
      <c r="E7" s="7" t="s">
        <v>8</v>
      </c>
      <c r="F7" s="9">
        <v>73</v>
      </c>
      <c r="G7" s="21" t="s">
        <v>87</v>
      </c>
      <c r="H7" s="16" t="s">
        <v>65</v>
      </c>
      <c r="I7" s="16" t="s">
        <v>66</v>
      </c>
      <c r="J7" s="16" t="s">
        <v>48</v>
      </c>
      <c r="K7" s="7">
        <v>2.5399999999999999E-4</v>
      </c>
      <c r="L7" s="7">
        <f>Table1[[#This Row],[CO2-Eq Figure per 1kg]]*(Table1[[#This Row],[Weight per 100kg]]/100)</f>
        <v>1.8542E-4</v>
      </c>
      <c r="M7" s="7">
        <f>Table1[[#This Row],[Weight per 100kg]]*5</f>
        <v>365</v>
      </c>
      <c r="N7" s="7">
        <f>Table1[[#This Row],[ weight (500kg)]]*Table1[[#This Row],[CO2-Eq Figure per 1kg]]</f>
        <v>9.2710000000000001E-2</v>
      </c>
      <c r="O7" s="4" t="s">
        <v>257</v>
      </c>
    </row>
    <row r="8" spans="1:21" ht="118.25" customHeight="1" thickBot="1" x14ac:dyDescent="0.4">
      <c r="B8" s="6"/>
      <c r="C8" s="6" t="s">
        <v>60</v>
      </c>
      <c r="D8" s="6" t="s">
        <v>10</v>
      </c>
      <c r="E8" s="6" t="s">
        <v>8</v>
      </c>
      <c r="F8" s="10">
        <v>1</v>
      </c>
      <c r="G8" s="10">
        <v>2.17</v>
      </c>
      <c r="H8" s="5" t="s">
        <v>61</v>
      </c>
      <c r="I8" s="5" t="s">
        <v>67</v>
      </c>
      <c r="J8" s="6"/>
      <c r="K8" s="6">
        <v>9.9599999999999994E-2</v>
      </c>
      <c r="L8" s="6">
        <f>Table1[[#This Row],[CO2-Eq Figure per 1kg]]*(Table1[[#This Row],[Weight per 100kg]]/100)</f>
        <v>9.9599999999999992E-4</v>
      </c>
      <c r="M8" s="6">
        <f>Table1[[#This Row],[Weight per 100kg]]*5</f>
        <v>5</v>
      </c>
      <c r="N8" s="6">
        <f>Table1[[#This Row],[ weight (500kg)]]*Table1[[#This Row],[CO2-Eq Figure per 1kg]]</f>
        <v>0.498</v>
      </c>
      <c r="O8" s="5" t="s">
        <v>89</v>
      </c>
    </row>
    <row r="9" spans="1:21" ht="110.4" customHeight="1" thickTop="1" x14ac:dyDescent="0.35">
      <c r="B9" s="7" t="s">
        <v>17</v>
      </c>
      <c r="C9" s="7" t="s">
        <v>46</v>
      </c>
      <c r="D9" s="7" t="s">
        <v>10</v>
      </c>
      <c r="E9" s="7" t="s">
        <v>8</v>
      </c>
      <c r="F9" s="9">
        <v>20.3</v>
      </c>
      <c r="G9" s="9">
        <v>0.85</v>
      </c>
      <c r="H9" s="16" t="s">
        <v>78</v>
      </c>
      <c r="I9" s="4" t="s">
        <v>67</v>
      </c>
      <c r="J9" s="4" t="s">
        <v>79</v>
      </c>
      <c r="K9" s="7">
        <v>0.65500000000000003</v>
      </c>
      <c r="L9" s="7">
        <f>Table1[[#This Row],[CO2-Eq Figure per 1kg]]*(Table1[[#This Row],[Weight per 100kg]]/100)</f>
        <v>0.13296500000000003</v>
      </c>
      <c r="M9" s="7">
        <f>Table1[[#This Row],[Weight per 100kg]]*5</f>
        <v>101.5</v>
      </c>
      <c r="N9" s="7">
        <f>Table1[[#This Row],[ weight (500kg)]]*Table1[[#This Row],[CO2-Eq Figure per 1kg]]</f>
        <v>66.482500000000002</v>
      </c>
      <c r="O9" s="4" t="s">
        <v>91</v>
      </c>
    </row>
    <row r="10" spans="1:21" ht="94.25" customHeight="1" x14ac:dyDescent="0.35">
      <c r="C10" s="7" t="s">
        <v>12</v>
      </c>
      <c r="F10" s="9">
        <v>1.5</v>
      </c>
      <c r="G10" s="9">
        <v>0.85</v>
      </c>
      <c r="H10" s="16" t="s">
        <v>78</v>
      </c>
      <c r="I10" s="4" t="s">
        <v>67</v>
      </c>
      <c r="J10" s="4" t="s">
        <v>90</v>
      </c>
      <c r="K10" s="7">
        <v>0.65500000000000003</v>
      </c>
      <c r="L10" s="7">
        <f>Table1[[#This Row],[CO2-Eq Figure per 1kg]]*(Table1[[#This Row],[Weight per 100kg]]/100)</f>
        <v>9.8250000000000004E-3</v>
      </c>
      <c r="M10" s="7">
        <f>Table1[[#This Row],[Weight per 100kg]]*5</f>
        <v>7.5</v>
      </c>
      <c r="N10" s="7">
        <f>Table1[[#This Row],[ weight (500kg)]]*Table1[[#This Row],[CO2-Eq Figure per 1kg]]</f>
        <v>4.9125000000000005</v>
      </c>
      <c r="O10" s="4" t="s">
        <v>91</v>
      </c>
      <c r="Q10" s="2"/>
      <c r="R10" s="2"/>
      <c r="S10" s="2"/>
      <c r="T10" s="2"/>
      <c r="U10" s="2"/>
    </row>
    <row r="11" spans="1:21" ht="81.650000000000006" customHeight="1" x14ac:dyDescent="0.35">
      <c r="C11" s="7" t="s">
        <v>13</v>
      </c>
      <c r="D11" s="7" t="s">
        <v>80</v>
      </c>
      <c r="E11" s="7" t="s">
        <v>81</v>
      </c>
      <c r="F11" s="9">
        <v>1</v>
      </c>
      <c r="G11" s="9" t="s">
        <v>58</v>
      </c>
      <c r="H11" s="16" t="s">
        <v>82</v>
      </c>
      <c r="I11" s="7" t="s">
        <v>68</v>
      </c>
      <c r="J11" s="4" t="s">
        <v>83</v>
      </c>
      <c r="K11" s="7">
        <v>3.3</v>
      </c>
      <c r="L11" s="7">
        <f>Table1[[#This Row],[CO2-Eq Figure per 1kg]]*(Table1[[#This Row],[Weight per 100kg]]/100)</f>
        <v>3.3000000000000002E-2</v>
      </c>
      <c r="M11" s="7">
        <f>Table1[[#This Row],[Weight per 100kg]]*5</f>
        <v>5</v>
      </c>
      <c r="N11" s="7">
        <f>Table1[[#This Row],[ weight (500kg)]]*Table1[[#This Row],[CO2-Eq Figure per 1kg]]</f>
        <v>16.5</v>
      </c>
      <c r="O11" s="4" t="s">
        <v>88</v>
      </c>
      <c r="Q11" s="2"/>
      <c r="R11" s="2"/>
      <c r="S11" s="2"/>
      <c r="T11" s="2"/>
      <c r="U11" s="2"/>
    </row>
    <row r="12" spans="1:21" ht="48.65" customHeight="1" thickBot="1" x14ac:dyDescent="0.4">
      <c r="B12" s="6"/>
      <c r="C12" s="6" t="s">
        <v>14</v>
      </c>
      <c r="D12" s="6" t="s">
        <v>15</v>
      </c>
      <c r="E12" s="6" t="s">
        <v>16</v>
      </c>
      <c r="F12" s="10">
        <v>2.5</v>
      </c>
      <c r="G12" s="10">
        <v>0.93</v>
      </c>
      <c r="H12" s="6" t="s">
        <v>25</v>
      </c>
      <c r="I12" s="6"/>
      <c r="J12" s="6"/>
      <c r="K12" s="6">
        <v>4.17</v>
      </c>
      <c r="L12" s="6">
        <f>Table1[[#This Row],[CO2-Eq Figure per 1kg]]*(Table1[[#This Row],[Weight per 100kg]]/100)</f>
        <v>0.10425000000000001</v>
      </c>
      <c r="M12" s="6">
        <f>Table1[[#This Row],[Weight per 100kg]]*5</f>
        <v>12.5</v>
      </c>
      <c r="N12" s="6">
        <f>Table1[[#This Row],[ weight (500kg)]]*Table1[[#This Row],[CO2-Eq Figure per 1kg]]</f>
        <v>52.125</v>
      </c>
      <c r="O12" s="6" t="s">
        <v>92</v>
      </c>
    </row>
    <row r="13" spans="1:21" ht="104.4" customHeight="1" thickTop="1" thickBot="1" x14ac:dyDescent="0.4">
      <c r="B13" s="7" t="s">
        <v>18</v>
      </c>
      <c r="C13" s="7" t="s">
        <v>19</v>
      </c>
      <c r="D13" s="7" t="s">
        <v>20</v>
      </c>
      <c r="E13" s="7" t="s">
        <v>21</v>
      </c>
      <c r="F13" s="9">
        <v>0.7</v>
      </c>
      <c r="G13" s="9" t="s">
        <v>59</v>
      </c>
      <c r="H13" s="16" t="s">
        <v>62</v>
      </c>
      <c r="I13" s="16" t="s">
        <v>68</v>
      </c>
      <c r="J13" s="4" t="s">
        <v>63</v>
      </c>
      <c r="K13" s="7">
        <v>5.83</v>
      </c>
      <c r="L13" s="7">
        <f>Table1[[#This Row],[CO2-Eq Figure per 1kg]]*(Table1[[#This Row],[Weight per 100kg]]/100)</f>
        <v>4.0809999999999999E-2</v>
      </c>
      <c r="M13" s="7">
        <f>Table1[[#This Row],[Weight per 100kg]]*5</f>
        <v>3.5</v>
      </c>
      <c r="N13" s="7">
        <f>Table1[[#This Row],[ weight (500kg)]]*Table1[[#This Row],[CO2-Eq Figure per 1kg]]</f>
        <v>20.405000000000001</v>
      </c>
      <c r="O13" s="4" t="s">
        <v>93</v>
      </c>
    </row>
    <row r="14" spans="1:21" ht="15" thickTop="1" x14ac:dyDescent="0.35">
      <c r="B14" s="57" t="s">
        <v>50</v>
      </c>
      <c r="C14" s="11"/>
      <c r="D14" s="11"/>
      <c r="E14" s="11"/>
      <c r="F14" s="20">
        <f>SUM(F7:F13)</f>
        <v>100</v>
      </c>
      <c r="G14" s="11"/>
      <c r="H14" s="11"/>
      <c r="I14" s="11"/>
      <c r="J14" s="17"/>
      <c r="K14" s="23"/>
      <c r="L14" s="27">
        <f>SUM(L7:L13)</f>
        <v>0.32203142000000007</v>
      </c>
      <c r="M14" s="11">
        <f>Table1[[#This Row],[Weight per 100kg]]*5</f>
        <v>500</v>
      </c>
      <c r="N14" s="23">
        <f>SUM(N7:N13)</f>
        <v>161.01570999999998</v>
      </c>
      <c r="O14" s="11"/>
    </row>
    <row r="15" spans="1:21" x14ac:dyDescent="0.35">
      <c r="I15" s="4"/>
      <c r="J15" s="4"/>
    </row>
    <row r="16" spans="1:21" x14ac:dyDescent="0.35">
      <c r="I16" s="4"/>
      <c r="N16" s="58"/>
    </row>
    <row r="18" spans="1:15" ht="18.5" x14ac:dyDescent="0.35">
      <c r="B18" s="56" t="s">
        <v>26</v>
      </c>
    </row>
    <row r="20" spans="1:15" ht="37.75" customHeight="1" x14ac:dyDescent="0.35">
      <c r="B20" s="7" t="s">
        <v>1</v>
      </c>
      <c r="C20" s="7" t="s">
        <v>2</v>
      </c>
      <c r="D20" s="7" t="s">
        <v>3</v>
      </c>
      <c r="E20" s="7" t="s">
        <v>4</v>
      </c>
      <c r="F20" s="7" t="s">
        <v>255</v>
      </c>
      <c r="G20" s="7" t="s">
        <v>49</v>
      </c>
      <c r="H20" s="7" t="s">
        <v>22</v>
      </c>
      <c r="I20" s="7" t="s">
        <v>258</v>
      </c>
      <c r="J20" s="7" t="s">
        <v>47</v>
      </c>
      <c r="K20" s="7" t="s">
        <v>23</v>
      </c>
      <c r="L20" s="4" t="s">
        <v>259</v>
      </c>
      <c r="M20" s="7" t="s">
        <v>256</v>
      </c>
      <c r="N20" s="4" t="s">
        <v>260</v>
      </c>
      <c r="O20" s="7" t="s">
        <v>24</v>
      </c>
    </row>
    <row r="21" spans="1:15" ht="119.4" customHeight="1" x14ac:dyDescent="0.35">
      <c r="B21" s="7" t="s">
        <v>5</v>
      </c>
      <c r="C21" s="7" t="s">
        <v>6</v>
      </c>
      <c r="D21" s="7" t="s">
        <v>7</v>
      </c>
      <c r="E21" s="7" t="s">
        <v>8</v>
      </c>
      <c r="F21" s="9">
        <v>73</v>
      </c>
      <c r="G21" s="21">
        <v>1</v>
      </c>
      <c r="H21" s="16" t="s">
        <v>65</v>
      </c>
      <c r="I21" s="16" t="s">
        <v>66</v>
      </c>
      <c r="J21" s="16" t="s">
        <v>48</v>
      </c>
      <c r="K21" s="7">
        <v>2.5399999999999999E-4</v>
      </c>
      <c r="L21" s="7">
        <f>(Table13[[#This Row],[CO2-Eq Figure per 1kg]]*Table13[[#This Row],[Weight per 100kg]]/100)</f>
        <v>1.8542E-4</v>
      </c>
      <c r="M21" s="7">
        <f>Table13[[#This Row],[Weight per 100kg]]*5</f>
        <v>365</v>
      </c>
      <c r="N21" s="7">
        <f>Table13[[#This Row],[ weight (500kg)]]*Table13[[#This Row],[CO2-Eq Figure per 1kg]]</f>
        <v>9.2710000000000001E-2</v>
      </c>
      <c r="O21" s="4" t="s">
        <v>88</v>
      </c>
    </row>
    <row r="22" spans="1:15" ht="84.65" customHeight="1" thickBot="1" x14ac:dyDescent="0.4">
      <c r="B22" s="6"/>
      <c r="C22" s="6" t="s">
        <v>9</v>
      </c>
      <c r="D22" s="6" t="s">
        <v>10</v>
      </c>
      <c r="E22" s="6" t="s">
        <v>8</v>
      </c>
      <c r="F22" s="10">
        <v>1</v>
      </c>
      <c r="G22" s="10">
        <v>2.17</v>
      </c>
      <c r="H22" s="5" t="s">
        <v>61</v>
      </c>
      <c r="I22" s="5" t="s">
        <v>67</v>
      </c>
      <c r="J22" s="6"/>
      <c r="K22" s="6">
        <v>9.9599999999999994E-2</v>
      </c>
      <c r="L22" s="6">
        <f>(Table13[[#This Row],[CO2-Eq Figure per 1kg]]*Table13[[#This Row],[Weight per 100kg]]/100)</f>
        <v>9.9599999999999992E-4</v>
      </c>
      <c r="M22" s="6">
        <f>Table13[[#This Row],[Weight per 100kg]]*5</f>
        <v>5</v>
      </c>
      <c r="N22" s="6">
        <f>Table13[[#This Row],[ weight (500kg)]]*Table13[[#This Row],[CO2-Eq Figure per 1kg]]</f>
        <v>0.498</v>
      </c>
      <c r="O22" s="5" t="s">
        <v>89</v>
      </c>
    </row>
    <row r="23" spans="1:15" ht="97.25" customHeight="1" thickTop="1" x14ac:dyDescent="0.35">
      <c r="B23" s="7" t="s">
        <v>17</v>
      </c>
      <c r="C23" s="7" t="s">
        <v>11</v>
      </c>
      <c r="D23" s="7" t="s">
        <v>10</v>
      </c>
      <c r="E23" s="7" t="s">
        <v>8</v>
      </c>
      <c r="F23" s="9">
        <v>17.8</v>
      </c>
      <c r="G23" s="9">
        <v>0.85</v>
      </c>
      <c r="H23" s="16" t="s">
        <v>78</v>
      </c>
      <c r="I23" s="4" t="s">
        <v>67</v>
      </c>
      <c r="J23" s="4" t="s">
        <v>79</v>
      </c>
      <c r="K23" s="7">
        <v>0.65500000000000003</v>
      </c>
      <c r="L23" s="7">
        <f>(Table13[[#This Row],[CO2-Eq Figure per 1kg]]*Table13[[#This Row],[Weight per 100kg]]/100)</f>
        <v>0.11659000000000001</v>
      </c>
      <c r="M23" s="7">
        <f>Table13[[#This Row],[Weight per 100kg]]*5</f>
        <v>89</v>
      </c>
      <c r="N23" s="7">
        <f>Table13[[#This Row],[ weight (500kg)]]*Table13[[#This Row],[CO2-Eq Figure per 1kg]]</f>
        <v>58.295000000000002</v>
      </c>
      <c r="O23" s="4" t="s">
        <v>91</v>
      </c>
    </row>
    <row r="24" spans="1:15" ht="97.25" customHeight="1" x14ac:dyDescent="0.35">
      <c r="C24" s="7" t="s">
        <v>27</v>
      </c>
      <c r="D24" s="7" t="s">
        <v>28</v>
      </c>
      <c r="E24" s="7" t="s">
        <v>8</v>
      </c>
      <c r="F24" s="9">
        <v>2</v>
      </c>
      <c r="G24" s="54">
        <v>0.375</v>
      </c>
      <c r="H24" s="16" t="s">
        <v>64</v>
      </c>
      <c r="I24" s="7" t="s">
        <v>67</v>
      </c>
      <c r="J24" s="16" t="s">
        <v>69</v>
      </c>
      <c r="K24" s="7">
        <v>2.41</v>
      </c>
      <c r="L24" s="7">
        <f>(Table13[[#This Row],[CO2-Eq Figure per 1kg]]*Table13[[#This Row],[Weight per 100kg]]/100)</f>
        <v>4.82E-2</v>
      </c>
      <c r="M24" s="7">
        <f>Table13[[#This Row],[Weight per 100kg]]*5</f>
        <v>10</v>
      </c>
      <c r="N24" s="7">
        <f>Table13[[#This Row],[ weight (500kg)]]*Table13[[#This Row],[CO2-Eq Figure per 1kg]]</f>
        <v>24.1</v>
      </c>
      <c r="O24" s="4" t="s">
        <v>94</v>
      </c>
    </row>
    <row r="25" spans="1:15" ht="33.65" customHeight="1" thickBot="1" x14ac:dyDescent="0.4">
      <c r="A25" s="3"/>
      <c r="C25" s="7" t="s">
        <v>14</v>
      </c>
      <c r="D25" s="7" t="s">
        <v>15</v>
      </c>
      <c r="E25" s="7" t="s">
        <v>16</v>
      </c>
      <c r="F25" s="9">
        <v>2.5</v>
      </c>
      <c r="G25" s="10">
        <v>0.93</v>
      </c>
      <c r="H25" s="7" t="s">
        <v>25</v>
      </c>
      <c r="K25" s="7">
        <v>4.17</v>
      </c>
      <c r="L25" s="6">
        <f>(Table13[[#This Row],[CO2-Eq Figure per 1kg]]*Table13[[#This Row],[Weight per 100kg]]/100)</f>
        <v>0.10425000000000001</v>
      </c>
      <c r="M25" s="7">
        <f>Table13[[#This Row],[Weight per 100kg]]*5</f>
        <v>12.5</v>
      </c>
      <c r="N25" s="7">
        <f>Table13[[#This Row],[ weight (500kg)]]*Table13[[#This Row],[CO2-Eq Figure per 1kg]]</f>
        <v>52.125</v>
      </c>
      <c r="O25" s="7" t="s">
        <v>92</v>
      </c>
    </row>
    <row r="26" spans="1:15" ht="88.75" customHeight="1" thickTop="1" thickBot="1" x14ac:dyDescent="0.4">
      <c r="B26" s="15" t="s">
        <v>18</v>
      </c>
      <c r="C26" s="15" t="s">
        <v>19</v>
      </c>
      <c r="D26" s="15" t="s">
        <v>20</v>
      </c>
      <c r="E26" s="15" t="s">
        <v>21</v>
      </c>
      <c r="F26" s="12">
        <v>0.7</v>
      </c>
      <c r="G26" s="12">
        <v>1.0900000000000001</v>
      </c>
      <c r="H26" s="18" t="s">
        <v>62</v>
      </c>
      <c r="I26" s="18" t="s">
        <v>68</v>
      </c>
      <c r="J26" s="8" t="s">
        <v>63</v>
      </c>
      <c r="K26" s="15">
        <v>5.83</v>
      </c>
      <c r="L26" s="6">
        <f>(Table13[[#This Row],[CO2-Eq Figure per 1kg]]*Table13[[#This Row],[Weight per 100kg]]/100)</f>
        <v>4.0809999999999992E-2</v>
      </c>
      <c r="M26" s="15">
        <f>Table13[[#This Row],[Weight per 100kg]]*5</f>
        <v>3.5</v>
      </c>
      <c r="N26" s="15">
        <f>Table13[[#This Row],[ weight (500kg)]]*Table13[[#This Row],[CO2-Eq Figure per 1kg]]</f>
        <v>20.405000000000001</v>
      </c>
      <c r="O26" s="8" t="s">
        <v>95</v>
      </c>
    </row>
    <row r="27" spans="1:15" ht="15" thickTop="1" x14ac:dyDescent="0.35">
      <c r="B27" s="13" t="s">
        <v>50</v>
      </c>
      <c r="C27" s="13"/>
      <c r="D27" s="13"/>
      <c r="E27" s="13"/>
      <c r="F27" s="14">
        <f>SUM(F21:F26)</f>
        <v>97</v>
      </c>
      <c r="G27" s="14"/>
      <c r="H27" s="13"/>
      <c r="I27" s="13"/>
      <c r="J27" s="13"/>
      <c r="K27" s="13">
        <f>SUM(K21:K26)</f>
        <v>13.164854</v>
      </c>
      <c r="L27" s="28">
        <f>SUM(L21:L26)</f>
        <v>0.31103142000000006</v>
      </c>
      <c r="M27" s="13">
        <f>Table13[[#This Row],[Weight per 100kg]]*5</f>
        <v>485</v>
      </c>
      <c r="N27" s="13">
        <f>Table13[[#This Row],[ weight (500kg)]]*Table13[[#This Row],[CO2-Eq Figure per 1kg]]</f>
        <v>6384.9541900000004</v>
      </c>
      <c r="O27" s="13"/>
    </row>
    <row r="28" spans="1:15" x14ac:dyDescent="0.35">
      <c r="G28" s="9"/>
    </row>
    <row r="29" spans="1:15" x14ac:dyDescent="0.35">
      <c r="G29" s="9"/>
    </row>
    <row r="30" spans="1:15" x14ac:dyDescent="0.35">
      <c r="G30" s="9"/>
    </row>
    <row r="32" spans="1:15" ht="18.5" x14ac:dyDescent="0.35">
      <c r="B32" s="56" t="s">
        <v>29</v>
      </c>
    </row>
    <row r="34" spans="2:17" ht="43.25" customHeight="1" x14ac:dyDescent="0.35">
      <c r="B34" s="7" t="s">
        <v>1</v>
      </c>
      <c r="C34" s="7" t="s">
        <v>30</v>
      </c>
      <c r="D34" s="7" t="s">
        <v>31</v>
      </c>
      <c r="E34" s="7" t="s">
        <v>32</v>
      </c>
      <c r="F34" s="7" t="s">
        <v>255</v>
      </c>
      <c r="G34" s="7" t="s">
        <v>49</v>
      </c>
      <c r="H34" s="7" t="s">
        <v>22</v>
      </c>
      <c r="I34" s="7" t="s">
        <v>258</v>
      </c>
      <c r="J34" s="7" t="s">
        <v>47</v>
      </c>
      <c r="K34" s="7" t="s">
        <v>23</v>
      </c>
      <c r="L34" s="4" t="s">
        <v>259</v>
      </c>
      <c r="M34" s="7" t="s">
        <v>256</v>
      </c>
      <c r="N34" s="4" t="s">
        <v>260</v>
      </c>
      <c r="O34" s="7" t="s">
        <v>33</v>
      </c>
    </row>
    <row r="35" spans="2:17" ht="118.75" customHeight="1" x14ac:dyDescent="0.35">
      <c r="B35" s="7" t="s">
        <v>5</v>
      </c>
      <c r="C35" s="7" t="s">
        <v>6</v>
      </c>
      <c r="D35" s="7" t="s">
        <v>7</v>
      </c>
      <c r="E35" s="7" t="s">
        <v>8</v>
      </c>
      <c r="F35" s="53">
        <v>73</v>
      </c>
      <c r="G35" s="21">
        <v>1</v>
      </c>
      <c r="H35" s="16" t="s">
        <v>65</v>
      </c>
      <c r="I35" s="16" t="s">
        <v>66</v>
      </c>
      <c r="J35" s="16" t="s">
        <v>48</v>
      </c>
      <c r="K35" s="7">
        <v>2.5399999999999999E-4</v>
      </c>
      <c r="L35" s="7">
        <f>(Table3[[#This Row],[CO2-Eq Figure per 1kg]]*Table3[[#This Row],[Weight per 100kg]]/100)</f>
        <v>1.8542E-4</v>
      </c>
      <c r="M35" s="7">
        <f>Table3[[#This Row],[Weight per 100kg]]*5</f>
        <v>365</v>
      </c>
      <c r="N35" s="7">
        <f>Table3[[#This Row],[ weight (500kg)]]*Table3[[#This Row],[CO2-Eq Figure per 1kg]]</f>
        <v>9.2710000000000001E-2</v>
      </c>
      <c r="O35" s="4" t="s">
        <v>88</v>
      </c>
    </row>
    <row r="36" spans="2:17" ht="85.75" customHeight="1" thickBot="1" x14ac:dyDescent="0.4">
      <c r="B36" s="6"/>
      <c r="C36" s="6" t="s">
        <v>9</v>
      </c>
      <c r="D36" s="6" t="s">
        <v>10</v>
      </c>
      <c r="E36" s="6" t="s">
        <v>8</v>
      </c>
      <c r="F36" s="10">
        <v>1</v>
      </c>
      <c r="G36" s="10">
        <v>2.17</v>
      </c>
      <c r="H36" s="5" t="s">
        <v>61</v>
      </c>
      <c r="I36" s="5" t="s">
        <v>67</v>
      </c>
      <c r="J36" s="6"/>
      <c r="K36" s="6">
        <v>9.9599999999999994E-2</v>
      </c>
      <c r="L36" s="6">
        <f>(Table3[[#This Row],[CO2-Eq Figure per 1kg]]*Table3[[#This Row],[Weight per 100kg]]/100)</f>
        <v>9.9599999999999992E-4</v>
      </c>
      <c r="M36" s="6">
        <f>Table3[[#This Row],[Weight per 100kg]]*5</f>
        <v>5</v>
      </c>
      <c r="N36" s="6">
        <f>Table3[[#This Row],[ weight (500kg)]]*Table3[[#This Row],[CO2-Eq Figure per 1kg]]</f>
        <v>0.498</v>
      </c>
      <c r="O36" s="5" t="s">
        <v>89</v>
      </c>
    </row>
    <row r="37" spans="2:17" ht="27.65" customHeight="1" thickTop="1" x14ac:dyDescent="0.35">
      <c r="B37" s="7" t="s">
        <v>17</v>
      </c>
      <c r="C37" s="59" t="s">
        <v>34</v>
      </c>
      <c r="D37" s="7" t="s">
        <v>35</v>
      </c>
      <c r="E37" s="7" t="s">
        <v>8</v>
      </c>
      <c r="F37" s="9">
        <v>20.5</v>
      </c>
      <c r="G37" s="9">
        <v>0.91700000000000004</v>
      </c>
      <c r="K37" s="7">
        <f>SUM(K38:K39)</f>
        <v>8.4320000000000004</v>
      </c>
      <c r="L37" s="7">
        <f>(Table3[[#This Row],[CO2-Eq Figure per 1kg]]*Table3[[#This Row],[Weight per 100kg]]/100)</f>
        <v>1.7285599999999999</v>
      </c>
      <c r="M37" s="7">
        <f>Table3[[#This Row],[Weight per 100kg]]*5</f>
        <v>102.5</v>
      </c>
      <c r="N37" s="7">
        <f>Table3[[#This Row],[ weight (500kg)]]*Table3[[#This Row],[CO2-Eq Figure per 1kg]]</f>
        <v>864.28000000000009</v>
      </c>
    </row>
    <row r="38" spans="2:17" ht="99.65" customHeight="1" x14ac:dyDescent="0.35">
      <c r="C38" s="7" t="s">
        <v>70</v>
      </c>
      <c r="F38" s="9"/>
      <c r="G38" s="9"/>
      <c r="H38" s="19" t="s">
        <v>71</v>
      </c>
      <c r="I38" s="7" t="s">
        <v>68</v>
      </c>
      <c r="J38" s="4" t="s">
        <v>72</v>
      </c>
      <c r="K38" s="7">
        <v>0.67200000000000004</v>
      </c>
      <c r="L38" s="7">
        <f>(Table3[[#This Row],[CO2-Eq Figure per 1kg]]*Table3[[#This Row],[Weight per 100kg]]/100)</f>
        <v>0</v>
      </c>
      <c r="M38" s="7">
        <f>Table3[[#This Row],[Weight per 100kg]]*5</f>
        <v>0</v>
      </c>
      <c r="N38" s="7">
        <f>Table3[[#This Row],[ weight (500kg)]]*Table3[[#This Row],[CO2-Eq Figure per 1kg]]</f>
        <v>0</v>
      </c>
      <c r="O38" s="4" t="s">
        <v>96</v>
      </c>
    </row>
    <row r="39" spans="2:17" ht="89.4" customHeight="1" x14ac:dyDescent="0.35">
      <c r="C39" s="7" t="s">
        <v>73</v>
      </c>
      <c r="F39" s="9"/>
      <c r="G39" s="9"/>
      <c r="H39" s="16" t="s">
        <v>74</v>
      </c>
      <c r="I39" s="7" t="s">
        <v>68</v>
      </c>
      <c r="J39" s="4" t="s">
        <v>75</v>
      </c>
      <c r="K39" s="7">
        <v>7.76</v>
      </c>
      <c r="L39" s="7">
        <f>(Table3[[#This Row],[CO2-Eq Figure per 1kg]]*Table3[[#This Row],[Weight per 100kg]]/100)</f>
        <v>0</v>
      </c>
      <c r="M39" s="7">
        <f>Table3[[#This Row],[Weight per 100kg]]*5</f>
        <v>0</v>
      </c>
      <c r="N39" s="7">
        <f>Table3[[#This Row],[ weight (500kg)]]*Table3[[#This Row],[CO2-Eq Figure per 1kg]]</f>
        <v>0</v>
      </c>
      <c r="O39" s="4" t="s">
        <v>97</v>
      </c>
    </row>
    <row r="40" spans="2:17" ht="22.25" customHeight="1" x14ac:dyDescent="0.35">
      <c r="C40" s="59" t="s">
        <v>117</v>
      </c>
      <c r="D40" s="7" t="s">
        <v>10</v>
      </c>
      <c r="E40" s="7" t="s">
        <v>8</v>
      </c>
      <c r="F40" s="9">
        <v>0.3</v>
      </c>
      <c r="G40" s="54">
        <v>0.95499999999999996</v>
      </c>
      <c r="K40" s="7">
        <f>SUM(K41:K44)</f>
        <v>14.3</v>
      </c>
      <c r="L40" s="7">
        <f>(Table3[[#This Row],[CO2-Eq Figure per 1kg]]*Table3[[#This Row],[Weight per 100kg]]/100)</f>
        <v>4.2900000000000001E-2</v>
      </c>
      <c r="M40" s="7">
        <f>Table3[[#This Row],[Weight per 100kg]]*5</f>
        <v>1.5</v>
      </c>
      <c r="N40" s="7">
        <f>Table3[[#This Row],[ weight (500kg)]]*Table3[[#This Row],[CO2-Eq Figure per 1kg]]</f>
        <v>21.450000000000003</v>
      </c>
      <c r="Q40" s="22"/>
    </row>
    <row r="41" spans="2:17" ht="77.400000000000006" customHeight="1" x14ac:dyDescent="0.35">
      <c r="C41" s="7" t="s">
        <v>113</v>
      </c>
      <c r="F41" s="9"/>
      <c r="G41" s="54"/>
      <c r="H41" s="19" t="s">
        <v>116</v>
      </c>
      <c r="I41" s="7" t="s">
        <v>67</v>
      </c>
      <c r="J41" s="4" t="s">
        <v>118</v>
      </c>
      <c r="K41" s="7">
        <v>6.78</v>
      </c>
      <c r="L41" s="7">
        <f>(Table3[[#This Row],[CO2-Eq Figure per 1kg]]*Table3[[#This Row],[Weight per 100kg]]/100)</f>
        <v>0</v>
      </c>
      <c r="M41" s="7">
        <f>Table3[[#This Row],[Weight per 100kg]]*5</f>
        <v>0</v>
      </c>
      <c r="N41" s="7">
        <f>Table3[[#This Row],[ weight (500kg)]]*Table3[[#This Row],[CO2-Eq Figure per 1kg]]</f>
        <v>0</v>
      </c>
      <c r="O41" s="4" t="s">
        <v>240</v>
      </c>
    </row>
    <row r="42" spans="2:17" ht="112.25" customHeight="1" x14ac:dyDescent="0.35">
      <c r="C42" s="7" t="s">
        <v>114</v>
      </c>
      <c r="F42" s="9"/>
      <c r="G42" s="54"/>
      <c r="H42" s="16" t="s">
        <v>236</v>
      </c>
      <c r="I42" s="7" t="s">
        <v>237</v>
      </c>
      <c r="J42" s="4" t="s">
        <v>238</v>
      </c>
      <c r="K42" s="7">
        <v>1.18</v>
      </c>
      <c r="L42" s="7">
        <f>(Table3[[#This Row],[CO2-Eq Figure per 1kg]]*Table3[[#This Row],[Weight per 100kg]]/100)</f>
        <v>0</v>
      </c>
      <c r="M42" s="7">
        <f>Table3[[#This Row],[Weight per 100kg]]*5</f>
        <v>0</v>
      </c>
      <c r="N42" s="7">
        <f>Table3[[#This Row],[ weight (500kg)]]*Table3[[#This Row],[CO2-Eq Figure per 1kg]]</f>
        <v>0</v>
      </c>
      <c r="O42" s="4" t="s">
        <v>239</v>
      </c>
      <c r="Q42" s="22"/>
    </row>
    <row r="43" spans="2:17" ht="66" customHeight="1" x14ac:dyDescent="0.35">
      <c r="C43" s="7" t="s">
        <v>115</v>
      </c>
      <c r="F43" s="9"/>
      <c r="G43" s="54"/>
      <c r="H43" s="19" t="s">
        <v>241</v>
      </c>
      <c r="I43" s="7" t="s">
        <v>67</v>
      </c>
      <c r="J43" s="4" t="s">
        <v>242</v>
      </c>
      <c r="K43" s="7">
        <v>4.22</v>
      </c>
      <c r="L43" s="7">
        <f>(Table3[[#This Row],[CO2-Eq Figure per 1kg]]*Table3[[#This Row],[Weight per 100kg]]/100)</f>
        <v>0</v>
      </c>
      <c r="M43" s="7">
        <f>Table3[[#This Row],[Weight per 100kg]]*5</f>
        <v>0</v>
      </c>
      <c r="N43" s="7">
        <f>Table3[[#This Row],[ weight (500kg)]]*Table3[[#This Row],[CO2-Eq Figure per 1kg]]</f>
        <v>0</v>
      </c>
      <c r="O43" s="4" t="s">
        <v>243</v>
      </c>
      <c r="Q43" s="22"/>
    </row>
    <row r="44" spans="2:17" ht="55.25" customHeight="1" x14ac:dyDescent="0.35">
      <c r="C44" s="7" t="s">
        <v>244</v>
      </c>
      <c r="F44" s="9"/>
      <c r="G44" s="54"/>
      <c r="H44" s="16" t="s">
        <v>245</v>
      </c>
      <c r="I44" s="7" t="s">
        <v>67</v>
      </c>
      <c r="J44" s="4" t="s">
        <v>246</v>
      </c>
      <c r="K44" s="7">
        <v>2.12</v>
      </c>
      <c r="L44" s="7">
        <f>(Table3[[#This Row],[CO2-Eq Figure per 1kg]]*Table3[[#This Row],[Weight per 100kg]]/100)</f>
        <v>0</v>
      </c>
      <c r="M44" s="7">
        <f>Table3[[#This Row],[Weight per 100kg]]*5</f>
        <v>0</v>
      </c>
      <c r="N44" s="7">
        <f>Table3[[#This Row],[ weight (500kg)]]*Table3[[#This Row],[CO2-Eq Figure per 1kg]]</f>
        <v>0</v>
      </c>
    </row>
    <row r="45" spans="2:17" ht="89.4" customHeight="1" x14ac:dyDescent="0.35">
      <c r="C45" s="59" t="s">
        <v>13</v>
      </c>
      <c r="D45" s="7" t="s">
        <v>80</v>
      </c>
      <c r="E45" s="7" t="s">
        <v>81</v>
      </c>
      <c r="F45" s="9">
        <v>1</v>
      </c>
      <c r="G45" s="9">
        <v>0.99</v>
      </c>
      <c r="H45" s="16" t="s">
        <v>82</v>
      </c>
      <c r="I45" s="7" t="s">
        <v>68</v>
      </c>
      <c r="J45" s="4" t="s">
        <v>83</v>
      </c>
      <c r="K45" s="7">
        <v>3.3</v>
      </c>
      <c r="L45" s="7">
        <f>(Table3[[#This Row],[CO2-Eq Figure per 1kg]]*Table3[[#This Row],[Weight per 100kg]]/100)</f>
        <v>3.3000000000000002E-2</v>
      </c>
      <c r="M45" s="7">
        <f>Table3[[#This Row],[Weight per 100kg]]*5</f>
        <v>5</v>
      </c>
      <c r="N45" s="7">
        <f>Table3[[#This Row],[ weight (500kg)]]*Table3[[#This Row],[CO2-Eq Figure per 1kg]]</f>
        <v>16.5</v>
      </c>
      <c r="O45" s="4" t="s">
        <v>98</v>
      </c>
    </row>
    <row r="46" spans="2:17" ht="29.4" customHeight="1" x14ac:dyDescent="0.35">
      <c r="C46" s="59" t="s">
        <v>36</v>
      </c>
      <c r="D46" s="7" t="s">
        <v>37</v>
      </c>
      <c r="E46" s="7" t="s">
        <v>38</v>
      </c>
      <c r="F46" s="9">
        <v>4</v>
      </c>
      <c r="G46" s="9">
        <v>0.97</v>
      </c>
      <c r="K46" s="7">
        <f>SUM(K47:K50)</f>
        <v>9.92</v>
      </c>
      <c r="L46" s="7">
        <f>(Table3[[#This Row],[CO2-Eq Figure per 1kg]]*Table3[[#This Row],[Weight per 100kg]]/100)</f>
        <v>0.39679999999999999</v>
      </c>
      <c r="M46" s="7">
        <f>Table3[[#This Row],[Weight per 100kg]]*5</f>
        <v>20</v>
      </c>
      <c r="N46" s="7">
        <f>Table3[[#This Row],[ weight (500kg)]]*Table3[[#This Row],[CO2-Eq Figure per 1kg]]</f>
        <v>198.4</v>
      </c>
    </row>
    <row r="47" spans="2:17" ht="111" customHeight="1" x14ac:dyDescent="0.35">
      <c r="C47" s="7" t="s">
        <v>52</v>
      </c>
      <c r="F47" s="9"/>
      <c r="G47" s="9"/>
      <c r="H47" s="19" t="s">
        <v>84</v>
      </c>
      <c r="I47" s="7" t="s">
        <v>68</v>
      </c>
      <c r="J47" s="4" t="s">
        <v>85</v>
      </c>
      <c r="K47" s="7">
        <v>2.36</v>
      </c>
      <c r="L47" s="7">
        <v>0</v>
      </c>
      <c r="M47" s="7">
        <v>0</v>
      </c>
      <c r="N47" s="7">
        <f>Table3[[#This Row],[ weight (500kg)]]*Table3[[#This Row],[CO2-Eq Figure per 1kg]]</f>
        <v>0</v>
      </c>
      <c r="O47" s="4" t="s">
        <v>99</v>
      </c>
    </row>
    <row r="48" spans="2:17" ht="124.25" customHeight="1" x14ac:dyDescent="0.35">
      <c r="C48" s="7" t="s">
        <v>53</v>
      </c>
      <c r="F48" s="9"/>
      <c r="G48" s="9"/>
      <c r="H48" s="19" t="s">
        <v>84</v>
      </c>
      <c r="I48" s="7" t="s">
        <v>68</v>
      </c>
      <c r="J48" s="4" t="s">
        <v>85</v>
      </c>
      <c r="K48" s="7">
        <v>2.36</v>
      </c>
      <c r="L48" s="7">
        <v>0</v>
      </c>
      <c r="M48" s="7">
        <v>0</v>
      </c>
      <c r="N48" s="7">
        <f>Table3[[#This Row],[ weight (500kg)]]*Table3[[#This Row],[CO2-Eq Figure per 1kg]]</f>
        <v>0</v>
      </c>
      <c r="O48" s="4" t="s">
        <v>99</v>
      </c>
    </row>
    <row r="49" spans="2:17" ht="81.650000000000006" customHeight="1" x14ac:dyDescent="0.35">
      <c r="C49" s="7" t="s">
        <v>54</v>
      </c>
      <c r="F49" s="9"/>
      <c r="G49" s="9"/>
      <c r="H49" s="16" t="s">
        <v>261</v>
      </c>
      <c r="I49" s="7" t="s">
        <v>66</v>
      </c>
      <c r="J49" s="4" t="s">
        <v>86</v>
      </c>
      <c r="K49" s="7">
        <v>1.61</v>
      </c>
      <c r="L49" s="7">
        <v>0</v>
      </c>
      <c r="M49" s="7">
        <v>0</v>
      </c>
      <c r="N49" s="7">
        <f>Table3[[#This Row],[ weight (500kg)]]*Table3[[#This Row],[CO2-Eq Figure per 1kg]]</f>
        <v>0</v>
      </c>
      <c r="O49" s="4" t="s">
        <v>99</v>
      </c>
    </row>
    <row r="50" spans="2:17" ht="33.65" customHeight="1" x14ac:dyDescent="0.35">
      <c r="C50" s="7" t="s">
        <v>291</v>
      </c>
      <c r="F50" s="9"/>
      <c r="G50" s="9"/>
      <c r="K50" s="7">
        <f>SUM(K51:K52)</f>
        <v>3.59</v>
      </c>
      <c r="L50" s="7">
        <f>(Table3[[#This Row],[CO2-Eq Figure per 1kg]]*Table3[[#This Row],[Weight per 100kg]]/100)</f>
        <v>0</v>
      </c>
      <c r="M50" s="7">
        <f>Table3[[#This Row],[Weight per 100kg]]*5</f>
        <v>0</v>
      </c>
      <c r="N50" s="7">
        <f>Table3[[#This Row],[ weight (500kg)]]*Table3[[#This Row],[CO2-Eq Figure per 1kg]]</f>
        <v>0</v>
      </c>
    </row>
    <row r="51" spans="2:17" ht="78.650000000000006" customHeight="1" x14ac:dyDescent="0.35">
      <c r="C51" s="7" t="s">
        <v>108</v>
      </c>
      <c r="F51" s="9"/>
      <c r="G51" s="9"/>
      <c r="H51" s="19" t="s">
        <v>110</v>
      </c>
      <c r="I51" s="7" t="s">
        <v>67</v>
      </c>
      <c r="J51" s="4" t="s">
        <v>111</v>
      </c>
      <c r="K51" s="7">
        <v>1.93</v>
      </c>
      <c r="L51" s="7">
        <f>(Table3[[#This Row],[CO2-Eq Figure per 1kg]]*Table3[[#This Row],[Weight per 100kg]]/100)</f>
        <v>0</v>
      </c>
      <c r="M51" s="7">
        <f>Table3[[#This Row],[Weight per 100kg]]*5</f>
        <v>0</v>
      </c>
      <c r="N51" s="7">
        <f>Table3[[#This Row],[ weight (500kg)]]*Table3[[#This Row],[CO2-Eq Figure per 1kg]]</f>
        <v>0</v>
      </c>
      <c r="O51" s="4" t="s">
        <v>112</v>
      </c>
    </row>
    <row r="52" spans="2:17" ht="58.25" customHeight="1" thickBot="1" x14ac:dyDescent="0.4">
      <c r="B52" s="6"/>
      <c r="C52" s="6" t="s">
        <v>109</v>
      </c>
      <c r="D52" s="6"/>
      <c r="E52" s="6"/>
      <c r="F52" s="10"/>
      <c r="G52" s="10"/>
      <c r="H52" s="25" t="s">
        <v>119</v>
      </c>
      <c r="I52" s="6" t="s">
        <v>68</v>
      </c>
      <c r="J52" s="5" t="s">
        <v>120</v>
      </c>
      <c r="K52" s="6">
        <v>1.66</v>
      </c>
      <c r="L52" s="6">
        <f>(Table3[[#This Row],[CO2-Eq Figure per 1kg]]*Table3[[#This Row],[Weight per 100kg]]/100)</f>
        <v>0</v>
      </c>
      <c r="M52" s="6">
        <f>Table3[[#This Row],[Weight per 100kg]]*5</f>
        <v>0</v>
      </c>
      <c r="N52" s="6">
        <f>Table3[[#This Row],[ weight (500kg)]]*Table3[[#This Row],[CO2-Eq Figure per 1kg]]</f>
        <v>0</v>
      </c>
      <c r="O52" s="6"/>
      <c r="Q52" s="22"/>
    </row>
    <row r="53" spans="2:17" ht="39" customHeight="1" thickTop="1" x14ac:dyDescent="0.35">
      <c r="B53" s="7" t="s">
        <v>18</v>
      </c>
      <c r="C53" s="59" t="s">
        <v>77</v>
      </c>
      <c r="D53" s="7" t="s">
        <v>39</v>
      </c>
      <c r="E53" s="7" t="s">
        <v>40</v>
      </c>
      <c r="F53" s="9">
        <v>0.7</v>
      </c>
      <c r="G53" s="9">
        <v>1.0589999999999999</v>
      </c>
      <c r="K53" s="7">
        <f>SUM(K54:K56)</f>
        <v>3.6962540000000002</v>
      </c>
      <c r="L53" s="7">
        <f>(Table3[[#This Row],[CO2-Eq Figure per 1kg]]*Table3[[#This Row],[Weight per 100kg]]/100)</f>
        <v>2.5873778E-2</v>
      </c>
      <c r="M53" s="7">
        <f>Table3[[#This Row],[Weight per 100kg]]*5</f>
        <v>3.5</v>
      </c>
      <c r="N53" s="7">
        <f>Table3[[#This Row],[ weight (500kg)]]*Table3[[#This Row],[CO2-Eq Figure per 1kg]]</f>
        <v>12.936889000000001</v>
      </c>
    </row>
    <row r="54" spans="2:17" ht="98.4" customHeight="1" x14ac:dyDescent="0.35">
      <c r="C54" s="7" t="s">
        <v>100</v>
      </c>
      <c r="F54" s="9"/>
      <c r="G54" s="4"/>
      <c r="H54" s="16" t="s">
        <v>101</v>
      </c>
      <c r="I54" s="7" t="s">
        <v>67</v>
      </c>
      <c r="J54" s="4" t="s">
        <v>102</v>
      </c>
      <c r="K54" s="7">
        <v>0.156</v>
      </c>
      <c r="L54" s="7">
        <v>0</v>
      </c>
      <c r="M54" s="7">
        <f>Table3[[#This Row],[Weight per 100kg]]*5</f>
        <v>0</v>
      </c>
      <c r="N54" s="7">
        <f>Table3[[#This Row],[ weight (500kg)]]*Table3[[#This Row],[CO2-Eq Figure per 1kg]]</f>
        <v>0</v>
      </c>
      <c r="O54" s="4" t="s">
        <v>103</v>
      </c>
    </row>
    <row r="55" spans="2:17" ht="90.65" customHeight="1" x14ac:dyDescent="0.35">
      <c r="C55" s="7" t="s">
        <v>56</v>
      </c>
      <c r="F55" s="9"/>
      <c r="G55" s="4"/>
      <c r="H55" s="19" t="s">
        <v>104</v>
      </c>
      <c r="I55" s="7" t="s">
        <v>67</v>
      </c>
      <c r="J55" s="4" t="s">
        <v>105</v>
      </c>
      <c r="K55" s="7">
        <v>3.54</v>
      </c>
      <c r="L55" s="7">
        <v>0</v>
      </c>
      <c r="M55" s="7">
        <f>Table3[[#This Row],[Weight per 100kg]]*5</f>
        <v>0</v>
      </c>
      <c r="N55" s="7">
        <f>Table3[[#This Row],[ weight (500kg)]]*Table3[[#This Row],[CO2-Eq Figure per 1kg]]</f>
        <v>0</v>
      </c>
      <c r="O55" s="4" t="s">
        <v>107</v>
      </c>
    </row>
    <row r="56" spans="2:17" ht="109.25" customHeight="1" x14ac:dyDescent="0.35">
      <c r="C56" s="7" t="s">
        <v>76</v>
      </c>
      <c r="F56" s="9"/>
      <c r="G56" s="9"/>
      <c r="H56" s="16" t="s">
        <v>65</v>
      </c>
      <c r="I56" s="19" t="s">
        <v>66</v>
      </c>
      <c r="J56" s="16" t="s">
        <v>48</v>
      </c>
      <c r="K56" s="7">
        <v>2.5399999999999999E-4</v>
      </c>
      <c r="L56" s="7">
        <v>0</v>
      </c>
      <c r="M56" s="7">
        <f>Table3[[#This Row],[Weight per 100kg]]*5</f>
        <v>0</v>
      </c>
      <c r="N56" s="7">
        <f>Table3[[#This Row],[ weight (500kg)]]*Table3[[#This Row],[CO2-Eq Figure per 1kg]]</f>
        <v>0</v>
      </c>
      <c r="O56" s="4" t="s">
        <v>88</v>
      </c>
    </row>
    <row r="57" spans="2:17" ht="61.75" customHeight="1" thickBot="1" x14ac:dyDescent="0.4">
      <c r="B57" s="6"/>
      <c r="C57" s="60" t="s">
        <v>106</v>
      </c>
      <c r="D57" s="6" t="s">
        <v>42</v>
      </c>
      <c r="E57" s="6" t="s">
        <v>38</v>
      </c>
      <c r="F57" s="10">
        <v>0.3</v>
      </c>
      <c r="G57" s="10">
        <v>0.95</v>
      </c>
      <c r="H57" s="26" t="s">
        <v>82</v>
      </c>
      <c r="I57" s="6" t="s">
        <v>68</v>
      </c>
      <c r="J57" s="5" t="s">
        <v>83</v>
      </c>
      <c r="K57" s="6">
        <v>3.3</v>
      </c>
      <c r="L57" s="6">
        <f>(Table3[[#This Row],[CO2-Eq Figure per 1kg]]*Table3[[#This Row],[Density]]/100)</f>
        <v>3.1349999999999996E-2</v>
      </c>
      <c r="M57" s="6">
        <f>Table3[[#This Row],[Weight per 100kg]]*5</f>
        <v>1.5</v>
      </c>
      <c r="N57" s="6">
        <f>Table3[[#This Row],[ weight (500kg)]]*Table3[[#This Row],[CO2-Eq Figure per 1kg]]</f>
        <v>4.9499999999999993</v>
      </c>
      <c r="O57" s="5" t="s">
        <v>98</v>
      </c>
    </row>
    <row r="58" spans="2:17" ht="28.75" customHeight="1" thickTop="1" x14ac:dyDescent="0.35">
      <c r="B58" s="13" t="s">
        <v>50</v>
      </c>
      <c r="C58" s="13"/>
      <c r="D58" s="13"/>
      <c r="E58" s="13"/>
      <c r="F58" s="14">
        <f>SUM(F35:F57)</f>
        <v>100.8</v>
      </c>
      <c r="G58" s="14"/>
      <c r="H58" s="13"/>
      <c r="I58" s="13"/>
      <c r="J58" s="13"/>
      <c r="K58" s="13"/>
      <c r="L58" s="28">
        <f>SUM(L35:L57)</f>
        <v>2.2596651979999995</v>
      </c>
      <c r="M58" s="13">
        <f>Table3[[#This Row],[Weight per 100kg]]*5</f>
        <v>504</v>
      </c>
      <c r="N58" s="13">
        <f>SUM(N35:N57)</f>
        <v>1119.1075990000002</v>
      </c>
      <c r="O58" s="13"/>
    </row>
    <row r="59" spans="2:17" x14ac:dyDescent="0.35">
      <c r="F59" s="9"/>
      <c r="G59" s="9"/>
    </row>
    <row r="60" spans="2:17" x14ac:dyDescent="0.35">
      <c r="F60" s="9"/>
      <c r="G60" s="9"/>
    </row>
    <row r="61" spans="2:17" x14ac:dyDescent="0.35">
      <c r="F61" s="9"/>
      <c r="G61" s="9"/>
    </row>
    <row r="62" spans="2:17" x14ac:dyDescent="0.35">
      <c r="F62" s="9"/>
      <c r="G62" s="9"/>
    </row>
    <row r="63" spans="2:17" ht="18.5" x14ac:dyDescent="0.35">
      <c r="B63" s="56" t="s">
        <v>43</v>
      </c>
      <c r="F63" s="9"/>
    </row>
    <row r="65" spans="2:15" ht="45.65" customHeight="1" x14ac:dyDescent="0.35">
      <c r="B65" s="7" t="s">
        <v>1</v>
      </c>
      <c r="C65" s="7" t="s">
        <v>30</v>
      </c>
      <c r="D65" s="7" t="s">
        <v>3</v>
      </c>
      <c r="E65" s="7" t="s">
        <v>32</v>
      </c>
      <c r="F65" s="7" t="s">
        <v>255</v>
      </c>
      <c r="G65" s="7" t="s">
        <v>49</v>
      </c>
      <c r="H65" s="7" t="s">
        <v>44</v>
      </c>
      <c r="I65" s="7" t="s">
        <v>258</v>
      </c>
      <c r="J65" s="7" t="s">
        <v>47</v>
      </c>
      <c r="K65" s="7" t="s">
        <v>45</v>
      </c>
      <c r="L65" s="4" t="s">
        <v>259</v>
      </c>
      <c r="M65" s="7" t="s">
        <v>256</v>
      </c>
      <c r="N65" s="4" t="s">
        <v>260</v>
      </c>
      <c r="O65" s="7" t="s">
        <v>33</v>
      </c>
    </row>
    <row r="66" spans="2:15" ht="114" customHeight="1" x14ac:dyDescent="0.35">
      <c r="B66" s="7" t="s">
        <v>5</v>
      </c>
      <c r="C66" s="59" t="s">
        <v>6</v>
      </c>
      <c r="D66" s="7" t="s">
        <v>7</v>
      </c>
      <c r="E66" s="7" t="s">
        <v>8</v>
      </c>
      <c r="F66" s="9">
        <v>73</v>
      </c>
      <c r="G66" s="21">
        <v>1</v>
      </c>
      <c r="H66" s="16" t="s">
        <v>65</v>
      </c>
      <c r="I66" s="16" t="s">
        <v>66</v>
      </c>
      <c r="J66" s="16" t="s">
        <v>48</v>
      </c>
      <c r="K66" s="7">
        <v>2.5399999999999999E-4</v>
      </c>
      <c r="L66" s="7">
        <f>(Table4[[#This Row],[CO2-Eq Figure per 1Kg]]*Table4[[#This Row],[Weight per 100kg]]/100)</f>
        <v>1.8542E-4</v>
      </c>
      <c r="M66" s="7">
        <f>Table4[[#This Row],[Weight per 100kg]]*5</f>
        <v>365</v>
      </c>
      <c r="N66" s="7">
        <f>Table4[[#This Row],[ weight (500kg)]]*Table4[[#This Row],[CO2-Eq Figure per 1Kg]]</f>
        <v>9.2710000000000001E-2</v>
      </c>
      <c r="O66" s="4" t="s">
        <v>88</v>
      </c>
    </row>
    <row r="67" spans="2:15" ht="78.650000000000006" customHeight="1" thickBot="1" x14ac:dyDescent="0.4">
      <c r="B67" s="6"/>
      <c r="C67" s="60" t="s">
        <v>9</v>
      </c>
      <c r="D67" s="6" t="s">
        <v>10</v>
      </c>
      <c r="E67" s="6" t="s">
        <v>8</v>
      </c>
      <c r="F67" s="10">
        <v>1</v>
      </c>
      <c r="G67" s="10">
        <v>2.17</v>
      </c>
      <c r="H67" s="5" t="s">
        <v>61</v>
      </c>
      <c r="I67" s="5" t="s">
        <v>67</v>
      </c>
      <c r="J67" s="6"/>
      <c r="K67" s="6">
        <v>9.9599999999999994E-2</v>
      </c>
      <c r="L67" s="6">
        <f>(Table4[[#This Row],[CO2-Eq Figure per 1Kg]]*Table4[[#This Row],[Weight per 100kg]]/100)</f>
        <v>9.9599999999999992E-4</v>
      </c>
      <c r="M67" s="6">
        <f>Table4[[#This Row],[Weight per 100kg]]*5</f>
        <v>5</v>
      </c>
      <c r="N67" s="6">
        <f>Table4[[#This Row],[ weight (500kg)]]*Table4[[#This Row],[CO2-Eq Figure per 1Kg]]</f>
        <v>0.498</v>
      </c>
      <c r="O67" s="5" t="s">
        <v>89</v>
      </c>
    </row>
    <row r="68" spans="2:15" ht="30" customHeight="1" thickTop="1" x14ac:dyDescent="0.35">
      <c r="B68" s="7" t="s">
        <v>17</v>
      </c>
      <c r="C68" s="59" t="s">
        <v>34</v>
      </c>
      <c r="D68" s="7" t="s">
        <v>35</v>
      </c>
      <c r="E68" s="7" t="s">
        <v>8</v>
      </c>
      <c r="F68" s="9">
        <v>20.5</v>
      </c>
      <c r="G68" s="9">
        <v>0.9</v>
      </c>
      <c r="K68" s="7">
        <f>SUM(K69:K70)</f>
        <v>8.4320000000000004</v>
      </c>
      <c r="L68" s="7">
        <f>(Table4[[#This Row],[CO2-Eq Figure per 1Kg]]*Table4[[#This Row],[Weight per 100kg]]/100)</f>
        <v>1.7285599999999999</v>
      </c>
      <c r="M68" s="7">
        <f>Table4[[#This Row],[Weight per 100kg]]*5</f>
        <v>102.5</v>
      </c>
      <c r="N68" s="7">
        <f>Table4[[#This Row],[ weight (500kg)]]*Table4[[#This Row],[CO2-Eq Figure per 1Kg]]</f>
        <v>864.28000000000009</v>
      </c>
    </row>
    <row r="69" spans="2:15" ht="91.25" customHeight="1" x14ac:dyDescent="0.35">
      <c r="C69" s="7" t="s">
        <v>70</v>
      </c>
      <c r="F69" s="9"/>
      <c r="G69" s="9"/>
      <c r="H69" s="19" t="s">
        <v>71</v>
      </c>
      <c r="I69" s="7" t="s">
        <v>68</v>
      </c>
      <c r="J69" s="4" t="s">
        <v>72</v>
      </c>
      <c r="K69" s="7">
        <v>0.67200000000000004</v>
      </c>
      <c r="L69" s="7">
        <f>(Table4[[#This Row],[CO2-Eq Figure per 1Kg]]*Table4[[#This Row],[Weight per 100kg]]/100)</f>
        <v>0</v>
      </c>
      <c r="M69" s="7">
        <f>Table4[[#This Row],[Weight per 100kg]]*5</f>
        <v>0</v>
      </c>
      <c r="N69" s="7">
        <f>Table4[[#This Row],[ weight (500kg)]]*Table4[[#This Row],[CO2-Eq Figure per 1Kg]]</f>
        <v>0</v>
      </c>
      <c r="O69" s="4" t="s">
        <v>96</v>
      </c>
    </row>
    <row r="70" spans="2:15" ht="90" customHeight="1" x14ac:dyDescent="0.35">
      <c r="C70" s="7" t="s">
        <v>73</v>
      </c>
      <c r="F70" s="9"/>
      <c r="G70" s="9"/>
      <c r="H70" s="16" t="s">
        <v>74</v>
      </c>
      <c r="I70" s="7" t="s">
        <v>68</v>
      </c>
      <c r="J70" s="4" t="s">
        <v>75</v>
      </c>
      <c r="K70" s="7">
        <v>7.76</v>
      </c>
      <c r="L70" s="7">
        <f>(Table4[[#This Row],[CO2-Eq Figure per 1Kg]]*Table4[[#This Row],[Weight per 100kg]]/100)</f>
        <v>0</v>
      </c>
      <c r="M70" s="7">
        <f>Table4[[#This Row],[Weight per 100kg]]*5</f>
        <v>0</v>
      </c>
      <c r="N70" s="7">
        <f>Table4[[#This Row],[ weight (500kg)]]*Table4[[#This Row],[CO2-Eq Figure per 1Kg]]</f>
        <v>0</v>
      </c>
      <c r="O70" s="4" t="s">
        <v>97</v>
      </c>
    </row>
    <row r="71" spans="2:15" ht="78" customHeight="1" x14ac:dyDescent="0.35">
      <c r="C71" s="59" t="s">
        <v>27</v>
      </c>
      <c r="D71" s="7" t="s">
        <v>28</v>
      </c>
      <c r="E71" s="7" t="s">
        <v>8</v>
      </c>
      <c r="F71" s="9">
        <v>0.5</v>
      </c>
      <c r="G71" s="54">
        <v>0.375</v>
      </c>
      <c r="H71" s="16" t="s">
        <v>64</v>
      </c>
      <c r="I71" s="7" t="s">
        <v>67</v>
      </c>
      <c r="J71" s="16" t="s">
        <v>69</v>
      </c>
      <c r="K71" s="7">
        <v>2.41</v>
      </c>
      <c r="L71" s="7">
        <f>(Table4[[#This Row],[CO2-Eq Figure per 1Kg]]*Table4[[#This Row],[Weight per 100kg]]/100)</f>
        <v>1.205E-2</v>
      </c>
      <c r="M71" s="7">
        <f>Table4[[#This Row],[Weight per 100kg]]*5</f>
        <v>2.5</v>
      </c>
      <c r="N71" s="7">
        <f>Table4[[#This Row],[ weight (500kg)]]*Table4[[#This Row],[CO2-Eq Figure per 1Kg]]</f>
        <v>6.0250000000000004</v>
      </c>
      <c r="O71" s="4" t="s">
        <v>94</v>
      </c>
    </row>
    <row r="72" spans="2:15" ht="32.4" customHeight="1" x14ac:dyDescent="0.35">
      <c r="C72" s="59" t="s">
        <v>36</v>
      </c>
      <c r="D72" s="7" t="s">
        <v>37</v>
      </c>
      <c r="E72" s="7" t="s">
        <v>38</v>
      </c>
      <c r="F72" s="9">
        <v>4</v>
      </c>
      <c r="G72" s="9">
        <v>0.97</v>
      </c>
      <c r="K72" s="7">
        <f>SUM(K73:K75)</f>
        <v>6.33</v>
      </c>
      <c r="L72" s="7">
        <f>(Table4[[#This Row],[CO2-Eq Figure per 1Kg]]*Table4[[#This Row],[Weight per 100kg]]/100)</f>
        <v>0.25319999999999998</v>
      </c>
      <c r="M72" s="7">
        <f>Table4[[#This Row],[Weight per 100kg]]*5</f>
        <v>20</v>
      </c>
      <c r="N72" s="7">
        <f>Table4[[#This Row],[ weight (500kg)]]*Table4[[#This Row],[CO2-Eq Figure per 1Kg]]</f>
        <v>126.6</v>
      </c>
    </row>
    <row r="73" spans="2:15" ht="121.25" customHeight="1" x14ac:dyDescent="0.35">
      <c r="C73" s="7" t="s">
        <v>52</v>
      </c>
      <c r="F73" s="9"/>
      <c r="G73" s="9"/>
      <c r="H73" s="19" t="s">
        <v>84</v>
      </c>
      <c r="I73" s="7" t="s">
        <v>68</v>
      </c>
      <c r="J73" s="4" t="s">
        <v>85</v>
      </c>
      <c r="K73" s="7">
        <v>2.36</v>
      </c>
      <c r="L73" s="7">
        <f>(Table4[[#This Row],[CO2-Eq Figure per 1Kg]]*Table4[[#This Row],[Weight per 100kg]]/100)</f>
        <v>0</v>
      </c>
      <c r="M73" s="7">
        <v>0</v>
      </c>
      <c r="N73" s="7">
        <f>Table4[[#This Row],[ weight (500kg)]]*Table4[[#This Row],[CO2-Eq Figure per 1Kg]]</f>
        <v>0</v>
      </c>
      <c r="O73" s="4" t="s">
        <v>99</v>
      </c>
    </row>
    <row r="74" spans="2:15" ht="117" customHeight="1" x14ac:dyDescent="0.35">
      <c r="C74" s="7" t="s">
        <v>53</v>
      </c>
      <c r="F74" s="9"/>
      <c r="G74" s="9"/>
      <c r="H74" s="19" t="s">
        <v>84</v>
      </c>
      <c r="I74" s="7" t="s">
        <v>68</v>
      </c>
      <c r="J74" s="4" t="s">
        <v>85</v>
      </c>
      <c r="K74" s="7">
        <v>2.36</v>
      </c>
      <c r="L74" s="7">
        <f>(Table4[[#This Row],[CO2-Eq Figure per 1Kg]]*Table4[[#This Row],[Weight per 100kg]]/100)</f>
        <v>0</v>
      </c>
      <c r="M74" s="7">
        <v>0</v>
      </c>
      <c r="N74" s="7">
        <f>Table4[[#This Row],[ weight (500kg)]]*Table4[[#This Row],[CO2-Eq Figure per 1Kg]]</f>
        <v>0</v>
      </c>
      <c r="O74" s="4" t="s">
        <v>99</v>
      </c>
    </row>
    <row r="75" spans="2:15" ht="72.650000000000006" customHeight="1" thickBot="1" x14ac:dyDescent="0.4">
      <c r="B75" s="6"/>
      <c r="C75" s="6" t="s">
        <v>54</v>
      </c>
      <c r="D75" s="6"/>
      <c r="E75" s="6"/>
      <c r="F75" s="10"/>
      <c r="G75" s="10"/>
      <c r="H75" s="26" t="s">
        <v>261</v>
      </c>
      <c r="I75" s="6" t="s">
        <v>66</v>
      </c>
      <c r="J75" s="5" t="s">
        <v>86</v>
      </c>
      <c r="K75" s="6">
        <v>1.61</v>
      </c>
      <c r="L75" s="6">
        <f>(Table4[[#This Row],[CO2-Eq Figure per 1Kg]]*Table4[[#This Row],[Weight per 100kg]]/100)</f>
        <v>0</v>
      </c>
      <c r="M75" s="6">
        <v>0</v>
      </c>
      <c r="N75" s="6">
        <f>Table4[[#This Row],[ weight (500kg)]]*Table4[[#This Row],[CO2-Eq Figure per 1Kg]]</f>
        <v>0</v>
      </c>
      <c r="O75" s="5" t="s">
        <v>99</v>
      </c>
    </row>
    <row r="76" spans="2:15" ht="33.65" customHeight="1" thickTop="1" x14ac:dyDescent="0.35">
      <c r="B76" s="7" t="s">
        <v>18</v>
      </c>
      <c r="C76" s="59" t="s">
        <v>77</v>
      </c>
      <c r="D76" s="7" t="s">
        <v>39</v>
      </c>
      <c r="E76" s="7" t="s">
        <v>40</v>
      </c>
      <c r="F76" s="9">
        <v>0.7</v>
      </c>
      <c r="G76" s="9">
        <v>1.0589999999999999</v>
      </c>
      <c r="K76" s="9">
        <f>SUM(K77:K79)</f>
        <v>3.6962540000000002</v>
      </c>
      <c r="L76" s="7">
        <f>(Table4[[#This Row],[CO2-Eq Figure per 1Kg]]*Table4[[#This Row],[Weight per 100kg]]/100)</f>
        <v>2.5873778E-2</v>
      </c>
      <c r="M76" s="7">
        <f>Table4[[#This Row],[Weight per 100kg]]*5</f>
        <v>3.5</v>
      </c>
      <c r="N76" s="7">
        <f>Table4[[#This Row],[ weight (500kg)]]*Table4[[#This Row],[CO2-Eq Figure per 1Kg]]</f>
        <v>12.936889000000001</v>
      </c>
    </row>
    <row r="77" spans="2:15" ht="102.65" customHeight="1" x14ac:dyDescent="0.35">
      <c r="C77" s="7" t="s">
        <v>55</v>
      </c>
      <c r="F77" s="9"/>
      <c r="G77" s="4"/>
      <c r="H77" s="16" t="s">
        <v>101</v>
      </c>
      <c r="I77" s="7" t="s">
        <v>67</v>
      </c>
      <c r="J77" s="4" t="s">
        <v>102</v>
      </c>
      <c r="K77" s="7">
        <v>0.156</v>
      </c>
      <c r="L77" s="7">
        <f>(Table4[[#This Row],[CO2-Eq Figure per 1Kg]]*Table4[[#This Row],[Weight per 100kg]]/100)</f>
        <v>0</v>
      </c>
      <c r="M77" s="7">
        <v>0</v>
      </c>
      <c r="N77" s="7">
        <f>Table4[[#This Row],[ weight (500kg)]]*Table4[[#This Row],[CO2-Eq Figure per 1Kg]]</f>
        <v>0</v>
      </c>
      <c r="O77" s="4" t="s">
        <v>103</v>
      </c>
    </row>
    <row r="78" spans="2:15" ht="84" customHeight="1" x14ac:dyDescent="0.35">
      <c r="C78" s="7" t="s">
        <v>56</v>
      </c>
      <c r="F78" s="9"/>
      <c r="G78" s="4"/>
      <c r="H78" s="19" t="s">
        <v>104</v>
      </c>
      <c r="I78" s="7" t="s">
        <v>67</v>
      </c>
      <c r="J78" s="4" t="s">
        <v>105</v>
      </c>
      <c r="K78" s="7">
        <v>3.54</v>
      </c>
      <c r="L78" s="7">
        <f>(Table4[[#This Row],[CO2-Eq Figure per 1Kg]]*Table4[[#This Row],[Weight per 100kg]]/100)</f>
        <v>0</v>
      </c>
      <c r="M78" s="7">
        <v>0</v>
      </c>
      <c r="N78" s="7">
        <v>0</v>
      </c>
      <c r="O78" s="4" t="s">
        <v>107</v>
      </c>
    </row>
    <row r="79" spans="2:15" ht="107.4" customHeight="1" x14ac:dyDescent="0.35">
      <c r="C79" s="7" t="s">
        <v>57</v>
      </c>
      <c r="F79" s="21"/>
      <c r="G79" s="9"/>
      <c r="H79" s="16" t="s">
        <v>65</v>
      </c>
      <c r="I79" s="19" t="s">
        <v>66</v>
      </c>
      <c r="J79" s="16" t="s">
        <v>48</v>
      </c>
      <c r="K79" s="7">
        <v>2.5399999999999999E-4</v>
      </c>
      <c r="L79" s="7">
        <f>(Table4[[#This Row],[CO2-Eq Figure per 1Kg]]*Table4[[#This Row],[Weight per 100kg]]/100)</f>
        <v>0</v>
      </c>
      <c r="M79" s="7">
        <v>0</v>
      </c>
      <c r="N79" s="7">
        <f>Table4[[#This Row],[ weight (500kg)]]*Table4[[#This Row],[CO2-Eq Figure per 1Kg]]</f>
        <v>0</v>
      </c>
      <c r="O79" s="4" t="s">
        <v>88</v>
      </c>
    </row>
    <row r="80" spans="2:15" ht="75" customHeight="1" thickBot="1" x14ac:dyDescent="0.4">
      <c r="B80" s="6"/>
      <c r="C80" s="60" t="s">
        <v>41</v>
      </c>
      <c r="D80" s="6" t="s">
        <v>42</v>
      </c>
      <c r="E80" s="6" t="s">
        <v>38</v>
      </c>
      <c r="F80" s="10">
        <v>0.3</v>
      </c>
      <c r="G80" s="10">
        <v>0.95</v>
      </c>
      <c r="H80" s="26" t="s">
        <v>82</v>
      </c>
      <c r="I80" s="6" t="s">
        <v>68</v>
      </c>
      <c r="J80" s="5" t="s">
        <v>83</v>
      </c>
      <c r="K80" s="6">
        <v>3.3</v>
      </c>
      <c r="L80" s="6">
        <f>(Table4[[#This Row],[CO2-Eq Figure per 1Kg]]*Table4[[#This Row],[Weight per 100kg]]/100)</f>
        <v>9.8999999999999991E-3</v>
      </c>
      <c r="M80" s="6">
        <f>Table4[[#This Row],[Weight per 100kg]]*5</f>
        <v>1.5</v>
      </c>
      <c r="N80" s="6">
        <f>Table4[[#This Row],[ weight (500kg)]]*Table4[[#This Row],[CO2-Eq Figure per 1Kg]]</f>
        <v>4.9499999999999993</v>
      </c>
      <c r="O80" s="5" t="s">
        <v>98</v>
      </c>
    </row>
    <row r="81" spans="2:15" ht="31.25" customHeight="1" thickTop="1" x14ac:dyDescent="0.35">
      <c r="B81" s="13" t="s">
        <v>51</v>
      </c>
      <c r="C81" s="13"/>
      <c r="D81" s="13"/>
      <c r="E81" s="13"/>
      <c r="F81" s="14">
        <f>SUM(F66,F67,F68,F71,F72,F76,F80)</f>
        <v>100</v>
      </c>
      <c r="G81" s="14"/>
      <c r="H81" s="13"/>
      <c r="I81" s="13"/>
      <c r="J81" s="13"/>
      <c r="K81" s="13"/>
      <c r="L81" s="28">
        <f>SUM(L66:L80)</f>
        <v>2.0307651979999997</v>
      </c>
      <c r="M81" s="13">
        <f>SUM(M66:M80)</f>
        <v>500</v>
      </c>
      <c r="N81" s="13">
        <f>SUM(N66:N80)</f>
        <v>1015.382599</v>
      </c>
      <c r="O81" s="13"/>
    </row>
  </sheetData>
  <phoneticPr fontId="4" type="noConversion"/>
  <pageMargins left="0.7" right="0.7" top="0.75" bottom="0.75" header="0.3" footer="0.3"/>
  <pageSetup paperSize="9" orientation="portrait" r:id="rId1"/>
  <tableParts count="4">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3BD79-F05E-4086-884A-B4BD9984E30D}">
  <dimension ref="B2:G8"/>
  <sheetViews>
    <sheetView showGridLines="0" topLeftCell="A5" workbookViewId="0">
      <selection activeCell="E13" sqref="E13"/>
    </sheetView>
  </sheetViews>
  <sheetFormatPr defaultRowHeight="14.5" x14ac:dyDescent="0.35"/>
  <cols>
    <col min="2" max="2" width="17.453125" bestFit="1" customWidth="1"/>
    <col min="3" max="3" width="15" customWidth="1"/>
    <col min="4" max="4" width="17.81640625" customWidth="1"/>
    <col min="5" max="5" width="36.08984375" customWidth="1"/>
    <col min="6" max="6" width="52.54296875" customWidth="1"/>
    <col min="7" max="7" width="35.54296875" customWidth="1"/>
  </cols>
  <sheetData>
    <row r="2" spans="2:7" x14ac:dyDescent="0.35">
      <c r="B2" t="s">
        <v>340</v>
      </c>
      <c r="C2" t="s">
        <v>341</v>
      </c>
      <c r="D2" t="s">
        <v>342</v>
      </c>
      <c r="E2" t="s">
        <v>343</v>
      </c>
      <c r="F2" t="s">
        <v>344</v>
      </c>
      <c r="G2" t="s">
        <v>345</v>
      </c>
    </row>
    <row r="3" spans="2:7" ht="21" customHeight="1" x14ac:dyDescent="0.35">
      <c r="B3" t="s">
        <v>346</v>
      </c>
      <c r="C3">
        <v>200</v>
      </c>
      <c r="D3">
        <v>150</v>
      </c>
      <c r="E3">
        <v>0</v>
      </c>
      <c r="F3">
        <v>50</v>
      </c>
      <c r="G3">
        <v>94</v>
      </c>
    </row>
    <row r="4" spans="2:7" ht="22.75" customHeight="1" x14ac:dyDescent="0.35">
      <c r="B4" t="s">
        <v>347</v>
      </c>
      <c r="C4">
        <v>200</v>
      </c>
      <c r="D4">
        <v>150</v>
      </c>
      <c r="E4">
        <v>8.52</v>
      </c>
      <c r="F4">
        <v>50</v>
      </c>
      <c r="G4">
        <v>94</v>
      </c>
    </row>
    <row r="5" spans="2:7" ht="29.4" customHeight="1" x14ac:dyDescent="0.35">
      <c r="B5" t="s">
        <v>348</v>
      </c>
      <c r="C5">
        <v>200</v>
      </c>
      <c r="D5">
        <v>150</v>
      </c>
      <c r="E5">
        <v>61.84</v>
      </c>
      <c r="F5">
        <v>50</v>
      </c>
      <c r="G5">
        <v>94</v>
      </c>
    </row>
    <row r="6" spans="2:7" ht="22.25" customHeight="1" x14ac:dyDescent="0.35">
      <c r="B6" t="s">
        <v>349</v>
      </c>
      <c r="C6">
        <v>200</v>
      </c>
      <c r="D6">
        <v>150</v>
      </c>
      <c r="E6">
        <v>0</v>
      </c>
      <c r="F6">
        <v>50</v>
      </c>
      <c r="G6">
        <v>94</v>
      </c>
    </row>
    <row r="7" spans="2:7" ht="25.25" customHeight="1" x14ac:dyDescent="0.35">
      <c r="B7" t="s">
        <v>350</v>
      </c>
      <c r="C7">
        <v>200</v>
      </c>
      <c r="D7">
        <v>150</v>
      </c>
      <c r="E7">
        <v>9.51</v>
      </c>
      <c r="F7">
        <v>50</v>
      </c>
      <c r="G7">
        <v>94</v>
      </c>
    </row>
    <row r="8" spans="2:7" ht="32.4" customHeight="1" x14ac:dyDescent="0.35">
      <c r="B8" t="s">
        <v>297</v>
      </c>
      <c r="C8">
        <v>200</v>
      </c>
      <c r="D8">
        <v>150</v>
      </c>
      <c r="E8">
        <v>62.83</v>
      </c>
      <c r="F8">
        <v>50</v>
      </c>
      <c r="G8">
        <v>94</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1ABFE-C008-415A-8E40-7CA50D1042A1}">
  <dimension ref="B2:F9"/>
  <sheetViews>
    <sheetView showGridLines="0" topLeftCell="A7" zoomScaleNormal="100" workbookViewId="0">
      <selection activeCell="C13" sqref="C13"/>
    </sheetView>
  </sheetViews>
  <sheetFormatPr defaultRowHeight="14.5" x14ac:dyDescent="0.35"/>
  <cols>
    <col min="2" max="2" width="32.36328125" customWidth="1"/>
    <col min="3" max="3" width="76.81640625" customWidth="1"/>
    <col min="4" max="4" width="18.1796875" customWidth="1"/>
    <col min="5" max="5" width="19.36328125" customWidth="1"/>
    <col min="6" max="6" width="25.6328125" hidden="1" customWidth="1"/>
  </cols>
  <sheetData>
    <row r="2" spans="2:6" ht="19.75" customHeight="1" x14ac:dyDescent="0.35"/>
    <row r="3" spans="2:6" x14ac:dyDescent="0.35">
      <c r="B3" t="s">
        <v>121</v>
      </c>
      <c r="C3" t="s">
        <v>122</v>
      </c>
      <c r="D3" t="s">
        <v>279</v>
      </c>
      <c r="E3" t="s">
        <v>280</v>
      </c>
      <c r="F3" t="s">
        <v>298</v>
      </c>
    </row>
    <row r="4" spans="2:6" ht="43.75" customHeight="1" thickBot="1" x14ac:dyDescent="0.4">
      <c r="B4" s="41" t="s">
        <v>307</v>
      </c>
      <c r="C4" s="42" t="s">
        <v>281</v>
      </c>
      <c r="D4" s="43">
        <v>120.378836136411</v>
      </c>
      <c r="E4" s="43">
        <v>234.11187638207801</v>
      </c>
      <c r="F4" s="44" t="s">
        <v>308</v>
      </c>
    </row>
    <row r="5" spans="2:6" ht="40.75" customHeight="1" thickBot="1" x14ac:dyDescent="0.4">
      <c r="B5" s="47" t="s">
        <v>338</v>
      </c>
      <c r="C5" s="48" t="s">
        <v>286</v>
      </c>
      <c r="D5" s="49">
        <v>93.209254547504997</v>
      </c>
      <c r="E5" s="49">
        <v>175.89134440584999</v>
      </c>
      <c r="F5" s="50" t="s">
        <v>312</v>
      </c>
    </row>
    <row r="6" spans="2:6" ht="39.65" customHeight="1" thickBot="1" x14ac:dyDescent="0.4">
      <c r="B6" s="41" t="s">
        <v>339</v>
      </c>
      <c r="C6" s="42" t="s">
        <v>287</v>
      </c>
      <c r="D6" s="46">
        <v>88.863874499650294</v>
      </c>
      <c r="E6" s="46">
        <v>166.56995632610401</v>
      </c>
      <c r="F6" s="44" t="s">
        <v>315</v>
      </c>
    </row>
    <row r="7" spans="2:6" ht="47.4" customHeight="1" thickBot="1" x14ac:dyDescent="0.4">
      <c r="B7" s="47" t="s">
        <v>123</v>
      </c>
      <c r="C7" s="48" t="s">
        <v>281</v>
      </c>
      <c r="D7" s="51">
        <v>121.08083692123201</v>
      </c>
      <c r="E7" s="51">
        <v>236.10872933334201</v>
      </c>
      <c r="F7" s="50" t="s">
        <v>318</v>
      </c>
    </row>
    <row r="8" spans="2:6" ht="43.75" customHeight="1" thickBot="1" x14ac:dyDescent="0.4">
      <c r="B8" s="47" t="s">
        <v>235</v>
      </c>
      <c r="C8" s="48" t="s">
        <v>292</v>
      </c>
      <c r="D8" s="51">
        <v>93.406793858713101</v>
      </c>
      <c r="E8" s="51">
        <v>176.80720848508801</v>
      </c>
      <c r="F8" s="50" t="s">
        <v>321</v>
      </c>
    </row>
    <row r="9" spans="2:6" ht="45.65" customHeight="1" x14ac:dyDescent="0.35">
      <c r="B9" s="2" t="s">
        <v>232</v>
      </c>
      <c r="C9" s="34" t="s">
        <v>300</v>
      </c>
      <c r="D9" s="45">
        <v>89.058369349672503</v>
      </c>
      <c r="E9" s="45">
        <v>167.471705176207</v>
      </c>
      <c r="F9" t="s">
        <v>322</v>
      </c>
    </row>
  </sheetData>
  <phoneticPr fontId="4" type="noConversion"/>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DD956-DBC4-4709-9F07-6E489AF72EED}">
  <dimension ref="A1:DK3"/>
  <sheetViews>
    <sheetView topLeftCell="CO1" zoomScale="120" zoomScaleNormal="120" workbookViewId="0">
      <selection activeCell="CX7" sqref="CX7"/>
    </sheetView>
  </sheetViews>
  <sheetFormatPr defaultColWidth="9.36328125" defaultRowHeight="12.5" x14ac:dyDescent="0.25"/>
  <cols>
    <col min="1" max="33" width="9.36328125" style="31"/>
    <col min="34" max="34" width="17.81640625" style="31" bestFit="1" customWidth="1"/>
    <col min="35" max="37" width="9.36328125" style="31"/>
    <col min="38" max="38" width="27.453125" style="31" bestFit="1" customWidth="1"/>
    <col min="39" max="45" width="9.36328125" style="31"/>
    <col min="46" max="46" width="9.36328125" style="31" customWidth="1"/>
    <col min="47" max="57" width="9.36328125" style="31"/>
    <col min="58" max="58" width="43" style="31" bestFit="1" customWidth="1"/>
    <col min="59" max="61" width="9.36328125" style="31"/>
    <col min="62" max="62" width="39.90625" style="31" bestFit="1" customWidth="1"/>
    <col min="63" max="65" width="9.36328125" style="31"/>
    <col min="66" max="66" width="13.36328125" style="31" customWidth="1"/>
    <col min="67" max="71" width="9.36328125" style="31"/>
    <col min="72" max="73" width="12.453125" style="31" bestFit="1" customWidth="1"/>
    <col min="74" max="16384" width="9.36328125" style="31"/>
  </cols>
  <sheetData>
    <row r="1" spans="1:115" ht="70" customHeight="1" x14ac:dyDescent="0.25">
      <c r="A1" s="29" t="s">
        <v>124</v>
      </c>
      <c r="B1" s="29" t="s">
        <v>125</v>
      </c>
      <c r="C1" s="29" t="s">
        <v>126</v>
      </c>
      <c r="D1" s="29" t="s">
        <v>127</v>
      </c>
      <c r="E1" s="29" t="s">
        <v>128</v>
      </c>
      <c r="F1" s="29" t="s">
        <v>129</v>
      </c>
      <c r="G1" s="29" t="s">
        <v>130</v>
      </c>
      <c r="H1" s="29" t="s">
        <v>131</v>
      </c>
      <c r="I1" s="29" t="s">
        <v>132</v>
      </c>
      <c r="J1" s="29" t="s">
        <v>133</v>
      </c>
      <c r="K1" s="29" t="s">
        <v>134</v>
      </c>
      <c r="L1" s="29" t="s">
        <v>135</v>
      </c>
      <c r="M1" s="29" t="s">
        <v>136</v>
      </c>
      <c r="N1" s="29" t="s">
        <v>137</v>
      </c>
      <c r="O1" s="29" t="s">
        <v>138</v>
      </c>
      <c r="P1" s="29" t="s">
        <v>139</v>
      </c>
      <c r="Q1" s="29" t="s">
        <v>140</v>
      </c>
      <c r="R1" s="29" t="s">
        <v>141</v>
      </c>
      <c r="S1" s="29" t="s">
        <v>142</v>
      </c>
      <c r="T1" s="29" t="s">
        <v>143</v>
      </c>
      <c r="U1" s="29" t="s">
        <v>144</v>
      </c>
      <c r="V1" s="29" t="s">
        <v>145</v>
      </c>
      <c r="W1" s="29" t="s">
        <v>146</v>
      </c>
      <c r="X1" s="29" t="s">
        <v>147</v>
      </c>
      <c r="Y1" s="30" t="s">
        <v>148</v>
      </c>
      <c r="Z1" s="29" t="s">
        <v>149</v>
      </c>
      <c r="AA1" s="29" t="s">
        <v>150</v>
      </c>
      <c r="AB1" s="29" t="s">
        <v>151</v>
      </c>
      <c r="AC1" s="29" t="s">
        <v>152</v>
      </c>
      <c r="AD1" s="29" t="s">
        <v>153</v>
      </c>
      <c r="AE1" s="29" t="s">
        <v>154</v>
      </c>
      <c r="AF1" s="30" t="s">
        <v>155</v>
      </c>
      <c r="AG1" s="30" t="s">
        <v>156</v>
      </c>
      <c r="AH1" s="29" t="s">
        <v>157</v>
      </c>
      <c r="AI1" s="29" t="s">
        <v>158</v>
      </c>
      <c r="AJ1" s="29" t="s">
        <v>159</v>
      </c>
      <c r="AK1" s="30" t="s">
        <v>160</v>
      </c>
      <c r="AL1" s="29" t="s">
        <v>161</v>
      </c>
      <c r="AM1" s="29" t="s">
        <v>162</v>
      </c>
      <c r="AN1" s="29" t="s">
        <v>163</v>
      </c>
      <c r="AO1" s="30" t="s">
        <v>164</v>
      </c>
      <c r="AP1" s="29" t="s">
        <v>165</v>
      </c>
      <c r="AQ1" s="29" t="s">
        <v>166</v>
      </c>
      <c r="AR1" s="29" t="s">
        <v>167</v>
      </c>
      <c r="AS1" s="30" t="s">
        <v>168</v>
      </c>
      <c r="AT1" s="29" t="s">
        <v>169</v>
      </c>
      <c r="AU1" s="29" t="s">
        <v>170</v>
      </c>
      <c r="AV1" s="29" t="s">
        <v>171</v>
      </c>
      <c r="AW1" s="30" t="s">
        <v>172</v>
      </c>
      <c r="AX1" s="29" t="s">
        <v>247</v>
      </c>
      <c r="AY1" s="29" t="s">
        <v>248</v>
      </c>
      <c r="AZ1" s="29" t="s">
        <v>249</v>
      </c>
      <c r="BA1" s="30" t="s">
        <v>250</v>
      </c>
      <c r="BB1" s="29" t="s">
        <v>262</v>
      </c>
      <c r="BC1" s="29" t="s">
        <v>263</v>
      </c>
      <c r="BD1" s="29" t="s">
        <v>264</v>
      </c>
      <c r="BE1" s="30" t="s">
        <v>265</v>
      </c>
      <c r="BF1" s="29" t="s">
        <v>266</v>
      </c>
      <c r="BG1" s="29" t="s">
        <v>267</v>
      </c>
      <c r="BH1" s="29" t="s">
        <v>268</v>
      </c>
      <c r="BI1" s="30" t="s">
        <v>269</v>
      </c>
      <c r="BJ1" s="29" t="s">
        <v>173</v>
      </c>
      <c r="BK1" s="29" t="s">
        <v>174</v>
      </c>
      <c r="BL1" s="29" t="s">
        <v>175</v>
      </c>
      <c r="BM1" s="29" t="s">
        <v>270</v>
      </c>
      <c r="BN1" s="29" t="s">
        <v>176</v>
      </c>
      <c r="BO1" s="29" t="s">
        <v>177</v>
      </c>
      <c r="BP1" s="29" t="s">
        <v>178</v>
      </c>
      <c r="BQ1" s="29" t="s">
        <v>179</v>
      </c>
      <c r="BR1" s="29" t="s">
        <v>180</v>
      </c>
      <c r="BS1" s="29" t="s">
        <v>181</v>
      </c>
      <c r="BT1" s="29" t="s">
        <v>271</v>
      </c>
      <c r="BU1" s="29" t="s">
        <v>272</v>
      </c>
      <c r="BV1" s="29" t="s">
        <v>182</v>
      </c>
      <c r="BW1" s="29" t="s">
        <v>183</v>
      </c>
      <c r="BX1" s="29" t="s">
        <v>184</v>
      </c>
      <c r="BY1" s="29" t="s">
        <v>185</v>
      </c>
      <c r="BZ1" s="30" t="s">
        <v>186</v>
      </c>
      <c r="CA1" s="29" t="s">
        <v>187</v>
      </c>
      <c r="CB1" s="29" t="s">
        <v>188</v>
      </c>
      <c r="CC1" s="29" t="s">
        <v>189</v>
      </c>
      <c r="CD1" s="29" t="s">
        <v>190</v>
      </c>
      <c r="CE1" s="29" t="s">
        <v>191</v>
      </c>
      <c r="CF1" s="29" t="s">
        <v>192</v>
      </c>
      <c r="CG1" s="29" t="s">
        <v>193</v>
      </c>
      <c r="CH1" s="29" t="s">
        <v>194</v>
      </c>
      <c r="CI1" s="29" t="s">
        <v>195</v>
      </c>
      <c r="CJ1" s="30" t="s">
        <v>196</v>
      </c>
      <c r="CK1" s="30" t="s">
        <v>197</v>
      </c>
      <c r="CL1" s="30" t="s">
        <v>198</v>
      </c>
      <c r="CM1" s="30" t="s">
        <v>199</v>
      </c>
      <c r="CN1" s="30" t="s">
        <v>200</v>
      </c>
      <c r="CO1" s="30" t="s">
        <v>201</v>
      </c>
      <c r="CP1" s="30" t="s">
        <v>202</v>
      </c>
      <c r="CQ1" s="30" t="s">
        <v>203</v>
      </c>
      <c r="CR1" s="30" t="s">
        <v>204</v>
      </c>
      <c r="CS1" s="30" t="s">
        <v>205</v>
      </c>
      <c r="CV1" s="29" t="s">
        <v>206</v>
      </c>
      <c r="CW1" s="29" t="s">
        <v>207</v>
      </c>
      <c r="CX1" s="29" t="s">
        <v>273</v>
      </c>
      <c r="CY1" s="29" t="s">
        <v>208</v>
      </c>
      <c r="CZ1" s="29" t="s">
        <v>209</v>
      </c>
      <c r="DA1" s="29" t="s">
        <v>274</v>
      </c>
      <c r="DB1" s="29" t="s">
        <v>210</v>
      </c>
      <c r="DC1" s="29" t="s">
        <v>211</v>
      </c>
      <c r="DD1" s="29" t="s">
        <v>275</v>
      </c>
      <c r="DE1" s="29" t="s">
        <v>212</v>
      </c>
      <c r="DF1" s="29" t="s">
        <v>213</v>
      </c>
      <c r="DG1" s="29" t="s">
        <v>276</v>
      </c>
      <c r="DH1" s="29" t="s">
        <v>214</v>
      </c>
      <c r="DI1" s="29" t="s">
        <v>215</v>
      </c>
      <c r="DJ1" s="29" t="s">
        <v>277</v>
      </c>
      <c r="DK1" s="29" t="s">
        <v>216</v>
      </c>
    </row>
    <row r="2" spans="1:115" x14ac:dyDescent="0.25">
      <c r="A2" s="32" t="s">
        <v>309</v>
      </c>
      <c r="B2" s="32">
        <v>1</v>
      </c>
      <c r="C2" s="32" t="s">
        <v>217</v>
      </c>
      <c r="D2" s="32" t="s">
        <v>310</v>
      </c>
      <c r="E2" s="32" t="s">
        <v>218</v>
      </c>
      <c r="F2" s="32" t="s">
        <v>219</v>
      </c>
      <c r="G2" s="32"/>
      <c r="H2" s="32" t="s">
        <v>288</v>
      </c>
      <c r="I2" s="32"/>
      <c r="J2" s="32"/>
      <c r="K2" s="32" t="s">
        <v>310</v>
      </c>
      <c r="L2" s="32" t="s">
        <v>220</v>
      </c>
      <c r="M2" s="32"/>
      <c r="N2" s="32"/>
      <c r="O2" s="32"/>
      <c r="P2" s="32"/>
      <c r="Q2" s="32"/>
      <c r="R2" s="32">
        <v>100</v>
      </c>
      <c r="S2" s="32" t="s">
        <v>221</v>
      </c>
      <c r="T2" s="32" t="s">
        <v>222</v>
      </c>
      <c r="U2" s="32"/>
      <c r="V2" s="32">
        <v>1000</v>
      </c>
      <c r="W2" s="32">
        <v>1000</v>
      </c>
      <c r="X2" s="32">
        <v>1</v>
      </c>
      <c r="Y2" s="32">
        <v>0</v>
      </c>
      <c r="Z2" s="32">
        <v>100</v>
      </c>
      <c r="AA2" s="32">
        <v>97.778000000000006</v>
      </c>
      <c r="AB2" s="32">
        <v>10.227249483523901</v>
      </c>
      <c r="AC2" s="32">
        <v>97.778000000000006</v>
      </c>
      <c r="AD2" s="32">
        <v>0</v>
      </c>
      <c r="AE2" s="32">
        <v>0</v>
      </c>
      <c r="AF2" s="32">
        <v>0</v>
      </c>
      <c r="AG2" s="32">
        <v>0</v>
      </c>
      <c r="AH2" s="32" t="s">
        <v>230</v>
      </c>
      <c r="AI2" s="32">
        <v>8.2124813352696904E-2</v>
      </c>
      <c r="AJ2" s="32">
        <v>2.5399999999999999E-4</v>
      </c>
      <c r="AK2" s="32">
        <v>2.0859702591585E-5</v>
      </c>
      <c r="AL2" s="32" t="s">
        <v>231</v>
      </c>
      <c r="AM2" s="32">
        <v>2.4412444517171502E-3</v>
      </c>
      <c r="AN2" s="32">
        <v>9.9599999999999994E-2</v>
      </c>
      <c r="AO2" s="32">
        <v>2.43147947391029E-4</v>
      </c>
      <c r="AP2" s="32" t="s">
        <v>227</v>
      </c>
      <c r="AQ2" s="32">
        <v>1.94118308822025E-2</v>
      </c>
      <c r="AR2" s="32">
        <v>0.65500000000000003</v>
      </c>
      <c r="AS2" s="32">
        <v>1.27147492278427E-2</v>
      </c>
      <c r="AT2" s="32" t="s">
        <v>278</v>
      </c>
      <c r="AU2" s="32">
        <v>1.43437174006423E-3</v>
      </c>
      <c r="AV2" s="32">
        <v>0.65500000000000003</v>
      </c>
      <c r="AW2" s="32">
        <v>9.3951348974206895E-4</v>
      </c>
      <c r="AX2" s="32" t="s">
        <v>254</v>
      </c>
      <c r="AY2" s="32">
        <v>1.1137474687557499E-3</v>
      </c>
      <c r="AZ2" s="32">
        <v>3.3</v>
      </c>
      <c r="BA2" s="32">
        <v>3.67536664689398E-3</v>
      </c>
      <c r="BB2" s="32" t="s">
        <v>229</v>
      </c>
      <c r="BC2" s="32">
        <v>2.6156190554112398E-3</v>
      </c>
      <c r="BD2" s="32">
        <v>4.17</v>
      </c>
      <c r="BE2" s="32">
        <v>1.09071314610649E-2</v>
      </c>
      <c r="BF2" s="32" t="s">
        <v>223</v>
      </c>
      <c r="BG2" s="32">
        <v>8.5837304915216102E-4</v>
      </c>
      <c r="BH2" s="32">
        <v>5.65</v>
      </c>
      <c r="BI2" s="32">
        <v>4.8498077277097096E-3</v>
      </c>
      <c r="BJ2" s="32" t="s">
        <v>311</v>
      </c>
      <c r="BK2" s="32" t="s">
        <v>224</v>
      </c>
      <c r="BL2" s="32" t="s">
        <v>221</v>
      </c>
      <c r="BM2" s="32" t="s">
        <v>225</v>
      </c>
      <c r="BN2" s="32">
        <v>110</v>
      </c>
      <c r="BO2" s="32">
        <v>10</v>
      </c>
      <c r="BP2" s="32">
        <v>0</v>
      </c>
      <c r="BQ2" s="32">
        <v>100</v>
      </c>
      <c r="BR2" s="32">
        <v>200</v>
      </c>
      <c r="BS2" s="32" t="s">
        <v>226</v>
      </c>
      <c r="BT2" s="32">
        <v>36.373637681772301</v>
      </c>
      <c r="BU2" s="32">
        <v>45.376782711554597</v>
      </c>
      <c r="BV2" s="32">
        <v>150</v>
      </c>
      <c r="BW2" s="32">
        <v>90.934094204430806</v>
      </c>
      <c r="BX2" s="32">
        <v>30</v>
      </c>
      <c r="BY2" s="32">
        <v>22.688391355777298</v>
      </c>
      <c r="BZ2" s="32">
        <v>113.62248556020801</v>
      </c>
      <c r="CA2" s="32"/>
      <c r="CB2" s="32"/>
      <c r="CC2" s="32"/>
      <c r="CD2" s="32">
        <v>237.27218801775399</v>
      </c>
      <c r="CE2" s="32">
        <v>5</v>
      </c>
      <c r="CF2" s="32">
        <v>189.70090611364699</v>
      </c>
      <c r="CG2" s="32"/>
      <c r="CH2" s="32"/>
      <c r="CI2" s="32">
        <v>0</v>
      </c>
      <c r="CJ2" s="32">
        <v>0</v>
      </c>
      <c r="CK2" s="32">
        <v>6.7229999999999999</v>
      </c>
      <c r="CL2" s="32">
        <v>0</v>
      </c>
      <c r="CM2" s="32">
        <v>0</v>
      </c>
      <c r="CN2" s="32">
        <v>1.20378836136411</v>
      </c>
      <c r="CO2" s="40">
        <v>120.378836136411</v>
      </c>
      <c r="CP2" s="32">
        <v>0.11770401839746</v>
      </c>
      <c r="CQ2" s="32">
        <v>117.70401839746</v>
      </c>
      <c r="CR2" s="32"/>
      <c r="CS2" s="32">
        <v>0</v>
      </c>
      <c r="CT2" s="33"/>
      <c r="CU2" s="33"/>
      <c r="CV2" s="32">
        <v>0</v>
      </c>
      <c r="CW2" s="32">
        <v>0</v>
      </c>
      <c r="CX2" s="32"/>
      <c r="CY2" s="32">
        <v>0</v>
      </c>
      <c r="CZ2" s="32">
        <v>0</v>
      </c>
      <c r="DA2" s="32"/>
      <c r="DB2" s="32">
        <v>0</v>
      </c>
      <c r="DC2" s="32">
        <v>0</v>
      </c>
      <c r="DD2" s="32"/>
      <c r="DE2" s="32">
        <v>0</v>
      </c>
      <c r="DF2" s="32">
        <v>0</v>
      </c>
      <c r="DG2" s="32"/>
      <c r="DH2" s="32">
        <v>0</v>
      </c>
      <c r="DI2" s="32">
        <v>0</v>
      </c>
      <c r="DJ2" s="32"/>
      <c r="DK2" s="32">
        <v>0</v>
      </c>
    </row>
    <row r="3" spans="1:115" x14ac:dyDescent="0.25">
      <c r="A3" s="32" t="s">
        <v>309</v>
      </c>
      <c r="B3" s="32">
        <v>1</v>
      </c>
      <c r="C3" s="32" t="s">
        <v>217</v>
      </c>
      <c r="D3" s="32" t="s">
        <v>310</v>
      </c>
      <c r="E3" s="32" t="s">
        <v>218</v>
      </c>
      <c r="F3" s="32" t="s">
        <v>219</v>
      </c>
      <c r="G3" s="32"/>
      <c r="H3" s="32" t="s">
        <v>288</v>
      </c>
      <c r="I3" s="32"/>
      <c r="J3" s="32"/>
      <c r="K3" s="32" t="s">
        <v>310</v>
      </c>
      <c r="L3" s="32" t="s">
        <v>220</v>
      </c>
      <c r="M3" s="32"/>
      <c r="N3" s="32"/>
      <c r="O3" s="32"/>
      <c r="P3" s="32"/>
      <c r="Q3" s="32"/>
      <c r="R3" s="32">
        <v>500</v>
      </c>
      <c r="S3" s="32" t="s">
        <v>221</v>
      </c>
      <c r="T3" s="32" t="s">
        <v>222</v>
      </c>
      <c r="U3" s="32"/>
      <c r="V3" s="32">
        <v>1000</v>
      </c>
      <c r="W3" s="32">
        <v>1000</v>
      </c>
      <c r="X3" s="32">
        <v>1</v>
      </c>
      <c r="Y3" s="32">
        <v>0</v>
      </c>
      <c r="Z3" s="32">
        <v>100</v>
      </c>
      <c r="AA3" s="32">
        <v>97.778000000000006</v>
      </c>
      <c r="AB3" s="32">
        <v>10.227249483523901</v>
      </c>
      <c r="AC3" s="32">
        <v>97.778000000000006</v>
      </c>
      <c r="AD3" s="32">
        <v>0</v>
      </c>
      <c r="AE3" s="32">
        <v>0</v>
      </c>
      <c r="AF3" s="32">
        <v>0</v>
      </c>
      <c r="AG3" s="32">
        <v>0</v>
      </c>
      <c r="AH3" s="32" t="s">
        <v>230</v>
      </c>
      <c r="AI3" s="32">
        <v>0.38076049827159503</v>
      </c>
      <c r="AJ3" s="32">
        <v>2.5399999999999999E-4</v>
      </c>
      <c r="AK3" s="32">
        <v>9.6713166560985104E-5</v>
      </c>
      <c r="AL3" s="32" t="s">
        <v>231</v>
      </c>
      <c r="AM3" s="32">
        <v>1.13184970034159E-2</v>
      </c>
      <c r="AN3" s="32">
        <v>9.9599999999999994E-2</v>
      </c>
      <c r="AO3" s="32">
        <v>1.1273223015402199E-3</v>
      </c>
      <c r="AP3" s="32" t="s">
        <v>227</v>
      </c>
      <c r="AQ3" s="32">
        <v>9.0000306817484499E-2</v>
      </c>
      <c r="AR3" s="32">
        <v>0.65500000000000003</v>
      </c>
      <c r="AS3" s="32">
        <v>5.8950200965452303E-2</v>
      </c>
      <c r="AT3" s="32" t="s">
        <v>278</v>
      </c>
      <c r="AU3" s="32">
        <v>6.6502689766614201E-3</v>
      </c>
      <c r="AV3" s="32">
        <v>0.65500000000000003</v>
      </c>
      <c r="AW3" s="32">
        <v>4.35592617971323E-3</v>
      </c>
      <c r="AX3" s="32" t="s">
        <v>254</v>
      </c>
      <c r="AY3" s="32">
        <v>5.1637382642312204E-3</v>
      </c>
      <c r="AZ3" s="32">
        <v>3.3</v>
      </c>
      <c r="BA3" s="32">
        <v>1.7040336271963E-2</v>
      </c>
      <c r="BB3" s="32" t="s">
        <v>229</v>
      </c>
      <c r="BC3" s="32">
        <v>1.21269610750885E-2</v>
      </c>
      <c r="BD3" s="32">
        <v>4.17</v>
      </c>
      <c r="BE3" s="32">
        <v>5.0569427683118902E-2</v>
      </c>
      <c r="BF3" s="32" t="s">
        <v>223</v>
      </c>
      <c r="BG3" s="32">
        <v>3.9797295915236603E-3</v>
      </c>
      <c r="BH3" s="32">
        <v>5.65</v>
      </c>
      <c r="BI3" s="32">
        <v>2.24854721921087E-2</v>
      </c>
      <c r="BJ3" s="32" t="s">
        <v>311</v>
      </c>
      <c r="BK3" s="32" t="s">
        <v>224</v>
      </c>
      <c r="BL3" s="32" t="s">
        <v>221</v>
      </c>
      <c r="BM3" s="32" t="s">
        <v>225</v>
      </c>
      <c r="BN3" s="32">
        <v>510</v>
      </c>
      <c r="BO3" s="32">
        <v>10</v>
      </c>
      <c r="BP3" s="32">
        <v>0</v>
      </c>
      <c r="BQ3" s="32">
        <v>500</v>
      </c>
      <c r="BR3" s="32">
        <v>200</v>
      </c>
      <c r="BS3" s="32" t="s">
        <v>226</v>
      </c>
      <c r="BT3" s="32">
        <v>36.373637681772301</v>
      </c>
      <c r="BU3" s="32">
        <v>45.376782711554597</v>
      </c>
      <c r="BV3" s="32">
        <v>150</v>
      </c>
      <c r="BW3" s="32">
        <v>90.934094204430806</v>
      </c>
      <c r="BX3" s="32">
        <v>150</v>
      </c>
      <c r="BY3" s="32">
        <v>113.441956778886</v>
      </c>
      <c r="BZ3" s="32">
        <v>204.37605098331699</v>
      </c>
      <c r="CA3" s="32"/>
      <c r="CB3" s="32"/>
      <c r="CC3" s="32"/>
      <c r="CD3" s="32">
        <v>237.27218801775399</v>
      </c>
      <c r="CE3" s="32">
        <v>22</v>
      </c>
      <c r="CF3" s="32">
        <v>189.70090611364699</v>
      </c>
      <c r="CG3" s="32"/>
      <c r="CH3" s="32"/>
      <c r="CI3" s="32">
        <v>0</v>
      </c>
      <c r="CJ3" s="32">
        <v>0</v>
      </c>
      <c r="CK3" s="32">
        <v>29.581199999999999</v>
      </c>
      <c r="CL3" s="32">
        <v>0</v>
      </c>
      <c r="CM3" s="32">
        <v>0</v>
      </c>
      <c r="CN3" s="32">
        <v>0.46822375276415501</v>
      </c>
      <c r="CO3" s="40">
        <v>234.11187638207801</v>
      </c>
      <c r="CP3" s="32">
        <v>4.5781982097773601E-2</v>
      </c>
      <c r="CQ3" s="32">
        <v>45.7819820977736</v>
      </c>
      <c r="CR3" s="32"/>
      <c r="CS3" s="32">
        <v>0</v>
      </c>
      <c r="CT3" s="33"/>
      <c r="CU3" s="33"/>
      <c r="CV3" s="32">
        <v>0</v>
      </c>
      <c r="CW3" s="32">
        <v>0</v>
      </c>
      <c r="CX3" s="32"/>
      <c r="CY3" s="32">
        <v>0</v>
      </c>
      <c r="CZ3" s="32">
        <v>0</v>
      </c>
      <c r="DA3" s="32"/>
      <c r="DB3" s="32">
        <v>0</v>
      </c>
      <c r="DC3" s="32">
        <v>0</v>
      </c>
      <c r="DD3" s="32"/>
      <c r="DE3" s="32">
        <v>0</v>
      </c>
      <c r="DF3" s="32">
        <v>0</v>
      </c>
      <c r="DG3" s="32"/>
      <c r="DH3" s="32">
        <v>0</v>
      </c>
      <c r="DI3" s="32">
        <v>0</v>
      </c>
      <c r="DJ3" s="32"/>
      <c r="DK3" s="32">
        <v>0</v>
      </c>
    </row>
  </sheetData>
  <pageMargins left="0.75" right="0.75" top="1" bottom="1" header="0.5" footer="0.5"/>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58CDE-D433-475E-86FE-059CAD622E65}">
  <dimension ref="A1:CU3"/>
  <sheetViews>
    <sheetView topLeftCell="BL1" workbookViewId="0">
      <selection activeCell="CB1" sqref="CB1"/>
    </sheetView>
  </sheetViews>
  <sheetFormatPr defaultColWidth="9.36328125" defaultRowHeight="12.5" x14ac:dyDescent="0.25"/>
  <cols>
    <col min="1" max="16384" width="9.36328125" style="31"/>
  </cols>
  <sheetData>
    <row r="1" spans="1:99" ht="70" customHeight="1" x14ac:dyDescent="0.25">
      <c r="A1" s="29" t="s">
        <v>124</v>
      </c>
      <c r="B1" s="29" t="s">
        <v>125</v>
      </c>
      <c r="C1" s="29" t="s">
        <v>126</v>
      </c>
      <c r="D1" s="29" t="s">
        <v>127</v>
      </c>
      <c r="E1" s="29" t="s">
        <v>128</v>
      </c>
      <c r="F1" s="29" t="s">
        <v>129</v>
      </c>
      <c r="G1" s="29" t="s">
        <v>130</v>
      </c>
      <c r="H1" s="29" t="s">
        <v>131</v>
      </c>
      <c r="I1" s="29" t="s">
        <v>132</v>
      </c>
      <c r="J1" s="29" t="s">
        <v>133</v>
      </c>
      <c r="K1" s="29" t="s">
        <v>134</v>
      </c>
      <c r="L1" s="29" t="s">
        <v>135</v>
      </c>
      <c r="M1" s="29" t="s">
        <v>136</v>
      </c>
      <c r="N1" s="29" t="s">
        <v>137</v>
      </c>
      <c r="O1" s="29" t="s">
        <v>138</v>
      </c>
      <c r="P1" s="29" t="s">
        <v>139</v>
      </c>
      <c r="Q1" s="29" t="s">
        <v>140</v>
      </c>
      <c r="R1" s="29" t="s">
        <v>141</v>
      </c>
      <c r="S1" s="29" t="s">
        <v>142</v>
      </c>
      <c r="T1" s="29" t="s">
        <v>143</v>
      </c>
      <c r="U1" s="29" t="s">
        <v>144</v>
      </c>
      <c r="V1" s="29" t="s">
        <v>145</v>
      </c>
      <c r="W1" s="29" t="s">
        <v>146</v>
      </c>
      <c r="X1" s="29" t="s">
        <v>147</v>
      </c>
      <c r="Y1" s="30" t="s">
        <v>148</v>
      </c>
      <c r="Z1" s="29" t="s">
        <v>149</v>
      </c>
      <c r="AA1" s="29" t="s">
        <v>150</v>
      </c>
      <c r="AB1" s="29" t="s">
        <v>151</v>
      </c>
      <c r="AC1" s="29" t="s">
        <v>152</v>
      </c>
      <c r="AD1" s="29" t="s">
        <v>153</v>
      </c>
      <c r="AE1" s="29" t="s">
        <v>154</v>
      </c>
      <c r="AF1" s="30" t="s">
        <v>155</v>
      </c>
      <c r="AG1" s="30" t="s">
        <v>156</v>
      </c>
      <c r="AH1" s="29" t="s">
        <v>157</v>
      </c>
      <c r="AI1" s="29" t="s">
        <v>158</v>
      </c>
      <c r="AJ1" s="29" t="s">
        <v>159</v>
      </c>
      <c r="AK1" s="30" t="s">
        <v>160</v>
      </c>
      <c r="AL1" s="29" t="s">
        <v>161</v>
      </c>
      <c r="AM1" s="29" t="s">
        <v>162</v>
      </c>
      <c r="AN1" s="29" t="s">
        <v>163</v>
      </c>
      <c r="AO1" s="30" t="s">
        <v>164</v>
      </c>
      <c r="AP1" s="29" t="s">
        <v>165</v>
      </c>
      <c r="AQ1" s="29" t="s">
        <v>166</v>
      </c>
      <c r="AR1" s="29" t="s">
        <v>167</v>
      </c>
      <c r="AS1" s="30" t="s">
        <v>168</v>
      </c>
      <c r="AT1" s="29" t="s">
        <v>169</v>
      </c>
      <c r="AU1" s="29" t="s">
        <v>170</v>
      </c>
      <c r="AV1" s="29" t="s">
        <v>171</v>
      </c>
      <c r="AW1" s="30" t="s">
        <v>172</v>
      </c>
      <c r="AX1" s="29" t="s">
        <v>247</v>
      </c>
      <c r="AY1" s="29" t="s">
        <v>248</v>
      </c>
      <c r="AZ1" s="29" t="s">
        <v>249</v>
      </c>
      <c r="BA1" s="30" t="s">
        <v>250</v>
      </c>
      <c r="BB1" s="29" t="s">
        <v>262</v>
      </c>
      <c r="BC1" s="29" t="s">
        <v>263</v>
      </c>
      <c r="BD1" s="29" t="s">
        <v>264</v>
      </c>
      <c r="BE1" s="30" t="s">
        <v>265</v>
      </c>
      <c r="BF1" s="29" t="s">
        <v>266</v>
      </c>
      <c r="BG1" s="29" t="s">
        <v>267</v>
      </c>
      <c r="BH1" s="29" t="s">
        <v>268</v>
      </c>
      <c r="BI1" s="30" t="s">
        <v>269</v>
      </c>
      <c r="BJ1" s="29" t="s">
        <v>173</v>
      </c>
      <c r="BK1" s="29" t="s">
        <v>174</v>
      </c>
      <c r="BL1" s="29" t="s">
        <v>175</v>
      </c>
      <c r="BM1" s="29" t="s">
        <v>270</v>
      </c>
      <c r="BN1" s="29" t="s">
        <v>176</v>
      </c>
      <c r="BO1" s="29" t="s">
        <v>177</v>
      </c>
      <c r="BP1" s="29" t="s">
        <v>178</v>
      </c>
      <c r="BQ1" s="29" t="s">
        <v>179</v>
      </c>
      <c r="BR1" s="29" t="s">
        <v>180</v>
      </c>
      <c r="BS1" s="29" t="s">
        <v>181</v>
      </c>
      <c r="BT1" s="29" t="s">
        <v>271</v>
      </c>
      <c r="BU1" s="29" t="s">
        <v>272</v>
      </c>
      <c r="BV1" s="29" t="s">
        <v>182</v>
      </c>
      <c r="BW1" s="29" t="s">
        <v>183</v>
      </c>
      <c r="BX1" s="29" t="s">
        <v>184</v>
      </c>
      <c r="BY1" s="29" t="s">
        <v>185</v>
      </c>
      <c r="BZ1" s="30" t="s">
        <v>186</v>
      </c>
      <c r="CA1" s="29" t="s">
        <v>187</v>
      </c>
      <c r="CB1" s="29" t="s">
        <v>188</v>
      </c>
      <c r="CC1" s="29" t="s">
        <v>189</v>
      </c>
      <c r="CD1" s="29" t="s">
        <v>190</v>
      </c>
      <c r="CE1" s="29" t="s">
        <v>191</v>
      </c>
      <c r="CF1" s="29" t="s">
        <v>192</v>
      </c>
      <c r="CG1" s="29" t="s">
        <v>193</v>
      </c>
      <c r="CH1" s="29" t="s">
        <v>194</v>
      </c>
      <c r="CI1" s="29" t="s">
        <v>195</v>
      </c>
      <c r="CJ1" s="30" t="s">
        <v>196</v>
      </c>
      <c r="CK1" s="30" t="s">
        <v>197</v>
      </c>
      <c r="CL1" s="30" t="s">
        <v>198</v>
      </c>
      <c r="CM1" s="30" t="s">
        <v>199</v>
      </c>
      <c r="CN1" s="30" t="s">
        <v>200</v>
      </c>
      <c r="CO1" s="30" t="s">
        <v>201</v>
      </c>
      <c r="CP1" s="30" t="s">
        <v>202</v>
      </c>
      <c r="CQ1" s="30" t="s">
        <v>203</v>
      </c>
      <c r="CR1" s="30" t="s">
        <v>204</v>
      </c>
      <c r="CS1" s="30" t="s">
        <v>205</v>
      </c>
    </row>
    <row r="2" spans="1:99" x14ac:dyDescent="0.25">
      <c r="A2" s="32" t="s">
        <v>313</v>
      </c>
      <c r="B2" s="32">
        <v>1</v>
      </c>
      <c r="C2" s="32" t="s">
        <v>217</v>
      </c>
      <c r="D2" s="32" t="s">
        <v>310</v>
      </c>
      <c r="E2" s="32" t="s">
        <v>283</v>
      </c>
      <c r="F2" s="32" t="s">
        <v>219</v>
      </c>
      <c r="G2" s="32"/>
      <c r="H2" s="32" t="s">
        <v>289</v>
      </c>
      <c r="I2" s="32"/>
      <c r="J2" s="32"/>
      <c r="K2" s="32" t="s">
        <v>310</v>
      </c>
      <c r="L2" s="32" t="s">
        <v>220</v>
      </c>
      <c r="M2" s="32"/>
      <c r="N2" s="32"/>
      <c r="O2" s="32"/>
      <c r="P2" s="32"/>
      <c r="Q2" s="32"/>
      <c r="R2" s="32">
        <v>100</v>
      </c>
      <c r="S2" s="32" t="s">
        <v>221</v>
      </c>
      <c r="T2" s="32" t="s">
        <v>222</v>
      </c>
      <c r="U2" s="32"/>
      <c r="V2" s="32">
        <v>1000</v>
      </c>
      <c r="W2" s="32">
        <v>1000</v>
      </c>
      <c r="X2" s="32">
        <v>1</v>
      </c>
      <c r="Y2" s="32">
        <v>0</v>
      </c>
      <c r="Z2" s="32">
        <v>100</v>
      </c>
      <c r="AA2" s="32">
        <v>97.778000000000006</v>
      </c>
      <c r="AB2" s="32">
        <v>10.227249483523901</v>
      </c>
      <c r="AC2" s="32">
        <v>97.778000000000006</v>
      </c>
      <c r="AD2" s="32">
        <v>0</v>
      </c>
      <c r="AE2" s="32">
        <v>0</v>
      </c>
      <c r="AF2" s="32">
        <v>0</v>
      </c>
      <c r="AG2" s="32">
        <v>0</v>
      </c>
      <c r="AH2" s="32" t="s">
        <v>230</v>
      </c>
      <c r="AI2" s="32">
        <v>8.2124813352696904E-2</v>
      </c>
      <c r="AJ2" s="32">
        <v>2.5399999999999999E-4</v>
      </c>
      <c r="AK2" s="32">
        <v>2.0859702591585E-5</v>
      </c>
      <c r="AL2" s="32" t="s">
        <v>231</v>
      </c>
      <c r="AM2" s="32">
        <v>2.4412444517171502E-3</v>
      </c>
      <c r="AN2" s="32">
        <v>9.9599999999999994E-2</v>
      </c>
      <c r="AO2" s="32">
        <v>2.43147947391029E-4</v>
      </c>
      <c r="AP2" s="32" t="s">
        <v>227</v>
      </c>
      <c r="AQ2" s="32">
        <v>1.94118308822025E-2</v>
      </c>
      <c r="AR2" s="32">
        <v>0.65500000000000003</v>
      </c>
      <c r="AS2" s="32">
        <v>1.27147492278427E-2</v>
      </c>
      <c r="AT2" s="32" t="s">
        <v>278</v>
      </c>
      <c r="AU2" s="32">
        <v>1.43437174006423E-3</v>
      </c>
      <c r="AV2" s="32">
        <v>0.65500000000000003</v>
      </c>
      <c r="AW2" s="32">
        <v>9.3951348974206895E-4</v>
      </c>
      <c r="AX2" s="32" t="s">
        <v>254</v>
      </c>
      <c r="AY2" s="32">
        <v>1.1137474687557499E-3</v>
      </c>
      <c r="AZ2" s="32">
        <v>3.3</v>
      </c>
      <c r="BA2" s="32">
        <v>3.67536664689398E-3</v>
      </c>
      <c r="BB2" s="32" t="s">
        <v>229</v>
      </c>
      <c r="BC2" s="32">
        <v>2.6156190554112398E-3</v>
      </c>
      <c r="BD2" s="32">
        <v>4.17</v>
      </c>
      <c r="BE2" s="32">
        <v>1.09071314610649E-2</v>
      </c>
      <c r="BF2" s="32" t="s">
        <v>223</v>
      </c>
      <c r="BG2" s="32">
        <v>8.5837304915216102E-4</v>
      </c>
      <c r="BH2" s="32">
        <v>5.65</v>
      </c>
      <c r="BI2" s="32">
        <v>4.8498077277097096E-3</v>
      </c>
      <c r="BJ2" s="32" t="s">
        <v>314</v>
      </c>
      <c r="BK2" s="32" t="s">
        <v>224</v>
      </c>
      <c r="BL2" s="32" t="s">
        <v>221</v>
      </c>
      <c r="BM2" s="32" t="s">
        <v>225</v>
      </c>
      <c r="BN2" s="32">
        <v>110</v>
      </c>
      <c r="BO2" s="32">
        <v>10</v>
      </c>
      <c r="BP2" s="32">
        <v>0</v>
      </c>
      <c r="BQ2" s="32">
        <v>100</v>
      </c>
      <c r="BR2" s="32">
        <v>200</v>
      </c>
      <c r="BS2" s="32" t="s">
        <v>226</v>
      </c>
      <c r="BT2" s="32">
        <v>28.6109000849419</v>
      </c>
      <c r="BU2" s="32">
        <v>29.851307517893801</v>
      </c>
      <c r="BV2" s="32">
        <v>150</v>
      </c>
      <c r="BW2" s="32">
        <v>71.527250212354801</v>
      </c>
      <c r="BX2" s="32">
        <v>30</v>
      </c>
      <c r="BY2" s="32">
        <v>14.9256537589469</v>
      </c>
      <c r="BZ2" s="32">
        <v>86.452903971301794</v>
      </c>
      <c r="CA2" s="32"/>
      <c r="CB2" s="32"/>
      <c r="CC2" s="32"/>
      <c r="CD2" s="32">
        <v>237.27218801775399</v>
      </c>
      <c r="CE2" s="32">
        <v>5</v>
      </c>
      <c r="CF2" s="32">
        <v>189.70090611364699</v>
      </c>
      <c r="CG2" s="32"/>
      <c r="CH2" s="32"/>
      <c r="CI2" s="32">
        <v>0</v>
      </c>
      <c r="CJ2" s="32">
        <v>0</v>
      </c>
      <c r="CK2" s="32">
        <v>6.7229999999999999</v>
      </c>
      <c r="CL2" s="32">
        <v>0</v>
      </c>
      <c r="CM2" s="32">
        <v>0</v>
      </c>
      <c r="CN2" s="32">
        <v>0.93209254547505005</v>
      </c>
      <c r="CO2" s="40">
        <v>93.209254547504997</v>
      </c>
      <c r="CP2" s="32">
        <v>9.1138144911459495E-2</v>
      </c>
      <c r="CQ2" s="32">
        <v>91.138144911459406</v>
      </c>
      <c r="CR2" s="32"/>
      <c r="CS2" s="32">
        <v>0</v>
      </c>
      <c r="CT2" s="33"/>
      <c r="CU2" s="33"/>
    </row>
    <row r="3" spans="1:99" x14ac:dyDescent="0.25">
      <c r="A3" s="32" t="s">
        <v>313</v>
      </c>
      <c r="B3" s="32">
        <v>1</v>
      </c>
      <c r="C3" s="32" t="s">
        <v>217</v>
      </c>
      <c r="D3" s="32" t="s">
        <v>310</v>
      </c>
      <c r="E3" s="32" t="s">
        <v>283</v>
      </c>
      <c r="F3" s="32" t="s">
        <v>219</v>
      </c>
      <c r="G3" s="32"/>
      <c r="H3" s="32" t="s">
        <v>289</v>
      </c>
      <c r="I3" s="32"/>
      <c r="J3" s="32"/>
      <c r="K3" s="32" t="s">
        <v>310</v>
      </c>
      <c r="L3" s="32" t="s">
        <v>220</v>
      </c>
      <c r="M3" s="32"/>
      <c r="N3" s="32"/>
      <c r="O3" s="32"/>
      <c r="P3" s="32"/>
      <c r="Q3" s="32"/>
      <c r="R3" s="32">
        <v>500</v>
      </c>
      <c r="S3" s="32" t="s">
        <v>221</v>
      </c>
      <c r="T3" s="32" t="s">
        <v>222</v>
      </c>
      <c r="U3" s="32"/>
      <c r="V3" s="32">
        <v>1000</v>
      </c>
      <c r="W3" s="32">
        <v>1000</v>
      </c>
      <c r="X3" s="32">
        <v>1</v>
      </c>
      <c r="Y3" s="32">
        <v>0</v>
      </c>
      <c r="Z3" s="32">
        <v>100</v>
      </c>
      <c r="AA3" s="32">
        <v>97.778000000000006</v>
      </c>
      <c r="AB3" s="32">
        <v>10.227249483523901</v>
      </c>
      <c r="AC3" s="32">
        <v>97.778000000000006</v>
      </c>
      <c r="AD3" s="32">
        <v>0</v>
      </c>
      <c r="AE3" s="32">
        <v>0</v>
      </c>
      <c r="AF3" s="32">
        <v>0</v>
      </c>
      <c r="AG3" s="32">
        <v>0</v>
      </c>
      <c r="AH3" s="32" t="s">
        <v>230</v>
      </c>
      <c r="AI3" s="32">
        <v>0.38076049827159503</v>
      </c>
      <c r="AJ3" s="32">
        <v>2.5399999999999999E-4</v>
      </c>
      <c r="AK3" s="32">
        <v>9.6713166560985104E-5</v>
      </c>
      <c r="AL3" s="32" t="s">
        <v>231</v>
      </c>
      <c r="AM3" s="32">
        <v>1.13184970034159E-2</v>
      </c>
      <c r="AN3" s="32">
        <v>9.9599999999999994E-2</v>
      </c>
      <c r="AO3" s="32">
        <v>1.1273223015402199E-3</v>
      </c>
      <c r="AP3" s="32" t="s">
        <v>227</v>
      </c>
      <c r="AQ3" s="32">
        <v>9.0000306817484499E-2</v>
      </c>
      <c r="AR3" s="32">
        <v>0.65500000000000003</v>
      </c>
      <c r="AS3" s="32">
        <v>5.8950200965452303E-2</v>
      </c>
      <c r="AT3" s="32" t="s">
        <v>278</v>
      </c>
      <c r="AU3" s="32">
        <v>6.6502689766614201E-3</v>
      </c>
      <c r="AV3" s="32">
        <v>0.65500000000000003</v>
      </c>
      <c r="AW3" s="32">
        <v>4.35592617971323E-3</v>
      </c>
      <c r="AX3" s="32" t="s">
        <v>254</v>
      </c>
      <c r="AY3" s="32">
        <v>5.1637382642312204E-3</v>
      </c>
      <c r="AZ3" s="32">
        <v>3.3</v>
      </c>
      <c r="BA3" s="32">
        <v>1.7040336271963E-2</v>
      </c>
      <c r="BB3" s="32" t="s">
        <v>229</v>
      </c>
      <c r="BC3" s="32">
        <v>1.21269610750885E-2</v>
      </c>
      <c r="BD3" s="32">
        <v>4.17</v>
      </c>
      <c r="BE3" s="32">
        <v>5.0569427683118902E-2</v>
      </c>
      <c r="BF3" s="32" t="s">
        <v>223</v>
      </c>
      <c r="BG3" s="32">
        <v>3.9797295915236603E-3</v>
      </c>
      <c r="BH3" s="32">
        <v>5.65</v>
      </c>
      <c r="BI3" s="32">
        <v>2.24854721921087E-2</v>
      </c>
      <c r="BJ3" s="32" t="s">
        <v>314</v>
      </c>
      <c r="BK3" s="32" t="s">
        <v>224</v>
      </c>
      <c r="BL3" s="32" t="s">
        <v>221</v>
      </c>
      <c r="BM3" s="32" t="s">
        <v>225</v>
      </c>
      <c r="BN3" s="32">
        <v>510</v>
      </c>
      <c r="BO3" s="32">
        <v>10</v>
      </c>
      <c r="BP3" s="32">
        <v>0</v>
      </c>
      <c r="BQ3" s="32">
        <v>500</v>
      </c>
      <c r="BR3" s="32">
        <v>200</v>
      </c>
      <c r="BS3" s="32" t="s">
        <v>226</v>
      </c>
      <c r="BT3" s="32">
        <v>28.6109000849419</v>
      </c>
      <c r="BU3" s="32">
        <v>29.851307517893801</v>
      </c>
      <c r="BV3" s="32">
        <v>150</v>
      </c>
      <c r="BW3" s="32">
        <v>71.527250212354801</v>
      </c>
      <c r="BX3" s="32">
        <v>150</v>
      </c>
      <c r="BY3" s="32">
        <v>74.628268794734595</v>
      </c>
      <c r="BZ3" s="32">
        <v>146.155519007089</v>
      </c>
      <c r="CA3" s="32"/>
      <c r="CB3" s="32"/>
      <c r="CC3" s="32"/>
      <c r="CD3" s="32">
        <v>237.27218801775399</v>
      </c>
      <c r="CE3" s="32">
        <v>22</v>
      </c>
      <c r="CF3" s="32">
        <v>189.70090611364699</v>
      </c>
      <c r="CG3" s="32"/>
      <c r="CH3" s="32"/>
      <c r="CI3" s="32">
        <v>0</v>
      </c>
      <c r="CJ3" s="32">
        <v>0</v>
      </c>
      <c r="CK3" s="32">
        <v>29.581199999999999</v>
      </c>
      <c r="CL3" s="32">
        <v>0</v>
      </c>
      <c r="CM3" s="32">
        <v>0</v>
      </c>
      <c r="CN3" s="32">
        <v>0.3517826888117</v>
      </c>
      <c r="CO3" s="40">
        <v>175.89134440584999</v>
      </c>
      <c r="CP3" s="32">
        <v>3.4396607746630399E-2</v>
      </c>
      <c r="CQ3" s="32">
        <v>34.396607746630401</v>
      </c>
      <c r="CR3" s="32"/>
      <c r="CS3" s="32">
        <v>0</v>
      </c>
      <c r="CT3" s="33"/>
      <c r="CU3" s="33"/>
    </row>
  </sheetData>
  <pageMargins left="0.75" right="0.75" top="1" bottom="1" header="0.5" footer="0.5"/>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73556-F10D-4E0B-8D3F-7EC0466C9E97}">
  <dimension ref="A1:CQ3"/>
  <sheetViews>
    <sheetView topLeftCell="BM1" workbookViewId="0">
      <selection activeCell="CK9" sqref="CK9"/>
    </sheetView>
  </sheetViews>
  <sheetFormatPr defaultColWidth="9.36328125" defaultRowHeight="12.5" x14ac:dyDescent="0.25"/>
  <cols>
    <col min="1" max="16384" width="9.36328125" style="31"/>
  </cols>
  <sheetData>
    <row r="1" spans="1:95" ht="70" customHeight="1" x14ac:dyDescent="0.25">
      <c r="A1" s="29" t="s">
        <v>124</v>
      </c>
      <c r="B1" s="29" t="s">
        <v>125</v>
      </c>
      <c r="C1" s="29" t="s">
        <v>126</v>
      </c>
      <c r="D1" s="29" t="s">
        <v>127</v>
      </c>
      <c r="E1" s="29" t="s">
        <v>128</v>
      </c>
      <c r="F1" s="29" t="s">
        <v>129</v>
      </c>
      <c r="G1" s="29" t="s">
        <v>130</v>
      </c>
      <c r="H1" s="29" t="s">
        <v>131</v>
      </c>
      <c r="I1" s="29" t="s">
        <v>132</v>
      </c>
      <c r="J1" s="29" t="s">
        <v>133</v>
      </c>
      <c r="K1" s="29" t="s">
        <v>134</v>
      </c>
      <c r="L1" s="29" t="s">
        <v>135</v>
      </c>
      <c r="M1" s="29" t="s">
        <v>136</v>
      </c>
      <c r="N1" s="29" t="s">
        <v>137</v>
      </c>
      <c r="O1" s="29" t="s">
        <v>138</v>
      </c>
      <c r="P1" s="29" t="s">
        <v>139</v>
      </c>
      <c r="Q1" s="29" t="s">
        <v>140</v>
      </c>
      <c r="R1" s="29" t="s">
        <v>141</v>
      </c>
      <c r="S1" s="29" t="s">
        <v>142</v>
      </c>
      <c r="T1" s="29" t="s">
        <v>143</v>
      </c>
      <c r="U1" s="29" t="s">
        <v>144</v>
      </c>
      <c r="V1" s="29" t="s">
        <v>145</v>
      </c>
      <c r="W1" s="29" t="s">
        <v>146</v>
      </c>
      <c r="X1" s="29" t="s">
        <v>147</v>
      </c>
      <c r="Y1" s="30" t="s">
        <v>148</v>
      </c>
      <c r="Z1" s="29" t="s">
        <v>149</v>
      </c>
      <c r="AA1" s="29" t="s">
        <v>150</v>
      </c>
      <c r="AB1" s="29" t="s">
        <v>151</v>
      </c>
      <c r="AC1" s="29" t="s">
        <v>152</v>
      </c>
      <c r="AD1" s="29" t="s">
        <v>153</v>
      </c>
      <c r="AE1" s="29" t="s">
        <v>154</v>
      </c>
      <c r="AF1" s="30" t="s">
        <v>155</v>
      </c>
      <c r="AG1" s="30" t="s">
        <v>156</v>
      </c>
      <c r="AH1" s="29" t="s">
        <v>157</v>
      </c>
      <c r="AI1" s="29" t="s">
        <v>158</v>
      </c>
      <c r="AJ1" s="29" t="s">
        <v>159</v>
      </c>
      <c r="AK1" s="30" t="s">
        <v>160</v>
      </c>
      <c r="AL1" s="29" t="s">
        <v>161</v>
      </c>
      <c r="AM1" s="29" t="s">
        <v>162</v>
      </c>
      <c r="AN1" s="29" t="s">
        <v>163</v>
      </c>
      <c r="AO1" s="30" t="s">
        <v>164</v>
      </c>
      <c r="AP1" s="29" t="s">
        <v>165</v>
      </c>
      <c r="AQ1" s="29" t="s">
        <v>166</v>
      </c>
      <c r="AR1" s="29" t="s">
        <v>167</v>
      </c>
      <c r="AS1" s="30" t="s">
        <v>168</v>
      </c>
      <c r="AT1" s="29" t="s">
        <v>169</v>
      </c>
      <c r="AU1" s="29" t="s">
        <v>170</v>
      </c>
      <c r="AV1" s="29" t="s">
        <v>171</v>
      </c>
      <c r="AW1" s="30" t="s">
        <v>172</v>
      </c>
      <c r="AX1" s="29" t="s">
        <v>247</v>
      </c>
      <c r="AY1" s="29" t="s">
        <v>248</v>
      </c>
      <c r="AZ1" s="29" t="s">
        <v>249</v>
      </c>
      <c r="BA1" s="30" t="s">
        <v>250</v>
      </c>
      <c r="BB1" s="29" t="s">
        <v>262</v>
      </c>
      <c r="BC1" s="29" t="s">
        <v>263</v>
      </c>
      <c r="BD1" s="29" t="s">
        <v>264</v>
      </c>
      <c r="BE1" s="30" t="s">
        <v>265</v>
      </c>
      <c r="BF1" s="29" t="s">
        <v>173</v>
      </c>
      <c r="BG1" s="29" t="s">
        <v>174</v>
      </c>
      <c r="BH1" s="29" t="s">
        <v>175</v>
      </c>
      <c r="BI1" s="29" t="s">
        <v>270</v>
      </c>
      <c r="BJ1" s="29" t="s">
        <v>176</v>
      </c>
      <c r="BK1" s="29" t="s">
        <v>177</v>
      </c>
      <c r="BL1" s="29" t="s">
        <v>178</v>
      </c>
      <c r="BM1" s="29" t="s">
        <v>179</v>
      </c>
      <c r="BN1" s="29" t="s">
        <v>180</v>
      </c>
      <c r="BO1" s="29" t="s">
        <v>181</v>
      </c>
      <c r="BP1" s="29" t="s">
        <v>271</v>
      </c>
      <c r="BQ1" s="29" t="s">
        <v>272</v>
      </c>
      <c r="BR1" s="29" t="s">
        <v>182</v>
      </c>
      <c r="BS1" s="29" t="s">
        <v>183</v>
      </c>
      <c r="BT1" s="29" t="s">
        <v>184</v>
      </c>
      <c r="BU1" s="29" t="s">
        <v>185</v>
      </c>
      <c r="BV1" s="30" t="s">
        <v>186</v>
      </c>
      <c r="BW1" s="29" t="s">
        <v>187</v>
      </c>
      <c r="BX1" s="29" t="s">
        <v>188</v>
      </c>
      <c r="BY1" s="29" t="s">
        <v>189</v>
      </c>
      <c r="BZ1" s="29" t="s">
        <v>190</v>
      </c>
      <c r="CA1" s="29" t="s">
        <v>191</v>
      </c>
      <c r="CB1" s="29" t="s">
        <v>192</v>
      </c>
      <c r="CC1" s="29" t="s">
        <v>193</v>
      </c>
      <c r="CD1" s="29" t="s">
        <v>194</v>
      </c>
      <c r="CE1" s="29" t="s">
        <v>195</v>
      </c>
      <c r="CF1" s="30" t="s">
        <v>196</v>
      </c>
      <c r="CG1" s="30" t="s">
        <v>197</v>
      </c>
      <c r="CH1" s="30" t="s">
        <v>198</v>
      </c>
      <c r="CI1" s="30" t="s">
        <v>199</v>
      </c>
      <c r="CJ1" s="30" t="s">
        <v>200</v>
      </c>
      <c r="CK1" s="30" t="s">
        <v>201</v>
      </c>
      <c r="CL1" s="30" t="s">
        <v>202</v>
      </c>
      <c r="CM1" s="30" t="s">
        <v>203</v>
      </c>
      <c r="CN1" s="30" t="s">
        <v>204</v>
      </c>
      <c r="CO1" s="30" t="s">
        <v>205</v>
      </c>
    </row>
    <row r="2" spans="1:95" x14ac:dyDescent="0.25">
      <c r="A2" s="32" t="s">
        <v>316</v>
      </c>
      <c r="B2" s="32">
        <v>1</v>
      </c>
      <c r="C2" s="32" t="s">
        <v>217</v>
      </c>
      <c r="D2" s="32" t="s">
        <v>310</v>
      </c>
      <c r="E2" s="32" t="s">
        <v>283</v>
      </c>
      <c r="F2" s="32" t="s">
        <v>219</v>
      </c>
      <c r="G2" s="32"/>
      <c r="H2" s="32" t="s">
        <v>290</v>
      </c>
      <c r="I2" s="32"/>
      <c r="J2" s="32"/>
      <c r="K2" s="32" t="s">
        <v>310</v>
      </c>
      <c r="L2" s="32" t="s">
        <v>220</v>
      </c>
      <c r="M2" s="32"/>
      <c r="N2" s="32"/>
      <c r="O2" s="32"/>
      <c r="P2" s="32"/>
      <c r="Q2" s="32"/>
      <c r="R2" s="32">
        <v>100</v>
      </c>
      <c r="S2" s="32" t="s">
        <v>221</v>
      </c>
      <c r="T2" s="32" t="s">
        <v>222</v>
      </c>
      <c r="U2" s="32"/>
      <c r="V2" s="32">
        <v>1000</v>
      </c>
      <c r="W2" s="32">
        <v>1000</v>
      </c>
      <c r="X2" s="32">
        <v>1</v>
      </c>
      <c r="Y2" s="32">
        <v>0</v>
      </c>
      <c r="Z2" s="32">
        <v>100</v>
      </c>
      <c r="AA2" s="32">
        <v>97.138000000000005</v>
      </c>
      <c r="AB2" s="32">
        <v>10.2946323786778</v>
      </c>
      <c r="AC2" s="32">
        <v>97.138000000000005</v>
      </c>
      <c r="AD2" s="32">
        <v>0</v>
      </c>
      <c r="AE2" s="32">
        <v>0</v>
      </c>
      <c r="AF2" s="32">
        <v>0</v>
      </c>
      <c r="AG2" s="32">
        <v>0</v>
      </c>
      <c r="AH2" s="32" t="s">
        <v>230</v>
      </c>
      <c r="AI2" s="32">
        <v>8.6063126685746005E-2</v>
      </c>
      <c r="AJ2" s="32">
        <v>2.5399999999999999E-4</v>
      </c>
      <c r="AK2" s="32">
        <v>2.18600341781795E-5</v>
      </c>
      <c r="AL2" s="32" t="s">
        <v>231</v>
      </c>
      <c r="AM2" s="32">
        <v>2.4573287487903799E-3</v>
      </c>
      <c r="AN2" s="32">
        <v>9.9599999999999994E-2</v>
      </c>
      <c r="AO2" s="32">
        <v>2.4474994337952201E-4</v>
      </c>
      <c r="AP2" s="32" t="s">
        <v>227</v>
      </c>
      <c r="AQ2" s="32">
        <v>1.7133356667833399E-2</v>
      </c>
      <c r="AR2" s="32">
        <v>0.65500000000000003</v>
      </c>
      <c r="AS2" s="32">
        <v>1.12223486174309E-2</v>
      </c>
      <c r="AT2" s="32" t="s">
        <v>228</v>
      </c>
      <c r="AU2" s="32">
        <v>8.4930717124091499E-4</v>
      </c>
      <c r="AV2" s="32">
        <v>2.41</v>
      </c>
      <c r="AW2" s="32">
        <v>2.0468302826906E-3</v>
      </c>
      <c r="AX2" s="32" t="s">
        <v>229</v>
      </c>
      <c r="AY2" s="32">
        <v>2.6328522308468401E-3</v>
      </c>
      <c r="AZ2" s="32">
        <v>4.17</v>
      </c>
      <c r="BA2" s="32">
        <v>1.0978993802631299E-2</v>
      </c>
      <c r="BB2" s="32" t="s">
        <v>223</v>
      </c>
      <c r="BC2" s="32">
        <v>8.6402849554242402E-4</v>
      </c>
      <c r="BD2" s="32">
        <v>5.65</v>
      </c>
      <c r="BE2" s="32">
        <v>4.8817609998147004E-3</v>
      </c>
      <c r="BF2" s="32" t="s">
        <v>317</v>
      </c>
      <c r="BG2" s="32" t="s">
        <v>224</v>
      </c>
      <c r="BH2" s="32" t="s">
        <v>221</v>
      </c>
      <c r="BI2" s="32" t="s">
        <v>225</v>
      </c>
      <c r="BJ2" s="32">
        <v>110</v>
      </c>
      <c r="BK2" s="32">
        <v>10</v>
      </c>
      <c r="BL2" s="32">
        <v>0</v>
      </c>
      <c r="BM2" s="32">
        <v>100</v>
      </c>
      <c r="BN2" s="32">
        <v>200</v>
      </c>
      <c r="BO2" s="32" t="s">
        <v>226</v>
      </c>
      <c r="BP2" s="32">
        <v>27.370492651989998</v>
      </c>
      <c r="BQ2" s="32">
        <v>27.370492651989998</v>
      </c>
      <c r="BR2" s="32">
        <v>150</v>
      </c>
      <c r="BS2" s="32">
        <v>68.426231629975106</v>
      </c>
      <c r="BT2" s="32">
        <v>30</v>
      </c>
      <c r="BU2" s="32">
        <v>13.685246325994999</v>
      </c>
      <c r="BV2" s="32">
        <v>82.111477955970102</v>
      </c>
      <c r="BW2" s="32"/>
      <c r="BX2" s="32"/>
      <c r="BY2" s="32"/>
      <c r="BZ2" s="32">
        <v>238.835471185324</v>
      </c>
      <c r="CA2" s="32">
        <v>5</v>
      </c>
      <c r="CB2" s="32">
        <v>190.22480694849099</v>
      </c>
      <c r="CC2" s="32"/>
      <c r="CD2" s="32"/>
      <c r="CE2" s="32">
        <v>0</v>
      </c>
      <c r="CF2" s="32">
        <v>0</v>
      </c>
      <c r="CG2" s="32">
        <v>6.7229999999999999</v>
      </c>
      <c r="CH2" s="32">
        <v>0</v>
      </c>
      <c r="CI2" s="32">
        <v>0</v>
      </c>
      <c r="CJ2" s="32">
        <v>0.88863874499650297</v>
      </c>
      <c r="CK2" s="40">
        <v>88.863874499650294</v>
      </c>
      <c r="CL2" s="32">
        <v>8.6320590411470305E-2</v>
      </c>
      <c r="CM2" s="32">
        <v>86.320590411470306</v>
      </c>
      <c r="CN2" s="32"/>
      <c r="CO2" s="32">
        <v>0</v>
      </c>
      <c r="CP2" s="33"/>
      <c r="CQ2" s="33"/>
    </row>
    <row r="3" spans="1:95" x14ac:dyDescent="0.25">
      <c r="A3" s="32" t="s">
        <v>316</v>
      </c>
      <c r="B3" s="32">
        <v>1</v>
      </c>
      <c r="C3" s="32" t="s">
        <v>217</v>
      </c>
      <c r="D3" s="32" t="s">
        <v>310</v>
      </c>
      <c r="E3" s="32" t="s">
        <v>283</v>
      </c>
      <c r="F3" s="32" t="s">
        <v>219</v>
      </c>
      <c r="G3" s="32"/>
      <c r="H3" s="32" t="s">
        <v>290</v>
      </c>
      <c r="I3" s="32"/>
      <c r="J3" s="32"/>
      <c r="K3" s="32" t="s">
        <v>310</v>
      </c>
      <c r="L3" s="32" t="s">
        <v>220</v>
      </c>
      <c r="M3" s="32"/>
      <c r="N3" s="32"/>
      <c r="O3" s="32"/>
      <c r="P3" s="32"/>
      <c r="Q3" s="32"/>
      <c r="R3" s="32">
        <v>500</v>
      </c>
      <c r="S3" s="32" t="s">
        <v>221</v>
      </c>
      <c r="T3" s="32" t="s">
        <v>222</v>
      </c>
      <c r="U3" s="32"/>
      <c r="V3" s="32">
        <v>1000</v>
      </c>
      <c r="W3" s="32">
        <v>1000</v>
      </c>
      <c r="X3" s="32">
        <v>1</v>
      </c>
      <c r="Y3" s="32">
        <v>0</v>
      </c>
      <c r="Z3" s="32">
        <v>100</v>
      </c>
      <c r="AA3" s="32">
        <v>97.138000000000005</v>
      </c>
      <c r="AB3" s="32">
        <v>10.2946323786778</v>
      </c>
      <c r="AC3" s="32">
        <v>97.138000000000005</v>
      </c>
      <c r="AD3" s="32">
        <v>0</v>
      </c>
      <c r="AE3" s="32">
        <v>0</v>
      </c>
      <c r="AF3" s="32">
        <v>0</v>
      </c>
      <c r="AG3" s="32">
        <v>0</v>
      </c>
      <c r="AH3" s="32" t="s">
        <v>230</v>
      </c>
      <c r="AI3" s="32">
        <v>0.39901995099755</v>
      </c>
      <c r="AJ3" s="32">
        <v>2.5399999999999999E-4</v>
      </c>
      <c r="AK3" s="32">
        <v>1.01351067553378E-4</v>
      </c>
      <c r="AL3" s="32" t="s">
        <v>231</v>
      </c>
      <c r="AM3" s="32">
        <v>1.1393069653482701E-2</v>
      </c>
      <c r="AN3" s="32">
        <v>9.9599999999999994E-2</v>
      </c>
      <c r="AO3" s="32">
        <v>1.13474973748687E-3</v>
      </c>
      <c r="AP3" s="32" t="s">
        <v>227</v>
      </c>
      <c r="AQ3" s="32">
        <v>7.9436471823591204E-2</v>
      </c>
      <c r="AR3" s="32">
        <v>0.65500000000000003</v>
      </c>
      <c r="AS3" s="32">
        <v>5.2030889044452203E-2</v>
      </c>
      <c r="AT3" s="32" t="s">
        <v>228</v>
      </c>
      <c r="AU3" s="32">
        <v>3.9376968848442396E-3</v>
      </c>
      <c r="AV3" s="32">
        <v>2.41</v>
      </c>
      <c r="AW3" s="32">
        <v>9.4898494924746304E-3</v>
      </c>
      <c r="AX3" s="32" t="s">
        <v>229</v>
      </c>
      <c r="AY3" s="32">
        <v>1.2206860343017101E-2</v>
      </c>
      <c r="AZ3" s="32">
        <v>4.17</v>
      </c>
      <c r="BA3" s="32">
        <v>5.0902607630381499E-2</v>
      </c>
      <c r="BB3" s="32" t="s">
        <v>223</v>
      </c>
      <c r="BC3" s="32">
        <v>4.0059502975148802E-3</v>
      </c>
      <c r="BD3" s="32">
        <v>5.65</v>
      </c>
      <c r="BE3" s="32">
        <v>2.2633619180958998E-2</v>
      </c>
      <c r="BF3" s="32" t="s">
        <v>317</v>
      </c>
      <c r="BG3" s="32" t="s">
        <v>224</v>
      </c>
      <c r="BH3" s="32" t="s">
        <v>221</v>
      </c>
      <c r="BI3" s="32" t="s">
        <v>225</v>
      </c>
      <c r="BJ3" s="32">
        <v>510</v>
      </c>
      <c r="BK3" s="32">
        <v>10</v>
      </c>
      <c r="BL3" s="32">
        <v>0</v>
      </c>
      <c r="BM3" s="32">
        <v>500</v>
      </c>
      <c r="BN3" s="32">
        <v>200</v>
      </c>
      <c r="BO3" s="32" t="s">
        <v>226</v>
      </c>
      <c r="BP3" s="32">
        <v>27.370492651989998</v>
      </c>
      <c r="BQ3" s="32">
        <v>27.370492651989998</v>
      </c>
      <c r="BR3" s="32">
        <v>150</v>
      </c>
      <c r="BS3" s="32">
        <v>68.426231629975106</v>
      </c>
      <c r="BT3" s="32">
        <v>150</v>
      </c>
      <c r="BU3" s="32">
        <v>68.426231629975106</v>
      </c>
      <c r="BV3" s="32">
        <v>136.85246325995001</v>
      </c>
      <c r="BW3" s="32"/>
      <c r="BX3" s="32"/>
      <c r="BY3" s="32"/>
      <c r="BZ3" s="32">
        <v>238.835471185324</v>
      </c>
      <c r="CA3" s="32">
        <v>22</v>
      </c>
      <c r="CB3" s="32">
        <v>190.22480694849099</v>
      </c>
      <c r="CC3" s="32"/>
      <c r="CD3" s="32"/>
      <c r="CE3" s="32">
        <v>0</v>
      </c>
      <c r="CF3" s="32">
        <v>0</v>
      </c>
      <c r="CG3" s="32">
        <v>29.581199999999999</v>
      </c>
      <c r="CH3" s="32">
        <v>0</v>
      </c>
      <c r="CI3" s="32">
        <v>0</v>
      </c>
      <c r="CJ3" s="32">
        <v>0.33313991265220699</v>
      </c>
      <c r="CK3" s="40">
        <v>166.56995632610401</v>
      </c>
      <c r="CL3" s="32">
        <v>3.2360544835210101E-2</v>
      </c>
      <c r="CM3" s="32">
        <v>32.360544835210099</v>
      </c>
      <c r="CN3" s="32"/>
      <c r="CO3" s="32">
        <v>0</v>
      </c>
      <c r="CP3" s="33"/>
      <c r="CQ3" s="33"/>
    </row>
  </sheetData>
  <pageMargins left="0.75" right="0.75" top="1" bottom="1" header="0.5" footer="0.5"/>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5E616-872B-46AF-93E3-77B64A0CABC0}">
  <dimension ref="A1:DO3"/>
  <sheetViews>
    <sheetView topLeftCell="CG1" workbookViewId="0">
      <selection activeCell="CO23" sqref="CO23"/>
    </sheetView>
  </sheetViews>
  <sheetFormatPr defaultColWidth="9.36328125" defaultRowHeight="12.5" x14ac:dyDescent="0.25"/>
  <cols>
    <col min="1" max="16384" width="9.36328125" style="31"/>
  </cols>
  <sheetData>
    <row r="1" spans="1:119" ht="70" customHeight="1" x14ac:dyDescent="0.25">
      <c r="A1" s="29" t="s">
        <v>124</v>
      </c>
      <c r="B1" s="29" t="s">
        <v>125</v>
      </c>
      <c r="C1" s="29" t="s">
        <v>126</v>
      </c>
      <c r="D1" s="29" t="s">
        <v>127</v>
      </c>
      <c r="E1" s="29" t="s">
        <v>128</v>
      </c>
      <c r="F1" s="29" t="s">
        <v>129</v>
      </c>
      <c r="G1" s="29" t="s">
        <v>130</v>
      </c>
      <c r="H1" s="29" t="s">
        <v>131</v>
      </c>
      <c r="I1" s="29" t="s">
        <v>132</v>
      </c>
      <c r="J1" s="29" t="s">
        <v>133</v>
      </c>
      <c r="K1" s="29" t="s">
        <v>134</v>
      </c>
      <c r="L1" s="29" t="s">
        <v>135</v>
      </c>
      <c r="M1" s="29" t="s">
        <v>136</v>
      </c>
      <c r="N1" s="29" t="s">
        <v>137</v>
      </c>
      <c r="O1" s="29" t="s">
        <v>138</v>
      </c>
      <c r="P1" s="29" t="s">
        <v>139</v>
      </c>
      <c r="Q1" s="29" t="s">
        <v>140</v>
      </c>
      <c r="R1" s="29" t="s">
        <v>141</v>
      </c>
      <c r="S1" s="29" t="s">
        <v>142</v>
      </c>
      <c r="T1" s="29" t="s">
        <v>143</v>
      </c>
      <c r="U1" s="29" t="s">
        <v>144</v>
      </c>
      <c r="V1" s="29" t="s">
        <v>145</v>
      </c>
      <c r="W1" s="29" t="s">
        <v>146</v>
      </c>
      <c r="X1" s="29" t="s">
        <v>147</v>
      </c>
      <c r="Y1" s="30" t="s">
        <v>148</v>
      </c>
      <c r="Z1" s="29" t="s">
        <v>149</v>
      </c>
      <c r="AA1" s="29" t="s">
        <v>150</v>
      </c>
      <c r="AB1" s="29" t="s">
        <v>151</v>
      </c>
      <c r="AC1" s="29" t="s">
        <v>152</v>
      </c>
      <c r="AD1" s="29" t="s">
        <v>153</v>
      </c>
      <c r="AE1" s="29" t="s">
        <v>154</v>
      </c>
      <c r="AF1" s="30" t="s">
        <v>155</v>
      </c>
      <c r="AG1" s="30" t="s">
        <v>156</v>
      </c>
      <c r="AH1" s="29" t="s">
        <v>157</v>
      </c>
      <c r="AI1" s="29" t="s">
        <v>158</v>
      </c>
      <c r="AJ1" s="29" t="s">
        <v>159</v>
      </c>
      <c r="AK1" s="30" t="s">
        <v>160</v>
      </c>
      <c r="AL1" s="29" t="s">
        <v>161</v>
      </c>
      <c r="AM1" s="29" t="s">
        <v>162</v>
      </c>
      <c r="AN1" s="29" t="s">
        <v>163</v>
      </c>
      <c r="AO1" s="30" t="s">
        <v>164</v>
      </c>
      <c r="AP1" s="29" t="s">
        <v>165</v>
      </c>
      <c r="AQ1" s="29" t="s">
        <v>166</v>
      </c>
      <c r="AR1" s="29" t="s">
        <v>167</v>
      </c>
      <c r="AS1" s="30" t="s">
        <v>168</v>
      </c>
      <c r="AT1" s="29" t="s">
        <v>169</v>
      </c>
      <c r="AU1" s="29" t="s">
        <v>170</v>
      </c>
      <c r="AV1" s="29" t="s">
        <v>171</v>
      </c>
      <c r="AW1" s="30" t="s">
        <v>172</v>
      </c>
      <c r="AX1" s="29" t="s">
        <v>247</v>
      </c>
      <c r="AY1" s="29" t="s">
        <v>248</v>
      </c>
      <c r="AZ1" s="29" t="s">
        <v>249</v>
      </c>
      <c r="BA1" s="30" t="s">
        <v>250</v>
      </c>
      <c r="BB1" s="29" t="s">
        <v>262</v>
      </c>
      <c r="BC1" s="29" t="s">
        <v>263</v>
      </c>
      <c r="BD1" s="29" t="s">
        <v>264</v>
      </c>
      <c r="BE1" s="30" t="s">
        <v>265</v>
      </c>
      <c r="BF1" s="29" t="s">
        <v>266</v>
      </c>
      <c r="BG1" s="29" t="s">
        <v>267</v>
      </c>
      <c r="BH1" s="29" t="s">
        <v>268</v>
      </c>
      <c r="BI1" s="30" t="s">
        <v>269</v>
      </c>
      <c r="BJ1" s="29" t="s">
        <v>293</v>
      </c>
      <c r="BK1" s="29" t="s">
        <v>294</v>
      </c>
      <c r="BL1" s="29" t="s">
        <v>295</v>
      </c>
      <c r="BM1" s="30" t="s">
        <v>296</v>
      </c>
      <c r="BN1" s="29" t="s">
        <v>173</v>
      </c>
      <c r="BO1" s="29" t="s">
        <v>174</v>
      </c>
      <c r="BP1" s="29" t="s">
        <v>175</v>
      </c>
      <c r="BQ1" s="29" t="s">
        <v>270</v>
      </c>
      <c r="BR1" s="29" t="s">
        <v>176</v>
      </c>
      <c r="BS1" s="29" t="s">
        <v>177</v>
      </c>
      <c r="BT1" s="29" t="s">
        <v>178</v>
      </c>
      <c r="BU1" s="29" t="s">
        <v>179</v>
      </c>
      <c r="BV1" s="29" t="s">
        <v>180</v>
      </c>
      <c r="BW1" s="29" t="s">
        <v>181</v>
      </c>
      <c r="BX1" s="29" t="s">
        <v>271</v>
      </c>
      <c r="BY1" s="29" t="s">
        <v>272</v>
      </c>
      <c r="BZ1" s="29" t="s">
        <v>182</v>
      </c>
      <c r="CA1" s="29" t="s">
        <v>183</v>
      </c>
      <c r="CB1" s="29" t="s">
        <v>184</v>
      </c>
      <c r="CC1" s="29" t="s">
        <v>185</v>
      </c>
      <c r="CD1" s="30" t="s">
        <v>186</v>
      </c>
      <c r="CE1" s="29" t="s">
        <v>187</v>
      </c>
      <c r="CF1" s="29" t="s">
        <v>188</v>
      </c>
      <c r="CG1" s="29" t="s">
        <v>189</v>
      </c>
      <c r="CH1" s="29" t="s">
        <v>190</v>
      </c>
      <c r="CI1" s="29" t="s">
        <v>191</v>
      </c>
      <c r="CJ1" s="29" t="s">
        <v>192</v>
      </c>
      <c r="CK1" s="29" t="s">
        <v>193</v>
      </c>
      <c r="CL1" s="29" t="s">
        <v>194</v>
      </c>
      <c r="CM1" s="29" t="s">
        <v>195</v>
      </c>
      <c r="CN1" s="30" t="s">
        <v>196</v>
      </c>
      <c r="CO1" s="30" t="s">
        <v>197</v>
      </c>
      <c r="CP1" s="30" t="s">
        <v>198</v>
      </c>
      <c r="CQ1" s="30" t="s">
        <v>199</v>
      </c>
      <c r="CR1" s="30" t="s">
        <v>200</v>
      </c>
      <c r="CS1" s="30" t="s">
        <v>201</v>
      </c>
      <c r="CT1" s="30" t="s">
        <v>202</v>
      </c>
      <c r="CU1" s="30" t="s">
        <v>203</v>
      </c>
      <c r="CV1" s="30" t="s">
        <v>204</v>
      </c>
      <c r="CW1" s="30" t="s">
        <v>205</v>
      </c>
      <c r="CZ1" s="29" t="s">
        <v>206</v>
      </c>
      <c r="DA1" s="29" t="s">
        <v>207</v>
      </c>
      <c r="DB1" s="29" t="s">
        <v>273</v>
      </c>
      <c r="DC1" s="29" t="s">
        <v>208</v>
      </c>
      <c r="DD1" s="29" t="s">
        <v>209</v>
      </c>
      <c r="DE1" s="29" t="s">
        <v>274</v>
      </c>
      <c r="DF1" s="29" t="s">
        <v>210</v>
      </c>
      <c r="DG1" s="29" t="s">
        <v>211</v>
      </c>
      <c r="DH1" s="29" t="s">
        <v>275</v>
      </c>
      <c r="DI1" s="29" t="s">
        <v>212</v>
      </c>
      <c r="DJ1" s="29" t="s">
        <v>213</v>
      </c>
      <c r="DK1" s="29" t="s">
        <v>276</v>
      </c>
      <c r="DL1" s="29" t="s">
        <v>214</v>
      </c>
      <c r="DM1" s="29" t="s">
        <v>215</v>
      </c>
      <c r="DN1" s="29" t="s">
        <v>277</v>
      </c>
      <c r="DO1" s="29" t="s">
        <v>216</v>
      </c>
    </row>
    <row r="2" spans="1:119" x14ac:dyDescent="0.25">
      <c r="A2" s="32" t="s">
        <v>319</v>
      </c>
      <c r="B2" s="32">
        <v>1</v>
      </c>
      <c r="C2" s="32" t="s">
        <v>217</v>
      </c>
      <c r="D2" s="32" t="s">
        <v>310</v>
      </c>
      <c r="E2" s="32" t="s">
        <v>218</v>
      </c>
      <c r="F2" s="32" t="s">
        <v>219</v>
      </c>
      <c r="G2" s="32"/>
      <c r="H2" s="32" t="s">
        <v>297</v>
      </c>
      <c r="I2" s="32"/>
      <c r="J2" s="32"/>
      <c r="K2" s="32" t="s">
        <v>310</v>
      </c>
      <c r="L2" s="32" t="s">
        <v>220</v>
      </c>
      <c r="M2" s="32"/>
      <c r="N2" s="32"/>
      <c r="O2" s="32"/>
      <c r="P2" s="32"/>
      <c r="Q2" s="32"/>
      <c r="R2" s="32">
        <v>100</v>
      </c>
      <c r="S2" s="32" t="s">
        <v>221</v>
      </c>
      <c r="T2" s="32" t="s">
        <v>222</v>
      </c>
      <c r="U2" s="32"/>
      <c r="V2" s="32">
        <v>1000</v>
      </c>
      <c r="W2" s="32">
        <v>1000</v>
      </c>
      <c r="X2" s="32">
        <v>1</v>
      </c>
      <c r="Y2" s="32">
        <v>0</v>
      </c>
      <c r="Z2" s="32">
        <v>100</v>
      </c>
      <c r="AA2" s="32">
        <v>99.393000000000001</v>
      </c>
      <c r="AB2" s="32">
        <v>10.0610706991438</v>
      </c>
      <c r="AC2" s="32">
        <v>99.393000000000001</v>
      </c>
      <c r="AD2" s="32">
        <v>0</v>
      </c>
      <c r="AE2" s="32">
        <v>0</v>
      </c>
      <c r="AF2" s="32">
        <v>0</v>
      </c>
      <c r="AG2" s="32">
        <v>0</v>
      </c>
      <c r="AH2" s="32" t="s">
        <v>230</v>
      </c>
      <c r="AI2" s="32">
        <v>7.9905023492600105E-2</v>
      </c>
      <c r="AJ2" s="32">
        <v>2.5399999999999999E-4</v>
      </c>
      <c r="AK2" s="32">
        <v>2.0295875967120401E-5</v>
      </c>
      <c r="AL2" s="32" t="s">
        <v>231</v>
      </c>
      <c r="AM2" s="32">
        <v>2.4015775758856302E-3</v>
      </c>
      <c r="AN2" s="32">
        <v>9.9599999999999994E-2</v>
      </c>
      <c r="AO2" s="32">
        <v>2.39197126558208E-4</v>
      </c>
      <c r="AP2" s="32" t="s">
        <v>233</v>
      </c>
      <c r="AQ2" s="32">
        <v>2.0850009558017201E-2</v>
      </c>
      <c r="AR2" s="32">
        <v>8.4320000000000004</v>
      </c>
      <c r="AS2" s="32">
        <v>0.175807280593201</v>
      </c>
      <c r="AT2" s="32" t="s">
        <v>253</v>
      </c>
      <c r="AU2" s="32">
        <v>3.1707464308351697E-4</v>
      </c>
      <c r="AV2" s="32">
        <v>14.3</v>
      </c>
      <c r="AW2" s="32">
        <v>4.5341673960942897E-3</v>
      </c>
      <c r="AX2" s="32" t="s">
        <v>254</v>
      </c>
      <c r="AY2" s="32">
        <v>1.09565059913676E-3</v>
      </c>
      <c r="AZ2" s="32">
        <v>3.3</v>
      </c>
      <c r="BA2" s="32">
        <v>3.6156469771513101E-3</v>
      </c>
      <c r="BB2" s="32" t="s">
        <v>234</v>
      </c>
      <c r="BC2" s="32">
        <v>4.29406497439458E-3</v>
      </c>
      <c r="BD2" s="32">
        <v>9.92</v>
      </c>
      <c r="BE2" s="32">
        <v>4.2597124545994201E-2</v>
      </c>
      <c r="BF2" s="32" t="s">
        <v>251</v>
      </c>
      <c r="BG2" s="32">
        <v>8.2118459046411703E-4</v>
      </c>
      <c r="BH2" s="32">
        <v>3.6962540000000002</v>
      </c>
      <c r="BI2" s="32">
        <v>3.0353068272413598E-3</v>
      </c>
      <c r="BJ2" s="32" t="s">
        <v>252</v>
      </c>
      <c r="BK2" s="32">
        <v>3.1541456641815801E-4</v>
      </c>
      <c r="BL2" s="32">
        <v>3.3</v>
      </c>
      <c r="BM2" s="32">
        <v>1.04086806917992E-3</v>
      </c>
      <c r="BN2" s="32" t="s">
        <v>320</v>
      </c>
      <c r="BO2" s="32" t="s">
        <v>224</v>
      </c>
      <c r="BP2" s="32" t="s">
        <v>221</v>
      </c>
      <c r="BQ2" s="32" t="s">
        <v>225</v>
      </c>
      <c r="BR2" s="32">
        <v>110</v>
      </c>
      <c r="BS2" s="32">
        <v>10</v>
      </c>
      <c r="BT2" s="32">
        <v>0</v>
      </c>
      <c r="BU2" s="32">
        <v>100</v>
      </c>
      <c r="BV2" s="32">
        <v>200</v>
      </c>
      <c r="BW2" s="32" t="s">
        <v>226</v>
      </c>
      <c r="BX2" s="32">
        <v>36.517769531375897</v>
      </c>
      <c r="BY2" s="32">
        <v>45.665046410761697</v>
      </c>
      <c r="BZ2" s="32">
        <v>150</v>
      </c>
      <c r="CA2" s="32">
        <v>91.294423828439704</v>
      </c>
      <c r="CB2" s="32">
        <v>30</v>
      </c>
      <c r="CC2" s="32">
        <v>22.832523205380799</v>
      </c>
      <c r="CD2" s="32">
        <v>114.126947033821</v>
      </c>
      <c r="CE2" s="32"/>
      <c r="CF2" s="32"/>
      <c r="CG2" s="32"/>
      <c r="CH2" s="32">
        <v>233.41684022013601</v>
      </c>
      <c r="CI2" s="32">
        <v>5</v>
      </c>
      <c r="CJ2" s="32">
        <v>188.402642350105</v>
      </c>
      <c r="CK2" s="32"/>
      <c r="CL2" s="32"/>
      <c r="CM2" s="32">
        <v>0</v>
      </c>
      <c r="CN2" s="32">
        <v>0</v>
      </c>
      <c r="CO2" s="32">
        <v>6.7229999999999999</v>
      </c>
      <c r="CP2" s="32">
        <v>0</v>
      </c>
      <c r="CQ2" s="32">
        <v>0</v>
      </c>
      <c r="CR2" s="32">
        <v>1.2108083692123199</v>
      </c>
      <c r="CS2" s="40">
        <v>121.08083692123201</v>
      </c>
      <c r="CT2" s="32">
        <v>0.12034587624112</v>
      </c>
      <c r="CU2" s="32">
        <v>120.34587624112</v>
      </c>
      <c r="CV2" s="32"/>
      <c r="CW2" s="32">
        <v>0</v>
      </c>
      <c r="CX2" s="33"/>
      <c r="CY2" s="33"/>
      <c r="CZ2" s="32">
        <v>0</v>
      </c>
      <c r="DA2" s="32">
        <v>0</v>
      </c>
      <c r="DB2" s="32"/>
      <c r="DC2" s="32">
        <v>0</v>
      </c>
      <c r="DD2" s="32">
        <v>0</v>
      </c>
      <c r="DE2" s="32"/>
      <c r="DF2" s="32">
        <v>0</v>
      </c>
      <c r="DG2" s="32">
        <v>0</v>
      </c>
      <c r="DH2" s="32"/>
      <c r="DI2" s="32">
        <v>0</v>
      </c>
      <c r="DJ2" s="32">
        <v>0</v>
      </c>
      <c r="DK2" s="32"/>
      <c r="DL2" s="32">
        <v>0</v>
      </c>
      <c r="DM2" s="32">
        <v>0</v>
      </c>
      <c r="DN2" s="32"/>
      <c r="DO2" s="32">
        <v>0</v>
      </c>
    </row>
    <row r="3" spans="1:119" x14ac:dyDescent="0.25">
      <c r="A3" s="32" t="s">
        <v>319</v>
      </c>
      <c r="B3" s="32">
        <v>1</v>
      </c>
      <c r="C3" s="32" t="s">
        <v>217</v>
      </c>
      <c r="D3" s="32" t="s">
        <v>310</v>
      </c>
      <c r="E3" s="32" t="s">
        <v>218</v>
      </c>
      <c r="F3" s="32" t="s">
        <v>219</v>
      </c>
      <c r="G3" s="32"/>
      <c r="H3" s="32" t="s">
        <v>297</v>
      </c>
      <c r="I3" s="32"/>
      <c r="J3" s="32"/>
      <c r="K3" s="32" t="s">
        <v>310</v>
      </c>
      <c r="L3" s="32" t="s">
        <v>220</v>
      </c>
      <c r="M3" s="32"/>
      <c r="N3" s="32"/>
      <c r="O3" s="32"/>
      <c r="P3" s="32"/>
      <c r="Q3" s="32"/>
      <c r="R3" s="32">
        <v>500</v>
      </c>
      <c r="S3" s="32" t="s">
        <v>221</v>
      </c>
      <c r="T3" s="32" t="s">
        <v>222</v>
      </c>
      <c r="U3" s="32"/>
      <c r="V3" s="32">
        <v>1000</v>
      </c>
      <c r="W3" s="32">
        <v>1000</v>
      </c>
      <c r="X3" s="32">
        <v>1</v>
      </c>
      <c r="Y3" s="32">
        <v>0</v>
      </c>
      <c r="Z3" s="32">
        <v>100</v>
      </c>
      <c r="AA3" s="32">
        <v>99.393000000000001</v>
      </c>
      <c r="AB3" s="32">
        <v>10.0610706991438</v>
      </c>
      <c r="AC3" s="32">
        <v>99.393000000000001</v>
      </c>
      <c r="AD3" s="32">
        <v>0</v>
      </c>
      <c r="AE3" s="32">
        <v>0</v>
      </c>
      <c r="AF3" s="32">
        <v>0</v>
      </c>
      <c r="AG3" s="32">
        <v>0</v>
      </c>
      <c r="AH3" s="32" t="s">
        <v>230</v>
      </c>
      <c r="AI3" s="32">
        <v>0.37046874528387302</v>
      </c>
      <c r="AJ3" s="32">
        <v>2.5399999999999999E-4</v>
      </c>
      <c r="AK3" s="32">
        <v>9.4099061302103796E-5</v>
      </c>
      <c r="AL3" s="32" t="s">
        <v>231</v>
      </c>
      <c r="AM3" s="32">
        <v>1.11345869427424E-2</v>
      </c>
      <c r="AN3" s="32">
        <v>9.9599999999999994E-2</v>
      </c>
      <c r="AO3" s="32">
        <v>1.1090048594971499E-3</v>
      </c>
      <c r="AP3" s="32" t="s">
        <v>233</v>
      </c>
      <c r="AQ3" s="32">
        <v>9.6668226132625004E-2</v>
      </c>
      <c r="AR3" s="32">
        <v>8.4320000000000004</v>
      </c>
      <c r="AS3" s="32">
        <v>0.81510648275029396</v>
      </c>
      <c r="AT3" s="32" t="s">
        <v>253</v>
      </c>
      <c r="AU3" s="32">
        <v>1.4700733452054E-3</v>
      </c>
      <c r="AV3" s="32">
        <v>14.3</v>
      </c>
      <c r="AW3" s="32">
        <v>2.1022048836437199E-2</v>
      </c>
      <c r="AX3" s="32" t="s">
        <v>254</v>
      </c>
      <c r="AY3" s="32">
        <v>5.0798345959977096E-3</v>
      </c>
      <c r="AZ3" s="32">
        <v>3.3</v>
      </c>
      <c r="BA3" s="32">
        <v>1.67634541667924E-2</v>
      </c>
      <c r="BB3" s="32" t="s">
        <v>234</v>
      </c>
      <c r="BC3" s="32">
        <v>1.9908846699465799E-2</v>
      </c>
      <c r="BD3" s="32">
        <v>9.92</v>
      </c>
      <c r="BE3" s="32">
        <v>0.1974957592587</v>
      </c>
      <c r="BF3" s="32" t="s">
        <v>251</v>
      </c>
      <c r="BG3" s="32">
        <v>3.8073103739699999E-3</v>
      </c>
      <c r="BH3" s="32">
        <v>3.6962540000000002</v>
      </c>
      <c r="BI3" s="32">
        <v>1.40727861990281E-2</v>
      </c>
      <c r="BJ3" s="32" t="s">
        <v>252</v>
      </c>
      <c r="BK3" s="32">
        <v>1.46237662612055E-3</v>
      </c>
      <c r="BL3" s="32">
        <v>3.3</v>
      </c>
      <c r="BM3" s="32">
        <v>4.8258428661978204E-3</v>
      </c>
      <c r="BN3" s="32" t="s">
        <v>320</v>
      </c>
      <c r="BO3" s="32" t="s">
        <v>224</v>
      </c>
      <c r="BP3" s="32" t="s">
        <v>221</v>
      </c>
      <c r="BQ3" s="32" t="s">
        <v>225</v>
      </c>
      <c r="BR3" s="32">
        <v>510</v>
      </c>
      <c r="BS3" s="32">
        <v>10</v>
      </c>
      <c r="BT3" s="32">
        <v>0</v>
      </c>
      <c r="BU3" s="32">
        <v>500</v>
      </c>
      <c r="BV3" s="32">
        <v>200</v>
      </c>
      <c r="BW3" s="32" t="s">
        <v>226</v>
      </c>
      <c r="BX3" s="32">
        <v>36.517769531375897</v>
      </c>
      <c r="BY3" s="32">
        <v>45.665046410761697</v>
      </c>
      <c r="BZ3" s="32">
        <v>150</v>
      </c>
      <c r="CA3" s="32">
        <v>91.294423828439704</v>
      </c>
      <c r="CB3" s="32">
        <v>150</v>
      </c>
      <c r="CC3" s="32">
        <v>114.162616026904</v>
      </c>
      <c r="CD3" s="32">
        <v>205.45703985534399</v>
      </c>
      <c r="CE3" s="32"/>
      <c r="CF3" s="32"/>
      <c r="CG3" s="32"/>
      <c r="CH3" s="32">
        <v>233.41684022013601</v>
      </c>
      <c r="CI3" s="32">
        <v>22</v>
      </c>
      <c r="CJ3" s="32">
        <v>188.402642350105</v>
      </c>
      <c r="CK3" s="32"/>
      <c r="CL3" s="32"/>
      <c r="CM3" s="32">
        <v>0</v>
      </c>
      <c r="CN3" s="32">
        <v>0</v>
      </c>
      <c r="CO3" s="32">
        <v>29.581199999999999</v>
      </c>
      <c r="CP3" s="32">
        <v>0</v>
      </c>
      <c r="CQ3" s="32">
        <v>0</v>
      </c>
      <c r="CR3" s="32">
        <v>0.47221745866668402</v>
      </c>
      <c r="CS3" s="40">
        <v>236.10872933334201</v>
      </c>
      <c r="CT3" s="32">
        <v>4.69351098692578E-2</v>
      </c>
      <c r="CU3" s="32">
        <v>46.935109869257801</v>
      </c>
      <c r="CV3" s="32"/>
      <c r="CW3" s="32">
        <v>0</v>
      </c>
      <c r="CX3" s="33"/>
      <c r="CY3" s="33"/>
      <c r="CZ3" s="32">
        <v>0</v>
      </c>
      <c r="DA3" s="32">
        <v>0</v>
      </c>
      <c r="DB3" s="32"/>
      <c r="DC3" s="32">
        <v>0</v>
      </c>
      <c r="DD3" s="32">
        <v>0</v>
      </c>
      <c r="DE3" s="32"/>
      <c r="DF3" s="32">
        <v>0</v>
      </c>
      <c r="DG3" s="32">
        <v>0</v>
      </c>
      <c r="DH3" s="32"/>
      <c r="DI3" s="32">
        <v>0</v>
      </c>
      <c r="DJ3" s="32">
        <v>0</v>
      </c>
      <c r="DK3" s="32"/>
      <c r="DL3" s="32">
        <v>0</v>
      </c>
      <c r="DM3" s="32">
        <v>0</v>
      </c>
      <c r="DN3" s="32"/>
      <c r="DO3" s="32">
        <v>0</v>
      </c>
    </row>
  </sheetData>
  <pageMargins left="0.75" right="0.75" top="1" bottom="1" header="0.5" footer="0.5"/>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CC3C1-C1FA-4762-A90B-EF293BD2AF45}">
  <dimension ref="A1:DO3"/>
  <sheetViews>
    <sheetView topLeftCell="CD1" workbookViewId="0">
      <selection activeCell="CQ19" sqref="CQ19"/>
    </sheetView>
  </sheetViews>
  <sheetFormatPr defaultColWidth="9.36328125" defaultRowHeight="12.5" x14ac:dyDescent="0.25"/>
  <cols>
    <col min="1" max="16384" width="9.36328125" style="31"/>
  </cols>
  <sheetData>
    <row r="1" spans="1:119" ht="70" customHeight="1" x14ac:dyDescent="0.25">
      <c r="A1" s="29" t="s">
        <v>124</v>
      </c>
      <c r="B1" s="29" t="s">
        <v>125</v>
      </c>
      <c r="C1" s="29" t="s">
        <v>126</v>
      </c>
      <c r="D1" s="29" t="s">
        <v>127</v>
      </c>
      <c r="E1" s="29" t="s">
        <v>128</v>
      </c>
      <c r="F1" s="29" t="s">
        <v>129</v>
      </c>
      <c r="G1" s="29" t="s">
        <v>130</v>
      </c>
      <c r="H1" s="29" t="s">
        <v>131</v>
      </c>
      <c r="I1" s="29" t="s">
        <v>132</v>
      </c>
      <c r="J1" s="29" t="s">
        <v>133</v>
      </c>
      <c r="K1" s="29" t="s">
        <v>134</v>
      </c>
      <c r="L1" s="29" t="s">
        <v>135</v>
      </c>
      <c r="M1" s="29" t="s">
        <v>136</v>
      </c>
      <c r="N1" s="29" t="s">
        <v>137</v>
      </c>
      <c r="O1" s="29" t="s">
        <v>138</v>
      </c>
      <c r="P1" s="29" t="s">
        <v>139</v>
      </c>
      <c r="Q1" s="29" t="s">
        <v>140</v>
      </c>
      <c r="R1" s="29" t="s">
        <v>141</v>
      </c>
      <c r="S1" s="29" t="s">
        <v>142</v>
      </c>
      <c r="T1" s="29" t="s">
        <v>143</v>
      </c>
      <c r="U1" s="29" t="s">
        <v>144</v>
      </c>
      <c r="V1" s="29" t="s">
        <v>145</v>
      </c>
      <c r="W1" s="29" t="s">
        <v>146</v>
      </c>
      <c r="X1" s="29" t="s">
        <v>147</v>
      </c>
      <c r="Y1" s="30" t="s">
        <v>148</v>
      </c>
      <c r="Z1" s="29" t="s">
        <v>149</v>
      </c>
      <c r="AA1" s="29" t="s">
        <v>150</v>
      </c>
      <c r="AB1" s="29" t="s">
        <v>151</v>
      </c>
      <c r="AC1" s="29" t="s">
        <v>152</v>
      </c>
      <c r="AD1" s="29" t="s">
        <v>153</v>
      </c>
      <c r="AE1" s="29" t="s">
        <v>154</v>
      </c>
      <c r="AF1" s="30" t="s">
        <v>155</v>
      </c>
      <c r="AG1" s="30" t="s">
        <v>156</v>
      </c>
      <c r="AH1" s="29" t="s">
        <v>157</v>
      </c>
      <c r="AI1" s="29" t="s">
        <v>158</v>
      </c>
      <c r="AJ1" s="29" t="s">
        <v>159</v>
      </c>
      <c r="AK1" s="30" t="s">
        <v>160</v>
      </c>
      <c r="AL1" s="29" t="s">
        <v>161</v>
      </c>
      <c r="AM1" s="29" t="s">
        <v>162</v>
      </c>
      <c r="AN1" s="29" t="s">
        <v>163</v>
      </c>
      <c r="AO1" s="30" t="s">
        <v>164</v>
      </c>
      <c r="AP1" s="29" t="s">
        <v>165</v>
      </c>
      <c r="AQ1" s="29" t="s">
        <v>166</v>
      </c>
      <c r="AR1" s="29" t="s">
        <v>167</v>
      </c>
      <c r="AS1" s="30" t="s">
        <v>168</v>
      </c>
      <c r="AT1" s="29" t="s">
        <v>169</v>
      </c>
      <c r="AU1" s="29" t="s">
        <v>170</v>
      </c>
      <c r="AV1" s="29" t="s">
        <v>171</v>
      </c>
      <c r="AW1" s="30" t="s">
        <v>172</v>
      </c>
      <c r="AX1" s="29" t="s">
        <v>247</v>
      </c>
      <c r="AY1" s="29" t="s">
        <v>248</v>
      </c>
      <c r="AZ1" s="29" t="s">
        <v>249</v>
      </c>
      <c r="BA1" s="30" t="s">
        <v>250</v>
      </c>
      <c r="BB1" s="29" t="s">
        <v>262</v>
      </c>
      <c r="BC1" s="29" t="s">
        <v>263</v>
      </c>
      <c r="BD1" s="29" t="s">
        <v>264</v>
      </c>
      <c r="BE1" s="30" t="s">
        <v>265</v>
      </c>
      <c r="BF1" s="29" t="s">
        <v>266</v>
      </c>
      <c r="BG1" s="29" t="s">
        <v>267</v>
      </c>
      <c r="BH1" s="29" t="s">
        <v>268</v>
      </c>
      <c r="BI1" s="30" t="s">
        <v>269</v>
      </c>
      <c r="BJ1" s="29" t="s">
        <v>293</v>
      </c>
      <c r="BK1" s="29" t="s">
        <v>294</v>
      </c>
      <c r="BL1" s="29" t="s">
        <v>295</v>
      </c>
      <c r="BM1" s="30" t="s">
        <v>296</v>
      </c>
      <c r="BN1" s="29" t="s">
        <v>173</v>
      </c>
      <c r="BO1" s="29" t="s">
        <v>174</v>
      </c>
      <c r="BP1" s="29" t="s">
        <v>175</v>
      </c>
      <c r="BQ1" s="29" t="s">
        <v>270</v>
      </c>
      <c r="BR1" s="29" t="s">
        <v>176</v>
      </c>
      <c r="BS1" s="29" t="s">
        <v>177</v>
      </c>
      <c r="BT1" s="29" t="s">
        <v>178</v>
      </c>
      <c r="BU1" s="29" t="s">
        <v>179</v>
      </c>
      <c r="BV1" s="29" t="s">
        <v>180</v>
      </c>
      <c r="BW1" s="29" t="s">
        <v>181</v>
      </c>
      <c r="BX1" s="29" t="s">
        <v>271</v>
      </c>
      <c r="BY1" s="29" t="s">
        <v>272</v>
      </c>
      <c r="BZ1" s="29" t="s">
        <v>182</v>
      </c>
      <c r="CA1" s="29" t="s">
        <v>183</v>
      </c>
      <c r="CB1" s="29" t="s">
        <v>184</v>
      </c>
      <c r="CC1" s="29" t="s">
        <v>185</v>
      </c>
      <c r="CD1" s="30" t="s">
        <v>186</v>
      </c>
      <c r="CE1" s="29" t="s">
        <v>187</v>
      </c>
      <c r="CF1" s="29" t="s">
        <v>188</v>
      </c>
      <c r="CG1" s="29" t="s">
        <v>189</v>
      </c>
      <c r="CH1" s="29" t="s">
        <v>190</v>
      </c>
      <c r="CI1" s="29" t="s">
        <v>191</v>
      </c>
      <c r="CJ1" s="29" t="s">
        <v>192</v>
      </c>
      <c r="CK1" s="29" t="s">
        <v>193</v>
      </c>
      <c r="CL1" s="29" t="s">
        <v>194</v>
      </c>
      <c r="CM1" s="29" t="s">
        <v>195</v>
      </c>
      <c r="CN1" s="30" t="s">
        <v>196</v>
      </c>
      <c r="CO1" s="30" t="s">
        <v>197</v>
      </c>
      <c r="CP1" s="30" t="s">
        <v>198</v>
      </c>
      <c r="CQ1" s="30" t="s">
        <v>199</v>
      </c>
      <c r="CR1" s="30" t="s">
        <v>200</v>
      </c>
      <c r="CS1" s="30" t="s">
        <v>201</v>
      </c>
      <c r="CT1" s="30" t="s">
        <v>202</v>
      </c>
      <c r="CU1" s="30" t="s">
        <v>203</v>
      </c>
      <c r="CV1" s="30" t="s">
        <v>204</v>
      </c>
      <c r="CW1" s="30" t="s">
        <v>205</v>
      </c>
      <c r="CZ1" s="29" t="s">
        <v>206</v>
      </c>
      <c r="DA1" s="29" t="s">
        <v>207</v>
      </c>
      <c r="DB1" s="29" t="s">
        <v>273</v>
      </c>
      <c r="DC1" s="29" t="s">
        <v>208</v>
      </c>
      <c r="DD1" s="29" t="s">
        <v>209</v>
      </c>
      <c r="DE1" s="29" t="s">
        <v>274</v>
      </c>
      <c r="DF1" s="29" t="s">
        <v>210</v>
      </c>
      <c r="DG1" s="29" t="s">
        <v>211</v>
      </c>
      <c r="DH1" s="29" t="s">
        <v>275</v>
      </c>
      <c r="DI1" s="29" t="s">
        <v>212</v>
      </c>
      <c r="DJ1" s="29" t="s">
        <v>213</v>
      </c>
      <c r="DK1" s="29" t="s">
        <v>276</v>
      </c>
      <c r="DL1" s="29" t="s">
        <v>214</v>
      </c>
      <c r="DM1" s="29" t="s">
        <v>215</v>
      </c>
      <c r="DN1" s="29" t="s">
        <v>277</v>
      </c>
      <c r="DO1" s="29" t="s">
        <v>216</v>
      </c>
    </row>
    <row r="2" spans="1:119" x14ac:dyDescent="0.25">
      <c r="A2" s="32" t="s">
        <v>299</v>
      </c>
      <c r="B2" s="32">
        <v>1</v>
      </c>
      <c r="C2" s="32" t="s">
        <v>217</v>
      </c>
      <c r="D2" s="32" t="s">
        <v>282</v>
      </c>
      <c r="E2" s="32" t="s">
        <v>218</v>
      </c>
      <c r="F2" s="32" t="s">
        <v>219</v>
      </c>
      <c r="G2" s="32"/>
      <c r="H2" s="32" t="s">
        <v>284</v>
      </c>
      <c r="I2" s="32"/>
      <c r="J2" s="32"/>
      <c r="K2" s="32" t="s">
        <v>282</v>
      </c>
      <c r="L2" s="32" t="s">
        <v>220</v>
      </c>
      <c r="M2" s="32"/>
      <c r="N2" s="32"/>
      <c r="O2" s="32"/>
      <c r="P2" s="32"/>
      <c r="Q2" s="32"/>
      <c r="R2" s="32">
        <v>100</v>
      </c>
      <c r="S2" s="32" t="s">
        <v>221</v>
      </c>
      <c r="T2" s="32" t="s">
        <v>222</v>
      </c>
      <c r="U2" s="32"/>
      <c r="V2" s="32">
        <v>1000</v>
      </c>
      <c r="W2" s="32">
        <v>1000</v>
      </c>
      <c r="X2" s="32">
        <v>1</v>
      </c>
      <c r="Y2" s="32">
        <v>0</v>
      </c>
      <c r="Z2" s="32">
        <v>100</v>
      </c>
      <c r="AA2" s="32">
        <v>99.541499999999999</v>
      </c>
      <c r="AB2" s="32">
        <v>10.046061190558699</v>
      </c>
      <c r="AC2" s="32">
        <v>99.541499999999999</v>
      </c>
      <c r="AD2" s="32">
        <v>0</v>
      </c>
      <c r="AE2" s="32">
        <v>0</v>
      </c>
      <c r="AF2" s="32">
        <v>0</v>
      </c>
      <c r="AG2" s="32">
        <v>0</v>
      </c>
      <c r="AH2" s="32" t="s">
        <v>230</v>
      </c>
      <c r="AI2" s="32">
        <v>8.0669871360186496E-2</v>
      </c>
      <c r="AJ2" s="32">
        <v>2.5399999999999999E-4</v>
      </c>
      <c r="AK2" s="32">
        <v>2.04901473254874E-5</v>
      </c>
      <c r="AL2" s="32" t="s">
        <v>231</v>
      </c>
      <c r="AM2" s="32">
        <v>2.3979948061863599E-3</v>
      </c>
      <c r="AN2" s="32">
        <v>9.9599999999999994E-2</v>
      </c>
      <c r="AO2" s="32">
        <v>2.3884028269616201E-4</v>
      </c>
      <c r="AP2" s="32" t="s">
        <v>233</v>
      </c>
      <c r="AQ2" s="32">
        <v>2.08415585459331E-2</v>
      </c>
      <c r="AR2" s="32">
        <v>8.4320000000000004</v>
      </c>
      <c r="AS2" s="32">
        <v>0.17573602165930799</v>
      </c>
      <c r="AT2" s="32" t="s">
        <v>253</v>
      </c>
      <c r="AU2" s="32">
        <v>3.1660161842045798E-4</v>
      </c>
      <c r="AV2" s="32">
        <v>14.3</v>
      </c>
      <c r="AW2" s="32">
        <v>4.5274031434125502E-3</v>
      </c>
      <c r="AX2" s="32" t="s">
        <v>254</v>
      </c>
      <c r="AY2" s="32">
        <v>2.1880321273036899E-4</v>
      </c>
      <c r="AZ2" s="32">
        <v>3.3</v>
      </c>
      <c r="BA2" s="32">
        <v>7.2205060201021697E-4</v>
      </c>
      <c r="BB2" s="32" t="s">
        <v>234</v>
      </c>
      <c r="BC2" s="32">
        <v>4.4202669238458296E-3</v>
      </c>
      <c r="BD2" s="32">
        <v>9.92</v>
      </c>
      <c r="BE2" s="32">
        <v>4.3849047884550699E-2</v>
      </c>
      <c r="BF2" s="32" t="s">
        <v>251</v>
      </c>
      <c r="BG2" s="32">
        <v>8.1995951437340204E-4</v>
      </c>
      <c r="BH2" s="32">
        <v>3.6962540000000002</v>
      </c>
      <c r="BI2" s="32">
        <v>3.0307786348407499E-3</v>
      </c>
      <c r="BJ2" s="32" t="s">
        <v>252</v>
      </c>
      <c r="BK2" s="32">
        <v>3.1494401832401602E-4</v>
      </c>
      <c r="BL2" s="32">
        <v>3.3</v>
      </c>
      <c r="BM2" s="32">
        <v>1.03931526046925E-3</v>
      </c>
      <c r="BN2" s="32" t="s">
        <v>285</v>
      </c>
      <c r="BO2" s="32" t="s">
        <v>224</v>
      </c>
      <c r="BP2" s="32" t="s">
        <v>221</v>
      </c>
      <c r="BQ2" s="32" t="s">
        <v>225</v>
      </c>
      <c r="BR2" s="32">
        <v>110</v>
      </c>
      <c r="BS2" s="32">
        <v>10</v>
      </c>
      <c r="BT2" s="32">
        <v>0</v>
      </c>
      <c r="BU2" s="32">
        <v>100</v>
      </c>
      <c r="BV2" s="32">
        <v>200</v>
      </c>
      <c r="BW2" s="32" t="s">
        <v>226</v>
      </c>
      <c r="BX2" s="32">
        <v>44.841019876664497</v>
      </c>
      <c r="BY2" s="32">
        <v>62.311547101339002</v>
      </c>
      <c r="BZ2" s="32">
        <v>150</v>
      </c>
      <c r="CA2" s="32">
        <v>112.102549691661</v>
      </c>
      <c r="CB2" s="32">
        <v>30</v>
      </c>
      <c r="CC2" s="32">
        <v>31.155773550669501</v>
      </c>
      <c r="CD2" s="32">
        <v>143.25832324233099</v>
      </c>
      <c r="CE2" s="32"/>
      <c r="CF2" s="32"/>
      <c r="CG2" s="32"/>
      <c r="CH2" s="32">
        <v>233.06861962096201</v>
      </c>
      <c r="CI2" s="32">
        <v>5</v>
      </c>
      <c r="CJ2" s="32">
        <v>188.28494050249799</v>
      </c>
      <c r="CK2" s="32"/>
      <c r="CL2" s="32"/>
      <c r="CM2" s="32">
        <v>0</v>
      </c>
      <c r="CN2" s="32">
        <v>0</v>
      </c>
      <c r="CO2" s="32">
        <v>6.7229999999999999</v>
      </c>
      <c r="CP2" s="32">
        <v>0</v>
      </c>
      <c r="CQ2" s="32">
        <v>0</v>
      </c>
      <c r="CR2" s="32">
        <v>1.5021048718994601</v>
      </c>
      <c r="CS2" s="40">
        <v>150.21048718994601</v>
      </c>
      <c r="CT2" s="32">
        <v>0.14952177210618001</v>
      </c>
      <c r="CU2" s="32">
        <v>149.52177210618001</v>
      </c>
      <c r="CV2" s="32"/>
      <c r="CW2" s="32">
        <v>0</v>
      </c>
      <c r="CX2" s="33"/>
      <c r="CY2" s="33"/>
      <c r="CZ2" s="32">
        <v>0</v>
      </c>
      <c r="DA2" s="32">
        <v>0</v>
      </c>
      <c r="DB2" s="32"/>
      <c r="DC2" s="32">
        <v>0</v>
      </c>
      <c r="DD2" s="32">
        <v>0</v>
      </c>
      <c r="DE2" s="32"/>
      <c r="DF2" s="32">
        <v>0</v>
      </c>
      <c r="DG2" s="32">
        <v>0</v>
      </c>
      <c r="DH2" s="32"/>
      <c r="DI2" s="32">
        <v>0</v>
      </c>
      <c r="DJ2" s="32">
        <v>0</v>
      </c>
      <c r="DK2" s="32"/>
      <c r="DL2" s="32">
        <v>0</v>
      </c>
      <c r="DM2" s="32">
        <v>0</v>
      </c>
      <c r="DN2" s="32"/>
      <c r="DO2" s="32">
        <v>0</v>
      </c>
    </row>
    <row r="3" spans="1:119" x14ac:dyDescent="0.25">
      <c r="A3" s="32" t="s">
        <v>299</v>
      </c>
      <c r="B3" s="32">
        <v>1</v>
      </c>
      <c r="C3" s="32" t="s">
        <v>217</v>
      </c>
      <c r="D3" s="32" t="s">
        <v>282</v>
      </c>
      <c r="E3" s="32" t="s">
        <v>218</v>
      </c>
      <c r="F3" s="32" t="s">
        <v>219</v>
      </c>
      <c r="G3" s="32"/>
      <c r="H3" s="32" t="s">
        <v>284</v>
      </c>
      <c r="I3" s="32"/>
      <c r="J3" s="32"/>
      <c r="K3" s="32" t="s">
        <v>282</v>
      </c>
      <c r="L3" s="32" t="s">
        <v>220</v>
      </c>
      <c r="M3" s="32"/>
      <c r="N3" s="32"/>
      <c r="O3" s="32"/>
      <c r="P3" s="32"/>
      <c r="Q3" s="32"/>
      <c r="R3" s="32">
        <v>500</v>
      </c>
      <c r="S3" s="32" t="s">
        <v>221</v>
      </c>
      <c r="T3" s="32" t="s">
        <v>222</v>
      </c>
      <c r="U3" s="32"/>
      <c r="V3" s="32">
        <v>1000</v>
      </c>
      <c r="W3" s="32">
        <v>1000</v>
      </c>
      <c r="X3" s="32">
        <v>1</v>
      </c>
      <c r="Y3" s="32">
        <v>0</v>
      </c>
      <c r="Z3" s="32">
        <v>100</v>
      </c>
      <c r="AA3" s="32">
        <v>99.541499999999999</v>
      </c>
      <c r="AB3" s="32">
        <v>10.046061190558699</v>
      </c>
      <c r="AC3" s="32">
        <v>99.541499999999999</v>
      </c>
      <c r="AD3" s="32">
        <v>0</v>
      </c>
      <c r="AE3" s="32">
        <v>0</v>
      </c>
      <c r="AF3" s="32">
        <v>0</v>
      </c>
      <c r="AG3" s="32">
        <v>0</v>
      </c>
      <c r="AH3" s="32" t="s">
        <v>230</v>
      </c>
      <c r="AI3" s="32">
        <v>0.37401485812450103</v>
      </c>
      <c r="AJ3" s="32">
        <v>2.5399999999999999E-4</v>
      </c>
      <c r="AK3" s="32">
        <v>9.4999773963623201E-5</v>
      </c>
      <c r="AL3" s="32" t="s">
        <v>231</v>
      </c>
      <c r="AM3" s="32">
        <v>1.1117975919591299E-2</v>
      </c>
      <c r="AN3" s="32">
        <v>9.9599999999999994E-2</v>
      </c>
      <c r="AO3" s="32">
        <v>1.1073504015912999E-3</v>
      </c>
      <c r="AP3" s="32" t="s">
        <v>233</v>
      </c>
      <c r="AQ3" s="32">
        <v>9.6629044167508005E-2</v>
      </c>
      <c r="AR3" s="32">
        <v>8.4320000000000004</v>
      </c>
      <c r="AS3" s="32">
        <v>0.81477610042042803</v>
      </c>
      <c r="AT3" s="32" t="s">
        <v>253</v>
      </c>
      <c r="AU3" s="32">
        <v>1.4678802308584901E-3</v>
      </c>
      <c r="AV3" s="32">
        <v>14.3</v>
      </c>
      <c r="AW3" s="32">
        <v>2.09906873012763E-2</v>
      </c>
      <c r="AX3" s="32" t="s">
        <v>254</v>
      </c>
      <c r="AY3" s="32">
        <v>1.01445125902262E-3</v>
      </c>
      <c r="AZ3" s="32">
        <v>3.3</v>
      </c>
      <c r="BA3" s="32">
        <v>3.3476891547746402E-3</v>
      </c>
      <c r="BB3" s="32" t="s">
        <v>234</v>
      </c>
      <c r="BC3" s="32">
        <v>2.0493964828739799E-2</v>
      </c>
      <c r="BD3" s="32">
        <v>9.92</v>
      </c>
      <c r="BE3" s="32">
        <v>0.20330013110109901</v>
      </c>
      <c r="BF3" s="32" t="s">
        <v>251</v>
      </c>
      <c r="BG3" s="32">
        <v>3.8016304757312299E-3</v>
      </c>
      <c r="BH3" s="32">
        <v>3.6962540000000002</v>
      </c>
      <c r="BI3" s="32">
        <v>1.40517918524435E-2</v>
      </c>
      <c r="BJ3" s="32" t="s">
        <v>252</v>
      </c>
      <c r="BK3" s="32">
        <v>1.46019499404771E-3</v>
      </c>
      <c r="BL3" s="32">
        <v>3.3</v>
      </c>
      <c r="BM3" s="32">
        <v>4.8186434803574396E-3</v>
      </c>
      <c r="BN3" s="32" t="s">
        <v>285</v>
      </c>
      <c r="BO3" s="32" t="s">
        <v>224</v>
      </c>
      <c r="BP3" s="32" t="s">
        <v>221</v>
      </c>
      <c r="BQ3" s="32" t="s">
        <v>225</v>
      </c>
      <c r="BR3" s="32">
        <v>510</v>
      </c>
      <c r="BS3" s="32">
        <v>10</v>
      </c>
      <c r="BT3" s="32">
        <v>0</v>
      </c>
      <c r="BU3" s="32">
        <v>500</v>
      </c>
      <c r="BV3" s="32">
        <v>200</v>
      </c>
      <c r="BW3" s="32" t="s">
        <v>226</v>
      </c>
      <c r="BX3" s="32">
        <v>44.841019876664497</v>
      </c>
      <c r="BY3" s="32">
        <v>62.311547101339002</v>
      </c>
      <c r="BZ3" s="32">
        <v>150</v>
      </c>
      <c r="CA3" s="32">
        <v>112.102549691661</v>
      </c>
      <c r="CB3" s="32">
        <v>150</v>
      </c>
      <c r="CC3" s="32">
        <v>155.77886775334801</v>
      </c>
      <c r="CD3" s="32">
        <v>267.88141744500899</v>
      </c>
      <c r="CE3" s="32"/>
      <c r="CF3" s="32"/>
      <c r="CG3" s="32"/>
      <c r="CH3" s="32">
        <v>233.06861962096201</v>
      </c>
      <c r="CI3" s="32">
        <v>22</v>
      </c>
      <c r="CJ3" s="32">
        <v>188.28494050249799</v>
      </c>
      <c r="CK3" s="32"/>
      <c r="CL3" s="32"/>
      <c r="CM3" s="32">
        <v>0</v>
      </c>
      <c r="CN3" s="32">
        <v>0</v>
      </c>
      <c r="CO3" s="32">
        <v>29.581199999999999</v>
      </c>
      <c r="CP3" s="32">
        <v>0</v>
      </c>
      <c r="CQ3" s="32">
        <v>0</v>
      </c>
      <c r="CR3" s="32">
        <v>0.59705020967698996</v>
      </c>
      <c r="CS3" s="40">
        <v>298.525104838495</v>
      </c>
      <c r="CT3" s="32">
        <v>5.94312734465621E-2</v>
      </c>
      <c r="CU3" s="32">
        <v>59.431273446562102</v>
      </c>
      <c r="CV3" s="32"/>
      <c r="CW3" s="32">
        <v>0</v>
      </c>
      <c r="CX3" s="33"/>
      <c r="CY3" s="33"/>
      <c r="CZ3" s="32">
        <v>0</v>
      </c>
      <c r="DA3" s="32">
        <v>0</v>
      </c>
      <c r="DB3" s="32"/>
      <c r="DC3" s="32">
        <v>0</v>
      </c>
      <c r="DD3" s="32">
        <v>0</v>
      </c>
      <c r="DE3" s="32"/>
      <c r="DF3" s="32">
        <v>0</v>
      </c>
      <c r="DG3" s="32">
        <v>0</v>
      </c>
      <c r="DH3" s="32"/>
      <c r="DI3" s="32">
        <v>0</v>
      </c>
      <c r="DJ3" s="32">
        <v>0</v>
      </c>
      <c r="DK3" s="32"/>
      <c r="DL3" s="32">
        <v>0</v>
      </c>
      <c r="DM3" s="32">
        <v>0</v>
      </c>
      <c r="DN3" s="32"/>
      <c r="DO3" s="32">
        <v>0</v>
      </c>
    </row>
  </sheetData>
  <pageMargins left="0.75" right="0.75" top="1" bottom="1" header="0.5" footer="0.5"/>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635bd29-9d36-41ce-be01-bb879c765748">
      <Terms xmlns="http://schemas.microsoft.com/office/infopath/2007/PartnerControls"/>
    </lcf76f155ced4ddcb4097134ff3c332f>
    <TaxCatchAll xmlns="0964cf5c-cc57-4a2e-b802-e10e12a9d85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A56FE2F468844CB8A40157524674D0" ma:contentTypeVersion="19" ma:contentTypeDescription="Create a new document." ma:contentTypeScope="" ma:versionID="9c6d8f64c3df292dd6b6a502004b4be3">
  <xsd:schema xmlns:xsd="http://www.w3.org/2001/XMLSchema" xmlns:xs="http://www.w3.org/2001/XMLSchema" xmlns:p="http://schemas.microsoft.com/office/2006/metadata/properties" xmlns:ns2="0964cf5c-cc57-4a2e-b802-e10e12a9d855" xmlns:ns3="d635bd29-9d36-41ce-be01-bb879c765748" targetNamespace="http://schemas.microsoft.com/office/2006/metadata/properties" ma:root="true" ma:fieldsID="ea4cb7ff1ce842ee03e744aa12a0a4c0" ns2:_="" ns3:_="">
    <xsd:import namespace="0964cf5c-cc57-4a2e-b802-e10e12a9d855"/>
    <xsd:import namespace="d635bd29-9d36-41ce-be01-bb879c76574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64cf5c-cc57-4a2e-b802-e10e12a9d85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element name="TaxCatchAll" ma:index="25" nillable="true" ma:displayName="Taxonomy Catch All Column" ma:hidden="true" ma:list="{e78b6465-23cf-4dd1-9ee5-8f6f81b3ce4c}" ma:internalName="TaxCatchAll" ma:showField="CatchAllData" ma:web="0964cf5c-cc57-4a2e-b802-e10e12a9d85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35bd29-9d36-41ce-be01-bb879c76574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ea0acfb8-00a3-40bd-8c4a-57dfe2c8284e"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6B1CE5-9109-4745-BA7C-F12A8E8AA49B}">
  <ds:schemaRefs>
    <ds:schemaRef ds:uri="http://schemas.microsoft.com/office/2006/metadata/properties"/>
    <ds:schemaRef ds:uri="http://schemas.microsoft.com/office/infopath/2007/PartnerControls"/>
    <ds:schemaRef ds:uri="d635bd29-9d36-41ce-be01-bb879c765748"/>
    <ds:schemaRef ds:uri="0964cf5c-cc57-4a2e-b802-e10e12a9d855"/>
  </ds:schemaRefs>
</ds:datastoreItem>
</file>

<file path=customXml/itemProps2.xml><?xml version="1.0" encoding="utf-8"?>
<ds:datastoreItem xmlns:ds="http://schemas.openxmlformats.org/officeDocument/2006/customXml" ds:itemID="{4AF3BA87-EE15-4764-A28C-2CBF06B2B714}">
  <ds:schemaRefs>
    <ds:schemaRef ds:uri="http://schemas.microsoft.com/sharepoint/v3/contenttype/forms"/>
  </ds:schemaRefs>
</ds:datastoreItem>
</file>

<file path=customXml/itemProps3.xml><?xml version="1.0" encoding="utf-8"?>
<ds:datastoreItem xmlns:ds="http://schemas.openxmlformats.org/officeDocument/2006/customXml" ds:itemID="{89923BDF-8E77-4429-8174-D911ADE293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64cf5c-cc57-4a2e-b802-e10e12a9d855"/>
    <ds:schemaRef ds:uri="d635bd29-9d36-41ce-be01-bb879c7657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Brief</vt:lpstr>
      <vt:lpstr>Formulations</vt:lpstr>
      <vt:lpstr>Machines</vt:lpstr>
      <vt:lpstr>Final Results</vt:lpstr>
      <vt:lpstr>Standard Hot CO2eSummary</vt:lpstr>
      <vt:lpstr>Standard HotCold CO2eSummary</vt:lpstr>
      <vt:lpstr>Standard Cold CO2eSummary</vt:lpstr>
      <vt:lpstr>Natural Hot CO2eSummary</vt:lpstr>
      <vt:lpstr>Natural HotCold CO2eSummary</vt:lpstr>
      <vt:lpstr>Natural Cold CO2eSummary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Sylvie Bunyan</dc:creator>
  <cp:lastModifiedBy>Danka Tamburic</cp:lastModifiedBy>
  <dcterms:created xsi:type="dcterms:W3CDTF">2023-03-21T11:39:46Z</dcterms:created>
  <dcterms:modified xsi:type="dcterms:W3CDTF">2023-07-06T12:14:50Z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0x010100BBA56FE2F468844CB8A40157524674D0</vt:lpwstr>
  </property>
</Properties>
</file>