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9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10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https://universidaddeburgos-my.sharepoint.com/personal/brunorg_ubu_es/Documents/TESIS/Artículos/Juego modelado/0 Artículo electronics/0 Revisiones/"/>
    </mc:Choice>
  </mc:AlternateContent>
  <xr:revisionPtr revIDLastSave="367" documentId="13_ncr:1_{E56CD265-A63E-4A06-9690-6BC6753E6D4D}" xr6:coauthVersionLast="47" xr6:coauthVersionMax="47" xr10:uidLastSave="{154805AD-20A4-4877-A974-F36C16DB264A}"/>
  <bookViews>
    <workbookView xWindow="-108" yWindow="-108" windowWidth="23256" windowHeight="12456" activeTab="2" xr2:uid="{00000000-000D-0000-FFFF-FFFF00000000}"/>
  </bookViews>
  <sheets>
    <sheet name="Matrix" sheetId="12" r:id="rId1"/>
    <sheet name="Tables" sheetId="11" r:id="rId2"/>
    <sheet name="Figures" sheetId="9" r:id="rId3"/>
  </sheets>
  <definedNames>
    <definedName name="_xlnm._FilterDatabase" localSheetId="0" hidden="1">Matrix!$A$5:$BW$5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118" i="12" l="1"/>
  <c r="AI119" i="12"/>
  <c r="AF99" i="12"/>
  <c r="AH119" i="12"/>
  <c r="AH118" i="12"/>
  <c r="AF89" i="12"/>
  <c r="AG119" i="12"/>
  <c r="AG118" i="12"/>
  <c r="AF78" i="12"/>
  <c r="AF119" i="12"/>
  <c r="AF118" i="12"/>
  <c r="AF65" i="12"/>
  <c r="P174" i="12"/>
  <c r="P173" i="12"/>
  <c r="P69" i="12"/>
  <c r="P172" i="12"/>
  <c r="P171" i="12"/>
  <c r="P83" i="12"/>
  <c r="P170" i="12"/>
  <c r="P169" i="12"/>
  <c r="P95" i="12"/>
  <c r="P168" i="12"/>
  <c r="P167" i="12"/>
  <c r="P106" i="12"/>
  <c r="P166" i="12"/>
  <c r="P165" i="12"/>
  <c r="P122" i="12"/>
  <c r="P164" i="12"/>
  <c r="P163" i="12"/>
  <c r="P134" i="12"/>
  <c r="P162" i="12"/>
  <c r="P161" i="12"/>
  <c r="K74" i="12"/>
  <c r="J74" i="12"/>
  <c r="K73" i="12"/>
  <c r="J73" i="12"/>
  <c r="K72" i="12"/>
  <c r="J72" i="12"/>
  <c r="K71" i="12"/>
  <c r="J71" i="12"/>
  <c r="K70" i="12"/>
  <c r="J70" i="12"/>
  <c r="J69" i="12"/>
  <c r="K69" i="12"/>
  <c r="K68" i="12"/>
  <c r="J68" i="12"/>
  <c r="J67" i="12"/>
  <c r="K67" i="12"/>
  <c r="K66" i="12"/>
  <c r="J66" i="12"/>
  <c r="K65" i="12"/>
  <c r="J65" i="12"/>
  <c r="K64" i="12"/>
  <c r="J64" i="12"/>
  <c r="K76" i="12"/>
  <c r="J76" i="12"/>
  <c r="K75" i="12"/>
  <c r="J75" i="12"/>
  <c r="D74" i="12"/>
  <c r="I75" i="12"/>
  <c r="I74" i="12"/>
  <c r="G66" i="12"/>
  <c r="I65" i="12"/>
  <c r="I67" i="12"/>
  <c r="I66" i="12"/>
  <c r="I64" i="12"/>
  <c r="J49" i="9"/>
  <c r="I49" i="9"/>
  <c r="P73" i="12"/>
  <c r="Q154" i="12"/>
  <c r="P154" i="12"/>
  <c r="Q153" i="12"/>
  <c r="P153" i="12"/>
  <c r="Q152" i="12"/>
  <c r="P152" i="12"/>
  <c r="Q151" i="12"/>
  <c r="P151" i="12"/>
  <c r="Q150" i="12"/>
  <c r="P150" i="12"/>
  <c r="Q149" i="12"/>
  <c r="P149" i="12"/>
  <c r="Q148" i="12"/>
  <c r="P148" i="12"/>
  <c r="Q147" i="12"/>
  <c r="P147" i="12"/>
  <c r="Q146" i="12"/>
  <c r="P146" i="12"/>
  <c r="Q145" i="12"/>
  <c r="P145" i="12"/>
  <c r="Q144" i="12"/>
  <c r="P144" i="12"/>
  <c r="Q143" i="12"/>
  <c r="P143" i="12"/>
  <c r="Q142" i="12"/>
  <c r="P142" i="12"/>
  <c r="Q141" i="12"/>
  <c r="P141" i="12"/>
  <c r="Q140" i="12"/>
  <c r="P140" i="12"/>
  <c r="Q139" i="12"/>
  <c r="P139" i="12"/>
  <c r="Q138" i="12"/>
  <c r="P138" i="12"/>
  <c r="Q137" i="12"/>
  <c r="P137" i="12"/>
  <c r="Q136" i="12"/>
  <c r="P136" i="12"/>
  <c r="Q135" i="12"/>
  <c r="P135" i="12"/>
  <c r="Q134" i="12"/>
  <c r="Q133" i="12"/>
  <c r="P133" i="12"/>
  <c r="Q132" i="12"/>
  <c r="P132" i="12"/>
  <c r="Q131" i="12"/>
  <c r="P131" i="12"/>
  <c r="Q130" i="12"/>
  <c r="P130" i="12"/>
  <c r="Q129" i="12"/>
  <c r="P129" i="12"/>
  <c r="Q128" i="12"/>
  <c r="P128" i="12"/>
  <c r="Q127" i="12"/>
  <c r="P127" i="12"/>
  <c r="Q126" i="12"/>
  <c r="P126" i="12"/>
  <c r="Q125" i="12"/>
  <c r="P125" i="12"/>
  <c r="Q124" i="12"/>
  <c r="P124" i="12"/>
  <c r="Q123" i="12"/>
  <c r="P123" i="12"/>
  <c r="Q122" i="12"/>
  <c r="Q121" i="12"/>
  <c r="P121" i="12"/>
  <c r="Q120" i="12"/>
  <c r="P120" i="12"/>
  <c r="Q119" i="12"/>
  <c r="P119" i="12"/>
  <c r="Q118" i="12"/>
  <c r="P118" i="12"/>
  <c r="Q117" i="12"/>
  <c r="P117" i="12"/>
  <c r="Q116" i="12"/>
  <c r="P116" i="12"/>
  <c r="BF115" i="12"/>
  <c r="BE115" i="12"/>
  <c r="Q115" i="12"/>
  <c r="P115" i="12"/>
  <c r="BF114" i="12"/>
  <c r="BE114" i="12"/>
  <c r="Q114" i="12"/>
  <c r="P114" i="12"/>
  <c r="BF113" i="12"/>
  <c r="BE113" i="12"/>
  <c r="Q113" i="12"/>
  <c r="P113" i="12"/>
  <c r="BF112" i="12"/>
  <c r="BE112" i="12"/>
  <c r="Q112" i="12"/>
  <c r="P112" i="12"/>
  <c r="BF111" i="12"/>
  <c r="BE111" i="12"/>
  <c r="Q111" i="12"/>
  <c r="P111" i="12"/>
  <c r="BF110" i="12"/>
  <c r="BE110" i="12"/>
  <c r="Q110" i="12"/>
  <c r="P110" i="12"/>
  <c r="BF109" i="12"/>
  <c r="BE109" i="12"/>
  <c r="Q109" i="12"/>
  <c r="P109" i="12"/>
  <c r="BF108" i="12"/>
  <c r="BE108" i="12"/>
  <c r="Q108" i="12"/>
  <c r="P108" i="12"/>
  <c r="BF107" i="12"/>
  <c r="BE107" i="12"/>
  <c r="AG107" i="12"/>
  <c r="AF107" i="12"/>
  <c r="Q107" i="12"/>
  <c r="P107" i="12"/>
  <c r="BF106" i="12"/>
  <c r="BE106" i="12"/>
  <c r="AG106" i="12"/>
  <c r="AF106" i="12"/>
  <c r="Q106" i="12"/>
  <c r="BF105" i="12"/>
  <c r="BE105" i="12"/>
  <c r="AG105" i="12"/>
  <c r="AF105" i="12"/>
  <c r="Q105" i="12"/>
  <c r="P105" i="12"/>
  <c r="BF104" i="12"/>
  <c r="BE104" i="12"/>
  <c r="AG104" i="12"/>
  <c r="AF104" i="12"/>
  <c r="Q104" i="12"/>
  <c r="P104" i="12"/>
  <c r="BF103" i="12"/>
  <c r="BE103" i="12"/>
  <c r="AG103" i="12"/>
  <c r="AF103" i="12"/>
  <c r="Q103" i="12"/>
  <c r="P103" i="12"/>
  <c r="BF102" i="12"/>
  <c r="BE102" i="12"/>
  <c r="AG102" i="12"/>
  <c r="AF102" i="12"/>
  <c r="Q102" i="12"/>
  <c r="P102" i="12"/>
  <c r="BF101" i="12"/>
  <c r="BE101" i="12"/>
  <c r="AG101" i="12"/>
  <c r="AF101" i="12"/>
  <c r="Q101" i="12"/>
  <c r="P101" i="12"/>
  <c r="BF100" i="12"/>
  <c r="BE100" i="12"/>
  <c r="AG100" i="12"/>
  <c r="AF100" i="12"/>
  <c r="Q100" i="12"/>
  <c r="P100" i="12"/>
  <c r="BF99" i="12"/>
  <c r="BE99" i="12"/>
  <c r="AG99" i="12"/>
  <c r="Q99" i="12"/>
  <c r="P99" i="12"/>
  <c r="BF98" i="12"/>
  <c r="BE98" i="12"/>
  <c r="AG98" i="12"/>
  <c r="AF98" i="12"/>
  <c r="Q98" i="12"/>
  <c r="P98" i="12"/>
  <c r="BF97" i="12"/>
  <c r="BE97" i="12"/>
  <c r="AG97" i="12"/>
  <c r="AF97" i="12"/>
  <c r="Q97" i="12"/>
  <c r="P97" i="12"/>
  <c r="BF96" i="12"/>
  <c r="BE96" i="12"/>
  <c r="AG96" i="12"/>
  <c r="AF96" i="12"/>
  <c r="Q96" i="12"/>
  <c r="P96" i="12"/>
  <c r="BF95" i="12"/>
  <c r="BE95" i="12"/>
  <c r="AG95" i="12"/>
  <c r="AF95" i="12"/>
  <c r="Q95" i="12"/>
  <c r="BF94" i="12"/>
  <c r="BE94" i="12"/>
  <c r="AG94" i="12"/>
  <c r="AF94" i="12"/>
  <c r="Q94" i="12"/>
  <c r="P94" i="12"/>
  <c r="BF93" i="12"/>
  <c r="BE93" i="12"/>
  <c r="AG93" i="12"/>
  <c r="AF93" i="12"/>
  <c r="Q93" i="12"/>
  <c r="P93" i="12"/>
  <c r="BF92" i="12"/>
  <c r="BE92" i="12"/>
  <c r="AG92" i="12"/>
  <c r="AF92" i="12"/>
  <c r="Q92" i="12"/>
  <c r="P92" i="12"/>
  <c r="BF91" i="12"/>
  <c r="BE91" i="12"/>
  <c r="AG91" i="12"/>
  <c r="AF91" i="12"/>
  <c r="Q91" i="12"/>
  <c r="P91" i="12"/>
  <c r="BF90" i="12"/>
  <c r="BE90" i="12"/>
  <c r="AG90" i="12"/>
  <c r="AF90" i="12"/>
  <c r="Q90" i="12"/>
  <c r="P90" i="12"/>
  <c r="BF89" i="12"/>
  <c r="BE89" i="12"/>
  <c r="AG89" i="12"/>
  <c r="Q89" i="12"/>
  <c r="P89" i="12"/>
  <c r="BF88" i="12"/>
  <c r="BE88" i="12"/>
  <c r="AG88" i="12"/>
  <c r="AF88" i="12"/>
  <c r="Q88" i="12"/>
  <c r="P88" i="12"/>
  <c r="BF87" i="12"/>
  <c r="BE87" i="12"/>
  <c r="AG87" i="12"/>
  <c r="AF87" i="12"/>
  <c r="Q87" i="12"/>
  <c r="P87" i="12"/>
  <c r="BF86" i="12"/>
  <c r="BE86" i="12"/>
  <c r="AG86" i="12"/>
  <c r="AF86" i="12"/>
  <c r="Q86" i="12"/>
  <c r="P86" i="12"/>
  <c r="BF85" i="12"/>
  <c r="BE85" i="12"/>
  <c r="AG85" i="12"/>
  <c r="AF85" i="12"/>
  <c r="Q85" i="12"/>
  <c r="P85" i="12"/>
  <c r="BF84" i="12"/>
  <c r="BE84" i="12"/>
  <c r="AG84" i="12"/>
  <c r="AF84" i="12"/>
  <c r="Q84" i="12"/>
  <c r="P84" i="12"/>
  <c r="BF83" i="12"/>
  <c r="BE83" i="12"/>
  <c r="AG83" i="12"/>
  <c r="AF83" i="12"/>
  <c r="Q83" i="12"/>
  <c r="BF82" i="12"/>
  <c r="BE82" i="12"/>
  <c r="AG82" i="12"/>
  <c r="AF82" i="12"/>
  <c r="Q82" i="12"/>
  <c r="P82" i="12"/>
  <c r="BF81" i="12"/>
  <c r="BE81" i="12"/>
  <c r="AG81" i="12"/>
  <c r="AF81" i="12"/>
  <c r="Q81" i="12"/>
  <c r="P81" i="12"/>
  <c r="BF80" i="12"/>
  <c r="BE80" i="12"/>
  <c r="AG80" i="12"/>
  <c r="AF80" i="12"/>
  <c r="Q80" i="12"/>
  <c r="P80" i="12"/>
  <c r="BF79" i="12"/>
  <c r="BE79" i="12"/>
  <c r="AG79" i="12"/>
  <c r="AF79" i="12"/>
  <c r="Q79" i="12"/>
  <c r="P79" i="12"/>
  <c r="BF78" i="12"/>
  <c r="BE78" i="12"/>
  <c r="AG78" i="12"/>
  <c r="Q78" i="12"/>
  <c r="P78" i="12"/>
  <c r="BF77" i="12"/>
  <c r="BE77" i="12"/>
  <c r="AG77" i="12"/>
  <c r="AF77" i="12"/>
  <c r="Q77" i="12"/>
  <c r="P77" i="12"/>
  <c r="BF76" i="12"/>
  <c r="BE76" i="12"/>
  <c r="AG76" i="12"/>
  <c r="AF76" i="12"/>
  <c r="Q76" i="12"/>
  <c r="P76" i="12"/>
  <c r="I76" i="12"/>
  <c r="H76" i="12"/>
  <c r="G76" i="12"/>
  <c r="F76" i="12"/>
  <c r="E76" i="12"/>
  <c r="D76" i="12"/>
  <c r="BF75" i="12"/>
  <c r="BE75" i="12"/>
  <c r="AG75" i="12"/>
  <c r="AF75" i="12"/>
  <c r="Q75" i="12"/>
  <c r="P75" i="12"/>
  <c r="H75" i="12"/>
  <c r="G75" i="12"/>
  <c r="F75" i="12"/>
  <c r="E75" i="12"/>
  <c r="D75" i="12"/>
  <c r="BF74" i="12"/>
  <c r="BE74" i="12"/>
  <c r="AG74" i="12"/>
  <c r="AF74" i="12"/>
  <c r="Q74" i="12"/>
  <c r="P74" i="12"/>
  <c r="H74" i="12"/>
  <c r="G74" i="12"/>
  <c r="F74" i="12"/>
  <c r="E74" i="12"/>
  <c r="BF73" i="12"/>
  <c r="BE73" i="12"/>
  <c r="AG73" i="12"/>
  <c r="AF73" i="12"/>
  <c r="Q73" i="12"/>
  <c r="I73" i="12"/>
  <c r="H73" i="12"/>
  <c r="G73" i="12"/>
  <c r="F73" i="12"/>
  <c r="E73" i="12"/>
  <c r="D73" i="12"/>
  <c r="BF72" i="12"/>
  <c r="BE72" i="12"/>
  <c r="AG72" i="12"/>
  <c r="AF72" i="12"/>
  <c r="Q72" i="12"/>
  <c r="P72" i="12"/>
  <c r="I72" i="12"/>
  <c r="H72" i="12"/>
  <c r="G72" i="12"/>
  <c r="F72" i="12"/>
  <c r="E72" i="12"/>
  <c r="D72" i="12"/>
  <c r="BF71" i="12"/>
  <c r="BE71" i="12"/>
  <c r="AG71" i="12"/>
  <c r="AF71" i="12"/>
  <c r="Q71" i="12"/>
  <c r="P71" i="12"/>
  <c r="I71" i="12"/>
  <c r="H71" i="12"/>
  <c r="G71" i="12"/>
  <c r="F71" i="12"/>
  <c r="E71" i="12"/>
  <c r="D71" i="12"/>
  <c r="BF70" i="12"/>
  <c r="BE70" i="12"/>
  <c r="AG70" i="12"/>
  <c r="AF70" i="12"/>
  <c r="Q70" i="12"/>
  <c r="P70" i="12"/>
  <c r="I70" i="12"/>
  <c r="H70" i="12"/>
  <c r="G70" i="12"/>
  <c r="F70" i="12"/>
  <c r="E70" i="12"/>
  <c r="D70" i="12"/>
  <c r="BF69" i="12"/>
  <c r="BE69" i="12"/>
  <c r="AG69" i="12"/>
  <c r="AF69" i="12"/>
  <c r="Q69" i="12"/>
  <c r="I69" i="12"/>
  <c r="H69" i="12"/>
  <c r="G69" i="12"/>
  <c r="F69" i="12"/>
  <c r="E69" i="12"/>
  <c r="D69" i="12"/>
  <c r="BF68" i="12"/>
  <c r="BE68" i="12"/>
  <c r="AG68" i="12"/>
  <c r="AF68" i="12"/>
  <c r="Q68" i="12"/>
  <c r="P68" i="12"/>
  <c r="I68" i="12"/>
  <c r="H68" i="12"/>
  <c r="G68" i="12"/>
  <c r="F68" i="12"/>
  <c r="E68" i="12"/>
  <c r="D68" i="12"/>
  <c r="BF67" i="12"/>
  <c r="BE67" i="12"/>
  <c r="AG67" i="12"/>
  <c r="AF67" i="12"/>
  <c r="Q67" i="12"/>
  <c r="P67" i="12"/>
  <c r="H67" i="12"/>
  <c r="G67" i="12"/>
  <c r="F67" i="12"/>
  <c r="E67" i="12"/>
  <c r="D67" i="12"/>
  <c r="BF66" i="12"/>
  <c r="BE66" i="12"/>
  <c r="AG66" i="12"/>
  <c r="AF66" i="12"/>
  <c r="Q66" i="12"/>
  <c r="P66" i="12"/>
  <c r="H66" i="12"/>
  <c r="F66" i="12"/>
  <c r="E66" i="12"/>
  <c r="D66" i="12"/>
  <c r="BF65" i="12"/>
  <c r="BE65" i="12"/>
  <c r="AG65" i="12"/>
  <c r="Q65" i="12"/>
  <c r="P65" i="12"/>
  <c r="H65" i="12"/>
  <c r="G65" i="12"/>
  <c r="F65" i="12"/>
  <c r="E65" i="12"/>
  <c r="D65" i="12"/>
  <c r="BF64" i="12"/>
  <c r="BE64" i="12"/>
  <c r="AG64" i="12"/>
  <c r="AF64" i="12"/>
  <c r="Q64" i="12"/>
  <c r="P64" i="12"/>
  <c r="H64" i="12"/>
  <c r="G64" i="12"/>
  <c r="F64" i="12"/>
  <c r="E64" i="12"/>
  <c r="D64" i="12"/>
</calcChain>
</file>

<file path=xl/sharedStrings.xml><?xml version="1.0" encoding="utf-8"?>
<sst xmlns="http://schemas.openxmlformats.org/spreadsheetml/2006/main" count="1128" uniqueCount="156">
  <si>
    <t>Total</t>
  </si>
  <si>
    <t>Competence</t>
  </si>
  <si>
    <t>Flow</t>
  </si>
  <si>
    <t>Negative affect</t>
  </si>
  <si>
    <t>Challenge</t>
  </si>
  <si>
    <t>Positive experience</t>
  </si>
  <si>
    <t>Negative experience</t>
  </si>
  <si>
    <t>Returning to reality</t>
  </si>
  <si>
    <t>Tiredness</t>
  </si>
  <si>
    <t>Control Factors</t>
  </si>
  <si>
    <t>Sensory Factors</t>
  </si>
  <si>
    <t>Distraction Factors</t>
  </si>
  <si>
    <t>Realism Factors</t>
  </si>
  <si>
    <t>Realism and Control</t>
  </si>
  <si>
    <t>Realism, Control and Sensory</t>
  </si>
  <si>
    <t>Realisn and Sensory</t>
  </si>
  <si>
    <t>Distraction and Control</t>
  </si>
  <si>
    <t>N</t>
  </si>
  <si>
    <t>Type of learning</t>
  </si>
  <si>
    <t>PC</t>
  </si>
  <si>
    <t>No</t>
  </si>
  <si>
    <t>VR</t>
  </si>
  <si>
    <t>Game Experience QuestionnairePost-Game Module (Variable)</t>
  </si>
  <si>
    <t>Presence Questionnaire (Variable)</t>
  </si>
  <si>
    <t>Presence Questionnaire (Fixed)</t>
  </si>
  <si>
    <t>Variable</t>
  </si>
  <si>
    <t>Group</t>
  </si>
  <si>
    <t>M</t>
  </si>
  <si>
    <t>S.D.</t>
  </si>
  <si>
    <t>P</t>
  </si>
  <si>
    <t>Positive effect</t>
  </si>
  <si>
    <t>Immersion</t>
  </si>
  <si>
    <t>Negative effect</t>
  </si>
  <si>
    <t>Returning</t>
  </si>
  <si>
    <t>Tension</t>
  </si>
  <si>
    <t>N.A.</t>
  </si>
  <si>
    <t>P.A.</t>
  </si>
  <si>
    <t>Positive affect</t>
  </si>
  <si>
    <t>Game Experience Questionnaire In-Game (Variable)</t>
  </si>
  <si>
    <t>Game Experience Questionnaire In-Game (Fixed)</t>
  </si>
  <si>
    <t>High Xp</t>
  </si>
  <si>
    <t>Mid Xp</t>
  </si>
  <si>
    <t>Low Xp</t>
  </si>
  <si>
    <t>User experience</t>
  </si>
  <si>
    <t>Cluster 1</t>
  </si>
  <si>
    <t>Cluster 2</t>
  </si>
  <si>
    <t>Cluster 3</t>
  </si>
  <si>
    <t>Cluster 4</t>
  </si>
  <si>
    <t>Presence Questionnaire</t>
  </si>
  <si>
    <t>Game Experience Questionnaire In-game Version</t>
  </si>
  <si>
    <t>Game Experience Questionnaire Post-Game Module</t>
  </si>
  <si>
    <t>Pre test</t>
  </si>
  <si>
    <t>iVR experience</t>
  </si>
  <si>
    <t>Beatsaber, Educativo</t>
  </si>
  <si>
    <t>Educativa, youtube</t>
  </si>
  <si>
    <t>Educativa</t>
  </si>
  <si>
    <t>Videojuego</t>
  </si>
  <si>
    <t>Educativa y juegos</t>
  </si>
  <si>
    <t>Educativo</t>
  </si>
  <si>
    <t>Alyx, Doom</t>
  </si>
  <si>
    <t>Educativa, juegos</t>
  </si>
  <si>
    <t>FNAF</t>
  </si>
  <si>
    <t>Minecraft, beat saber</t>
  </si>
  <si>
    <t>Super Hot</t>
  </si>
  <si>
    <t>Educativa y youtube</t>
  </si>
  <si>
    <t>Beatsaber</t>
  </si>
  <si>
    <t>Educativa y beatsaber</t>
  </si>
  <si>
    <t>Beatsaber, PC Virtual Lab, Cooking Simulator</t>
  </si>
  <si>
    <t>Simulador</t>
  </si>
  <si>
    <t>Beatsaber, VR chat</t>
  </si>
  <si>
    <t>Cluster In-Game</t>
  </si>
  <si>
    <t>Cluster Post-game</t>
  </si>
  <si>
    <t>Cluster presence</t>
  </si>
  <si>
    <t>Cluster total</t>
  </si>
  <si>
    <t>N cluster</t>
  </si>
  <si>
    <t>Questionnaire</t>
  </si>
  <si>
    <t>In game version</t>
  </si>
  <si>
    <t>Post-game module</t>
  </si>
  <si>
    <t>Presence questionnaire</t>
  </si>
  <si>
    <t xml:space="preserve">Total </t>
  </si>
  <si>
    <t>Clusters characteristics (Variable)</t>
  </si>
  <si>
    <t xml:space="preserve"> </t>
  </si>
  <si>
    <t>Clusters characteristics total (Fixed)</t>
  </si>
  <si>
    <t>Users data</t>
  </si>
  <si>
    <t>Clusters</t>
  </si>
  <si>
    <t>ID</t>
  </si>
  <si>
    <t>Cluster Total 1</t>
  </si>
  <si>
    <t>Cluster Total 2</t>
  </si>
  <si>
    <t>Cluster Total 3</t>
  </si>
  <si>
    <t>Cluster</t>
  </si>
  <si>
    <t>N PC</t>
  </si>
  <si>
    <t>N VR</t>
  </si>
  <si>
    <t>N Low Xp</t>
  </si>
  <si>
    <t>N Mid Xp</t>
  </si>
  <si>
    <t>N High Xp</t>
  </si>
  <si>
    <t>N Total</t>
  </si>
  <si>
    <t>Game Experience QuestionnairePost-Game Module (Fixed)</t>
  </si>
  <si>
    <t xml:space="preserve">                                 </t>
  </si>
  <si>
    <t>Cluster composition</t>
  </si>
  <si>
    <t xml:space="preserve">Game Experience Questionnaire Post-Game Module </t>
  </si>
  <si>
    <t>Game Experience Questionnaire In Game Version</t>
  </si>
  <si>
    <t>Device</t>
  </si>
  <si>
    <t>Component</t>
  </si>
  <si>
    <t>Total N</t>
  </si>
  <si>
    <t>M Competence</t>
  </si>
  <si>
    <t>M Immersion</t>
  </si>
  <si>
    <t>M Flow</t>
  </si>
  <si>
    <t>M Tension</t>
  </si>
  <si>
    <t>M Challenge</t>
  </si>
  <si>
    <t xml:space="preserve">Cluster </t>
  </si>
  <si>
    <t>M Returning</t>
  </si>
  <si>
    <t>M Tiredness</t>
  </si>
  <si>
    <t>M Control Factors</t>
  </si>
  <si>
    <t>M Sensory Factors</t>
  </si>
  <si>
    <t>M Distraction Factors</t>
  </si>
  <si>
    <t>M Realism Factors</t>
  </si>
  <si>
    <t>M Negative affect</t>
  </si>
  <si>
    <t>M Positive affect</t>
  </si>
  <si>
    <t>SD</t>
  </si>
  <si>
    <t>SD Competence</t>
  </si>
  <si>
    <t>SD Immersion</t>
  </si>
  <si>
    <t>SD Flow</t>
  </si>
  <si>
    <t>SD Tension</t>
  </si>
  <si>
    <t>SD Challenge</t>
  </si>
  <si>
    <t>SD Negative affect</t>
  </si>
  <si>
    <t>SD Positive affect</t>
  </si>
  <si>
    <t>SD Returning</t>
  </si>
  <si>
    <t>SD Tiredness</t>
  </si>
  <si>
    <t>SD Control Factors</t>
  </si>
  <si>
    <t>SD Sensory Factors</t>
  </si>
  <si>
    <t>SD Distraction Factors</t>
  </si>
  <si>
    <t>SD Realism Factors</t>
  </si>
  <si>
    <t>Lox XP</t>
  </si>
  <si>
    <t>Mid XP</t>
  </si>
  <si>
    <t>High XP</t>
  </si>
  <si>
    <t>F</t>
  </si>
  <si>
    <t>Genre</t>
  </si>
  <si>
    <t>N F</t>
  </si>
  <si>
    <t>N M</t>
  </si>
  <si>
    <t>PA</t>
  </si>
  <si>
    <t>NA</t>
  </si>
  <si>
    <t>callgene</t>
  </si>
  <si>
    <t>challeg</t>
  </si>
  <si>
    <t>tension</t>
  </si>
  <si>
    <t>flow</t>
  </si>
  <si>
    <t>immersion</t>
  </si>
  <si>
    <t>competence</t>
  </si>
  <si>
    <t>chalge</t>
  </si>
  <si>
    <t>tensio</t>
  </si>
  <si>
    <t>flow+</t>
  </si>
  <si>
    <t>imersion</t>
  </si>
  <si>
    <t>Na</t>
  </si>
  <si>
    <t>retunt</t>
  </si>
  <si>
    <t>tirends</t>
  </si>
  <si>
    <t>.</t>
  </si>
  <si>
    <t>vR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</si>
</sst>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816C61"/>
        <bgColor indexed="64"/>
      </patternFill>
    </fill>
    <fill>
      <patternFill patternType="solid">
        <fgColor rgb="FF84A98C"/>
        <bgColor indexed="64"/>
      </patternFill>
    </fill>
    <fill>
      <patternFill patternType="solid">
        <fgColor rgb="FF588B8B"/>
        <bgColor indexed="64"/>
      </patternFill>
    </fill>
    <fill>
      <patternFill patternType="solid">
        <fgColor rgb="FF52489C"/>
        <bgColor indexed="64"/>
      </patternFill>
    </fill>
    <fill>
      <patternFill patternType="solid">
        <fgColor rgb="FFFFD5C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99CC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209">
    <xf numFmtId="0" fontId="0" fillId="0" borderId="0" xfId="0"/>
    <xf numFmtId="0" fontId="1" fillId="3" borderId="4" xfId="0" applyFont="1" applyFill="1" applyBorder="1"/>
    <xf numFmtId="0" fontId="1" fillId="4" borderId="4" xfId="0" applyFont="1" applyFill="1" applyBorder="1"/>
    <xf numFmtId="0" fontId="1" fillId="5" borderId="4" xfId="0" applyFont="1" applyFill="1" applyBorder="1"/>
    <xf numFmtId="0" fontId="1" fillId="2" borderId="4" xfId="0" applyFont="1" applyFill="1" applyBorder="1"/>
    <xf numFmtId="0" fontId="1" fillId="0" borderId="0" xfId="0" applyFont="1"/>
    <xf numFmtId="0" fontId="1" fillId="7" borderId="7" xfId="0" applyFont="1" applyFill="1" applyBorder="1"/>
    <xf numFmtId="0" fontId="0" fillId="6" borderId="6" xfId="0" applyFill="1" applyBorder="1"/>
    <xf numFmtId="0" fontId="0" fillId="6" borderId="9" xfId="0" applyFill="1" applyBorder="1"/>
    <xf numFmtId="0" fontId="0" fillId="0" borderId="6" xfId="0" applyBorder="1"/>
    <xf numFmtId="0" fontId="0" fillId="0" borderId="9" xfId="0" applyBorder="1"/>
    <xf numFmtId="0" fontId="0" fillId="0" borderId="8" xfId="0" applyBorder="1"/>
    <xf numFmtId="0" fontId="0" fillId="0" borderId="12" xfId="0" applyBorder="1"/>
    <xf numFmtId="0" fontId="0" fillId="0" borderId="14" xfId="0" applyBorder="1"/>
    <xf numFmtId="0" fontId="0" fillId="6" borderId="14" xfId="0" applyFill="1" applyBorder="1"/>
    <xf numFmtId="0" fontId="0" fillId="0" borderId="18" xfId="0" applyBorder="1"/>
    <xf numFmtId="2" fontId="0" fillId="0" borderId="0" xfId="0" applyNumberFormat="1"/>
    <xf numFmtId="0" fontId="1" fillId="6" borderId="7" xfId="0" applyFont="1" applyFill="1" applyBorder="1" applyAlignment="1">
      <alignment horizontal="left"/>
    </xf>
    <xf numFmtId="0" fontId="1" fillId="6" borderId="0" xfId="0" applyFont="1" applyFill="1" applyAlignment="1">
      <alignment horizontal="left"/>
    </xf>
    <xf numFmtId="2" fontId="0" fillId="0" borderId="18" xfId="0" applyNumberFormat="1" applyBorder="1"/>
    <xf numFmtId="0" fontId="1" fillId="0" borderId="1" xfId="0" applyFont="1" applyBorder="1"/>
    <xf numFmtId="0" fontId="1" fillId="0" borderId="2" xfId="0" applyFont="1" applyBorder="1"/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0" fillId="0" borderId="21" xfId="0" applyBorder="1"/>
    <xf numFmtId="2" fontId="0" fillId="0" borderId="21" xfId="0" applyNumberFormat="1" applyBorder="1"/>
    <xf numFmtId="0" fontId="0" fillId="0" borderId="20" xfId="0" applyBorder="1"/>
    <xf numFmtId="0" fontId="0" fillId="0" borderId="23" xfId="0" applyBorder="1"/>
    <xf numFmtId="2" fontId="0" fillId="0" borderId="23" xfId="0" applyNumberFormat="1" applyBorder="1"/>
    <xf numFmtId="0" fontId="0" fillId="0" borderId="22" xfId="0" applyBorder="1"/>
    <xf numFmtId="0" fontId="0" fillId="0" borderId="17" xfId="0" applyBorder="1"/>
    <xf numFmtId="0" fontId="0" fillId="6" borderId="0" xfId="0" applyFill="1"/>
    <xf numFmtId="0" fontId="0" fillId="0" borderId="25" xfId="0" applyBorder="1"/>
    <xf numFmtId="0" fontId="0" fillId="0" borderId="26" xfId="0" applyBorder="1"/>
    <xf numFmtId="0" fontId="4" fillId="0" borderId="0" xfId="0" applyFont="1"/>
    <xf numFmtId="0" fontId="1" fillId="0" borderId="16" xfId="0" applyFont="1" applyBorder="1"/>
    <xf numFmtId="0" fontId="1" fillId="0" borderId="5" xfId="0" applyFont="1" applyBorder="1"/>
    <xf numFmtId="0" fontId="1" fillId="0" borderId="5" xfId="0" applyFont="1" applyBorder="1" applyAlignment="1">
      <alignment horizontal="right"/>
    </xf>
    <xf numFmtId="0" fontId="1" fillId="0" borderId="8" xfId="0" applyFont="1" applyBorder="1" applyAlignment="1">
      <alignment horizontal="right"/>
    </xf>
    <xf numFmtId="0" fontId="0" fillId="0" borderId="27" xfId="0" applyBorder="1"/>
    <xf numFmtId="2" fontId="0" fillId="0" borderId="27" xfId="0" applyNumberFormat="1" applyBorder="1"/>
    <xf numFmtId="0" fontId="0" fillId="0" borderId="28" xfId="0" applyBorder="1"/>
    <xf numFmtId="0" fontId="1" fillId="0" borderId="0" xfId="0" applyFont="1" applyAlignment="1">
      <alignment vertical="center" wrapText="1"/>
    </xf>
    <xf numFmtId="2" fontId="0" fillId="0" borderId="29" xfId="0" applyNumberFormat="1" applyBorder="1"/>
    <xf numFmtId="9" fontId="0" fillId="0" borderId="23" xfId="1" applyFont="1" applyBorder="1"/>
    <xf numFmtId="0" fontId="1" fillId="0" borderId="0" xfId="0" applyFont="1" applyAlignment="1">
      <alignment horizontal="right"/>
    </xf>
    <xf numFmtId="0" fontId="6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/>
    </xf>
    <xf numFmtId="0" fontId="1" fillId="7" borderId="16" xfId="0" applyFont="1" applyFill="1" applyBorder="1"/>
    <xf numFmtId="0" fontId="0" fillId="8" borderId="4" xfId="0" applyFill="1" applyBorder="1"/>
    <xf numFmtId="0" fontId="0" fillId="9" borderId="4" xfId="0" applyFill="1" applyBorder="1"/>
    <xf numFmtId="0" fontId="0" fillId="10" borderId="7" xfId="0" applyFill="1" applyBorder="1"/>
    <xf numFmtId="0" fontId="0" fillId="10" borderId="30" xfId="0" applyFill="1" applyBorder="1"/>
    <xf numFmtId="0" fontId="0" fillId="10" borderId="24" xfId="0" applyFill="1" applyBorder="1"/>
    <xf numFmtId="0" fontId="1" fillId="0" borderId="1" xfId="0" applyFont="1" applyBorder="1" applyAlignment="1">
      <alignment horizontal="right"/>
    </xf>
    <xf numFmtId="0" fontId="0" fillId="0" borderId="0" xfId="0" applyAlignment="1">
      <alignment vertical="center"/>
    </xf>
    <xf numFmtId="1" fontId="0" fillId="0" borderId="21" xfId="0" applyNumberFormat="1" applyBorder="1"/>
    <xf numFmtId="1" fontId="0" fillId="0" borderId="23" xfId="0" applyNumberFormat="1" applyBorder="1"/>
    <xf numFmtId="1" fontId="0" fillId="0" borderId="18" xfId="0" applyNumberFormat="1" applyBorder="1"/>
    <xf numFmtId="0" fontId="1" fillId="7" borderId="4" xfId="0" applyFont="1" applyFill="1" applyBorder="1"/>
    <xf numFmtId="0" fontId="1" fillId="3" borderId="1" xfId="0" applyFont="1" applyFill="1" applyBorder="1"/>
    <xf numFmtId="0" fontId="1" fillId="6" borderId="16" xfId="0" applyFont="1" applyFill="1" applyBorder="1" applyAlignment="1">
      <alignment horizontal="left"/>
    </xf>
    <xf numFmtId="0" fontId="1" fillId="4" borderId="3" xfId="0" applyFont="1" applyFill="1" applyBorder="1"/>
    <xf numFmtId="0" fontId="1" fillId="6" borderId="8" xfId="0" applyFont="1" applyFill="1" applyBorder="1" applyAlignment="1">
      <alignment horizontal="left"/>
    </xf>
    <xf numFmtId="0" fontId="1" fillId="0" borderId="17" xfId="0" applyFont="1" applyBorder="1"/>
    <xf numFmtId="0" fontId="1" fillId="0" borderId="12" xfId="0" applyFont="1" applyBorder="1"/>
    <xf numFmtId="0" fontId="1" fillId="0" borderId="18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0" fontId="1" fillId="0" borderId="12" xfId="0" applyFont="1" applyBorder="1" applyAlignment="1">
      <alignment horizontal="right"/>
    </xf>
    <xf numFmtId="0" fontId="1" fillId="4" borderId="3" xfId="0" applyFont="1" applyFill="1" applyBorder="1" applyAlignment="1">
      <alignment wrapText="1"/>
    </xf>
    <xf numFmtId="0" fontId="1" fillId="4" borderId="4" xfId="0" applyFont="1" applyFill="1" applyBorder="1" applyAlignment="1">
      <alignment wrapText="1"/>
    </xf>
    <xf numFmtId="0" fontId="1" fillId="5" borderId="4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1" fillId="3" borderId="4" xfId="0" applyFont="1" applyFill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9" fontId="0" fillId="0" borderId="0" xfId="1" applyFont="1"/>
    <xf numFmtId="2" fontId="0" fillId="0" borderId="12" xfId="0" applyNumberFormat="1" applyBorder="1"/>
    <xf numFmtId="0" fontId="1" fillId="0" borderId="3" xfId="0" applyFont="1" applyBorder="1"/>
    <xf numFmtId="2" fontId="0" fillId="0" borderId="22" xfId="0" applyNumberFormat="1" applyBorder="1"/>
    <xf numFmtId="9" fontId="0" fillId="0" borderId="22" xfId="1" applyFont="1" applyBorder="1"/>
    <xf numFmtId="2" fontId="0" fillId="0" borderId="32" xfId="0" applyNumberFormat="1" applyBorder="1"/>
    <xf numFmtId="0" fontId="1" fillId="0" borderId="19" xfId="0" applyFont="1" applyBorder="1"/>
    <xf numFmtId="0" fontId="0" fillId="0" borderId="33" xfId="0" applyBorder="1"/>
    <xf numFmtId="9" fontId="0" fillId="0" borderId="27" xfId="1" applyFont="1" applyBorder="1"/>
    <xf numFmtId="9" fontId="0" fillId="0" borderId="28" xfId="1" applyFont="1" applyBorder="1"/>
    <xf numFmtId="0" fontId="0" fillId="0" borderId="34" xfId="0" applyBorder="1"/>
    <xf numFmtId="2" fontId="0" fillId="0" borderId="31" xfId="0" applyNumberFormat="1" applyBorder="1"/>
    <xf numFmtId="2" fontId="0" fillId="0" borderId="28" xfId="0" applyNumberFormat="1" applyBorder="1"/>
    <xf numFmtId="9" fontId="0" fillId="0" borderId="32" xfId="1" applyFont="1" applyBorder="1"/>
    <xf numFmtId="9" fontId="0" fillId="0" borderId="31" xfId="1" applyFont="1" applyBorder="1"/>
    <xf numFmtId="2" fontId="1" fillId="0" borderId="0" xfId="0" applyNumberFormat="1" applyFont="1" applyAlignment="1">
      <alignment horizontal="right"/>
    </xf>
    <xf numFmtId="2" fontId="1" fillId="0" borderId="6" xfId="0" applyNumberFormat="1" applyFont="1" applyBorder="1" applyAlignment="1">
      <alignment horizontal="right"/>
    </xf>
    <xf numFmtId="9" fontId="0" fillId="0" borderId="18" xfId="1" applyFont="1" applyBorder="1" applyAlignment="1">
      <alignment vertical="center" wrapText="1"/>
    </xf>
    <xf numFmtId="9" fontId="0" fillId="0" borderId="12" xfId="1" applyFont="1" applyBorder="1" applyAlignment="1">
      <alignment vertical="center" wrapText="1"/>
    </xf>
    <xf numFmtId="9" fontId="0" fillId="0" borderId="21" xfId="1" applyFont="1" applyBorder="1" applyAlignment="1">
      <alignment vertical="center" wrapText="1"/>
    </xf>
    <xf numFmtId="9" fontId="0" fillId="0" borderId="20" xfId="1" applyFont="1" applyBorder="1" applyAlignment="1">
      <alignment vertical="center" wrapText="1"/>
    </xf>
    <xf numFmtId="9" fontId="0" fillId="0" borderId="23" xfId="1" applyFont="1" applyBorder="1" applyAlignment="1">
      <alignment vertical="center" wrapText="1"/>
    </xf>
    <xf numFmtId="9" fontId="0" fillId="0" borderId="22" xfId="1" applyFont="1" applyBorder="1" applyAlignment="1">
      <alignment vertical="center" wrapText="1"/>
    </xf>
    <xf numFmtId="0" fontId="1" fillId="0" borderId="18" xfId="0" applyFont="1" applyBorder="1"/>
    <xf numFmtId="0" fontId="0" fillId="15" borderId="4" xfId="0" applyFill="1" applyBorder="1"/>
    <xf numFmtId="164" fontId="0" fillId="0" borderId="0" xfId="0" applyNumberFormat="1"/>
    <xf numFmtId="2" fontId="0" fillId="0" borderId="35" xfId="0" applyNumberFormat="1" applyBorder="1"/>
    <xf numFmtId="2" fontId="0" fillId="0" borderId="36" xfId="0" applyNumberFormat="1" applyBorder="1"/>
    <xf numFmtId="1" fontId="0" fillId="0" borderId="27" xfId="0" applyNumberFormat="1" applyBorder="1"/>
    <xf numFmtId="1" fontId="0" fillId="0" borderId="29" xfId="0" applyNumberFormat="1" applyBorder="1"/>
    <xf numFmtId="1" fontId="0" fillId="0" borderId="32" xfId="0" applyNumberFormat="1" applyBorder="1"/>
    <xf numFmtId="1" fontId="0" fillId="0" borderId="35" xfId="0" applyNumberFormat="1" applyBorder="1"/>
    <xf numFmtId="1" fontId="0" fillId="0" borderId="0" xfId="0" applyNumberFormat="1"/>
    <xf numFmtId="2" fontId="0" fillId="0" borderId="37" xfId="0" applyNumberFormat="1" applyBorder="1"/>
    <xf numFmtId="1" fontId="0" fillId="0" borderId="37" xfId="0" applyNumberFormat="1" applyBorder="1"/>
    <xf numFmtId="2" fontId="0" fillId="0" borderId="38" xfId="0" applyNumberFormat="1" applyBorder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center"/>
    </xf>
    <xf numFmtId="0" fontId="1" fillId="0" borderId="27" xfId="0" applyFont="1" applyBorder="1" applyAlignment="1">
      <alignment horizontal="center"/>
    </xf>
    <xf numFmtId="2" fontId="0" fillId="0" borderId="27" xfId="0" applyNumberFormat="1" applyBorder="1" applyAlignment="1">
      <alignment horizontal="center"/>
    </xf>
    <xf numFmtId="0" fontId="1" fillId="0" borderId="39" xfId="0" applyFont="1" applyBorder="1" applyAlignment="1">
      <alignment horizontal="center"/>
    </xf>
    <xf numFmtId="2" fontId="0" fillId="0" borderId="39" xfId="0" applyNumberFormat="1" applyBorder="1" applyAlignment="1">
      <alignment horizontal="center"/>
    </xf>
    <xf numFmtId="0" fontId="1" fillId="0" borderId="18" xfId="0" applyFont="1" applyBorder="1" applyAlignment="1">
      <alignment horizontal="center"/>
    </xf>
    <xf numFmtId="2" fontId="0" fillId="0" borderId="18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/>
    </xf>
    <xf numFmtId="0" fontId="0" fillId="0" borderId="21" xfId="0" applyBorder="1" applyAlignment="1">
      <alignment horizontal="center"/>
    </xf>
    <xf numFmtId="2" fontId="0" fillId="0" borderId="0" xfId="0" applyNumberForma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18" xfId="0" applyNumberFormat="1" applyFont="1" applyBorder="1" applyAlignment="1">
      <alignment horizontal="center" vertical="center"/>
    </xf>
    <xf numFmtId="2" fontId="0" fillId="0" borderId="18" xfId="0" applyNumberForma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2" fontId="0" fillId="0" borderId="39" xfId="0" applyNumberForma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2" fontId="0" fillId="0" borderId="27" xfId="0" applyNumberFormat="1" applyBorder="1" applyAlignment="1">
      <alignment horizontal="center" vertical="center"/>
    </xf>
    <xf numFmtId="2" fontId="1" fillId="0" borderId="39" xfId="0" applyNumberFormat="1" applyFont="1" applyBorder="1" applyAlignment="1">
      <alignment horizontal="center" vertical="center"/>
    </xf>
    <xf numFmtId="2" fontId="1" fillId="0" borderId="27" xfId="0" applyNumberFormat="1" applyFont="1" applyBorder="1" applyAlignment="1">
      <alignment horizontal="center" vertical="center"/>
    </xf>
    <xf numFmtId="0" fontId="1" fillId="16" borderId="4" xfId="0" applyFont="1" applyFill="1" applyBorder="1"/>
    <xf numFmtId="0" fontId="1" fillId="17" borderId="3" xfId="0" applyFont="1" applyFill="1" applyBorder="1"/>
    <xf numFmtId="0" fontId="1" fillId="17" borderId="4" xfId="0" applyFont="1" applyFill="1" applyBorder="1"/>
    <xf numFmtId="0" fontId="1" fillId="18" borderId="4" xfId="0" applyFont="1" applyFill="1" applyBorder="1"/>
    <xf numFmtId="0" fontId="1" fillId="7" borderId="5" xfId="0" applyFont="1" applyFill="1" applyBorder="1"/>
    <xf numFmtId="0" fontId="1" fillId="19" borderId="4" xfId="0" applyFont="1" applyFill="1" applyBorder="1"/>
    <xf numFmtId="0" fontId="1" fillId="20" borderId="4" xfId="0" applyFont="1" applyFill="1" applyBorder="1"/>
    <xf numFmtId="0" fontId="1" fillId="21" borderId="5" xfId="0" applyFont="1" applyFill="1" applyBorder="1"/>
    <xf numFmtId="0" fontId="1" fillId="21" borderId="1" xfId="0" applyFont="1" applyFill="1" applyBorder="1"/>
    <xf numFmtId="0" fontId="0" fillId="0" borderId="10" xfId="0" applyBorder="1"/>
    <xf numFmtId="0" fontId="0" fillId="0" borderId="11" xfId="0" applyBorder="1"/>
    <xf numFmtId="0" fontId="0" fillId="0" borderId="13" xfId="0" applyBorder="1"/>
    <xf numFmtId="0" fontId="0" fillId="0" borderId="15" xfId="0" applyBorder="1"/>
    <xf numFmtId="0" fontId="0" fillId="0" borderId="5" xfId="0" applyBorder="1"/>
    <xf numFmtId="0" fontId="1" fillId="7" borderId="30" xfId="0" applyFont="1" applyFill="1" applyBorder="1"/>
    <xf numFmtId="0" fontId="1" fillId="7" borderId="19" xfId="0" applyFont="1" applyFill="1" applyBorder="1"/>
    <xf numFmtId="9" fontId="0" fillId="0" borderId="17" xfId="1" applyFont="1" applyBorder="1"/>
    <xf numFmtId="9" fontId="0" fillId="0" borderId="12" xfId="1" applyFont="1" applyBorder="1"/>
    <xf numFmtId="0" fontId="0" fillId="0" borderId="1" xfId="0" applyBorder="1"/>
    <xf numFmtId="0" fontId="0" fillId="0" borderId="3" xfId="0" applyBorder="1"/>
    <xf numFmtId="9" fontId="0" fillId="0" borderId="2" xfId="1" applyFont="1" applyBorder="1"/>
    <xf numFmtId="9" fontId="0" fillId="0" borderId="3" xfId="1" applyFont="1" applyBorder="1"/>
    <xf numFmtId="0" fontId="2" fillId="11" borderId="17" xfId="0" applyFont="1" applyFill="1" applyBorder="1" applyAlignment="1">
      <alignment horizontal="center"/>
    </xf>
    <xf numFmtId="0" fontId="2" fillId="11" borderId="18" xfId="0" applyFont="1" applyFill="1" applyBorder="1" applyAlignment="1">
      <alignment horizontal="center"/>
    </xf>
    <xf numFmtId="0" fontId="2" fillId="11" borderId="12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12" borderId="5" xfId="0" applyFont="1" applyFill="1" applyBorder="1" applyAlignment="1">
      <alignment horizontal="center"/>
    </xf>
    <xf numFmtId="0" fontId="2" fillId="12" borderId="8" xfId="0" applyFont="1" applyFill="1" applyBorder="1" applyAlignment="1">
      <alignment horizontal="center"/>
    </xf>
    <xf numFmtId="0" fontId="3" fillId="13" borderId="2" xfId="0" applyFont="1" applyFill="1" applyBorder="1" applyAlignment="1">
      <alignment horizontal="center"/>
    </xf>
    <xf numFmtId="0" fontId="3" fillId="14" borderId="2" xfId="0" applyFont="1" applyFill="1" applyBorder="1" applyAlignment="1">
      <alignment horizontal="center"/>
    </xf>
    <xf numFmtId="0" fontId="3" fillId="14" borderId="3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7" borderId="1" xfId="0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1" fillId="0" borderId="16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21" xfId="0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2" fontId="1" fillId="0" borderId="18" xfId="0" applyNumberFormat="1" applyFont="1" applyBorder="1" applyAlignment="1">
      <alignment horizontal="center" vertical="center"/>
    </xf>
    <xf numFmtId="0" fontId="1" fillId="0" borderId="27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2F5597"/>
      <color rgb="FFBB0A21"/>
      <color rgb="FFF28F3B"/>
      <color rgb="FF588B8B"/>
      <color rgb="FFFF99CC"/>
      <color rgb="FFCC99FF"/>
      <color rgb="FFFFD5C2"/>
      <color rgb="FF52489C"/>
      <color rgb="FF84A98C"/>
      <color rgb="FF816C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GAME EXPERIENCE QUESTIONNAIRE – IN GAME VERSION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Figures!$C$9</c:f>
              <c:strCache>
                <c:ptCount val="1"/>
                <c:pt idx="0">
                  <c:v>PC</c:v>
                </c:pt>
              </c:strCache>
            </c:strRef>
          </c:tx>
          <c:spPr>
            <a:ln w="28575" cap="rnd">
              <a:solidFill>
                <a:srgbClr val="588B8B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Figures!$D$8:$J$8</c:f>
              <c:strCache>
                <c:ptCount val="7"/>
                <c:pt idx="0">
                  <c:v>Competence</c:v>
                </c:pt>
                <c:pt idx="1">
                  <c:v>Immersion</c:v>
                </c:pt>
                <c:pt idx="2">
                  <c:v>Flow</c:v>
                </c:pt>
                <c:pt idx="3">
                  <c:v>Tension</c:v>
                </c:pt>
                <c:pt idx="4">
                  <c:v>Challenge</c:v>
                </c:pt>
                <c:pt idx="5">
                  <c:v>Negative affect</c:v>
                </c:pt>
                <c:pt idx="6">
                  <c:v>Positive affect</c:v>
                </c:pt>
              </c:strCache>
            </c:strRef>
          </c:cat>
          <c:val>
            <c:numRef>
              <c:f>Figures!$D$9:$J$9</c:f>
              <c:numCache>
                <c:formatCode>0.00</c:formatCode>
                <c:ptCount val="7"/>
                <c:pt idx="0">
                  <c:v>2.96</c:v>
                </c:pt>
                <c:pt idx="1">
                  <c:v>2.78</c:v>
                </c:pt>
                <c:pt idx="2">
                  <c:v>1.94</c:v>
                </c:pt>
                <c:pt idx="3">
                  <c:v>0.54</c:v>
                </c:pt>
                <c:pt idx="4">
                  <c:v>1.88</c:v>
                </c:pt>
                <c:pt idx="5">
                  <c:v>0.36</c:v>
                </c:pt>
                <c:pt idx="6">
                  <c:v>3.16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DF-4BD4-8B41-AC4B7793AE4E}"/>
            </c:ext>
          </c:extLst>
        </c:ser>
        <c:ser>
          <c:idx val="1"/>
          <c:order val="1"/>
          <c:tx>
            <c:strRef>
              <c:f>Figures!$C$10</c:f>
              <c:strCache>
                <c:ptCount val="1"/>
                <c:pt idx="0">
                  <c:v>VR</c:v>
                </c:pt>
              </c:strCache>
            </c:strRef>
          </c:tx>
          <c:spPr>
            <a:ln w="28575" cap="rnd">
              <a:solidFill>
                <a:srgbClr val="2F5597"/>
              </a:solidFill>
              <a:round/>
            </a:ln>
            <a:effectLst/>
          </c:spPr>
          <c:marker>
            <c:symbol val="none"/>
          </c:marker>
          <c:cat>
            <c:strRef>
              <c:f>Figures!$D$8:$J$8</c:f>
              <c:strCache>
                <c:ptCount val="7"/>
                <c:pt idx="0">
                  <c:v>Competence</c:v>
                </c:pt>
                <c:pt idx="1">
                  <c:v>Immersion</c:v>
                </c:pt>
                <c:pt idx="2">
                  <c:v>Flow</c:v>
                </c:pt>
                <c:pt idx="3">
                  <c:v>Tension</c:v>
                </c:pt>
                <c:pt idx="4">
                  <c:v>Challenge</c:v>
                </c:pt>
                <c:pt idx="5">
                  <c:v>Negative affect</c:v>
                </c:pt>
                <c:pt idx="6">
                  <c:v>Positive affect</c:v>
                </c:pt>
              </c:strCache>
            </c:strRef>
          </c:cat>
          <c:val>
            <c:numRef>
              <c:f>Figures!$D$10:$J$10</c:f>
              <c:numCache>
                <c:formatCode>0.00</c:formatCode>
                <c:ptCount val="7"/>
                <c:pt idx="0">
                  <c:v>2.5714285714285716</c:v>
                </c:pt>
                <c:pt idx="1">
                  <c:v>3.3214285714285716</c:v>
                </c:pt>
                <c:pt idx="2">
                  <c:v>2.4642857142857144</c:v>
                </c:pt>
                <c:pt idx="3">
                  <c:v>1.125</c:v>
                </c:pt>
                <c:pt idx="4">
                  <c:v>2</c:v>
                </c:pt>
                <c:pt idx="5">
                  <c:v>0.625</c:v>
                </c:pt>
                <c:pt idx="6">
                  <c:v>3.0535714285714284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5DF-4BD4-8B41-AC4B7793AE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797895"/>
        <c:axId val="501799943"/>
        <c:extLst>
          <c:ext xmlns:c15="http://schemas.microsoft.com/office/drawing/2012/chart" uri="{02D57815-91ED-43cb-92C2-25804820EDAC}">
            <c15:filteredRad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Figures!$C$11</c15:sqref>
                        </c15:formulaRef>
                      </c:ext>
                    </c:extLst>
                    <c:strCache>
                      <c:ptCount val="1"/>
                      <c:pt idx="0">
                        <c:v>Lox XP</c:v>
                      </c:pt>
                    </c:strCache>
                  </c:strRef>
                </c:tx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Figures!$D$8:$J$8</c15:sqref>
                        </c15:formulaRef>
                      </c:ext>
                    </c:extLst>
                    <c:strCache>
                      <c:ptCount val="7"/>
                      <c:pt idx="0">
                        <c:v>Competence</c:v>
                      </c:pt>
                      <c:pt idx="1">
                        <c:v>Immersion</c:v>
                      </c:pt>
                      <c:pt idx="2">
                        <c:v>Flow</c:v>
                      </c:pt>
                      <c:pt idx="3">
                        <c:v>Tension</c:v>
                      </c:pt>
                      <c:pt idx="4">
                        <c:v>Challenge</c:v>
                      </c:pt>
                      <c:pt idx="5">
                        <c:v>Negative affect</c:v>
                      </c:pt>
                      <c:pt idx="6">
                        <c:v>Positive affect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Figures!$D$11:$J$11</c15:sqref>
                        </c15:formulaRef>
                      </c:ext>
                    </c:extLst>
                    <c:numCache>
                      <c:formatCode>0%</c:formatCode>
                      <c:ptCount val="7"/>
                      <c:pt idx="0">
                        <c:v>1.2031726662599145</c:v>
                      </c:pt>
                      <c:pt idx="1">
                        <c:v>1.0972149238045192</c:v>
                      </c:pt>
                      <c:pt idx="2">
                        <c:v>0.97800586510263932</c:v>
                      </c:pt>
                      <c:pt idx="3">
                        <c:v>0.51785714285714279</c:v>
                      </c:pt>
                      <c:pt idx="4">
                        <c:v>1.0869218500797448</c:v>
                      </c:pt>
                      <c:pt idx="5">
                        <c:v>0.55922865013774103</c:v>
                      </c:pt>
                      <c:pt idx="6">
                        <c:v>1.1124540199684709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8-F5DF-4BD4-8B41-AC4B7793AE4E}"/>
                  </c:ext>
                </c:extLst>
              </c15:ser>
            </c15:filteredRadarSeries>
            <c15:filteredRad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Figures!$C$12</c15:sqref>
                        </c15:formulaRef>
                      </c:ext>
                    </c:extLst>
                    <c:strCache>
                      <c:ptCount val="1"/>
                      <c:pt idx="0">
                        <c:v>Mid XP</c:v>
                      </c:pt>
                    </c:strCache>
                  </c:strRef>
                </c:tx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Figures!$D$8:$J$8</c15:sqref>
                        </c15:formulaRef>
                      </c:ext>
                    </c:extLst>
                    <c:strCache>
                      <c:ptCount val="7"/>
                      <c:pt idx="0">
                        <c:v>Competence</c:v>
                      </c:pt>
                      <c:pt idx="1">
                        <c:v>Immersion</c:v>
                      </c:pt>
                      <c:pt idx="2">
                        <c:v>Flow</c:v>
                      </c:pt>
                      <c:pt idx="3">
                        <c:v>Tension</c:v>
                      </c:pt>
                      <c:pt idx="4">
                        <c:v>Challenge</c:v>
                      </c:pt>
                      <c:pt idx="5">
                        <c:v>Negative affect</c:v>
                      </c:pt>
                      <c:pt idx="6">
                        <c:v>Positive affect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Figures!$D$12:$J$12</c15:sqref>
                        </c15:formulaRef>
                      </c:ext>
                    </c:extLst>
                    <c:numCache>
                      <c:formatCode>0%</c:formatCode>
                      <c:ptCount val="7"/>
                      <c:pt idx="0">
                        <c:v>1</c:v>
                      </c:pt>
                      <c:pt idx="1">
                        <c:v>1</c:v>
                      </c:pt>
                      <c:pt idx="2">
                        <c:v>1</c:v>
                      </c:pt>
                      <c:pt idx="3">
                        <c:v>1</c:v>
                      </c:pt>
                      <c:pt idx="4">
                        <c:v>1</c:v>
                      </c:pt>
                      <c:pt idx="5">
                        <c:v>1</c:v>
                      </c:pt>
                      <c:pt idx="6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F5DF-4BD4-8B41-AC4B7793AE4E}"/>
                  </c:ext>
                </c:extLst>
              </c15:ser>
            </c15:filteredRadarSeries>
            <c15:filteredRad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Figures!$C$13</c15:sqref>
                        </c15:formulaRef>
                      </c:ext>
                    </c:extLst>
                    <c:strCache>
                      <c:ptCount val="1"/>
                      <c:pt idx="0">
                        <c:v>High XP</c:v>
                      </c:pt>
                    </c:strCache>
                  </c:strRef>
                </c:tx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Figures!$D$8:$J$8</c15:sqref>
                        </c15:formulaRef>
                      </c:ext>
                    </c:extLst>
                    <c:strCache>
                      <c:ptCount val="7"/>
                      <c:pt idx="0">
                        <c:v>Competence</c:v>
                      </c:pt>
                      <c:pt idx="1">
                        <c:v>Immersion</c:v>
                      </c:pt>
                      <c:pt idx="2">
                        <c:v>Flow</c:v>
                      </c:pt>
                      <c:pt idx="3">
                        <c:v>Tension</c:v>
                      </c:pt>
                      <c:pt idx="4">
                        <c:v>Challenge</c:v>
                      </c:pt>
                      <c:pt idx="5">
                        <c:v>Negative affect</c:v>
                      </c:pt>
                      <c:pt idx="6">
                        <c:v>Positive affect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Figures!$D$13:$J$13</c15:sqref>
                        </c15:formulaRef>
                      </c:ext>
                    </c:extLst>
                    <c:numCache>
                      <c:formatCode>0%</c:formatCode>
                      <c:ptCount val="7"/>
                      <c:pt idx="0">
                        <c:v>1.1228704181724316</c:v>
                      </c:pt>
                      <c:pt idx="1">
                        <c:v>1.0315695864828813</c:v>
                      </c:pt>
                      <c:pt idx="2">
                        <c:v>1.1693548387096775</c:v>
                      </c:pt>
                      <c:pt idx="3">
                        <c:v>0.91620879120879117</c:v>
                      </c:pt>
                      <c:pt idx="4">
                        <c:v>0.88056680161943324</c:v>
                      </c:pt>
                      <c:pt idx="5">
                        <c:v>0.87878787878787878</c:v>
                      </c:pt>
                      <c:pt idx="6">
                        <c:v>1.0702534459759894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F5DF-4BD4-8B41-AC4B7793AE4E}"/>
                  </c:ext>
                </c:extLst>
              </c15:ser>
            </c15:filteredRadarSeries>
            <c15:filteredRad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Figures!$C$14</c15:sqref>
                        </c15:formulaRef>
                      </c:ext>
                    </c:extLst>
                    <c:strCache>
                      <c:ptCount val="1"/>
                      <c:pt idx="0">
                        <c:v>Cluster 1</c:v>
                      </c:pt>
                    </c:strCache>
                  </c:strRef>
                </c:tx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Figures!$D$8:$J$8</c15:sqref>
                        </c15:formulaRef>
                      </c:ext>
                    </c:extLst>
                    <c:strCache>
                      <c:ptCount val="7"/>
                      <c:pt idx="0">
                        <c:v>Competence</c:v>
                      </c:pt>
                      <c:pt idx="1">
                        <c:v>Immersion</c:v>
                      </c:pt>
                      <c:pt idx="2">
                        <c:v>Flow</c:v>
                      </c:pt>
                      <c:pt idx="3">
                        <c:v>Tension</c:v>
                      </c:pt>
                      <c:pt idx="4">
                        <c:v>Challenge</c:v>
                      </c:pt>
                      <c:pt idx="5">
                        <c:v>Negative affect</c:v>
                      </c:pt>
                      <c:pt idx="6">
                        <c:v>Positive affect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Figures!$D$14:$J$14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1.8333333333333333</c:v>
                      </c:pt>
                      <c:pt idx="1">
                        <c:v>2.9166666666666665</c:v>
                      </c:pt>
                      <c:pt idx="2">
                        <c:v>2.4166666666666665</c:v>
                      </c:pt>
                      <c:pt idx="3">
                        <c:v>1.75</c:v>
                      </c:pt>
                      <c:pt idx="4">
                        <c:v>1.9583333333333333</c:v>
                      </c:pt>
                      <c:pt idx="5">
                        <c:v>1.2083333333333333</c:v>
                      </c:pt>
                      <c:pt idx="6">
                        <c:v>2.4166666666666665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F5DF-4BD4-8B41-AC4B7793AE4E}"/>
                  </c:ext>
                </c:extLst>
              </c15:ser>
            </c15:filteredRadarSeries>
            <c15:filteredRad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Figures!$C$15</c15:sqref>
                        </c15:formulaRef>
                      </c:ext>
                    </c:extLst>
                    <c:strCache>
                      <c:ptCount val="1"/>
                      <c:pt idx="0">
                        <c:v>Cluster 2</c:v>
                      </c:pt>
                    </c:strCache>
                  </c:strRef>
                </c:tx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Figures!$D$8:$J$8</c15:sqref>
                        </c15:formulaRef>
                      </c:ext>
                    </c:extLst>
                    <c:strCache>
                      <c:ptCount val="7"/>
                      <c:pt idx="0">
                        <c:v>Competence</c:v>
                      </c:pt>
                      <c:pt idx="1">
                        <c:v>Immersion</c:v>
                      </c:pt>
                      <c:pt idx="2">
                        <c:v>Flow</c:v>
                      </c:pt>
                      <c:pt idx="3">
                        <c:v>Tension</c:v>
                      </c:pt>
                      <c:pt idx="4">
                        <c:v>Challenge</c:v>
                      </c:pt>
                      <c:pt idx="5">
                        <c:v>Negative affect</c:v>
                      </c:pt>
                      <c:pt idx="6">
                        <c:v>Positive affect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Figures!$D$15:$J$15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2.6875</c:v>
                      </c:pt>
                      <c:pt idx="1">
                        <c:v>2.7708333333333335</c:v>
                      </c:pt>
                      <c:pt idx="2">
                        <c:v>1.8333333333333333</c:v>
                      </c:pt>
                      <c:pt idx="3">
                        <c:v>0.33333333333333331</c:v>
                      </c:pt>
                      <c:pt idx="4">
                        <c:v>1.8958333333333333</c:v>
                      </c:pt>
                      <c:pt idx="5">
                        <c:v>0.25</c:v>
                      </c:pt>
                      <c:pt idx="6">
                        <c:v>3.0416666666666665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F5DF-4BD4-8B41-AC4B7793AE4E}"/>
                  </c:ext>
                </c:extLst>
              </c15:ser>
            </c15:filteredRadarSeries>
            <c15:filteredRad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Figures!$C$16</c15:sqref>
                        </c15:formulaRef>
                      </c:ext>
                    </c:extLst>
                    <c:strCache>
                      <c:ptCount val="1"/>
                      <c:pt idx="0">
                        <c:v>Cluster 3</c:v>
                      </c:pt>
                    </c:strCache>
                  </c:strRef>
                </c:tx>
                <c:spPr>
                  <a:ln>
                    <a:solidFill>
                      <a:schemeClr val="accent5">
                        <a:lumMod val="75000"/>
                      </a:schemeClr>
                    </a:solidFill>
                  </a:ln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Figures!$D$8:$J$8</c15:sqref>
                        </c15:formulaRef>
                      </c:ext>
                    </c:extLst>
                    <c:strCache>
                      <c:ptCount val="7"/>
                      <c:pt idx="0">
                        <c:v>Competence</c:v>
                      </c:pt>
                      <c:pt idx="1">
                        <c:v>Immersion</c:v>
                      </c:pt>
                      <c:pt idx="2">
                        <c:v>Flow</c:v>
                      </c:pt>
                      <c:pt idx="3">
                        <c:v>Tension</c:v>
                      </c:pt>
                      <c:pt idx="4">
                        <c:v>Challenge</c:v>
                      </c:pt>
                      <c:pt idx="5">
                        <c:v>Negative affect</c:v>
                      </c:pt>
                      <c:pt idx="6">
                        <c:v>Positive affect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Figures!$D$16:$J$16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3.5</c:v>
                      </c:pt>
                      <c:pt idx="1">
                        <c:v>3.5882352941176472</c:v>
                      </c:pt>
                      <c:pt idx="2">
                        <c:v>2.6176470588235294</c:v>
                      </c:pt>
                      <c:pt idx="3">
                        <c:v>0.94117647058823528</c:v>
                      </c:pt>
                      <c:pt idx="4">
                        <c:v>2</c:v>
                      </c:pt>
                      <c:pt idx="5">
                        <c:v>0.35294117647058826</c:v>
                      </c:pt>
                      <c:pt idx="6">
                        <c:v>3.6764705882352939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F5DF-4BD4-8B41-AC4B7793AE4E}"/>
                  </c:ext>
                </c:extLst>
              </c15:ser>
            </c15:filteredRadarSeries>
            <c15:filteredRad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Figures!$C$17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>
                    <a:solidFill>
                      <a:schemeClr val="accent6">
                        <a:lumMod val="75000"/>
                      </a:schemeClr>
                    </a:solidFill>
                  </a:ln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Figures!$D$8:$J$8</c15:sqref>
                        </c15:formulaRef>
                      </c:ext>
                    </c:extLst>
                    <c:strCache>
                      <c:ptCount val="7"/>
                      <c:pt idx="0">
                        <c:v>Competence</c:v>
                      </c:pt>
                      <c:pt idx="1">
                        <c:v>Immersion</c:v>
                      </c:pt>
                      <c:pt idx="2">
                        <c:v>Flow</c:v>
                      </c:pt>
                      <c:pt idx="3">
                        <c:v>Tension</c:v>
                      </c:pt>
                      <c:pt idx="4">
                        <c:v>Challenge</c:v>
                      </c:pt>
                      <c:pt idx="5">
                        <c:v>Negative affect</c:v>
                      </c:pt>
                      <c:pt idx="6">
                        <c:v>Positive affect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Figures!$D$17:$J$17</c15:sqref>
                        </c15:formulaRef>
                      </c:ext>
                    </c:extLst>
                    <c:numCache>
                      <c:formatCode>0.00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F5DF-4BD4-8B41-AC4B7793AE4E}"/>
                  </c:ext>
                </c:extLst>
              </c15:ser>
            </c15:filteredRadarSeries>
            <c15:filteredRada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Figures!$C$18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Figures!$D$8:$J$8</c15:sqref>
                        </c15:formulaRef>
                      </c:ext>
                    </c:extLst>
                    <c:strCache>
                      <c:ptCount val="7"/>
                      <c:pt idx="0">
                        <c:v>Competence</c:v>
                      </c:pt>
                      <c:pt idx="1">
                        <c:v>Immersion</c:v>
                      </c:pt>
                      <c:pt idx="2">
                        <c:v>Flow</c:v>
                      </c:pt>
                      <c:pt idx="3">
                        <c:v>Tension</c:v>
                      </c:pt>
                      <c:pt idx="4">
                        <c:v>Challenge</c:v>
                      </c:pt>
                      <c:pt idx="5">
                        <c:v>Negative affect</c:v>
                      </c:pt>
                      <c:pt idx="6">
                        <c:v>Positive affect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Figures!$D$18:$J$18</c15:sqref>
                        </c15:formulaRef>
                      </c:ext>
                    </c:extLst>
                    <c:numCache>
                      <c:formatCode>0.00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F5DF-4BD4-8B41-AC4B7793AE4E}"/>
                  </c:ext>
                </c:extLst>
              </c15:ser>
            </c15:filteredRadarSeries>
            <c15:filteredRada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Results!#REF!</c15:sqref>
                        </c15:formulaRef>
                      </c:ext>
                    </c:extLst>
                  </c:strRef>
                </c:tx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Figures!$D$8:$J$8</c15:sqref>
                        </c15:formulaRef>
                      </c:ext>
                    </c:extLst>
                    <c:strCache>
                      <c:ptCount val="7"/>
                      <c:pt idx="0">
                        <c:v>Competence</c:v>
                      </c:pt>
                      <c:pt idx="1">
                        <c:v>Immersion</c:v>
                      </c:pt>
                      <c:pt idx="2">
                        <c:v>Flow</c:v>
                      </c:pt>
                      <c:pt idx="3">
                        <c:v>Tension</c:v>
                      </c:pt>
                      <c:pt idx="4">
                        <c:v>Challenge</c:v>
                      </c:pt>
                      <c:pt idx="5">
                        <c:v>Negative affect</c:v>
                      </c:pt>
                      <c:pt idx="6">
                        <c:v>Positive affect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Figures!$H$19:$J$19</c15:sqref>
                        </c15:formulaRef>
                      </c:ext>
                    </c:extLst>
                    <c:numCache>
                      <c:formatCode>0.00</c:formatCode>
                      <c:ptCount val="3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F5DF-4BD4-8B41-AC4B7793AE4E}"/>
                  </c:ext>
                </c:extLst>
              </c15:ser>
            </c15:filteredRadarSeries>
            <c15:filteredRad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Results!#REF!</c15:sqref>
                        </c15:formulaRef>
                      </c:ext>
                    </c:extLst>
                  </c:strRef>
                </c:tx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Figures!$D$8:$J$8</c15:sqref>
                        </c15:formulaRef>
                      </c:ext>
                    </c:extLst>
                    <c:strCache>
                      <c:ptCount val="7"/>
                      <c:pt idx="0">
                        <c:v>Competence</c:v>
                      </c:pt>
                      <c:pt idx="1">
                        <c:v>Immersion</c:v>
                      </c:pt>
                      <c:pt idx="2">
                        <c:v>Flow</c:v>
                      </c:pt>
                      <c:pt idx="3">
                        <c:v>Tension</c:v>
                      </c:pt>
                      <c:pt idx="4">
                        <c:v>Challenge</c:v>
                      </c:pt>
                      <c:pt idx="5">
                        <c:v>Negative affect</c:v>
                      </c:pt>
                      <c:pt idx="6">
                        <c:v>Positive affect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Figures!$H$20:$J$20</c15:sqref>
                        </c15:formulaRef>
                      </c:ext>
                    </c:extLst>
                    <c:numCache>
                      <c:formatCode>0.00</c:formatCode>
                      <c:ptCount val="3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F5DF-4BD4-8B41-AC4B7793AE4E}"/>
                  </c:ext>
                </c:extLst>
              </c15:ser>
            </c15:filteredRadarSeries>
          </c:ext>
        </c:extLst>
      </c:radarChart>
      <c:catAx>
        <c:axId val="5017978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ES"/>
          </a:p>
        </c:txPr>
        <c:crossAx val="501799943"/>
        <c:crosses val="autoZero"/>
        <c:auto val="1"/>
        <c:lblAlgn val="ctr"/>
        <c:lblOffset val="100"/>
        <c:noMultiLvlLbl val="0"/>
      </c:catAx>
      <c:valAx>
        <c:axId val="501799943"/>
        <c:scaling>
          <c:orientation val="minMax"/>
          <c:max val="3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01797895"/>
        <c:crosses val="autoZero"/>
        <c:crossBetween val="between"/>
        <c:majorUnit val="0.5"/>
      </c:valAx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s-E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CLUSTER COMPOSITION</a:t>
            </a:r>
          </a:p>
        </c:rich>
      </c:tx>
      <c:layout>
        <c:manualLayout>
          <c:xMode val="edge"/>
          <c:yMode val="edge"/>
          <c:x val="0.32361500071663579"/>
          <c:y val="1.73469383109181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Figures!$D$45</c:f>
              <c:strCache>
                <c:ptCount val="1"/>
                <c:pt idx="0">
                  <c:v>PC</c:v>
                </c:pt>
              </c:strCache>
            </c:strRef>
          </c:tx>
          <c:spPr>
            <a:solidFill>
              <a:srgbClr val="588B8B"/>
            </a:solidFill>
            <a:ln>
              <a:noFill/>
            </a:ln>
            <a:effectLst/>
          </c:spPr>
          <c:invertIfNegative val="0"/>
          <c:cat>
            <c:strRef>
              <c:f>Figures!$C$46:$C$48</c:f>
              <c:strCache>
                <c:ptCount val="3"/>
                <c:pt idx="0">
                  <c:v>Cluster 1</c:v>
                </c:pt>
                <c:pt idx="1">
                  <c:v>Cluster 2</c:v>
                </c:pt>
                <c:pt idx="2">
                  <c:v>Cluster 3</c:v>
                </c:pt>
              </c:strCache>
            </c:strRef>
          </c:cat>
          <c:val>
            <c:numRef>
              <c:f>Figures!$D$46:$D$48</c:f>
              <c:numCache>
                <c:formatCode>0%</c:formatCode>
                <c:ptCount val="3"/>
                <c:pt idx="0">
                  <c:v>0.16666666666666699</c:v>
                </c:pt>
                <c:pt idx="1">
                  <c:v>0.66666666666666663</c:v>
                </c:pt>
                <c:pt idx="2">
                  <c:v>0.41176470588235292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2C-461D-B5A5-88079578372B}"/>
            </c:ext>
          </c:extLst>
        </c:ser>
        <c:ser>
          <c:idx val="1"/>
          <c:order val="1"/>
          <c:tx>
            <c:strRef>
              <c:f>Figures!$E$45</c:f>
              <c:strCache>
                <c:ptCount val="1"/>
                <c:pt idx="0">
                  <c:v>VR</c:v>
                </c:pt>
              </c:strCache>
            </c:strRef>
          </c:tx>
          <c:spPr>
            <a:solidFill>
              <a:srgbClr val="2F5597"/>
            </a:solidFill>
            <a:ln>
              <a:noFill/>
            </a:ln>
            <a:effectLst/>
          </c:spPr>
          <c:invertIfNegative val="0"/>
          <c:cat>
            <c:strRef>
              <c:f>Figures!$C$46:$C$48</c:f>
              <c:strCache>
                <c:ptCount val="3"/>
                <c:pt idx="0">
                  <c:v>Cluster 1</c:v>
                </c:pt>
                <c:pt idx="1">
                  <c:v>Cluster 2</c:v>
                </c:pt>
                <c:pt idx="2">
                  <c:v>Cluster 3</c:v>
                </c:pt>
              </c:strCache>
            </c:strRef>
          </c:cat>
          <c:val>
            <c:numRef>
              <c:f>Figures!$E$46:$E$48</c:f>
              <c:numCache>
                <c:formatCode>0%</c:formatCode>
                <c:ptCount val="3"/>
                <c:pt idx="0">
                  <c:v>0.83333333333333337</c:v>
                </c:pt>
                <c:pt idx="1">
                  <c:v>0.33333333333333331</c:v>
                </c:pt>
                <c:pt idx="2">
                  <c:v>0.58823529411764708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2C-461D-B5A5-88079578372B}"/>
            </c:ext>
          </c:extLst>
        </c:ser>
        <c:ser>
          <c:idx val="2"/>
          <c:order val="2"/>
          <c:tx>
            <c:strRef>
              <c:f>Figures!$F$45</c:f>
              <c:strCache>
                <c:ptCount val="1"/>
                <c:pt idx="0">
                  <c:v>Lox XP</c:v>
                </c:pt>
              </c:strCache>
            </c:strRef>
          </c:tx>
          <c:spPr>
            <a:solidFill>
              <a:srgbClr val="F28F3B"/>
            </a:solidFill>
            <a:ln>
              <a:noFill/>
            </a:ln>
            <a:effectLst/>
          </c:spPr>
          <c:invertIfNegative val="0"/>
          <c:cat>
            <c:strRef>
              <c:f>Figures!$C$46:$C$48</c:f>
              <c:strCache>
                <c:ptCount val="3"/>
                <c:pt idx="0">
                  <c:v>Cluster 1</c:v>
                </c:pt>
                <c:pt idx="1">
                  <c:v>Cluster 2</c:v>
                </c:pt>
                <c:pt idx="2">
                  <c:v>Cluster 3</c:v>
                </c:pt>
              </c:strCache>
            </c:strRef>
          </c:cat>
          <c:val>
            <c:numRef>
              <c:f>Figures!$F$46:$F$48</c:f>
              <c:numCache>
                <c:formatCode>0%</c:formatCode>
                <c:ptCount val="3"/>
                <c:pt idx="0">
                  <c:v>0.16666666666666666</c:v>
                </c:pt>
                <c:pt idx="1">
                  <c:v>0.20833333333333334</c:v>
                </c:pt>
                <c:pt idx="2">
                  <c:v>0.23529411764705882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2C-461D-B5A5-88079578372B}"/>
            </c:ext>
          </c:extLst>
        </c:ser>
        <c:ser>
          <c:idx val="3"/>
          <c:order val="3"/>
          <c:tx>
            <c:strRef>
              <c:f>Figures!$G$45</c:f>
              <c:strCache>
                <c:ptCount val="1"/>
                <c:pt idx="0">
                  <c:v>Mid XP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Figures!$C$46:$C$48</c:f>
              <c:strCache>
                <c:ptCount val="3"/>
                <c:pt idx="0">
                  <c:v>Cluster 1</c:v>
                </c:pt>
                <c:pt idx="1">
                  <c:v>Cluster 2</c:v>
                </c:pt>
                <c:pt idx="2">
                  <c:v>Cluster 3</c:v>
                </c:pt>
              </c:strCache>
            </c:strRef>
          </c:cat>
          <c:val>
            <c:numRef>
              <c:f>Figures!$G$46:$G$48</c:f>
              <c:numCache>
                <c:formatCode>0%</c:formatCode>
                <c:ptCount val="3"/>
                <c:pt idx="0">
                  <c:v>0.58333333333333337</c:v>
                </c:pt>
                <c:pt idx="1">
                  <c:v>0.58333333333333337</c:v>
                </c:pt>
                <c:pt idx="2">
                  <c:v>0.47058823529411764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2C-461D-B5A5-88079578372B}"/>
            </c:ext>
          </c:extLst>
        </c:ser>
        <c:ser>
          <c:idx val="4"/>
          <c:order val="4"/>
          <c:tx>
            <c:strRef>
              <c:f>Figures!$H$45</c:f>
              <c:strCache>
                <c:ptCount val="1"/>
                <c:pt idx="0">
                  <c:v>High XP</c:v>
                </c:pt>
              </c:strCache>
            </c:strRef>
          </c:tx>
          <c:spPr>
            <a:solidFill>
              <a:srgbClr val="BB0A21"/>
            </a:solidFill>
            <a:ln>
              <a:noFill/>
            </a:ln>
            <a:effectLst/>
          </c:spPr>
          <c:invertIfNegative val="0"/>
          <c:cat>
            <c:strRef>
              <c:f>Figures!$C$46:$C$48</c:f>
              <c:strCache>
                <c:ptCount val="3"/>
                <c:pt idx="0">
                  <c:v>Cluster 1</c:v>
                </c:pt>
                <c:pt idx="1">
                  <c:v>Cluster 2</c:v>
                </c:pt>
                <c:pt idx="2">
                  <c:v>Cluster 3</c:v>
                </c:pt>
              </c:strCache>
            </c:strRef>
          </c:cat>
          <c:val>
            <c:numRef>
              <c:f>Figures!$H$46:$H$48</c:f>
              <c:numCache>
                <c:formatCode>0%</c:formatCode>
                <c:ptCount val="3"/>
                <c:pt idx="0">
                  <c:v>0.25</c:v>
                </c:pt>
                <c:pt idx="1">
                  <c:v>0.20833333333333334</c:v>
                </c:pt>
                <c:pt idx="2">
                  <c:v>0.29411764705882354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2C-461D-B5A5-8807957837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684074128"/>
        <c:axId val="1684075088"/>
      </c:barChart>
      <c:catAx>
        <c:axId val="168407412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E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Clusters identified</a:t>
                </a:r>
              </a:p>
            </c:rich>
          </c:tx>
          <c:layout>
            <c:manualLayout>
              <c:xMode val="edge"/>
              <c:yMode val="edge"/>
              <c:x val="1.3434345371131102E-2"/>
              <c:y val="0.402896301277617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ES"/>
          </a:p>
        </c:txPr>
        <c:crossAx val="1684075088"/>
        <c:crosses val="autoZero"/>
        <c:auto val="1"/>
        <c:lblAlgn val="ctr"/>
        <c:lblOffset val="100"/>
        <c:noMultiLvlLbl val="0"/>
      </c:catAx>
      <c:valAx>
        <c:axId val="1684075088"/>
        <c:scaling>
          <c:orientation val="minMax"/>
          <c:max val="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s-ES" sz="105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Percentage composition of clusters according to groups</a:t>
                </a:r>
              </a:p>
            </c:rich>
          </c:tx>
          <c:layout>
            <c:manualLayout>
              <c:xMode val="edge"/>
              <c:yMode val="edge"/>
              <c:x val="0.29378544910402521"/>
              <c:y val="0.933301022194519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s-E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684074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5469992286100325"/>
          <c:y val="8.9914963578259052E-2"/>
          <c:w val="0.44035407162098883"/>
          <c:h val="4.5869220475943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GAME EXPERIENCE QUESTIONNAIRE – POST-GAME MODULE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Figures!$C$21</c:f>
              <c:strCache>
                <c:ptCount val="1"/>
                <c:pt idx="0">
                  <c:v>PC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rgbClr val="588B8B"/>
              </a:solidFill>
              <a:round/>
            </a:ln>
            <a:effectLst/>
          </c:spPr>
          <c:marker>
            <c:symbol val="none"/>
          </c:marker>
          <c:cat>
            <c:strRef>
              <c:f>Figures!$D$20:$G$20</c:f>
              <c:strCache>
                <c:ptCount val="4"/>
                <c:pt idx="0">
                  <c:v>Positive affect</c:v>
                </c:pt>
                <c:pt idx="1">
                  <c:v>Negative affect</c:v>
                </c:pt>
                <c:pt idx="2">
                  <c:v>Returning</c:v>
                </c:pt>
                <c:pt idx="3">
                  <c:v>Tiredness</c:v>
                </c:pt>
              </c:strCache>
              <c:extLst xmlns:c15="http://schemas.microsoft.com/office/drawing/2012/chart"/>
            </c:strRef>
          </c:cat>
          <c:val>
            <c:numRef>
              <c:f>Figures!$D$21:$G$21</c:f>
              <c:numCache>
                <c:formatCode>0.00</c:formatCode>
                <c:ptCount val="4"/>
                <c:pt idx="0">
                  <c:v>2.4</c:v>
                </c:pt>
                <c:pt idx="1">
                  <c:v>0.52</c:v>
                </c:pt>
                <c:pt idx="2">
                  <c:v>0.8</c:v>
                </c:pt>
                <c:pt idx="3">
                  <c:v>0.48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3C22-45A4-B749-CA8433C958BC}"/>
            </c:ext>
          </c:extLst>
        </c:ser>
        <c:ser>
          <c:idx val="1"/>
          <c:order val="1"/>
          <c:tx>
            <c:strRef>
              <c:f>Figures!$C$22</c:f>
              <c:strCache>
                <c:ptCount val="1"/>
                <c:pt idx="0">
                  <c:v>vR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Figures!$D$20:$G$20</c:f>
              <c:strCache>
                <c:ptCount val="4"/>
                <c:pt idx="0">
                  <c:v>Positive affect</c:v>
                </c:pt>
                <c:pt idx="1">
                  <c:v>Negative affect</c:v>
                </c:pt>
                <c:pt idx="2">
                  <c:v>Returning</c:v>
                </c:pt>
                <c:pt idx="3">
                  <c:v>Tiredness</c:v>
                </c:pt>
              </c:strCache>
              <c:extLst xmlns:c15="http://schemas.microsoft.com/office/drawing/2012/chart"/>
            </c:strRef>
          </c:cat>
          <c:val>
            <c:numRef>
              <c:f>Figures!$D$22:$G$22</c:f>
              <c:numCache>
                <c:formatCode>0.00</c:formatCode>
                <c:ptCount val="4"/>
                <c:pt idx="0">
                  <c:v>1.8869047619047619</c:v>
                </c:pt>
                <c:pt idx="1">
                  <c:v>0.75595238095238093</c:v>
                </c:pt>
                <c:pt idx="2">
                  <c:v>1.8452380952380953</c:v>
                </c:pt>
                <c:pt idx="3">
                  <c:v>0.9642857142857143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3C22-45A4-B749-CA8433C958BC}"/>
            </c:ext>
          </c:extLst>
        </c:ser>
        <c:ser>
          <c:idx val="8"/>
          <c:order val="8"/>
          <c:tx>
            <c:strRef>
              <c:f>Figures!#REF!</c:f>
              <c:strCache>
                <c:ptCount val="1"/>
                <c:pt idx="0">
                  <c:v>#REF!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Figures!$D$20:$G$20</c:f>
              <c:strCache>
                <c:ptCount val="4"/>
                <c:pt idx="0">
                  <c:v>Positive affect</c:v>
                </c:pt>
                <c:pt idx="1">
                  <c:v>Negative affect</c:v>
                </c:pt>
                <c:pt idx="2">
                  <c:v>Returning</c:v>
                </c:pt>
                <c:pt idx="3">
                  <c:v>Tiredness</c:v>
                </c:pt>
              </c:strCache>
              <c:extLst xmlns:c15="http://schemas.microsoft.com/office/drawing/2012/chart"/>
            </c:strRef>
          </c:cat>
          <c:val>
            <c:numRef>
              <c:f>Figures!#REF!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3C22-45A4-B749-CA8433C958BC}"/>
            </c:ext>
          </c:extLst>
        </c:ser>
        <c:ser>
          <c:idx val="9"/>
          <c:order val="9"/>
          <c:tx>
            <c:strRef>
              <c:f>Figures!#REF!</c:f>
              <c:strCache>
                <c:ptCount val="1"/>
                <c:pt idx="0">
                  <c:v>#REF!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Figures!$D$20:$G$20</c:f>
              <c:strCache>
                <c:ptCount val="4"/>
                <c:pt idx="0">
                  <c:v>Positive affect</c:v>
                </c:pt>
                <c:pt idx="1">
                  <c:v>Negative affect</c:v>
                </c:pt>
                <c:pt idx="2">
                  <c:v>Returning</c:v>
                </c:pt>
                <c:pt idx="3">
                  <c:v>Tiredness</c:v>
                </c:pt>
              </c:strCache>
              <c:extLst xmlns:c15="http://schemas.microsoft.com/office/drawing/2012/chart"/>
            </c:strRef>
          </c:cat>
          <c:val>
            <c:numRef>
              <c:f>Figures!#REF!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3C22-45A4-B749-CA8433C958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1538336"/>
        <c:axId val="1181539296"/>
        <c:extLst>
          <c:ext xmlns:c15="http://schemas.microsoft.com/office/drawing/2012/chart" uri="{02D57815-91ED-43cb-92C2-25804820EDAC}">
            <c15:filteredRad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Figures!$C$23</c15:sqref>
                        </c15:formulaRef>
                      </c:ext>
                    </c:extLst>
                    <c:strCache>
                      <c:ptCount val="1"/>
                      <c:pt idx="0">
                        <c:v>Lox XP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Figures!$D$20:$G$20</c15:sqref>
                        </c15:formulaRef>
                      </c:ext>
                    </c:extLst>
                    <c:strCache>
                      <c:ptCount val="4"/>
                      <c:pt idx="0">
                        <c:v>Positive affect</c:v>
                      </c:pt>
                      <c:pt idx="1">
                        <c:v>Negative affect</c:v>
                      </c:pt>
                      <c:pt idx="2">
                        <c:v>Returning</c:v>
                      </c:pt>
                      <c:pt idx="3">
                        <c:v>Tiredness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Figures!$D$23:$G$23</c15:sqref>
                        </c15:formulaRef>
                      </c:ext>
                    </c:extLst>
                    <c:numCache>
                      <c:formatCode>0%</c:formatCode>
                      <c:ptCount val="4"/>
                      <c:pt idx="0">
                        <c:v>1.1499032882011606</c:v>
                      </c:pt>
                      <c:pt idx="1">
                        <c:v>0.77603664416586293</c:v>
                      </c:pt>
                      <c:pt idx="2">
                        <c:v>0.7680744452397994</c:v>
                      </c:pt>
                      <c:pt idx="3">
                        <c:v>0.80705009276437845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3C22-45A4-B749-CA8433C958BC}"/>
                  </c:ext>
                </c:extLst>
              </c15:ser>
            </c15:filteredRadarSeries>
            <c15:filteredRad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Figures!$C$24</c15:sqref>
                        </c15:formulaRef>
                      </c:ext>
                    </c:extLst>
                    <c:strCache>
                      <c:ptCount val="1"/>
                      <c:pt idx="0">
                        <c:v>Mid XP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Figures!$D$20:$G$20</c15:sqref>
                        </c15:formulaRef>
                      </c:ext>
                    </c:extLst>
                    <c:strCache>
                      <c:ptCount val="4"/>
                      <c:pt idx="0">
                        <c:v>Positive affect</c:v>
                      </c:pt>
                      <c:pt idx="1">
                        <c:v>Negative affect</c:v>
                      </c:pt>
                      <c:pt idx="2">
                        <c:v>Returning</c:v>
                      </c:pt>
                      <c:pt idx="3">
                        <c:v>Tiredness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Figures!$D$24:$G$24</c15:sqref>
                        </c15:formulaRef>
                      </c:ext>
                    </c:extLst>
                    <c:numCache>
                      <c:formatCode>0%</c:formatCode>
                      <c:ptCount val="4"/>
                      <c:pt idx="0">
                        <c:v>1</c:v>
                      </c:pt>
                      <c:pt idx="1">
                        <c:v>1</c:v>
                      </c:pt>
                      <c:pt idx="2">
                        <c:v>1</c:v>
                      </c:pt>
                      <c:pt idx="3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3C22-45A4-B749-CA8433C958BC}"/>
                  </c:ext>
                </c:extLst>
              </c15:ser>
            </c15:filteredRadarSeries>
            <c15:filteredRad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Figures!$C$25</c15:sqref>
                        </c15:formulaRef>
                      </c:ext>
                    </c:extLst>
                    <c:strCache>
                      <c:ptCount val="1"/>
                      <c:pt idx="0">
                        <c:v>High XP</c:v>
                      </c:pt>
                    </c:strCache>
                  </c:strRef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Figures!$D$20:$G$20</c15:sqref>
                        </c15:formulaRef>
                      </c:ext>
                    </c:extLst>
                    <c:strCache>
                      <c:ptCount val="4"/>
                      <c:pt idx="0">
                        <c:v>Positive affect</c:v>
                      </c:pt>
                      <c:pt idx="1">
                        <c:v>Negative affect</c:v>
                      </c:pt>
                      <c:pt idx="2">
                        <c:v>Returning</c:v>
                      </c:pt>
                      <c:pt idx="3">
                        <c:v>Tiredness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Figures!$D$25:$G$25</c15:sqref>
                        </c15:formulaRef>
                      </c:ext>
                    </c:extLst>
                    <c:numCache>
                      <c:formatCode>0%</c:formatCode>
                      <c:ptCount val="4"/>
                      <c:pt idx="0">
                        <c:v>1.1422704012927551</c:v>
                      </c:pt>
                      <c:pt idx="1">
                        <c:v>0.93253467843631777</c:v>
                      </c:pt>
                      <c:pt idx="2">
                        <c:v>0.89582071471835245</c:v>
                      </c:pt>
                      <c:pt idx="3">
                        <c:v>0.63736263736263732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3C22-45A4-B749-CA8433C958BC}"/>
                  </c:ext>
                </c:extLst>
              </c15:ser>
            </c15:filteredRadarSeries>
            <c15:filteredRad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Figures!$C$26</c15:sqref>
                        </c15:formulaRef>
                      </c:ext>
                    </c:extLst>
                    <c:strCache>
                      <c:ptCount val="1"/>
                      <c:pt idx="0">
                        <c:v>Cluster 1</c:v>
                      </c:pt>
                    </c:strCache>
                  </c:strRef>
                </c:tx>
                <c:spPr>
                  <a:ln w="28575" cap="rnd">
                    <a:solidFill>
                      <a:schemeClr val="accent5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Figures!$D$20:$G$20</c15:sqref>
                        </c15:formulaRef>
                      </c:ext>
                    </c:extLst>
                    <c:strCache>
                      <c:ptCount val="4"/>
                      <c:pt idx="0">
                        <c:v>Positive affect</c:v>
                      </c:pt>
                      <c:pt idx="1">
                        <c:v>Negative affect</c:v>
                      </c:pt>
                      <c:pt idx="2">
                        <c:v>Returning</c:v>
                      </c:pt>
                      <c:pt idx="3">
                        <c:v>Tiredness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Figures!$D$26:$G$26</c15:sqref>
                        </c15:formulaRef>
                      </c:ext>
                    </c:extLst>
                    <c:numCache>
                      <c:formatCode>0.00</c:formatCode>
                      <c:ptCount val="4"/>
                      <c:pt idx="0">
                        <c:v>1.9166666666666667</c:v>
                      </c:pt>
                      <c:pt idx="1">
                        <c:v>1.3888888888888888</c:v>
                      </c:pt>
                      <c:pt idx="2">
                        <c:v>2.3888888888888888</c:v>
                      </c:pt>
                      <c:pt idx="3">
                        <c:v>1.7083333333333333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C22-45A4-B749-CA8433C958BC}"/>
                  </c:ext>
                </c:extLst>
              </c15:ser>
            </c15:filteredRadarSeries>
            <c15:filteredRad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Figures!$C$27</c15:sqref>
                        </c15:formulaRef>
                      </c:ext>
                    </c:extLst>
                    <c:strCache>
                      <c:ptCount val="1"/>
                      <c:pt idx="0">
                        <c:v>Cluster 2</c:v>
                      </c:pt>
                    </c:strCache>
                  </c:strRef>
                </c:tx>
                <c:spPr>
                  <a:ln w="28575" cap="rnd">
                    <a:solidFill>
                      <a:schemeClr val="accent6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Figures!$D$20:$G$20</c15:sqref>
                        </c15:formulaRef>
                      </c:ext>
                    </c:extLst>
                    <c:strCache>
                      <c:ptCount val="4"/>
                      <c:pt idx="0">
                        <c:v>Positive affect</c:v>
                      </c:pt>
                      <c:pt idx="1">
                        <c:v>Negative affect</c:v>
                      </c:pt>
                      <c:pt idx="2">
                        <c:v>Returning</c:v>
                      </c:pt>
                      <c:pt idx="3">
                        <c:v>Tiredness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Figures!$D$27:$G$27</c15:sqref>
                        </c15:formulaRef>
                      </c:ext>
                    </c:extLst>
                    <c:numCache>
                      <c:formatCode>0.00</c:formatCode>
                      <c:ptCount val="4"/>
                      <c:pt idx="0">
                        <c:v>1.7222222222222223</c:v>
                      </c:pt>
                      <c:pt idx="1">
                        <c:v>0.49305555555555558</c:v>
                      </c:pt>
                      <c:pt idx="2">
                        <c:v>0.5</c:v>
                      </c:pt>
                      <c:pt idx="3">
                        <c:v>0.39583333333333331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C22-45A4-B749-CA8433C958BC}"/>
                  </c:ext>
                </c:extLst>
              </c15:ser>
            </c15:filteredRadarSeries>
            <c15:filteredRad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Figures!$C$28</c15:sqref>
                        </c15:formulaRef>
                      </c:ext>
                    </c:extLst>
                    <c:strCache>
                      <c:ptCount val="1"/>
                      <c:pt idx="0">
                        <c:v>Cluster 3</c:v>
                      </c:pt>
                    </c:strCache>
                  </c:strRef>
                </c:tx>
                <c:spPr>
                  <a:ln w="28575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Figures!$D$20:$G$20</c15:sqref>
                        </c15:formulaRef>
                      </c:ext>
                    </c:extLst>
                    <c:strCache>
                      <c:ptCount val="4"/>
                      <c:pt idx="0">
                        <c:v>Positive affect</c:v>
                      </c:pt>
                      <c:pt idx="1">
                        <c:v>Negative affect</c:v>
                      </c:pt>
                      <c:pt idx="2">
                        <c:v>Returning</c:v>
                      </c:pt>
                      <c:pt idx="3">
                        <c:v>Tiredness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Figures!$D$28:$G$28</c15:sqref>
                        </c15:formulaRef>
                      </c:ext>
                    </c:extLst>
                    <c:numCache>
                      <c:formatCode>0.00</c:formatCode>
                      <c:ptCount val="4"/>
                      <c:pt idx="0">
                        <c:v>2.9019607843137254</c:v>
                      </c:pt>
                      <c:pt idx="1">
                        <c:v>0.33333333333333331</c:v>
                      </c:pt>
                      <c:pt idx="2">
                        <c:v>1.6470588235294117</c:v>
                      </c:pt>
                      <c:pt idx="3">
                        <c:v>0.52941176470588236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C22-45A4-B749-CA8433C958BC}"/>
                  </c:ext>
                </c:extLst>
              </c15:ser>
            </c15:filteredRadarSeries>
          </c:ext>
        </c:extLst>
      </c:radarChart>
      <c:catAx>
        <c:axId val="1181538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ES"/>
          </a:p>
        </c:txPr>
        <c:crossAx val="1181539296"/>
        <c:crosses val="autoZero"/>
        <c:auto val="1"/>
        <c:lblAlgn val="ctr"/>
        <c:lblOffset val="100"/>
        <c:noMultiLvlLbl val="0"/>
      </c:catAx>
      <c:valAx>
        <c:axId val="1181539296"/>
        <c:scaling>
          <c:orientation val="minMax"/>
          <c:max val="3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181538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PRESENCE QUESTIONNAIRE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Figures!$C$33</c:f>
              <c:strCache>
                <c:ptCount val="1"/>
                <c:pt idx="0">
                  <c:v>PC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rgbClr val="588B8B"/>
              </a:solidFill>
              <a:round/>
            </a:ln>
            <a:effectLst/>
          </c:spPr>
          <c:marker>
            <c:symbol val="none"/>
          </c:marker>
          <c:cat>
            <c:strRef>
              <c:f>Figures!$D$32:$G$32</c:f>
              <c:strCache>
                <c:ptCount val="4"/>
                <c:pt idx="0">
                  <c:v>Control Factors</c:v>
                </c:pt>
                <c:pt idx="1">
                  <c:v>Sensory Factors</c:v>
                </c:pt>
                <c:pt idx="2">
                  <c:v>Distraction Factors</c:v>
                </c:pt>
                <c:pt idx="3">
                  <c:v>Realism Factors</c:v>
                </c:pt>
              </c:strCache>
              <c:extLst xmlns:c15="http://schemas.microsoft.com/office/drawing/2012/chart"/>
            </c:strRef>
          </c:cat>
          <c:val>
            <c:numRef>
              <c:f>Figures!$D$33:$G$33</c:f>
              <c:numCache>
                <c:formatCode>0.00</c:formatCode>
                <c:ptCount val="4"/>
                <c:pt idx="0">
                  <c:v>2.3314285714285714</c:v>
                </c:pt>
                <c:pt idx="1">
                  <c:v>2.0920000000000001</c:v>
                </c:pt>
                <c:pt idx="2">
                  <c:v>1.9714285714285715</c:v>
                </c:pt>
                <c:pt idx="3">
                  <c:v>1.8278145695364238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4-69B9-4290-8361-AD0E47A3DDFB}"/>
            </c:ext>
          </c:extLst>
        </c:ser>
        <c:ser>
          <c:idx val="1"/>
          <c:order val="1"/>
          <c:tx>
            <c:strRef>
              <c:f>Figures!$C$34</c:f>
              <c:strCache>
                <c:ptCount val="1"/>
                <c:pt idx="0">
                  <c:v>VR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Figures!$D$32:$G$32</c:f>
              <c:strCache>
                <c:ptCount val="4"/>
                <c:pt idx="0">
                  <c:v>Control Factors</c:v>
                </c:pt>
                <c:pt idx="1">
                  <c:v>Sensory Factors</c:v>
                </c:pt>
                <c:pt idx="2">
                  <c:v>Distraction Factors</c:v>
                </c:pt>
                <c:pt idx="3">
                  <c:v>Realism Factors</c:v>
                </c:pt>
              </c:strCache>
              <c:extLst xmlns:c15="http://schemas.microsoft.com/office/drawing/2012/chart"/>
            </c:strRef>
          </c:cat>
          <c:val>
            <c:numRef>
              <c:f>Figures!$D$34:$G$34</c:f>
              <c:numCache>
                <c:formatCode>0.00</c:formatCode>
                <c:ptCount val="4"/>
                <c:pt idx="0">
                  <c:v>2.3775510204081631</c:v>
                </c:pt>
                <c:pt idx="1">
                  <c:v>2.1785714285714284</c:v>
                </c:pt>
                <c:pt idx="2">
                  <c:v>2.1326530612244898</c:v>
                </c:pt>
                <c:pt idx="3">
                  <c:v>1.9523809523809523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5-69B9-4290-8361-AD0E47A3DD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785696"/>
        <c:axId val="191785216"/>
        <c:extLst>
          <c:ext xmlns:c15="http://schemas.microsoft.com/office/drawing/2012/chart" uri="{02D57815-91ED-43cb-92C2-25804820EDAC}">
            <c15:filteredRad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Figures!$C$35</c15:sqref>
                        </c15:formulaRef>
                      </c:ext>
                    </c:extLst>
                    <c:strCache>
                      <c:ptCount val="1"/>
                      <c:pt idx="0">
                        <c:v>Lox XP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Figures!$D$32:$G$32</c15:sqref>
                        </c15:formulaRef>
                      </c:ext>
                    </c:extLst>
                    <c:strCache>
                      <c:ptCount val="4"/>
                      <c:pt idx="0">
                        <c:v>Control Factors</c:v>
                      </c:pt>
                      <c:pt idx="1">
                        <c:v>Sensory Factors</c:v>
                      </c:pt>
                      <c:pt idx="2">
                        <c:v>Distraction Factors</c:v>
                      </c:pt>
                      <c:pt idx="3">
                        <c:v>Realism Factors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Figures!$D$35:$G$35</c15:sqref>
                        </c15:formulaRef>
                      </c:ext>
                    </c:extLst>
                    <c:numCache>
                      <c:formatCode>0%</c:formatCode>
                      <c:ptCount val="4"/>
                      <c:pt idx="0">
                        <c:v>1.0460410557184752</c:v>
                      </c:pt>
                      <c:pt idx="1">
                        <c:v>1.1938250428816466</c:v>
                      </c:pt>
                      <c:pt idx="2">
                        <c:v>1.0814210061782876</c:v>
                      </c:pt>
                      <c:pt idx="3">
                        <c:v>1.2303030303030302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69B9-4290-8361-AD0E47A3DDFB}"/>
                  </c:ext>
                </c:extLst>
              </c15:ser>
            </c15:filteredRadarSeries>
            <c15:filteredRad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Figures!$C$36</c15:sqref>
                        </c15:formulaRef>
                      </c:ext>
                    </c:extLst>
                    <c:strCache>
                      <c:ptCount val="1"/>
                      <c:pt idx="0">
                        <c:v>Mid XP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Figures!$D$32:$G$32</c15:sqref>
                        </c15:formulaRef>
                      </c:ext>
                    </c:extLst>
                    <c:strCache>
                      <c:ptCount val="4"/>
                      <c:pt idx="0">
                        <c:v>Control Factors</c:v>
                      </c:pt>
                      <c:pt idx="1">
                        <c:v>Sensory Factors</c:v>
                      </c:pt>
                      <c:pt idx="2">
                        <c:v>Distraction Factors</c:v>
                      </c:pt>
                      <c:pt idx="3">
                        <c:v>Realism Factors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Figures!$D$36:$G$36</c15:sqref>
                        </c15:formulaRef>
                      </c:ext>
                    </c:extLst>
                    <c:numCache>
                      <c:formatCode>0%</c:formatCode>
                      <c:ptCount val="4"/>
                      <c:pt idx="0">
                        <c:v>1</c:v>
                      </c:pt>
                      <c:pt idx="1">
                        <c:v>1</c:v>
                      </c:pt>
                      <c:pt idx="2">
                        <c:v>1</c:v>
                      </c:pt>
                      <c:pt idx="3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69B9-4290-8361-AD0E47A3DDFB}"/>
                  </c:ext>
                </c:extLst>
              </c15:ser>
            </c15:filteredRadarSeries>
            <c15:filteredRad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Figures!$C$37</c15:sqref>
                        </c15:formulaRef>
                      </c:ext>
                    </c:extLst>
                    <c:strCache>
                      <c:ptCount val="1"/>
                      <c:pt idx="0">
                        <c:v>High XP</c:v>
                      </c:pt>
                    </c:strCache>
                  </c:strRef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Figures!$D$32:$G$32</c15:sqref>
                        </c15:formulaRef>
                      </c:ext>
                    </c:extLst>
                    <c:strCache>
                      <c:ptCount val="4"/>
                      <c:pt idx="0">
                        <c:v>Control Factors</c:v>
                      </c:pt>
                      <c:pt idx="1">
                        <c:v>Sensory Factors</c:v>
                      </c:pt>
                      <c:pt idx="2">
                        <c:v>Distraction Factors</c:v>
                      </c:pt>
                      <c:pt idx="3">
                        <c:v>Realism Factors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Figures!$D$37:$G$37</c15:sqref>
                        </c15:formulaRef>
                      </c:ext>
                    </c:extLst>
                    <c:numCache>
                      <c:formatCode>0%</c:formatCode>
                      <c:ptCount val="4"/>
                      <c:pt idx="0">
                        <c:v>1.0770057899090157</c:v>
                      </c:pt>
                      <c:pt idx="1">
                        <c:v>1.0943396226415094</c:v>
                      </c:pt>
                      <c:pt idx="2">
                        <c:v>0.98543689320388339</c:v>
                      </c:pt>
                      <c:pt idx="3">
                        <c:v>0.99145299145299148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69B9-4290-8361-AD0E47A3DDFB}"/>
                  </c:ext>
                </c:extLst>
              </c15:ser>
            </c15:filteredRadarSeries>
            <c15:filteredRad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Figures!$C$38</c15:sqref>
                        </c15:formulaRef>
                      </c:ext>
                    </c:extLst>
                    <c:strCache>
                      <c:ptCount val="1"/>
                      <c:pt idx="0">
                        <c:v>Cluster 1</c:v>
                      </c:pt>
                    </c:strCache>
                  </c:strRef>
                </c:tx>
                <c:spPr>
                  <a:ln w="28575" cap="rnd">
                    <a:solidFill>
                      <a:schemeClr val="accent5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Figures!$D$32:$G$32</c15:sqref>
                        </c15:formulaRef>
                      </c:ext>
                    </c:extLst>
                    <c:strCache>
                      <c:ptCount val="4"/>
                      <c:pt idx="0">
                        <c:v>Control Factors</c:v>
                      </c:pt>
                      <c:pt idx="1">
                        <c:v>Sensory Factors</c:v>
                      </c:pt>
                      <c:pt idx="2">
                        <c:v>Distraction Factors</c:v>
                      </c:pt>
                      <c:pt idx="3">
                        <c:v>Realism Factors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Figures!$D$38:$G$38</c15:sqref>
                        </c15:formulaRef>
                      </c:ext>
                    </c:extLst>
                    <c:numCache>
                      <c:formatCode>0.00</c:formatCode>
                      <c:ptCount val="4"/>
                      <c:pt idx="0">
                        <c:v>2.1428571428571428</c:v>
                      </c:pt>
                      <c:pt idx="1">
                        <c:v>1.85</c:v>
                      </c:pt>
                      <c:pt idx="2">
                        <c:v>2.0595238095238093</c:v>
                      </c:pt>
                      <c:pt idx="3">
                        <c:v>2.0138888888888888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69B9-4290-8361-AD0E47A3DDFB}"/>
                  </c:ext>
                </c:extLst>
              </c15:ser>
            </c15:filteredRadarSeries>
            <c15:filteredRad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Figures!$C$39</c15:sqref>
                        </c15:formulaRef>
                      </c:ext>
                    </c:extLst>
                    <c:strCache>
                      <c:ptCount val="1"/>
                      <c:pt idx="0">
                        <c:v>Cluster 2</c:v>
                      </c:pt>
                    </c:strCache>
                  </c:strRef>
                </c:tx>
                <c:spPr>
                  <a:ln w="28575" cap="rnd">
                    <a:solidFill>
                      <a:schemeClr val="accent6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Figures!$D$32:$G$32</c15:sqref>
                        </c15:formulaRef>
                      </c:ext>
                    </c:extLst>
                    <c:strCache>
                      <c:ptCount val="4"/>
                      <c:pt idx="0">
                        <c:v>Control Factors</c:v>
                      </c:pt>
                      <c:pt idx="1">
                        <c:v>Sensory Factors</c:v>
                      </c:pt>
                      <c:pt idx="2">
                        <c:v>Distraction Factors</c:v>
                      </c:pt>
                      <c:pt idx="3">
                        <c:v>Realism Factors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Figures!$D$39:$G$39</c15:sqref>
                        </c15:formulaRef>
                      </c:ext>
                    </c:extLst>
                    <c:numCache>
                      <c:formatCode>0.00</c:formatCode>
                      <c:ptCount val="4"/>
                      <c:pt idx="0">
                        <c:v>2.1696428571428572</c:v>
                      </c:pt>
                      <c:pt idx="1">
                        <c:v>1.9166666666666667</c:v>
                      </c:pt>
                      <c:pt idx="2">
                        <c:v>1.8511904761904763</c:v>
                      </c:pt>
                      <c:pt idx="3">
                        <c:v>1.5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69B9-4290-8361-AD0E47A3DDFB}"/>
                  </c:ext>
                </c:extLst>
              </c15:ser>
            </c15:filteredRadarSeries>
            <c15:filteredRad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Figures!$C$40</c15:sqref>
                        </c15:formulaRef>
                      </c:ext>
                    </c:extLst>
                    <c:strCache>
                      <c:ptCount val="1"/>
                      <c:pt idx="0">
                        <c:v>Cluster 3</c:v>
                      </c:pt>
                    </c:strCache>
                  </c:strRef>
                </c:tx>
                <c:spPr>
                  <a:ln w="28575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Figures!$D$32:$G$32</c15:sqref>
                        </c15:formulaRef>
                      </c:ext>
                    </c:extLst>
                    <c:strCache>
                      <c:ptCount val="4"/>
                      <c:pt idx="0">
                        <c:v>Control Factors</c:v>
                      </c:pt>
                      <c:pt idx="1">
                        <c:v>Sensory Factors</c:v>
                      </c:pt>
                      <c:pt idx="2">
                        <c:v>Distraction Factors</c:v>
                      </c:pt>
                      <c:pt idx="3">
                        <c:v>Realism Factors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Figures!$D$40:$G$40</c15:sqref>
                        </c15:formulaRef>
                      </c:ext>
                    </c:extLst>
                    <c:numCache>
                      <c:formatCode>0.00</c:formatCode>
                      <c:ptCount val="4"/>
                      <c:pt idx="0">
                        <c:v>2.76890756302521</c:v>
                      </c:pt>
                      <c:pt idx="1">
                        <c:v>2.6529411764705881</c:v>
                      </c:pt>
                      <c:pt idx="2">
                        <c:v>2.3445378151260505</c:v>
                      </c:pt>
                      <c:pt idx="3">
                        <c:v>2.3627450980392157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69B9-4290-8361-AD0E47A3DDFB}"/>
                  </c:ext>
                </c:extLst>
              </c15:ser>
            </c15:filteredRadarSeries>
            <c15:filteredRad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Figures!$C$54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2857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Figures!$D$32:$G$32</c15:sqref>
                        </c15:formulaRef>
                      </c:ext>
                    </c:extLst>
                    <c:strCache>
                      <c:ptCount val="4"/>
                      <c:pt idx="0">
                        <c:v>Control Factors</c:v>
                      </c:pt>
                      <c:pt idx="1">
                        <c:v>Sensory Factors</c:v>
                      </c:pt>
                      <c:pt idx="2">
                        <c:v>Distraction Factors</c:v>
                      </c:pt>
                      <c:pt idx="3">
                        <c:v>Realism Factors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Figures!$D$54:$G$54</c15:sqref>
                        </c15:formulaRef>
                      </c:ext>
                    </c:extLst>
                    <c:numCache>
                      <c:formatCode>0.00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69B9-4290-8361-AD0E47A3DDFB}"/>
                  </c:ext>
                </c:extLst>
              </c15:ser>
            </c15:filteredRadarSeries>
            <c15:filteredRada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Figures!$C$55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28575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Figures!$D$32:$G$32</c15:sqref>
                        </c15:formulaRef>
                      </c:ext>
                    </c:extLst>
                    <c:strCache>
                      <c:ptCount val="4"/>
                      <c:pt idx="0">
                        <c:v>Control Factors</c:v>
                      </c:pt>
                      <c:pt idx="1">
                        <c:v>Sensory Factors</c:v>
                      </c:pt>
                      <c:pt idx="2">
                        <c:v>Distraction Factors</c:v>
                      </c:pt>
                      <c:pt idx="3">
                        <c:v>Realism Factors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Figures!$D$55:$G$55</c15:sqref>
                        </c15:formulaRef>
                      </c:ext>
                    </c:extLst>
                    <c:numCache>
                      <c:formatCode>0.00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69B9-4290-8361-AD0E47A3DDFB}"/>
                  </c:ext>
                </c:extLst>
              </c15:ser>
            </c15:filteredRadarSeries>
            <c15:filteredRada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Figures!$C$56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28575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Figures!$D$32:$G$32</c15:sqref>
                        </c15:formulaRef>
                      </c:ext>
                    </c:extLst>
                    <c:strCache>
                      <c:ptCount val="4"/>
                      <c:pt idx="0">
                        <c:v>Control Factors</c:v>
                      </c:pt>
                      <c:pt idx="1">
                        <c:v>Sensory Factors</c:v>
                      </c:pt>
                      <c:pt idx="2">
                        <c:v>Distraction Factors</c:v>
                      </c:pt>
                      <c:pt idx="3">
                        <c:v>Realism Factors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Figures!$D$56:$G$56</c15:sqref>
                        </c15:formulaRef>
                      </c:ext>
                    </c:extLst>
                    <c:numCache>
                      <c:formatCode>0.00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69B9-4290-8361-AD0E47A3DDFB}"/>
                  </c:ext>
                </c:extLst>
              </c15:ser>
            </c15:filteredRadarSeries>
            <c15:filteredRad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Figures!$C$57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28575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Figures!$D$32:$G$32</c15:sqref>
                        </c15:formulaRef>
                      </c:ext>
                    </c:extLst>
                    <c:strCache>
                      <c:ptCount val="4"/>
                      <c:pt idx="0">
                        <c:v>Control Factors</c:v>
                      </c:pt>
                      <c:pt idx="1">
                        <c:v>Sensory Factors</c:v>
                      </c:pt>
                      <c:pt idx="2">
                        <c:v>Distraction Factors</c:v>
                      </c:pt>
                      <c:pt idx="3">
                        <c:v>Realism Factors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Figures!$D$57:$G$57</c15:sqref>
                        </c15:formulaRef>
                      </c:ext>
                    </c:extLst>
                    <c:numCache>
                      <c:formatCode>0.00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69B9-4290-8361-AD0E47A3DDFB}"/>
                  </c:ext>
                </c:extLst>
              </c15:ser>
            </c15:filteredRadarSeries>
          </c:ext>
        </c:extLst>
      </c:radarChart>
      <c:catAx>
        <c:axId val="191785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ES"/>
          </a:p>
        </c:txPr>
        <c:crossAx val="191785216"/>
        <c:crosses val="autoZero"/>
        <c:auto val="1"/>
        <c:lblAlgn val="ctr"/>
        <c:lblOffset val="100"/>
        <c:noMultiLvlLbl val="0"/>
      </c:catAx>
      <c:valAx>
        <c:axId val="191785216"/>
        <c:scaling>
          <c:orientation val="minMax"/>
          <c:max val="3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917856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GAME EXPERIENCE QUESTIONNAIRE – IN GAME VERSION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radarChart>
        <c:radarStyle val="marker"/>
        <c:varyColors val="0"/>
        <c:ser>
          <c:idx val="2"/>
          <c:order val="2"/>
          <c:tx>
            <c:strRef>
              <c:f>Figures!$C$11</c:f>
              <c:strCache>
                <c:ptCount val="1"/>
                <c:pt idx="0">
                  <c:v>Lox XP</c:v>
                </c:pt>
              </c:strCache>
              <c:extLst xmlns:c15="http://schemas.microsoft.com/office/drawing/2012/chart"/>
            </c:strRef>
          </c:tx>
          <c:spPr>
            <a:ln w="28575">
              <a:solidFill>
                <a:srgbClr val="F28F3B"/>
              </a:solidFill>
            </a:ln>
          </c:spPr>
          <c:marker>
            <c:symbol val="none"/>
          </c:marker>
          <c:cat>
            <c:strRef>
              <c:f>Figures!$D$8:$J$8</c:f>
              <c:strCache>
                <c:ptCount val="7"/>
                <c:pt idx="0">
                  <c:v>Competence</c:v>
                </c:pt>
                <c:pt idx="1">
                  <c:v>Immersion</c:v>
                </c:pt>
                <c:pt idx="2">
                  <c:v>Flow</c:v>
                </c:pt>
                <c:pt idx="3">
                  <c:v>Tension</c:v>
                </c:pt>
                <c:pt idx="4">
                  <c:v>Challenge</c:v>
                </c:pt>
                <c:pt idx="5">
                  <c:v>Negative affect</c:v>
                </c:pt>
                <c:pt idx="6">
                  <c:v>Positive affect</c:v>
                </c:pt>
              </c:strCache>
              <c:extLst xmlns:c15="http://schemas.microsoft.com/office/drawing/2012/chart"/>
            </c:strRef>
          </c:cat>
          <c:val>
            <c:numRef>
              <c:f>Figures!$D$11:$J$11</c:f>
              <c:numCache>
                <c:formatCode>0%</c:formatCode>
                <c:ptCount val="7"/>
                <c:pt idx="0">
                  <c:v>1.2031726662599145</c:v>
                </c:pt>
                <c:pt idx="1">
                  <c:v>1.0972149238045192</c:v>
                </c:pt>
                <c:pt idx="2">
                  <c:v>0.97800586510263932</c:v>
                </c:pt>
                <c:pt idx="3">
                  <c:v>0.51785714285714279</c:v>
                </c:pt>
                <c:pt idx="4">
                  <c:v>1.0869218500797448</c:v>
                </c:pt>
                <c:pt idx="5">
                  <c:v>0.55922865013774103</c:v>
                </c:pt>
                <c:pt idx="6">
                  <c:v>1.1124540199684709</c:v>
                </c:pt>
              </c:numCache>
              <c:extLst xmlns:c15="http://schemas.microsoft.com/office/drawing/2012/chart"/>
            </c:numRef>
          </c:val>
          <c:extLst>
            <c:ext xmlns:c16="http://schemas.microsoft.com/office/drawing/2014/chart" uri="{C3380CC4-5D6E-409C-BE32-E72D297353CC}">
              <c16:uniqueId val="{00000002-37E8-4BD1-AE8F-E584C0A2E1F9}"/>
            </c:ext>
          </c:extLst>
        </c:ser>
        <c:ser>
          <c:idx val="3"/>
          <c:order val="3"/>
          <c:tx>
            <c:strRef>
              <c:f>Figures!$C$12</c:f>
              <c:strCache>
                <c:ptCount val="1"/>
                <c:pt idx="0">
                  <c:v>Mid XP</c:v>
                </c:pt>
              </c:strCache>
              <c:extLst xmlns:c15="http://schemas.microsoft.com/office/drawing/2012/chart"/>
            </c:strRef>
          </c:tx>
          <c:spPr>
            <a:ln w="28575">
              <a:solidFill>
                <a:schemeClr val="bg2">
                  <a:lumMod val="50000"/>
                </a:schemeClr>
              </a:solidFill>
              <a:prstDash val="sysDot"/>
            </a:ln>
          </c:spPr>
          <c:marker>
            <c:symbol val="none"/>
          </c:marker>
          <c:cat>
            <c:strRef>
              <c:f>Figures!$D$8:$J$8</c:f>
              <c:strCache>
                <c:ptCount val="7"/>
                <c:pt idx="0">
                  <c:v>Competence</c:v>
                </c:pt>
                <c:pt idx="1">
                  <c:v>Immersion</c:v>
                </c:pt>
                <c:pt idx="2">
                  <c:v>Flow</c:v>
                </c:pt>
                <c:pt idx="3">
                  <c:v>Tension</c:v>
                </c:pt>
                <c:pt idx="4">
                  <c:v>Challenge</c:v>
                </c:pt>
                <c:pt idx="5">
                  <c:v>Negative affect</c:v>
                </c:pt>
                <c:pt idx="6">
                  <c:v>Positive affect</c:v>
                </c:pt>
              </c:strCache>
              <c:extLst xmlns:c15="http://schemas.microsoft.com/office/drawing/2012/chart"/>
            </c:strRef>
          </c:cat>
          <c:val>
            <c:numRef>
              <c:f>Figures!$D$12:$J$12</c:f>
              <c:numCache>
                <c:formatCode>0%</c:formatCode>
                <c:ptCount val="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</c:numCache>
              <c:extLst xmlns:c15="http://schemas.microsoft.com/office/drawing/2012/chart"/>
            </c:numRef>
          </c:val>
          <c:extLst>
            <c:ext xmlns:c16="http://schemas.microsoft.com/office/drawing/2014/chart" uri="{C3380CC4-5D6E-409C-BE32-E72D297353CC}">
              <c16:uniqueId val="{00000003-37E8-4BD1-AE8F-E584C0A2E1F9}"/>
            </c:ext>
          </c:extLst>
        </c:ser>
        <c:ser>
          <c:idx val="4"/>
          <c:order val="4"/>
          <c:tx>
            <c:strRef>
              <c:f>Figures!$C$13</c:f>
              <c:strCache>
                <c:ptCount val="1"/>
                <c:pt idx="0">
                  <c:v>High XP</c:v>
                </c:pt>
              </c:strCache>
              <c:extLst xmlns:c15="http://schemas.microsoft.com/office/drawing/2012/chart"/>
            </c:strRef>
          </c:tx>
          <c:spPr>
            <a:ln w="28575">
              <a:solidFill>
                <a:srgbClr val="BB0A21"/>
              </a:solidFill>
            </a:ln>
          </c:spPr>
          <c:marker>
            <c:symbol val="none"/>
          </c:marker>
          <c:cat>
            <c:strRef>
              <c:f>Figures!$D$8:$J$8</c:f>
              <c:strCache>
                <c:ptCount val="7"/>
                <c:pt idx="0">
                  <c:v>Competence</c:v>
                </c:pt>
                <c:pt idx="1">
                  <c:v>Immersion</c:v>
                </c:pt>
                <c:pt idx="2">
                  <c:v>Flow</c:v>
                </c:pt>
                <c:pt idx="3">
                  <c:v>Tension</c:v>
                </c:pt>
                <c:pt idx="4">
                  <c:v>Challenge</c:v>
                </c:pt>
                <c:pt idx="5">
                  <c:v>Negative affect</c:v>
                </c:pt>
                <c:pt idx="6">
                  <c:v>Positive affect</c:v>
                </c:pt>
              </c:strCache>
              <c:extLst xmlns:c15="http://schemas.microsoft.com/office/drawing/2012/chart"/>
            </c:strRef>
          </c:cat>
          <c:val>
            <c:numRef>
              <c:f>Figures!$D$13:$J$13</c:f>
              <c:numCache>
                <c:formatCode>0%</c:formatCode>
                <c:ptCount val="7"/>
                <c:pt idx="0">
                  <c:v>1.1228704181724316</c:v>
                </c:pt>
                <c:pt idx="1">
                  <c:v>1.0315695864828813</c:v>
                </c:pt>
                <c:pt idx="2">
                  <c:v>1.1693548387096775</c:v>
                </c:pt>
                <c:pt idx="3">
                  <c:v>0.91620879120879117</c:v>
                </c:pt>
                <c:pt idx="4">
                  <c:v>0.88056680161943324</c:v>
                </c:pt>
                <c:pt idx="5">
                  <c:v>0.87878787878787878</c:v>
                </c:pt>
                <c:pt idx="6">
                  <c:v>1.0702534459759894</c:v>
                </c:pt>
              </c:numCache>
              <c:extLst xmlns:c15="http://schemas.microsoft.com/office/drawing/2012/chart"/>
            </c:numRef>
          </c:val>
          <c:extLst>
            <c:ext xmlns:c16="http://schemas.microsoft.com/office/drawing/2014/chart" uri="{C3380CC4-5D6E-409C-BE32-E72D297353CC}">
              <c16:uniqueId val="{00000004-37E8-4BD1-AE8F-E584C0A2E1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797895"/>
        <c:axId val="501799943"/>
        <c:extLst>
          <c:ext xmlns:c15="http://schemas.microsoft.com/office/drawing/2012/chart" uri="{02D57815-91ED-43cb-92C2-25804820EDAC}">
            <c15:filteredRad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Figures!$C$9</c15:sqref>
                        </c15:formulaRef>
                      </c:ext>
                    </c:extLst>
                    <c:strCache>
                      <c:ptCount val="1"/>
                      <c:pt idx="0">
                        <c:v>PC</c:v>
                      </c:pt>
                    </c:strCache>
                  </c:strRef>
                </c:tx>
                <c:spPr>
                  <a:ln w="28575" cap="rnd">
                    <a:solidFill>
                      <a:schemeClr val="accent6">
                        <a:lumMod val="75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Figures!$D$8:$J$8</c15:sqref>
                        </c15:formulaRef>
                      </c:ext>
                    </c:extLst>
                    <c:strCache>
                      <c:ptCount val="7"/>
                      <c:pt idx="0">
                        <c:v>Competence</c:v>
                      </c:pt>
                      <c:pt idx="1">
                        <c:v>Immersion</c:v>
                      </c:pt>
                      <c:pt idx="2">
                        <c:v>Flow</c:v>
                      </c:pt>
                      <c:pt idx="3">
                        <c:v>Tension</c:v>
                      </c:pt>
                      <c:pt idx="4">
                        <c:v>Challenge</c:v>
                      </c:pt>
                      <c:pt idx="5">
                        <c:v>Negative affect</c:v>
                      </c:pt>
                      <c:pt idx="6">
                        <c:v>Positive affect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Figures!$D$9:$J$9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2.96</c:v>
                      </c:pt>
                      <c:pt idx="1">
                        <c:v>2.78</c:v>
                      </c:pt>
                      <c:pt idx="2">
                        <c:v>1.94</c:v>
                      </c:pt>
                      <c:pt idx="3">
                        <c:v>0.54</c:v>
                      </c:pt>
                      <c:pt idx="4">
                        <c:v>1.88</c:v>
                      </c:pt>
                      <c:pt idx="5">
                        <c:v>0.36</c:v>
                      </c:pt>
                      <c:pt idx="6">
                        <c:v>3.16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37E8-4BD1-AE8F-E584C0A2E1F9}"/>
                  </c:ext>
                </c:extLst>
              </c15:ser>
            </c15:filteredRadarSeries>
            <c15:filteredRad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Figures!$C$10</c15:sqref>
                        </c15:formulaRef>
                      </c:ext>
                    </c:extLst>
                    <c:strCache>
                      <c:ptCount val="1"/>
                      <c:pt idx="0">
                        <c:v>VR</c:v>
                      </c:pt>
                    </c:strCache>
                  </c:strRef>
                </c:tx>
                <c:spPr>
                  <a:ln w="28575" cap="rnd">
                    <a:solidFill>
                      <a:schemeClr val="accent5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Figures!$D$8:$J$8</c15:sqref>
                        </c15:formulaRef>
                      </c:ext>
                    </c:extLst>
                    <c:strCache>
                      <c:ptCount val="7"/>
                      <c:pt idx="0">
                        <c:v>Competence</c:v>
                      </c:pt>
                      <c:pt idx="1">
                        <c:v>Immersion</c:v>
                      </c:pt>
                      <c:pt idx="2">
                        <c:v>Flow</c:v>
                      </c:pt>
                      <c:pt idx="3">
                        <c:v>Tension</c:v>
                      </c:pt>
                      <c:pt idx="4">
                        <c:v>Challenge</c:v>
                      </c:pt>
                      <c:pt idx="5">
                        <c:v>Negative affect</c:v>
                      </c:pt>
                      <c:pt idx="6">
                        <c:v>Positive affect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Figures!$D$10:$J$10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2.5714285714285716</c:v>
                      </c:pt>
                      <c:pt idx="1">
                        <c:v>3.3214285714285716</c:v>
                      </c:pt>
                      <c:pt idx="2">
                        <c:v>2.4642857142857144</c:v>
                      </c:pt>
                      <c:pt idx="3">
                        <c:v>1.125</c:v>
                      </c:pt>
                      <c:pt idx="4">
                        <c:v>2</c:v>
                      </c:pt>
                      <c:pt idx="5">
                        <c:v>0.625</c:v>
                      </c:pt>
                      <c:pt idx="6">
                        <c:v>3.0535714285714284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37E8-4BD1-AE8F-E584C0A2E1F9}"/>
                  </c:ext>
                </c:extLst>
              </c15:ser>
            </c15:filteredRadarSeries>
            <c15:filteredRad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Figures!$C$14</c15:sqref>
                        </c15:formulaRef>
                      </c:ext>
                    </c:extLst>
                    <c:strCache>
                      <c:ptCount val="1"/>
                      <c:pt idx="0">
                        <c:v>Cluster 1</c:v>
                      </c:pt>
                    </c:strCache>
                  </c:strRef>
                </c:tx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Figures!$D$8:$J$8</c15:sqref>
                        </c15:formulaRef>
                      </c:ext>
                    </c:extLst>
                    <c:strCache>
                      <c:ptCount val="7"/>
                      <c:pt idx="0">
                        <c:v>Competence</c:v>
                      </c:pt>
                      <c:pt idx="1">
                        <c:v>Immersion</c:v>
                      </c:pt>
                      <c:pt idx="2">
                        <c:v>Flow</c:v>
                      </c:pt>
                      <c:pt idx="3">
                        <c:v>Tension</c:v>
                      </c:pt>
                      <c:pt idx="4">
                        <c:v>Challenge</c:v>
                      </c:pt>
                      <c:pt idx="5">
                        <c:v>Negative affect</c:v>
                      </c:pt>
                      <c:pt idx="6">
                        <c:v>Positive affect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Figures!$D$14:$J$14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1.8333333333333333</c:v>
                      </c:pt>
                      <c:pt idx="1">
                        <c:v>2.9166666666666665</c:v>
                      </c:pt>
                      <c:pt idx="2">
                        <c:v>2.4166666666666665</c:v>
                      </c:pt>
                      <c:pt idx="3">
                        <c:v>1.75</c:v>
                      </c:pt>
                      <c:pt idx="4">
                        <c:v>1.9583333333333333</c:v>
                      </c:pt>
                      <c:pt idx="5">
                        <c:v>1.2083333333333333</c:v>
                      </c:pt>
                      <c:pt idx="6">
                        <c:v>2.4166666666666665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37E8-4BD1-AE8F-E584C0A2E1F9}"/>
                  </c:ext>
                </c:extLst>
              </c15:ser>
            </c15:filteredRadarSeries>
            <c15:filteredRad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Figures!$C$15</c15:sqref>
                        </c15:formulaRef>
                      </c:ext>
                    </c:extLst>
                    <c:strCache>
                      <c:ptCount val="1"/>
                      <c:pt idx="0">
                        <c:v>Cluster 2</c:v>
                      </c:pt>
                    </c:strCache>
                  </c:strRef>
                </c:tx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Figures!$D$8:$J$8</c15:sqref>
                        </c15:formulaRef>
                      </c:ext>
                    </c:extLst>
                    <c:strCache>
                      <c:ptCount val="7"/>
                      <c:pt idx="0">
                        <c:v>Competence</c:v>
                      </c:pt>
                      <c:pt idx="1">
                        <c:v>Immersion</c:v>
                      </c:pt>
                      <c:pt idx="2">
                        <c:v>Flow</c:v>
                      </c:pt>
                      <c:pt idx="3">
                        <c:v>Tension</c:v>
                      </c:pt>
                      <c:pt idx="4">
                        <c:v>Challenge</c:v>
                      </c:pt>
                      <c:pt idx="5">
                        <c:v>Negative affect</c:v>
                      </c:pt>
                      <c:pt idx="6">
                        <c:v>Positive affect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Figures!$D$15:$J$15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2.6875</c:v>
                      </c:pt>
                      <c:pt idx="1">
                        <c:v>2.7708333333333335</c:v>
                      </c:pt>
                      <c:pt idx="2">
                        <c:v>1.8333333333333333</c:v>
                      </c:pt>
                      <c:pt idx="3">
                        <c:v>0.33333333333333331</c:v>
                      </c:pt>
                      <c:pt idx="4">
                        <c:v>1.8958333333333333</c:v>
                      </c:pt>
                      <c:pt idx="5">
                        <c:v>0.25</c:v>
                      </c:pt>
                      <c:pt idx="6">
                        <c:v>3.0416666666666665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37E8-4BD1-AE8F-E584C0A2E1F9}"/>
                  </c:ext>
                </c:extLst>
              </c15:ser>
            </c15:filteredRadarSeries>
            <c15:filteredRad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Figures!$C$16</c15:sqref>
                        </c15:formulaRef>
                      </c:ext>
                    </c:extLst>
                    <c:strCache>
                      <c:ptCount val="1"/>
                      <c:pt idx="0">
                        <c:v>Cluster 3</c:v>
                      </c:pt>
                    </c:strCache>
                  </c:strRef>
                </c:tx>
                <c:spPr>
                  <a:ln>
                    <a:solidFill>
                      <a:schemeClr val="accent5">
                        <a:lumMod val="75000"/>
                      </a:schemeClr>
                    </a:solidFill>
                  </a:ln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Figures!$D$8:$J$8</c15:sqref>
                        </c15:formulaRef>
                      </c:ext>
                    </c:extLst>
                    <c:strCache>
                      <c:ptCount val="7"/>
                      <c:pt idx="0">
                        <c:v>Competence</c:v>
                      </c:pt>
                      <c:pt idx="1">
                        <c:v>Immersion</c:v>
                      </c:pt>
                      <c:pt idx="2">
                        <c:v>Flow</c:v>
                      </c:pt>
                      <c:pt idx="3">
                        <c:v>Tension</c:v>
                      </c:pt>
                      <c:pt idx="4">
                        <c:v>Challenge</c:v>
                      </c:pt>
                      <c:pt idx="5">
                        <c:v>Negative affect</c:v>
                      </c:pt>
                      <c:pt idx="6">
                        <c:v>Positive affect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Figures!$D$16:$J$16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3.5</c:v>
                      </c:pt>
                      <c:pt idx="1">
                        <c:v>3.5882352941176472</c:v>
                      </c:pt>
                      <c:pt idx="2">
                        <c:v>2.6176470588235294</c:v>
                      </c:pt>
                      <c:pt idx="3">
                        <c:v>0.94117647058823528</c:v>
                      </c:pt>
                      <c:pt idx="4">
                        <c:v>2</c:v>
                      </c:pt>
                      <c:pt idx="5">
                        <c:v>0.35294117647058826</c:v>
                      </c:pt>
                      <c:pt idx="6">
                        <c:v>3.6764705882352939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7E8-4BD1-AE8F-E584C0A2E1F9}"/>
                  </c:ext>
                </c:extLst>
              </c15:ser>
            </c15:filteredRadarSeries>
            <c15:filteredRad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Figures!$C$17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>
                    <a:solidFill>
                      <a:schemeClr val="accent6">
                        <a:lumMod val="75000"/>
                      </a:schemeClr>
                    </a:solidFill>
                  </a:ln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Figures!$D$8:$J$8</c15:sqref>
                        </c15:formulaRef>
                      </c:ext>
                    </c:extLst>
                    <c:strCache>
                      <c:ptCount val="7"/>
                      <c:pt idx="0">
                        <c:v>Competence</c:v>
                      </c:pt>
                      <c:pt idx="1">
                        <c:v>Immersion</c:v>
                      </c:pt>
                      <c:pt idx="2">
                        <c:v>Flow</c:v>
                      </c:pt>
                      <c:pt idx="3">
                        <c:v>Tension</c:v>
                      </c:pt>
                      <c:pt idx="4">
                        <c:v>Challenge</c:v>
                      </c:pt>
                      <c:pt idx="5">
                        <c:v>Negative affect</c:v>
                      </c:pt>
                      <c:pt idx="6">
                        <c:v>Positive affect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Figures!$D$17:$J$17</c15:sqref>
                        </c15:formulaRef>
                      </c:ext>
                    </c:extLst>
                    <c:numCache>
                      <c:formatCode>0.00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7E8-4BD1-AE8F-E584C0A2E1F9}"/>
                  </c:ext>
                </c:extLst>
              </c15:ser>
            </c15:filteredRadarSeries>
            <c15:filteredRada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Figures!$C$18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Figures!$D$8:$J$8</c15:sqref>
                        </c15:formulaRef>
                      </c:ext>
                    </c:extLst>
                    <c:strCache>
                      <c:ptCount val="7"/>
                      <c:pt idx="0">
                        <c:v>Competence</c:v>
                      </c:pt>
                      <c:pt idx="1">
                        <c:v>Immersion</c:v>
                      </c:pt>
                      <c:pt idx="2">
                        <c:v>Flow</c:v>
                      </c:pt>
                      <c:pt idx="3">
                        <c:v>Tension</c:v>
                      </c:pt>
                      <c:pt idx="4">
                        <c:v>Challenge</c:v>
                      </c:pt>
                      <c:pt idx="5">
                        <c:v>Negative affect</c:v>
                      </c:pt>
                      <c:pt idx="6">
                        <c:v>Positive affect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Figures!$D$18:$J$18</c15:sqref>
                        </c15:formulaRef>
                      </c:ext>
                    </c:extLst>
                    <c:numCache>
                      <c:formatCode>0.00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7E8-4BD1-AE8F-E584C0A2E1F9}"/>
                  </c:ext>
                </c:extLst>
              </c15:ser>
            </c15:filteredRadarSeries>
            <c15:filteredRada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Results!#REF!</c15:sqref>
                        </c15:formulaRef>
                      </c:ext>
                    </c:extLst>
                  </c:strRef>
                </c:tx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Figures!$D$8:$J$8</c15:sqref>
                        </c15:formulaRef>
                      </c:ext>
                    </c:extLst>
                    <c:strCache>
                      <c:ptCount val="7"/>
                      <c:pt idx="0">
                        <c:v>Competence</c:v>
                      </c:pt>
                      <c:pt idx="1">
                        <c:v>Immersion</c:v>
                      </c:pt>
                      <c:pt idx="2">
                        <c:v>Flow</c:v>
                      </c:pt>
                      <c:pt idx="3">
                        <c:v>Tension</c:v>
                      </c:pt>
                      <c:pt idx="4">
                        <c:v>Challenge</c:v>
                      </c:pt>
                      <c:pt idx="5">
                        <c:v>Negative affect</c:v>
                      </c:pt>
                      <c:pt idx="6">
                        <c:v>Positive affect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Figures!$H$19:$J$19</c15:sqref>
                        </c15:formulaRef>
                      </c:ext>
                    </c:extLst>
                    <c:numCache>
                      <c:formatCode>0.00</c:formatCode>
                      <c:ptCount val="3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7E8-4BD1-AE8F-E584C0A2E1F9}"/>
                  </c:ext>
                </c:extLst>
              </c15:ser>
            </c15:filteredRadarSeries>
            <c15:filteredRad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Results!#REF!</c15:sqref>
                        </c15:formulaRef>
                      </c:ext>
                    </c:extLst>
                  </c:strRef>
                </c:tx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Figures!$D$8:$J$8</c15:sqref>
                        </c15:formulaRef>
                      </c:ext>
                    </c:extLst>
                    <c:strCache>
                      <c:ptCount val="7"/>
                      <c:pt idx="0">
                        <c:v>Competence</c:v>
                      </c:pt>
                      <c:pt idx="1">
                        <c:v>Immersion</c:v>
                      </c:pt>
                      <c:pt idx="2">
                        <c:v>Flow</c:v>
                      </c:pt>
                      <c:pt idx="3">
                        <c:v>Tension</c:v>
                      </c:pt>
                      <c:pt idx="4">
                        <c:v>Challenge</c:v>
                      </c:pt>
                      <c:pt idx="5">
                        <c:v>Negative affect</c:v>
                      </c:pt>
                      <c:pt idx="6">
                        <c:v>Positive affect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Figures!$H$20:$J$20</c15:sqref>
                        </c15:formulaRef>
                      </c:ext>
                    </c:extLst>
                    <c:numCache>
                      <c:formatCode>0.00</c:formatCode>
                      <c:ptCount val="3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7E8-4BD1-AE8F-E584C0A2E1F9}"/>
                  </c:ext>
                </c:extLst>
              </c15:ser>
            </c15:filteredRadarSeries>
          </c:ext>
        </c:extLst>
      </c:radarChart>
      <c:catAx>
        <c:axId val="5017978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ES"/>
          </a:p>
        </c:txPr>
        <c:crossAx val="501799943"/>
        <c:crosses val="autoZero"/>
        <c:auto val="1"/>
        <c:lblAlgn val="ctr"/>
        <c:lblOffset val="100"/>
        <c:noMultiLvlLbl val="0"/>
      </c:catAx>
      <c:valAx>
        <c:axId val="501799943"/>
        <c:scaling>
          <c:orientation val="minMax"/>
          <c:max val="1.5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01797895"/>
        <c:crosses val="autoZero"/>
        <c:crossBetween val="between"/>
        <c:majorUnit val="0.2"/>
      </c:valAx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s-E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GAME EXPERIENCE QUESTIONNAIRE – POST-GAME MODULE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radarChart>
        <c:radarStyle val="marker"/>
        <c:varyColors val="0"/>
        <c:ser>
          <c:idx val="2"/>
          <c:order val="2"/>
          <c:tx>
            <c:strRef>
              <c:f>Figures!$C$23</c:f>
              <c:strCache>
                <c:ptCount val="1"/>
                <c:pt idx="0">
                  <c:v>Lox XP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rgbClr val="F28F3B"/>
              </a:solidFill>
              <a:round/>
            </a:ln>
            <a:effectLst/>
          </c:spPr>
          <c:marker>
            <c:symbol val="none"/>
          </c:marker>
          <c:cat>
            <c:strRef>
              <c:f>Figures!$D$20:$G$20</c:f>
              <c:strCache>
                <c:ptCount val="4"/>
                <c:pt idx="0">
                  <c:v>Positive affect</c:v>
                </c:pt>
                <c:pt idx="1">
                  <c:v>Negative affect</c:v>
                </c:pt>
                <c:pt idx="2">
                  <c:v>Returning</c:v>
                </c:pt>
                <c:pt idx="3">
                  <c:v>Tiredness</c:v>
                </c:pt>
              </c:strCache>
              <c:extLst xmlns:c15="http://schemas.microsoft.com/office/drawing/2012/chart"/>
            </c:strRef>
          </c:cat>
          <c:val>
            <c:numRef>
              <c:f>Figures!$D$23:$G$23</c:f>
              <c:numCache>
                <c:formatCode>0%</c:formatCode>
                <c:ptCount val="4"/>
                <c:pt idx="0">
                  <c:v>1.1499032882011606</c:v>
                </c:pt>
                <c:pt idx="1">
                  <c:v>0.77603664416586293</c:v>
                </c:pt>
                <c:pt idx="2">
                  <c:v>0.7680744452397994</c:v>
                </c:pt>
                <c:pt idx="3">
                  <c:v>0.80705009276437845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7825-4339-B878-FAF750E1FD2C}"/>
            </c:ext>
          </c:extLst>
        </c:ser>
        <c:ser>
          <c:idx val="3"/>
          <c:order val="3"/>
          <c:tx>
            <c:strRef>
              <c:f>Figures!$C$24</c:f>
              <c:strCache>
                <c:ptCount val="1"/>
                <c:pt idx="0">
                  <c:v>Mid XP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bg2">
                  <a:lumMod val="5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Figures!$D$20:$G$20</c:f>
              <c:strCache>
                <c:ptCount val="4"/>
                <c:pt idx="0">
                  <c:v>Positive affect</c:v>
                </c:pt>
                <c:pt idx="1">
                  <c:v>Negative affect</c:v>
                </c:pt>
                <c:pt idx="2">
                  <c:v>Returning</c:v>
                </c:pt>
                <c:pt idx="3">
                  <c:v>Tiredness</c:v>
                </c:pt>
              </c:strCache>
              <c:extLst xmlns:c15="http://schemas.microsoft.com/office/drawing/2012/chart"/>
            </c:strRef>
          </c:cat>
          <c:val>
            <c:numRef>
              <c:f>Figures!$D$24:$G$24</c:f>
              <c:numCache>
                <c:formatCode>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7825-4339-B878-FAF750E1FD2C}"/>
            </c:ext>
          </c:extLst>
        </c:ser>
        <c:ser>
          <c:idx val="4"/>
          <c:order val="4"/>
          <c:tx>
            <c:strRef>
              <c:f>Figures!$C$25</c:f>
              <c:strCache>
                <c:ptCount val="1"/>
                <c:pt idx="0">
                  <c:v>High XP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rgbClr val="BB0A21"/>
              </a:solidFill>
              <a:round/>
            </a:ln>
            <a:effectLst/>
          </c:spPr>
          <c:marker>
            <c:symbol val="none"/>
          </c:marker>
          <c:cat>
            <c:strRef>
              <c:f>Figures!$D$20:$G$20</c:f>
              <c:strCache>
                <c:ptCount val="4"/>
                <c:pt idx="0">
                  <c:v>Positive affect</c:v>
                </c:pt>
                <c:pt idx="1">
                  <c:v>Negative affect</c:v>
                </c:pt>
                <c:pt idx="2">
                  <c:v>Returning</c:v>
                </c:pt>
                <c:pt idx="3">
                  <c:v>Tiredness</c:v>
                </c:pt>
              </c:strCache>
              <c:extLst xmlns:c15="http://schemas.microsoft.com/office/drawing/2012/chart"/>
            </c:strRef>
          </c:cat>
          <c:val>
            <c:numRef>
              <c:f>Figures!$D$25:$G$25</c:f>
              <c:numCache>
                <c:formatCode>0%</c:formatCode>
                <c:ptCount val="4"/>
                <c:pt idx="0">
                  <c:v>1.1422704012927551</c:v>
                </c:pt>
                <c:pt idx="1">
                  <c:v>0.93253467843631777</c:v>
                </c:pt>
                <c:pt idx="2">
                  <c:v>0.89582071471835245</c:v>
                </c:pt>
                <c:pt idx="3">
                  <c:v>0.63736263736263732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4-7825-4339-B878-FAF750E1FD2C}"/>
            </c:ext>
          </c:extLst>
        </c:ser>
        <c:ser>
          <c:idx val="8"/>
          <c:order val="8"/>
          <c:tx>
            <c:strRef>
              <c:f>Results!#REF!</c:f>
              <c:strCache>
                <c:ptCount val="1"/>
                <c:pt idx="0">
                  <c:v>#REF!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Figures!$D$20:$G$20</c:f>
              <c:strCache>
                <c:ptCount val="4"/>
                <c:pt idx="0">
                  <c:v>Positive affect</c:v>
                </c:pt>
                <c:pt idx="1">
                  <c:v>Negative affect</c:v>
                </c:pt>
                <c:pt idx="2">
                  <c:v>Returning</c:v>
                </c:pt>
                <c:pt idx="3">
                  <c:v>Tiredness</c:v>
                </c:pt>
              </c:strCache>
              <c:extLst xmlns:c15="http://schemas.microsoft.com/office/drawing/2012/chart"/>
            </c:strRef>
          </c:cat>
          <c:val>
            <c:numRef>
              <c:f>Results!#REF!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8-7825-4339-B878-FAF750E1FD2C}"/>
            </c:ext>
          </c:extLst>
        </c:ser>
        <c:ser>
          <c:idx val="9"/>
          <c:order val="9"/>
          <c:tx>
            <c:strRef>
              <c:f>Results!#REF!</c:f>
              <c:strCache>
                <c:ptCount val="1"/>
                <c:pt idx="0">
                  <c:v>#REF!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Figures!$D$20:$G$20</c:f>
              <c:strCache>
                <c:ptCount val="4"/>
                <c:pt idx="0">
                  <c:v>Positive affect</c:v>
                </c:pt>
                <c:pt idx="1">
                  <c:v>Negative affect</c:v>
                </c:pt>
                <c:pt idx="2">
                  <c:v>Returning</c:v>
                </c:pt>
                <c:pt idx="3">
                  <c:v>Tiredness</c:v>
                </c:pt>
              </c:strCache>
              <c:extLst xmlns:c15="http://schemas.microsoft.com/office/drawing/2012/chart"/>
            </c:strRef>
          </c:cat>
          <c:val>
            <c:numRef>
              <c:f>Results!#REF!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9-7825-4339-B878-FAF750E1FD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1538336"/>
        <c:axId val="1181539296"/>
        <c:extLst>
          <c:ext xmlns:c15="http://schemas.microsoft.com/office/drawing/2012/chart" uri="{02D57815-91ED-43cb-92C2-25804820EDAC}">
            <c15:filteredRad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Figures!$C$21</c15:sqref>
                        </c15:formulaRef>
                      </c:ext>
                    </c:extLst>
                    <c:strCache>
                      <c:ptCount val="1"/>
                      <c:pt idx="0">
                        <c:v>PC</c:v>
                      </c:pt>
                    </c:strCache>
                  </c:strRef>
                </c:tx>
                <c:spPr>
                  <a:ln w="28575" cap="rnd">
                    <a:solidFill>
                      <a:schemeClr val="accent6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Figures!$D$20:$G$20</c15:sqref>
                        </c15:formulaRef>
                      </c:ext>
                    </c:extLst>
                    <c:strCache>
                      <c:ptCount val="4"/>
                      <c:pt idx="0">
                        <c:v>Positive affect</c:v>
                      </c:pt>
                      <c:pt idx="1">
                        <c:v>Negative affect</c:v>
                      </c:pt>
                      <c:pt idx="2">
                        <c:v>Returning</c:v>
                      </c:pt>
                      <c:pt idx="3">
                        <c:v>Tiredness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Figures!$D$21:$G$21</c15:sqref>
                        </c15:formulaRef>
                      </c:ext>
                    </c:extLst>
                    <c:numCache>
                      <c:formatCode>0.00</c:formatCode>
                      <c:ptCount val="4"/>
                      <c:pt idx="0">
                        <c:v>2.4</c:v>
                      </c:pt>
                      <c:pt idx="1">
                        <c:v>0.52</c:v>
                      </c:pt>
                      <c:pt idx="2">
                        <c:v>0.8</c:v>
                      </c:pt>
                      <c:pt idx="3">
                        <c:v>0.48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7825-4339-B878-FAF750E1FD2C}"/>
                  </c:ext>
                </c:extLst>
              </c15:ser>
            </c15:filteredRadarSeries>
            <c15:filteredRad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Figures!$C$22</c15:sqref>
                        </c15:formulaRef>
                      </c:ext>
                    </c:extLst>
                    <c:strCache>
                      <c:ptCount val="1"/>
                      <c:pt idx="0">
                        <c:v>vR</c:v>
                      </c:pt>
                    </c:strCache>
                  </c:strRef>
                </c:tx>
                <c:spPr>
                  <a:ln w="28575" cap="rnd">
                    <a:solidFill>
                      <a:schemeClr val="accent5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Figures!$D$20:$G$20</c15:sqref>
                        </c15:formulaRef>
                      </c:ext>
                    </c:extLst>
                    <c:strCache>
                      <c:ptCount val="4"/>
                      <c:pt idx="0">
                        <c:v>Positive affect</c:v>
                      </c:pt>
                      <c:pt idx="1">
                        <c:v>Negative affect</c:v>
                      </c:pt>
                      <c:pt idx="2">
                        <c:v>Returning</c:v>
                      </c:pt>
                      <c:pt idx="3">
                        <c:v>Tiredness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Figures!$D$22:$G$22</c15:sqref>
                        </c15:formulaRef>
                      </c:ext>
                    </c:extLst>
                    <c:numCache>
                      <c:formatCode>0.00</c:formatCode>
                      <c:ptCount val="4"/>
                      <c:pt idx="0">
                        <c:v>1.8869047619047619</c:v>
                      </c:pt>
                      <c:pt idx="1">
                        <c:v>0.75595238095238093</c:v>
                      </c:pt>
                      <c:pt idx="2">
                        <c:v>1.8452380952380953</c:v>
                      </c:pt>
                      <c:pt idx="3">
                        <c:v>0.9642857142857143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7825-4339-B878-FAF750E1FD2C}"/>
                  </c:ext>
                </c:extLst>
              </c15:ser>
            </c15:filteredRadarSeries>
            <c15:filteredRad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Figures!$C$26</c15:sqref>
                        </c15:formulaRef>
                      </c:ext>
                    </c:extLst>
                    <c:strCache>
                      <c:ptCount val="1"/>
                      <c:pt idx="0">
                        <c:v>Cluster 1</c:v>
                      </c:pt>
                    </c:strCache>
                  </c:strRef>
                </c:tx>
                <c:spPr>
                  <a:ln w="28575" cap="rnd">
                    <a:solidFill>
                      <a:schemeClr val="accent5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Figures!$D$20:$G$20</c15:sqref>
                        </c15:formulaRef>
                      </c:ext>
                    </c:extLst>
                    <c:strCache>
                      <c:ptCount val="4"/>
                      <c:pt idx="0">
                        <c:v>Positive affect</c:v>
                      </c:pt>
                      <c:pt idx="1">
                        <c:v>Negative affect</c:v>
                      </c:pt>
                      <c:pt idx="2">
                        <c:v>Returning</c:v>
                      </c:pt>
                      <c:pt idx="3">
                        <c:v>Tiredness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Figures!$D$26:$G$26</c15:sqref>
                        </c15:formulaRef>
                      </c:ext>
                    </c:extLst>
                    <c:numCache>
                      <c:formatCode>0.00</c:formatCode>
                      <c:ptCount val="4"/>
                      <c:pt idx="0">
                        <c:v>1.9166666666666667</c:v>
                      </c:pt>
                      <c:pt idx="1">
                        <c:v>1.3888888888888888</c:v>
                      </c:pt>
                      <c:pt idx="2">
                        <c:v>2.3888888888888888</c:v>
                      </c:pt>
                      <c:pt idx="3">
                        <c:v>1.7083333333333333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7825-4339-B878-FAF750E1FD2C}"/>
                  </c:ext>
                </c:extLst>
              </c15:ser>
            </c15:filteredRadarSeries>
            <c15:filteredRad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Figures!$C$27</c15:sqref>
                        </c15:formulaRef>
                      </c:ext>
                    </c:extLst>
                    <c:strCache>
                      <c:ptCount val="1"/>
                      <c:pt idx="0">
                        <c:v>Cluster 2</c:v>
                      </c:pt>
                    </c:strCache>
                  </c:strRef>
                </c:tx>
                <c:spPr>
                  <a:ln w="28575" cap="rnd">
                    <a:solidFill>
                      <a:schemeClr val="accent6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Figures!$D$20:$G$20</c15:sqref>
                        </c15:formulaRef>
                      </c:ext>
                    </c:extLst>
                    <c:strCache>
                      <c:ptCount val="4"/>
                      <c:pt idx="0">
                        <c:v>Positive affect</c:v>
                      </c:pt>
                      <c:pt idx="1">
                        <c:v>Negative affect</c:v>
                      </c:pt>
                      <c:pt idx="2">
                        <c:v>Returning</c:v>
                      </c:pt>
                      <c:pt idx="3">
                        <c:v>Tiredness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Figures!$D$27:$G$27</c15:sqref>
                        </c15:formulaRef>
                      </c:ext>
                    </c:extLst>
                    <c:numCache>
                      <c:formatCode>0.00</c:formatCode>
                      <c:ptCount val="4"/>
                      <c:pt idx="0">
                        <c:v>1.7222222222222223</c:v>
                      </c:pt>
                      <c:pt idx="1">
                        <c:v>0.49305555555555558</c:v>
                      </c:pt>
                      <c:pt idx="2">
                        <c:v>0.5</c:v>
                      </c:pt>
                      <c:pt idx="3">
                        <c:v>0.39583333333333331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7825-4339-B878-FAF750E1FD2C}"/>
                  </c:ext>
                </c:extLst>
              </c15:ser>
            </c15:filteredRadarSeries>
            <c15:filteredRad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Figures!$C$28</c15:sqref>
                        </c15:formulaRef>
                      </c:ext>
                    </c:extLst>
                    <c:strCache>
                      <c:ptCount val="1"/>
                      <c:pt idx="0">
                        <c:v>Cluster 3</c:v>
                      </c:pt>
                    </c:strCache>
                  </c:strRef>
                </c:tx>
                <c:spPr>
                  <a:ln w="28575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Figures!$D$20:$G$20</c15:sqref>
                        </c15:formulaRef>
                      </c:ext>
                    </c:extLst>
                    <c:strCache>
                      <c:ptCount val="4"/>
                      <c:pt idx="0">
                        <c:v>Positive affect</c:v>
                      </c:pt>
                      <c:pt idx="1">
                        <c:v>Negative affect</c:v>
                      </c:pt>
                      <c:pt idx="2">
                        <c:v>Returning</c:v>
                      </c:pt>
                      <c:pt idx="3">
                        <c:v>Tiredness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Figures!$D$28:$G$28</c15:sqref>
                        </c15:formulaRef>
                      </c:ext>
                    </c:extLst>
                    <c:numCache>
                      <c:formatCode>0.00</c:formatCode>
                      <c:ptCount val="4"/>
                      <c:pt idx="0">
                        <c:v>2.9019607843137254</c:v>
                      </c:pt>
                      <c:pt idx="1">
                        <c:v>0.33333333333333331</c:v>
                      </c:pt>
                      <c:pt idx="2">
                        <c:v>1.6470588235294117</c:v>
                      </c:pt>
                      <c:pt idx="3">
                        <c:v>0.52941176470588236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825-4339-B878-FAF750E1FD2C}"/>
                  </c:ext>
                </c:extLst>
              </c15:ser>
            </c15:filteredRadarSeries>
          </c:ext>
        </c:extLst>
      </c:radarChart>
      <c:catAx>
        <c:axId val="1181538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ES"/>
          </a:p>
        </c:txPr>
        <c:crossAx val="1181539296"/>
        <c:crosses val="autoZero"/>
        <c:auto val="1"/>
        <c:lblAlgn val="ctr"/>
        <c:lblOffset val="100"/>
        <c:noMultiLvlLbl val="0"/>
      </c:catAx>
      <c:valAx>
        <c:axId val="1181539296"/>
        <c:scaling>
          <c:orientation val="minMax"/>
          <c:max val="1.5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181538336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PRESENCE QUESTIONNAIRE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radarChart>
        <c:radarStyle val="marker"/>
        <c:varyColors val="0"/>
        <c:ser>
          <c:idx val="2"/>
          <c:order val="2"/>
          <c:tx>
            <c:strRef>
              <c:f>Figures!$C$35</c:f>
              <c:strCache>
                <c:ptCount val="1"/>
                <c:pt idx="0">
                  <c:v>Lox XP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rgbClr val="F28F3B"/>
              </a:solidFill>
              <a:round/>
            </a:ln>
            <a:effectLst/>
          </c:spPr>
          <c:marker>
            <c:symbol val="none"/>
          </c:marker>
          <c:cat>
            <c:strRef>
              <c:f>Figures!$D$32:$G$32</c:f>
              <c:strCache>
                <c:ptCount val="4"/>
                <c:pt idx="0">
                  <c:v>Control Factors</c:v>
                </c:pt>
                <c:pt idx="1">
                  <c:v>Sensory Factors</c:v>
                </c:pt>
                <c:pt idx="2">
                  <c:v>Distraction Factors</c:v>
                </c:pt>
                <c:pt idx="3">
                  <c:v>Realism Factors</c:v>
                </c:pt>
              </c:strCache>
              <c:extLst xmlns:c15="http://schemas.microsoft.com/office/drawing/2012/chart"/>
            </c:strRef>
          </c:cat>
          <c:val>
            <c:numRef>
              <c:f>Figures!$D$35:$G$35</c:f>
              <c:numCache>
                <c:formatCode>0%</c:formatCode>
                <c:ptCount val="4"/>
                <c:pt idx="0">
                  <c:v>1.0460410557184752</c:v>
                </c:pt>
                <c:pt idx="1">
                  <c:v>1.1938250428816466</c:v>
                </c:pt>
                <c:pt idx="2">
                  <c:v>1.0814210061782876</c:v>
                </c:pt>
                <c:pt idx="3">
                  <c:v>1.2303030303030302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9A55-4337-9AB5-0EE45056C92C}"/>
            </c:ext>
          </c:extLst>
        </c:ser>
        <c:ser>
          <c:idx val="3"/>
          <c:order val="3"/>
          <c:tx>
            <c:strRef>
              <c:f>Figures!$C$36</c:f>
              <c:strCache>
                <c:ptCount val="1"/>
                <c:pt idx="0">
                  <c:v>Mid XP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bg2">
                  <a:lumMod val="5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Figures!$D$32:$G$32</c:f>
              <c:strCache>
                <c:ptCount val="4"/>
                <c:pt idx="0">
                  <c:v>Control Factors</c:v>
                </c:pt>
                <c:pt idx="1">
                  <c:v>Sensory Factors</c:v>
                </c:pt>
                <c:pt idx="2">
                  <c:v>Distraction Factors</c:v>
                </c:pt>
                <c:pt idx="3">
                  <c:v>Realism Factors</c:v>
                </c:pt>
              </c:strCache>
              <c:extLst xmlns:c15="http://schemas.microsoft.com/office/drawing/2012/chart"/>
            </c:strRef>
          </c:cat>
          <c:val>
            <c:numRef>
              <c:f>Figures!$D$36:$G$36</c:f>
              <c:numCache>
                <c:formatCode>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9A55-4337-9AB5-0EE45056C92C}"/>
            </c:ext>
          </c:extLst>
        </c:ser>
        <c:ser>
          <c:idx val="4"/>
          <c:order val="4"/>
          <c:tx>
            <c:strRef>
              <c:f>Figures!$C$37</c:f>
              <c:strCache>
                <c:ptCount val="1"/>
                <c:pt idx="0">
                  <c:v>High XP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rgbClr val="BB0A21"/>
              </a:solidFill>
              <a:round/>
            </a:ln>
            <a:effectLst/>
          </c:spPr>
          <c:marker>
            <c:symbol val="none"/>
          </c:marker>
          <c:cat>
            <c:strRef>
              <c:f>Figures!$D$32:$G$32</c:f>
              <c:strCache>
                <c:ptCount val="4"/>
                <c:pt idx="0">
                  <c:v>Control Factors</c:v>
                </c:pt>
                <c:pt idx="1">
                  <c:v>Sensory Factors</c:v>
                </c:pt>
                <c:pt idx="2">
                  <c:v>Distraction Factors</c:v>
                </c:pt>
                <c:pt idx="3">
                  <c:v>Realism Factors</c:v>
                </c:pt>
              </c:strCache>
              <c:extLst xmlns:c15="http://schemas.microsoft.com/office/drawing/2012/chart"/>
            </c:strRef>
          </c:cat>
          <c:val>
            <c:numRef>
              <c:f>Figures!$D$37:$G$37</c:f>
              <c:numCache>
                <c:formatCode>0%</c:formatCode>
                <c:ptCount val="4"/>
                <c:pt idx="0">
                  <c:v>1.0770057899090157</c:v>
                </c:pt>
                <c:pt idx="1">
                  <c:v>1.0943396226415094</c:v>
                </c:pt>
                <c:pt idx="2">
                  <c:v>0.98543689320388339</c:v>
                </c:pt>
                <c:pt idx="3">
                  <c:v>0.99145299145299148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4-9A55-4337-9AB5-0EE45056C9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785696"/>
        <c:axId val="191785216"/>
        <c:extLst>
          <c:ext xmlns:c15="http://schemas.microsoft.com/office/drawing/2012/chart" uri="{02D57815-91ED-43cb-92C2-25804820EDAC}">
            <c15:filteredRad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Figures!$C$33</c15:sqref>
                        </c15:formulaRef>
                      </c:ext>
                    </c:extLst>
                    <c:strCache>
                      <c:ptCount val="1"/>
                      <c:pt idx="0">
                        <c:v>PC</c:v>
                      </c:pt>
                    </c:strCache>
                  </c:strRef>
                </c:tx>
                <c:spPr>
                  <a:ln w="28575" cap="rnd">
                    <a:solidFill>
                      <a:schemeClr val="accent6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Figures!$D$32:$G$32</c15:sqref>
                        </c15:formulaRef>
                      </c:ext>
                    </c:extLst>
                    <c:strCache>
                      <c:ptCount val="4"/>
                      <c:pt idx="0">
                        <c:v>Control Factors</c:v>
                      </c:pt>
                      <c:pt idx="1">
                        <c:v>Sensory Factors</c:v>
                      </c:pt>
                      <c:pt idx="2">
                        <c:v>Distraction Factors</c:v>
                      </c:pt>
                      <c:pt idx="3">
                        <c:v>Realism Factors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Figures!$D$33:$G$33</c15:sqref>
                        </c15:formulaRef>
                      </c:ext>
                    </c:extLst>
                    <c:numCache>
                      <c:formatCode>0.00</c:formatCode>
                      <c:ptCount val="4"/>
                      <c:pt idx="0">
                        <c:v>2.3314285714285714</c:v>
                      </c:pt>
                      <c:pt idx="1">
                        <c:v>2.0920000000000001</c:v>
                      </c:pt>
                      <c:pt idx="2">
                        <c:v>1.9714285714285715</c:v>
                      </c:pt>
                      <c:pt idx="3">
                        <c:v>1.8278145695364238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9A55-4337-9AB5-0EE45056C92C}"/>
                  </c:ext>
                </c:extLst>
              </c15:ser>
            </c15:filteredRadarSeries>
            <c15:filteredRad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Figures!$C$34</c15:sqref>
                        </c15:formulaRef>
                      </c:ext>
                    </c:extLst>
                    <c:strCache>
                      <c:ptCount val="1"/>
                      <c:pt idx="0">
                        <c:v>VR</c:v>
                      </c:pt>
                    </c:strCache>
                  </c:strRef>
                </c:tx>
                <c:spPr>
                  <a:ln w="28575" cap="rnd">
                    <a:solidFill>
                      <a:schemeClr val="accent5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Figures!$D$32:$G$32</c15:sqref>
                        </c15:formulaRef>
                      </c:ext>
                    </c:extLst>
                    <c:strCache>
                      <c:ptCount val="4"/>
                      <c:pt idx="0">
                        <c:v>Control Factors</c:v>
                      </c:pt>
                      <c:pt idx="1">
                        <c:v>Sensory Factors</c:v>
                      </c:pt>
                      <c:pt idx="2">
                        <c:v>Distraction Factors</c:v>
                      </c:pt>
                      <c:pt idx="3">
                        <c:v>Realism Factors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Figures!$D$34:$G$34</c15:sqref>
                        </c15:formulaRef>
                      </c:ext>
                    </c:extLst>
                    <c:numCache>
                      <c:formatCode>0.00</c:formatCode>
                      <c:ptCount val="4"/>
                      <c:pt idx="0">
                        <c:v>2.3775510204081631</c:v>
                      </c:pt>
                      <c:pt idx="1">
                        <c:v>2.1785714285714284</c:v>
                      </c:pt>
                      <c:pt idx="2">
                        <c:v>2.1326530612244898</c:v>
                      </c:pt>
                      <c:pt idx="3">
                        <c:v>1.9523809523809523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9A55-4337-9AB5-0EE45056C92C}"/>
                  </c:ext>
                </c:extLst>
              </c15:ser>
            </c15:filteredRadarSeries>
            <c15:filteredRad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Figures!$C$38</c15:sqref>
                        </c15:formulaRef>
                      </c:ext>
                    </c:extLst>
                    <c:strCache>
                      <c:ptCount val="1"/>
                      <c:pt idx="0">
                        <c:v>Cluster 1</c:v>
                      </c:pt>
                    </c:strCache>
                  </c:strRef>
                </c:tx>
                <c:spPr>
                  <a:ln w="28575" cap="rnd">
                    <a:solidFill>
                      <a:schemeClr val="accent5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Figures!$D$32:$G$32</c15:sqref>
                        </c15:formulaRef>
                      </c:ext>
                    </c:extLst>
                    <c:strCache>
                      <c:ptCount val="4"/>
                      <c:pt idx="0">
                        <c:v>Control Factors</c:v>
                      </c:pt>
                      <c:pt idx="1">
                        <c:v>Sensory Factors</c:v>
                      </c:pt>
                      <c:pt idx="2">
                        <c:v>Distraction Factors</c:v>
                      </c:pt>
                      <c:pt idx="3">
                        <c:v>Realism Factors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Figures!$D$38:$G$38</c15:sqref>
                        </c15:formulaRef>
                      </c:ext>
                    </c:extLst>
                    <c:numCache>
                      <c:formatCode>0.00</c:formatCode>
                      <c:ptCount val="4"/>
                      <c:pt idx="0">
                        <c:v>2.1428571428571428</c:v>
                      </c:pt>
                      <c:pt idx="1">
                        <c:v>1.85</c:v>
                      </c:pt>
                      <c:pt idx="2">
                        <c:v>2.0595238095238093</c:v>
                      </c:pt>
                      <c:pt idx="3">
                        <c:v>2.0138888888888888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9A55-4337-9AB5-0EE45056C92C}"/>
                  </c:ext>
                </c:extLst>
              </c15:ser>
            </c15:filteredRadarSeries>
            <c15:filteredRad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Figures!$C$39</c15:sqref>
                        </c15:formulaRef>
                      </c:ext>
                    </c:extLst>
                    <c:strCache>
                      <c:ptCount val="1"/>
                      <c:pt idx="0">
                        <c:v>Cluster 2</c:v>
                      </c:pt>
                    </c:strCache>
                  </c:strRef>
                </c:tx>
                <c:spPr>
                  <a:ln w="28575" cap="rnd">
                    <a:solidFill>
                      <a:schemeClr val="accent6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Figures!$D$32:$G$32</c15:sqref>
                        </c15:formulaRef>
                      </c:ext>
                    </c:extLst>
                    <c:strCache>
                      <c:ptCount val="4"/>
                      <c:pt idx="0">
                        <c:v>Control Factors</c:v>
                      </c:pt>
                      <c:pt idx="1">
                        <c:v>Sensory Factors</c:v>
                      </c:pt>
                      <c:pt idx="2">
                        <c:v>Distraction Factors</c:v>
                      </c:pt>
                      <c:pt idx="3">
                        <c:v>Realism Factors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Figures!$D$39:$G$39</c15:sqref>
                        </c15:formulaRef>
                      </c:ext>
                    </c:extLst>
                    <c:numCache>
                      <c:formatCode>0.00</c:formatCode>
                      <c:ptCount val="4"/>
                      <c:pt idx="0">
                        <c:v>2.1696428571428572</c:v>
                      </c:pt>
                      <c:pt idx="1">
                        <c:v>1.9166666666666667</c:v>
                      </c:pt>
                      <c:pt idx="2">
                        <c:v>1.8511904761904763</c:v>
                      </c:pt>
                      <c:pt idx="3">
                        <c:v>1.5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9A55-4337-9AB5-0EE45056C92C}"/>
                  </c:ext>
                </c:extLst>
              </c15:ser>
            </c15:filteredRadarSeries>
            <c15:filteredRad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Figures!$C$40</c15:sqref>
                        </c15:formulaRef>
                      </c:ext>
                    </c:extLst>
                    <c:strCache>
                      <c:ptCount val="1"/>
                      <c:pt idx="0">
                        <c:v>Cluster 3</c:v>
                      </c:pt>
                    </c:strCache>
                  </c:strRef>
                </c:tx>
                <c:spPr>
                  <a:ln w="28575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Figures!$D$32:$G$32</c15:sqref>
                        </c15:formulaRef>
                      </c:ext>
                    </c:extLst>
                    <c:strCache>
                      <c:ptCount val="4"/>
                      <c:pt idx="0">
                        <c:v>Control Factors</c:v>
                      </c:pt>
                      <c:pt idx="1">
                        <c:v>Sensory Factors</c:v>
                      </c:pt>
                      <c:pt idx="2">
                        <c:v>Distraction Factors</c:v>
                      </c:pt>
                      <c:pt idx="3">
                        <c:v>Realism Factors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Figures!$D$40:$G$40</c15:sqref>
                        </c15:formulaRef>
                      </c:ext>
                    </c:extLst>
                    <c:numCache>
                      <c:formatCode>0.00</c:formatCode>
                      <c:ptCount val="4"/>
                      <c:pt idx="0">
                        <c:v>2.76890756302521</c:v>
                      </c:pt>
                      <c:pt idx="1">
                        <c:v>2.6529411764705881</c:v>
                      </c:pt>
                      <c:pt idx="2">
                        <c:v>2.3445378151260505</c:v>
                      </c:pt>
                      <c:pt idx="3">
                        <c:v>2.3627450980392157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9A55-4337-9AB5-0EE45056C92C}"/>
                  </c:ext>
                </c:extLst>
              </c15:ser>
            </c15:filteredRadarSeries>
            <c15:filteredRad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Figures!$C$54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2857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Figures!$D$32:$G$32</c15:sqref>
                        </c15:formulaRef>
                      </c:ext>
                    </c:extLst>
                    <c:strCache>
                      <c:ptCount val="4"/>
                      <c:pt idx="0">
                        <c:v>Control Factors</c:v>
                      </c:pt>
                      <c:pt idx="1">
                        <c:v>Sensory Factors</c:v>
                      </c:pt>
                      <c:pt idx="2">
                        <c:v>Distraction Factors</c:v>
                      </c:pt>
                      <c:pt idx="3">
                        <c:v>Realism Factors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Figures!$D$54:$G$54</c15:sqref>
                        </c15:formulaRef>
                      </c:ext>
                    </c:extLst>
                    <c:numCache>
                      <c:formatCode>0.00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9A55-4337-9AB5-0EE45056C92C}"/>
                  </c:ext>
                </c:extLst>
              </c15:ser>
            </c15:filteredRadarSeries>
            <c15:filteredRada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Figures!$C$55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28575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Figures!$D$32:$G$32</c15:sqref>
                        </c15:formulaRef>
                      </c:ext>
                    </c:extLst>
                    <c:strCache>
                      <c:ptCount val="4"/>
                      <c:pt idx="0">
                        <c:v>Control Factors</c:v>
                      </c:pt>
                      <c:pt idx="1">
                        <c:v>Sensory Factors</c:v>
                      </c:pt>
                      <c:pt idx="2">
                        <c:v>Distraction Factors</c:v>
                      </c:pt>
                      <c:pt idx="3">
                        <c:v>Realism Factors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Figures!$D$55:$G$55</c15:sqref>
                        </c15:formulaRef>
                      </c:ext>
                    </c:extLst>
                    <c:numCache>
                      <c:formatCode>0.00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9A55-4337-9AB5-0EE45056C92C}"/>
                  </c:ext>
                </c:extLst>
              </c15:ser>
            </c15:filteredRadarSeries>
            <c15:filteredRada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Figures!$C$56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28575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Figures!$D$32:$G$32</c15:sqref>
                        </c15:formulaRef>
                      </c:ext>
                    </c:extLst>
                    <c:strCache>
                      <c:ptCount val="4"/>
                      <c:pt idx="0">
                        <c:v>Control Factors</c:v>
                      </c:pt>
                      <c:pt idx="1">
                        <c:v>Sensory Factors</c:v>
                      </c:pt>
                      <c:pt idx="2">
                        <c:v>Distraction Factors</c:v>
                      </c:pt>
                      <c:pt idx="3">
                        <c:v>Realism Factors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Figures!$D$56:$G$56</c15:sqref>
                        </c15:formulaRef>
                      </c:ext>
                    </c:extLst>
                    <c:numCache>
                      <c:formatCode>0.00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9A55-4337-9AB5-0EE45056C92C}"/>
                  </c:ext>
                </c:extLst>
              </c15:ser>
            </c15:filteredRadarSeries>
            <c15:filteredRad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Figures!$C$57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28575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Figures!$D$32:$G$32</c15:sqref>
                        </c15:formulaRef>
                      </c:ext>
                    </c:extLst>
                    <c:strCache>
                      <c:ptCount val="4"/>
                      <c:pt idx="0">
                        <c:v>Control Factors</c:v>
                      </c:pt>
                      <c:pt idx="1">
                        <c:v>Sensory Factors</c:v>
                      </c:pt>
                      <c:pt idx="2">
                        <c:v>Distraction Factors</c:v>
                      </c:pt>
                      <c:pt idx="3">
                        <c:v>Realism Factors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Figures!$D$57:$G$57</c15:sqref>
                        </c15:formulaRef>
                      </c:ext>
                    </c:extLst>
                    <c:numCache>
                      <c:formatCode>0.00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9A55-4337-9AB5-0EE45056C92C}"/>
                  </c:ext>
                </c:extLst>
              </c15:ser>
            </c15:filteredRadarSeries>
          </c:ext>
        </c:extLst>
      </c:radarChart>
      <c:catAx>
        <c:axId val="191785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ES"/>
          </a:p>
        </c:txPr>
        <c:crossAx val="191785216"/>
        <c:crosses val="autoZero"/>
        <c:auto val="1"/>
        <c:lblAlgn val="ctr"/>
        <c:lblOffset val="100"/>
        <c:noMultiLvlLbl val="0"/>
      </c:catAx>
      <c:valAx>
        <c:axId val="191785216"/>
        <c:scaling>
          <c:orientation val="minMax"/>
          <c:max val="1.5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91785696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GAME EXPERIENCE QUESTIONNAIRE – IN GAME VERSION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radarChart>
        <c:radarStyle val="marker"/>
        <c:varyColors val="0"/>
        <c:ser>
          <c:idx val="5"/>
          <c:order val="5"/>
          <c:tx>
            <c:strRef>
              <c:f>Figures!$C$14</c:f>
              <c:strCache>
                <c:ptCount val="1"/>
                <c:pt idx="0">
                  <c:v>Cluster 1</c:v>
                </c:pt>
              </c:strCache>
              <c:extLst xmlns:c15="http://schemas.microsoft.com/office/drawing/2012/chart"/>
            </c:strRef>
          </c:tx>
          <c:spPr>
            <a:ln w="28575">
              <a:solidFill>
                <a:srgbClr val="52489C"/>
              </a:solidFill>
            </a:ln>
          </c:spPr>
          <c:marker>
            <c:symbol val="none"/>
          </c:marker>
          <c:cat>
            <c:strRef>
              <c:f>Figures!$D$8:$J$8</c:f>
              <c:strCache>
                <c:ptCount val="7"/>
                <c:pt idx="0">
                  <c:v>Competence</c:v>
                </c:pt>
                <c:pt idx="1">
                  <c:v>Immersion</c:v>
                </c:pt>
                <c:pt idx="2">
                  <c:v>Flow</c:v>
                </c:pt>
                <c:pt idx="3">
                  <c:v>Tension</c:v>
                </c:pt>
                <c:pt idx="4">
                  <c:v>Challenge</c:v>
                </c:pt>
                <c:pt idx="5">
                  <c:v>Negative affect</c:v>
                </c:pt>
                <c:pt idx="6">
                  <c:v>Positive affect</c:v>
                </c:pt>
              </c:strCache>
              <c:extLst xmlns:c15="http://schemas.microsoft.com/office/drawing/2012/chart"/>
            </c:strRef>
          </c:cat>
          <c:val>
            <c:numRef>
              <c:f>Figures!$D$14:$J$14</c:f>
              <c:numCache>
                <c:formatCode>0.00</c:formatCode>
                <c:ptCount val="7"/>
                <c:pt idx="0">
                  <c:v>1.8333333333333333</c:v>
                </c:pt>
                <c:pt idx="1">
                  <c:v>2.9166666666666665</c:v>
                </c:pt>
                <c:pt idx="2">
                  <c:v>2.4166666666666665</c:v>
                </c:pt>
                <c:pt idx="3">
                  <c:v>1.75</c:v>
                </c:pt>
                <c:pt idx="4">
                  <c:v>1.9583333333333333</c:v>
                </c:pt>
                <c:pt idx="5">
                  <c:v>1.2083333333333333</c:v>
                </c:pt>
                <c:pt idx="6">
                  <c:v>2.4166666666666665</c:v>
                </c:pt>
              </c:numCache>
              <c:extLst xmlns:c15="http://schemas.microsoft.com/office/drawing/2012/chart"/>
            </c:numRef>
          </c:val>
          <c:extLst>
            <c:ext xmlns:c16="http://schemas.microsoft.com/office/drawing/2014/chart" uri="{C3380CC4-5D6E-409C-BE32-E72D297353CC}">
              <c16:uniqueId val="{00000005-94D9-4964-AFFB-77BD80BD1650}"/>
            </c:ext>
          </c:extLst>
        </c:ser>
        <c:ser>
          <c:idx val="6"/>
          <c:order val="6"/>
          <c:tx>
            <c:strRef>
              <c:f>Figures!$C$15</c:f>
              <c:strCache>
                <c:ptCount val="1"/>
                <c:pt idx="0">
                  <c:v>Cluster 2</c:v>
                </c:pt>
              </c:strCache>
              <c:extLst xmlns:c15="http://schemas.microsoft.com/office/drawing/2012/chart"/>
            </c:strRef>
          </c:tx>
          <c:spPr>
            <a:ln w="28575">
              <a:solidFill>
                <a:srgbClr val="84A98C"/>
              </a:solidFill>
            </a:ln>
          </c:spPr>
          <c:marker>
            <c:symbol val="none"/>
          </c:marker>
          <c:cat>
            <c:strRef>
              <c:f>Figures!$D$8:$J$8</c:f>
              <c:strCache>
                <c:ptCount val="7"/>
                <c:pt idx="0">
                  <c:v>Competence</c:v>
                </c:pt>
                <c:pt idx="1">
                  <c:v>Immersion</c:v>
                </c:pt>
                <c:pt idx="2">
                  <c:v>Flow</c:v>
                </c:pt>
                <c:pt idx="3">
                  <c:v>Tension</c:v>
                </c:pt>
                <c:pt idx="4">
                  <c:v>Challenge</c:v>
                </c:pt>
                <c:pt idx="5">
                  <c:v>Negative affect</c:v>
                </c:pt>
                <c:pt idx="6">
                  <c:v>Positive affect</c:v>
                </c:pt>
              </c:strCache>
              <c:extLst xmlns:c15="http://schemas.microsoft.com/office/drawing/2012/chart"/>
            </c:strRef>
          </c:cat>
          <c:val>
            <c:numRef>
              <c:f>Figures!$D$15:$J$15</c:f>
              <c:numCache>
                <c:formatCode>0.00</c:formatCode>
                <c:ptCount val="7"/>
                <c:pt idx="0">
                  <c:v>2.6875</c:v>
                </c:pt>
                <c:pt idx="1">
                  <c:v>2.7708333333333335</c:v>
                </c:pt>
                <c:pt idx="2">
                  <c:v>1.8333333333333333</c:v>
                </c:pt>
                <c:pt idx="3">
                  <c:v>0.33333333333333331</c:v>
                </c:pt>
                <c:pt idx="4">
                  <c:v>1.8958333333333333</c:v>
                </c:pt>
                <c:pt idx="5">
                  <c:v>0.25</c:v>
                </c:pt>
                <c:pt idx="6">
                  <c:v>3.0416666666666665</c:v>
                </c:pt>
              </c:numCache>
              <c:extLst xmlns:c15="http://schemas.microsoft.com/office/drawing/2012/chart"/>
            </c:numRef>
          </c:val>
          <c:extLst>
            <c:ext xmlns:c16="http://schemas.microsoft.com/office/drawing/2014/chart" uri="{C3380CC4-5D6E-409C-BE32-E72D297353CC}">
              <c16:uniqueId val="{00000006-94D9-4964-AFFB-77BD80BD1650}"/>
            </c:ext>
          </c:extLst>
        </c:ser>
        <c:ser>
          <c:idx val="7"/>
          <c:order val="7"/>
          <c:tx>
            <c:strRef>
              <c:f>Figures!$C$16</c:f>
              <c:strCache>
                <c:ptCount val="1"/>
                <c:pt idx="0">
                  <c:v>Cluster 3</c:v>
                </c:pt>
              </c:strCache>
              <c:extLst xmlns:c15="http://schemas.microsoft.com/office/drawing/2012/chart"/>
            </c:strRef>
          </c:tx>
          <c:spPr>
            <a:ln w="28575">
              <a:solidFill>
                <a:srgbClr val="BB0A21"/>
              </a:solidFill>
            </a:ln>
          </c:spPr>
          <c:marker>
            <c:symbol val="none"/>
          </c:marker>
          <c:cat>
            <c:strRef>
              <c:f>Figures!$D$8:$J$8</c:f>
              <c:strCache>
                <c:ptCount val="7"/>
                <c:pt idx="0">
                  <c:v>Competence</c:v>
                </c:pt>
                <c:pt idx="1">
                  <c:v>Immersion</c:v>
                </c:pt>
                <c:pt idx="2">
                  <c:v>Flow</c:v>
                </c:pt>
                <c:pt idx="3">
                  <c:v>Tension</c:v>
                </c:pt>
                <c:pt idx="4">
                  <c:v>Challenge</c:v>
                </c:pt>
                <c:pt idx="5">
                  <c:v>Negative affect</c:v>
                </c:pt>
                <c:pt idx="6">
                  <c:v>Positive affect</c:v>
                </c:pt>
              </c:strCache>
              <c:extLst xmlns:c15="http://schemas.microsoft.com/office/drawing/2012/chart"/>
            </c:strRef>
          </c:cat>
          <c:val>
            <c:numRef>
              <c:f>Figures!$D$16:$J$16</c:f>
              <c:numCache>
                <c:formatCode>0.00</c:formatCode>
                <c:ptCount val="7"/>
                <c:pt idx="0">
                  <c:v>3.5</c:v>
                </c:pt>
                <c:pt idx="1">
                  <c:v>3.5882352941176472</c:v>
                </c:pt>
                <c:pt idx="2">
                  <c:v>2.6176470588235294</c:v>
                </c:pt>
                <c:pt idx="3">
                  <c:v>0.94117647058823528</c:v>
                </c:pt>
                <c:pt idx="4">
                  <c:v>2</c:v>
                </c:pt>
                <c:pt idx="5">
                  <c:v>0.35294117647058826</c:v>
                </c:pt>
                <c:pt idx="6">
                  <c:v>3.6764705882352939</c:v>
                </c:pt>
              </c:numCache>
              <c:extLst xmlns:c15="http://schemas.microsoft.com/office/drawing/2012/chart"/>
            </c:numRef>
          </c:val>
          <c:extLst>
            <c:ext xmlns:c16="http://schemas.microsoft.com/office/drawing/2014/chart" uri="{C3380CC4-5D6E-409C-BE32-E72D297353CC}">
              <c16:uniqueId val="{00000007-94D9-4964-AFFB-77BD80BD16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797895"/>
        <c:axId val="501799943"/>
        <c:extLst>
          <c:ext xmlns:c15="http://schemas.microsoft.com/office/drawing/2012/chart" uri="{02D57815-91ED-43cb-92C2-25804820EDAC}">
            <c15:filteredRad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Figures!$C$9</c15:sqref>
                        </c15:formulaRef>
                      </c:ext>
                    </c:extLst>
                    <c:strCache>
                      <c:ptCount val="1"/>
                      <c:pt idx="0">
                        <c:v>PC</c:v>
                      </c:pt>
                    </c:strCache>
                  </c:strRef>
                </c:tx>
                <c:spPr>
                  <a:ln w="28575" cap="rnd">
                    <a:solidFill>
                      <a:schemeClr val="accent6">
                        <a:lumMod val="75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Figures!$D$8:$J$8</c15:sqref>
                        </c15:formulaRef>
                      </c:ext>
                    </c:extLst>
                    <c:strCache>
                      <c:ptCount val="7"/>
                      <c:pt idx="0">
                        <c:v>Competence</c:v>
                      </c:pt>
                      <c:pt idx="1">
                        <c:v>Immersion</c:v>
                      </c:pt>
                      <c:pt idx="2">
                        <c:v>Flow</c:v>
                      </c:pt>
                      <c:pt idx="3">
                        <c:v>Tension</c:v>
                      </c:pt>
                      <c:pt idx="4">
                        <c:v>Challenge</c:v>
                      </c:pt>
                      <c:pt idx="5">
                        <c:v>Negative affect</c:v>
                      </c:pt>
                      <c:pt idx="6">
                        <c:v>Positive affect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Figures!$D$9:$J$9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2.96</c:v>
                      </c:pt>
                      <c:pt idx="1">
                        <c:v>2.78</c:v>
                      </c:pt>
                      <c:pt idx="2">
                        <c:v>1.94</c:v>
                      </c:pt>
                      <c:pt idx="3">
                        <c:v>0.54</c:v>
                      </c:pt>
                      <c:pt idx="4">
                        <c:v>1.88</c:v>
                      </c:pt>
                      <c:pt idx="5">
                        <c:v>0.36</c:v>
                      </c:pt>
                      <c:pt idx="6">
                        <c:v>3.16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94D9-4964-AFFB-77BD80BD1650}"/>
                  </c:ext>
                </c:extLst>
              </c15:ser>
            </c15:filteredRadarSeries>
            <c15:filteredRad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Figures!$C$10</c15:sqref>
                        </c15:formulaRef>
                      </c:ext>
                    </c:extLst>
                    <c:strCache>
                      <c:ptCount val="1"/>
                      <c:pt idx="0">
                        <c:v>VR</c:v>
                      </c:pt>
                    </c:strCache>
                  </c:strRef>
                </c:tx>
                <c:spPr>
                  <a:ln w="28575" cap="rnd">
                    <a:solidFill>
                      <a:schemeClr val="accent5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Figures!$D$8:$J$8</c15:sqref>
                        </c15:formulaRef>
                      </c:ext>
                    </c:extLst>
                    <c:strCache>
                      <c:ptCount val="7"/>
                      <c:pt idx="0">
                        <c:v>Competence</c:v>
                      </c:pt>
                      <c:pt idx="1">
                        <c:v>Immersion</c:v>
                      </c:pt>
                      <c:pt idx="2">
                        <c:v>Flow</c:v>
                      </c:pt>
                      <c:pt idx="3">
                        <c:v>Tension</c:v>
                      </c:pt>
                      <c:pt idx="4">
                        <c:v>Challenge</c:v>
                      </c:pt>
                      <c:pt idx="5">
                        <c:v>Negative affect</c:v>
                      </c:pt>
                      <c:pt idx="6">
                        <c:v>Positive affect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Figures!$D$10:$J$10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2.5714285714285716</c:v>
                      </c:pt>
                      <c:pt idx="1">
                        <c:v>3.3214285714285716</c:v>
                      </c:pt>
                      <c:pt idx="2">
                        <c:v>2.4642857142857144</c:v>
                      </c:pt>
                      <c:pt idx="3">
                        <c:v>1.125</c:v>
                      </c:pt>
                      <c:pt idx="4">
                        <c:v>2</c:v>
                      </c:pt>
                      <c:pt idx="5">
                        <c:v>0.625</c:v>
                      </c:pt>
                      <c:pt idx="6">
                        <c:v>3.0535714285714284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94D9-4964-AFFB-77BD80BD1650}"/>
                  </c:ext>
                </c:extLst>
              </c15:ser>
            </c15:filteredRadarSeries>
            <c15:filteredRad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Figures!$C$11</c15:sqref>
                        </c15:formulaRef>
                      </c:ext>
                    </c:extLst>
                    <c:strCache>
                      <c:ptCount val="1"/>
                      <c:pt idx="0">
                        <c:v>Lox XP</c:v>
                      </c:pt>
                    </c:strCache>
                  </c:strRef>
                </c:tx>
                <c:spPr>
                  <a:ln w="28575">
                    <a:solidFill>
                      <a:schemeClr val="accent6">
                        <a:lumMod val="75000"/>
                      </a:schemeClr>
                    </a:solidFill>
                  </a:ln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Figures!$D$8:$J$8</c15:sqref>
                        </c15:formulaRef>
                      </c:ext>
                    </c:extLst>
                    <c:strCache>
                      <c:ptCount val="7"/>
                      <c:pt idx="0">
                        <c:v>Competence</c:v>
                      </c:pt>
                      <c:pt idx="1">
                        <c:v>Immersion</c:v>
                      </c:pt>
                      <c:pt idx="2">
                        <c:v>Flow</c:v>
                      </c:pt>
                      <c:pt idx="3">
                        <c:v>Tension</c:v>
                      </c:pt>
                      <c:pt idx="4">
                        <c:v>Challenge</c:v>
                      </c:pt>
                      <c:pt idx="5">
                        <c:v>Negative affect</c:v>
                      </c:pt>
                      <c:pt idx="6">
                        <c:v>Positive affect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Figures!$D$11:$J$11</c15:sqref>
                        </c15:formulaRef>
                      </c:ext>
                    </c:extLst>
                    <c:numCache>
                      <c:formatCode>0%</c:formatCode>
                      <c:ptCount val="7"/>
                      <c:pt idx="0">
                        <c:v>1.2031726662599145</c:v>
                      </c:pt>
                      <c:pt idx="1">
                        <c:v>1.0972149238045192</c:v>
                      </c:pt>
                      <c:pt idx="2">
                        <c:v>0.97800586510263932</c:v>
                      </c:pt>
                      <c:pt idx="3">
                        <c:v>0.51785714285714279</c:v>
                      </c:pt>
                      <c:pt idx="4">
                        <c:v>1.0869218500797448</c:v>
                      </c:pt>
                      <c:pt idx="5">
                        <c:v>0.55922865013774103</c:v>
                      </c:pt>
                      <c:pt idx="6">
                        <c:v>1.1124540199684709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94D9-4964-AFFB-77BD80BD1650}"/>
                  </c:ext>
                </c:extLst>
              </c15:ser>
            </c15:filteredRadarSeries>
            <c15:filteredRad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Figures!$C$12</c15:sqref>
                        </c15:formulaRef>
                      </c:ext>
                    </c:extLst>
                    <c:strCache>
                      <c:ptCount val="1"/>
                      <c:pt idx="0">
                        <c:v>Mid XP</c:v>
                      </c:pt>
                    </c:strCache>
                  </c:strRef>
                </c:tx>
                <c:spPr>
                  <a:ln w="28575">
                    <a:solidFill>
                      <a:schemeClr val="bg2">
                        <a:lumMod val="50000"/>
                      </a:schemeClr>
                    </a:solidFill>
                    <a:prstDash val="sysDot"/>
                  </a:ln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Figures!$D$8:$J$8</c15:sqref>
                        </c15:formulaRef>
                      </c:ext>
                    </c:extLst>
                    <c:strCache>
                      <c:ptCount val="7"/>
                      <c:pt idx="0">
                        <c:v>Competence</c:v>
                      </c:pt>
                      <c:pt idx="1">
                        <c:v>Immersion</c:v>
                      </c:pt>
                      <c:pt idx="2">
                        <c:v>Flow</c:v>
                      </c:pt>
                      <c:pt idx="3">
                        <c:v>Tension</c:v>
                      </c:pt>
                      <c:pt idx="4">
                        <c:v>Challenge</c:v>
                      </c:pt>
                      <c:pt idx="5">
                        <c:v>Negative affect</c:v>
                      </c:pt>
                      <c:pt idx="6">
                        <c:v>Positive affect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Figures!$D$12:$J$12</c15:sqref>
                        </c15:formulaRef>
                      </c:ext>
                    </c:extLst>
                    <c:numCache>
                      <c:formatCode>0%</c:formatCode>
                      <c:ptCount val="7"/>
                      <c:pt idx="0">
                        <c:v>1</c:v>
                      </c:pt>
                      <c:pt idx="1">
                        <c:v>1</c:v>
                      </c:pt>
                      <c:pt idx="2">
                        <c:v>1</c:v>
                      </c:pt>
                      <c:pt idx="3">
                        <c:v>1</c:v>
                      </c:pt>
                      <c:pt idx="4">
                        <c:v>1</c:v>
                      </c:pt>
                      <c:pt idx="5">
                        <c:v>1</c:v>
                      </c:pt>
                      <c:pt idx="6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94D9-4964-AFFB-77BD80BD1650}"/>
                  </c:ext>
                </c:extLst>
              </c15:ser>
            </c15:filteredRadarSeries>
            <c15:filteredRad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Figures!$C$13</c15:sqref>
                        </c15:formulaRef>
                      </c:ext>
                    </c:extLst>
                    <c:strCache>
                      <c:ptCount val="1"/>
                      <c:pt idx="0">
                        <c:v>High XP</c:v>
                      </c:pt>
                    </c:strCache>
                  </c:strRef>
                </c:tx>
                <c:spPr>
                  <a:ln w="28575">
                    <a:solidFill>
                      <a:schemeClr val="accent5">
                        <a:lumMod val="75000"/>
                      </a:schemeClr>
                    </a:solidFill>
                  </a:ln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Figures!$D$8:$J$8</c15:sqref>
                        </c15:formulaRef>
                      </c:ext>
                    </c:extLst>
                    <c:strCache>
                      <c:ptCount val="7"/>
                      <c:pt idx="0">
                        <c:v>Competence</c:v>
                      </c:pt>
                      <c:pt idx="1">
                        <c:v>Immersion</c:v>
                      </c:pt>
                      <c:pt idx="2">
                        <c:v>Flow</c:v>
                      </c:pt>
                      <c:pt idx="3">
                        <c:v>Tension</c:v>
                      </c:pt>
                      <c:pt idx="4">
                        <c:v>Challenge</c:v>
                      </c:pt>
                      <c:pt idx="5">
                        <c:v>Negative affect</c:v>
                      </c:pt>
                      <c:pt idx="6">
                        <c:v>Positive affect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Figures!$D$13:$J$13</c15:sqref>
                        </c15:formulaRef>
                      </c:ext>
                    </c:extLst>
                    <c:numCache>
                      <c:formatCode>0%</c:formatCode>
                      <c:ptCount val="7"/>
                      <c:pt idx="0">
                        <c:v>1.1228704181724316</c:v>
                      </c:pt>
                      <c:pt idx="1">
                        <c:v>1.0315695864828813</c:v>
                      </c:pt>
                      <c:pt idx="2">
                        <c:v>1.1693548387096775</c:v>
                      </c:pt>
                      <c:pt idx="3">
                        <c:v>0.91620879120879117</c:v>
                      </c:pt>
                      <c:pt idx="4">
                        <c:v>0.88056680161943324</c:v>
                      </c:pt>
                      <c:pt idx="5">
                        <c:v>0.87878787878787878</c:v>
                      </c:pt>
                      <c:pt idx="6">
                        <c:v>1.0702534459759894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94D9-4964-AFFB-77BD80BD1650}"/>
                  </c:ext>
                </c:extLst>
              </c15:ser>
            </c15:filteredRadarSeries>
            <c15:filteredRad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Figures!$C$17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>
                    <a:solidFill>
                      <a:schemeClr val="accent6">
                        <a:lumMod val="75000"/>
                      </a:schemeClr>
                    </a:solidFill>
                  </a:ln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Figures!$D$8:$J$8</c15:sqref>
                        </c15:formulaRef>
                      </c:ext>
                    </c:extLst>
                    <c:strCache>
                      <c:ptCount val="7"/>
                      <c:pt idx="0">
                        <c:v>Competence</c:v>
                      </c:pt>
                      <c:pt idx="1">
                        <c:v>Immersion</c:v>
                      </c:pt>
                      <c:pt idx="2">
                        <c:v>Flow</c:v>
                      </c:pt>
                      <c:pt idx="3">
                        <c:v>Tension</c:v>
                      </c:pt>
                      <c:pt idx="4">
                        <c:v>Challenge</c:v>
                      </c:pt>
                      <c:pt idx="5">
                        <c:v>Negative affect</c:v>
                      </c:pt>
                      <c:pt idx="6">
                        <c:v>Positive affect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Figures!$D$17:$J$17</c15:sqref>
                        </c15:formulaRef>
                      </c:ext>
                    </c:extLst>
                    <c:numCache>
                      <c:formatCode>0.00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94D9-4964-AFFB-77BD80BD1650}"/>
                  </c:ext>
                </c:extLst>
              </c15:ser>
            </c15:filteredRadarSeries>
            <c15:filteredRada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Figures!$C$18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Figures!$D$8:$J$8</c15:sqref>
                        </c15:formulaRef>
                      </c:ext>
                    </c:extLst>
                    <c:strCache>
                      <c:ptCount val="7"/>
                      <c:pt idx="0">
                        <c:v>Competence</c:v>
                      </c:pt>
                      <c:pt idx="1">
                        <c:v>Immersion</c:v>
                      </c:pt>
                      <c:pt idx="2">
                        <c:v>Flow</c:v>
                      </c:pt>
                      <c:pt idx="3">
                        <c:v>Tension</c:v>
                      </c:pt>
                      <c:pt idx="4">
                        <c:v>Challenge</c:v>
                      </c:pt>
                      <c:pt idx="5">
                        <c:v>Negative affect</c:v>
                      </c:pt>
                      <c:pt idx="6">
                        <c:v>Positive affect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Figures!$D$18:$J$18</c15:sqref>
                        </c15:formulaRef>
                      </c:ext>
                    </c:extLst>
                    <c:numCache>
                      <c:formatCode>0.00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94D9-4964-AFFB-77BD80BD1650}"/>
                  </c:ext>
                </c:extLst>
              </c15:ser>
            </c15:filteredRadarSeries>
            <c15:filteredRada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Results!#REF!</c15:sqref>
                        </c15:formulaRef>
                      </c:ext>
                    </c:extLst>
                  </c:strRef>
                </c:tx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Figures!$D$8:$J$8</c15:sqref>
                        </c15:formulaRef>
                      </c:ext>
                    </c:extLst>
                    <c:strCache>
                      <c:ptCount val="7"/>
                      <c:pt idx="0">
                        <c:v>Competence</c:v>
                      </c:pt>
                      <c:pt idx="1">
                        <c:v>Immersion</c:v>
                      </c:pt>
                      <c:pt idx="2">
                        <c:v>Flow</c:v>
                      </c:pt>
                      <c:pt idx="3">
                        <c:v>Tension</c:v>
                      </c:pt>
                      <c:pt idx="4">
                        <c:v>Challenge</c:v>
                      </c:pt>
                      <c:pt idx="5">
                        <c:v>Negative affect</c:v>
                      </c:pt>
                      <c:pt idx="6">
                        <c:v>Positive affect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Figures!$H$19:$J$19</c15:sqref>
                        </c15:formulaRef>
                      </c:ext>
                    </c:extLst>
                    <c:numCache>
                      <c:formatCode>0.00</c:formatCode>
                      <c:ptCount val="3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94D9-4964-AFFB-77BD80BD1650}"/>
                  </c:ext>
                </c:extLst>
              </c15:ser>
            </c15:filteredRadarSeries>
            <c15:filteredRad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Results!#REF!</c15:sqref>
                        </c15:formulaRef>
                      </c:ext>
                    </c:extLst>
                  </c:strRef>
                </c:tx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Figures!$D$8:$J$8</c15:sqref>
                        </c15:formulaRef>
                      </c:ext>
                    </c:extLst>
                    <c:strCache>
                      <c:ptCount val="7"/>
                      <c:pt idx="0">
                        <c:v>Competence</c:v>
                      </c:pt>
                      <c:pt idx="1">
                        <c:v>Immersion</c:v>
                      </c:pt>
                      <c:pt idx="2">
                        <c:v>Flow</c:v>
                      </c:pt>
                      <c:pt idx="3">
                        <c:v>Tension</c:v>
                      </c:pt>
                      <c:pt idx="4">
                        <c:v>Challenge</c:v>
                      </c:pt>
                      <c:pt idx="5">
                        <c:v>Negative affect</c:v>
                      </c:pt>
                      <c:pt idx="6">
                        <c:v>Positive affect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Figures!$H$20:$J$20</c15:sqref>
                        </c15:formulaRef>
                      </c:ext>
                    </c:extLst>
                    <c:numCache>
                      <c:formatCode>0.00</c:formatCode>
                      <c:ptCount val="3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94D9-4964-AFFB-77BD80BD1650}"/>
                  </c:ext>
                </c:extLst>
              </c15:ser>
            </c15:filteredRadarSeries>
          </c:ext>
        </c:extLst>
      </c:radarChart>
      <c:catAx>
        <c:axId val="5017978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ES"/>
          </a:p>
        </c:txPr>
        <c:crossAx val="501799943"/>
        <c:crosses val="autoZero"/>
        <c:auto val="1"/>
        <c:lblAlgn val="ctr"/>
        <c:lblOffset val="100"/>
        <c:noMultiLvlLbl val="0"/>
      </c:catAx>
      <c:valAx>
        <c:axId val="501799943"/>
        <c:scaling>
          <c:orientation val="minMax"/>
          <c:max val="3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01797895"/>
        <c:crosses val="autoZero"/>
        <c:crossBetween val="between"/>
        <c:majorUnit val="0.5"/>
      </c:valAx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s-E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GAME EXPERIENCE QUESTIONNAIRE – POST-GAME MODULE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radarChart>
        <c:radarStyle val="marker"/>
        <c:varyColors val="0"/>
        <c:ser>
          <c:idx val="5"/>
          <c:order val="5"/>
          <c:tx>
            <c:strRef>
              <c:f>Figures!$C$26</c:f>
              <c:strCache>
                <c:ptCount val="1"/>
                <c:pt idx="0">
                  <c:v>Cluster 1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rgbClr val="52489C"/>
              </a:solidFill>
              <a:round/>
            </a:ln>
            <a:effectLst/>
          </c:spPr>
          <c:marker>
            <c:symbol val="none"/>
          </c:marker>
          <c:cat>
            <c:strRef>
              <c:f>Figures!$D$20:$G$20</c:f>
              <c:strCache>
                <c:ptCount val="4"/>
                <c:pt idx="0">
                  <c:v>Positive affect</c:v>
                </c:pt>
                <c:pt idx="1">
                  <c:v>Negative affect</c:v>
                </c:pt>
                <c:pt idx="2">
                  <c:v>Returning</c:v>
                </c:pt>
                <c:pt idx="3">
                  <c:v>Tiredness</c:v>
                </c:pt>
              </c:strCache>
              <c:extLst xmlns:c15="http://schemas.microsoft.com/office/drawing/2012/chart"/>
            </c:strRef>
          </c:cat>
          <c:val>
            <c:numRef>
              <c:f>Figures!$D$26:$G$26</c:f>
              <c:numCache>
                <c:formatCode>0.00</c:formatCode>
                <c:ptCount val="4"/>
                <c:pt idx="0">
                  <c:v>1.9166666666666667</c:v>
                </c:pt>
                <c:pt idx="1">
                  <c:v>1.3888888888888888</c:v>
                </c:pt>
                <c:pt idx="2">
                  <c:v>2.3888888888888888</c:v>
                </c:pt>
                <c:pt idx="3">
                  <c:v>1.7083333333333333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5-BCDD-465E-A879-BADF46CFAB69}"/>
            </c:ext>
          </c:extLst>
        </c:ser>
        <c:ser>
          <c:idx val="6"/>
          <c:order val="6"/>
          <c:tx>
            <c:strRef>
              <c:f>Figures!$C$27</c:f>
              <c:strCache>
                <c:ptCount val="1"/>
                <c:pt idx="0">
                  <c:v>Cluster 2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rgbClr val="84A98C"/>
              </a:solidFill>
              <a:round/>
            </a:ln>
            <a:effectLst/>
          </c:spPr>
          <c:marker>
            <c:symbol val="none"/>
          </c:marker>
          <c:cat>
            <c:strRef>
              <c:f>Figures!$D$20:$G$20</c:f>
              <c:strCache>
                <c:ptCount val="4"/>
                <c:pt idx="0">
                  <c:v>Positive affect</c:v>
                </c:pt>
                <c:pt idx="1">
                  <c:v>Negative affect</c:v>
                </c:pt>
                <c:pt idx="2">
                  <c:v>Returning</c:v>
                </c:pt>
                <c:pt idx="3">
                  <c:v>Tiredness</c:v>
                </c:pt>
              </c:strCache>
              <c:extLst xmlns:c15="http://schemas.microsoft.com/office/drawing/2012/chart"/>
            </c:strRef>
          </c:cat>
          <c:val>
            <c:numRef>
              <c:f>Figures!$D$27:$G$27</c:f>
              <c:numCache>
                <c:formatCode>0.00</c:formatCode>
                <c:ptCount val="4"/>
                <c:pt idx="0">
                  <c:v>1.7222222222222223</c:v>
                </c:pt>
                <c:pt idx="1">
                  <c:v>0.49305555555555558</c:v>
                </c:pt>
                <c:pt idx="2">
                  <c:v>0.5</c:v>
                </c:pt>
                <c:pt idx="3">
                  <c:v>0.39583333333333331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BCDD-465E-A879-BADF46CFAB69}"/>
            </c:ext>
          </c:extLst>
        </c:ser>
        <c:ser>
          <c:idx val="7"/>
          <c:order val="7"/>
          <c:tx>
            <c:strRef>
              <c:f>Figures!$C$28</c:f>
              <c:strCache>
                <c:ptCount val="1"/>
                <c:pt idx="0">
                  <c:v>Cluster 3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rgbClr val="BB0A21"/>
              </a:solidFill>
              <a:round/>
            </a:ln>
            <a:effectLst/>
          </c:spPr>
          <c:marker>
            <c:symbol val="none"/>
          </c:marker>
          <c:cat>
            <c:strRef>
              <c:f>Figures!$D$20:$G$20</c:f>
              <c:strCache>
                <c:ptCount val="4"/>
                <c:pt idx="0">
                  <c:v>Positive affect</c:v>
                </c:pt>
                <c:pt idx="1">
                  <c:v>Negative affect</c:v>
                </c:pt>
                <c:pt idx="2">
                  <c:v>Returning</c:v>
                </c:pt>
                <c:pt idx="3">
                  <c:v>Tiredness</c:v>
                </c:pt>
              </c:strCache>
              <c:extLst xmlns:c15="http://schemas.microsoft.com/office/drawing/2012/chart"/>
            </c:strRef>
          </c:cat>
          <c:val>
            <c:numRef>
              <c:f>Figures!$D$28:$G$28</c:f>
              <c:numCache>
                <c:formatCode>0.00</c:formatCode>
                <c:ptCount val="4"/>
                <c:pt idx="0">
                  <c:v>2.9019607843137254</c:v>
                </c:pt>
                <c:pt idx="1">
                  <c:v>0.33333333333333331</c:v>
                </c:pt>
                <c:pt idx="2">
                  <c:v>1.6470588235294117</c:v>
                </c:pt>
                <c:pt idx="3">
                  <c:v>0.52941176470588236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7-BCDD-465E-A879-BADF46CFAB69}"/>
            </c:ext>
          </c:extLst>
        </c:ser>
        <c:ser>
          <c:idx val="8"/>
          <c:order val="8"/>
          <c:tx>
            <c:strRef>
              <c:f>Results!#REF!</c:f>
              <c:strCache>
                <c:ptCount val="1"/>
                <c:pt idx="0">
                  <c:v>#REF!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Figures!$D$20:$G$20</c:f>
              <c:strCache>
                <c:ptCount val="4"/>
                <c:pt idx="0">
                  <c:v>Positive affect</c:v>
                </c:pt>
                <c:pt idx="1">
                  <c:v>Negative affect</c:v>
                </c:pt>
                <c:pt idx="2">
                  <c:v>Returning</c:v>
                </c:pt>
                <c:pt idx="3">
                  <c:v>Tiredness</c:v>
                </c:pt>
              </c:strCache>
              <c:extLst xmlns:c15="http://schemas.microsoft.com/office/drawing/2012/chart"/>
            </c:strRef>
          </c:cat>
          <c:val>
            <c:numRef>
              <c:f>Results!#REF!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8-BCDD-465E-A879-BADF46CFAB69}"/>
            </c:ext>
          </c:extLst>
        </c:ser>
        <c:ser>
          <c:idx val="9"/>
          <c:order val="9"/>
          <c:tx>
            <c:strRef>
              <c:f>Results!#REF!</c:f>
              <c:strCache>
                <c:ptCount val="1"/>
                <c:pt idx="0">
                  <c:v>#REF!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Figures!$D$20:$G$20</c:f>
              <c:strCache>
                <c:ptCount val="4"/>
                <c:pt idx="0">
                  <c:v>Positive affect</c:v>
                </c:pt>
                <c:pt idx="1">
                  <c:v>Negative affect</c:v>
                </c:pt>
                <c:pt idx="2">
                  <c:v>Returning</c:v>
                </c:pt>
                <c:pt idx="3">
                  <c:v>Tiredness</c:v>
                </c:pt>
              </c:strCache>
              <c:extLst xmlns:c15="http://schemas.microsoft.com/office/drawing/2012/chart"/>
            </c:strRef>
          </c:cat>
          <c:val>
            <c:numRef>
              <c:f>Results!#REF!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9-BCDD-465E-A879-BADF46CFAB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1538336"/>
        <c:axId val="1181539296"/>
        <c:extLst>
          <c:ext xmlns:c15="http://schemas.microsoft.com/office/drawing/2012/chart" uri="{02D57815-91ED-43cb-92C2-25804820EDAC}">
            <c15:filteredRad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Figures!$C$21</c15:sqref>
                        </c15:formulaRef>
                      </c:ext>
                    </c:extLst>
                    <c:strCache>
                      <c:ptCount val="1"/>
                      <c:pt idx="0">
                        <c:v>PC</c:v>
                      </c:pt>
                    </c:strCache>
                  </c:strRef>
                </c:tx>
                <c:spPr>
                  <a:ln w="28575" cap="rnd">
                    <a:solidFill>
                      <a:schemeClr val="accent6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Figures!$D$20:$G$20</c15:sqref>
                        </c15:formulaRef>
                      </c:ext>
                    </c:extLst>
                    <c:strCache>
                      <c:ptCount val="4"/>
                      <c:pt idx="0">
                        <c:v>Positive affect</c:v>
                      </c:pt>
                      <c:pt idx="1">
                        <c:v>Negative affect</c:v>
                      </c:pt>
                      <c:pt idx="2">
                        <c:v>Returning</c:v>
                      </c:pt>
                      <c:pt idx="3">
                        <c:v>Tiredness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Figures!$D$21:$G$21</c15:sqref>
                        </c15:formulaRef>
                      </c:ext>
                    </c:extLst>
                    <c:numCache>
                      <c:formatCode>0.00</c:formatCode>
                      <c:ptCount val="4"/>
                      <c:pt idx="0">
                        <c:v>2.4</c:v>
                      </c:pt>
                      <c:pt idx="1">
                        <c:v>0.52</c:v>
                      </c:pt>
                      <c:pt idx="2">
                        <c:v>0.8</c:v>
                      </c:pt>
                      <c:pt idx="3">
                        <c:v>0.48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BCDD-465E-A879-BADF46CFAB69}"/>
                  </c:ext>
                </c:extLst>
              </c15:ser>
            </c15:filteredRadarSeries>
            <c15:filteredRad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Figures!$C$22</c15:sqref>
                        </c15:formulaRef>
                      </c:ext>
                    </c:extLst>
                    <c:strCache>
                      <c:ptCount val="1"/>
                      <c:pt idx="0">
                        <c:v>vR</c:v>
                      </c:pt>
                    </c:strCache>
                  </c:strRef>
                </c:tx>
                <c:spPr>
                  <a:ln w="28575" cap="rnd">
                    <a:solidFill>
                      <a:schemeClr val="accent5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Figures!$D$20:$G$20</c15:sqref>
                        </c15:formulaRef>
                      </c:ext>
                    </c:extLst>
                    <c:strCache>
                      <c:ptCount val="4"/>
                      <c:pt idx="0">
                        <c:v>Positive affect</c:v>
                      </c:pt>
                      <c:pt idx="1">
                        <c:v>Negative affect</c:v>
                      </c:pt>
                      <c:pt idx="2">
                        <c:v>Returning</c:v>
                      </c:pt>
                      <c:pt idx="3">
                        <c:v>Tiredness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Figures!$D$22:$G$22</c15:sqref>
                        </c15:formulaRef>
                      </c:ext>
                    </c:extLst>
                    <c:numCache>
                      <c:formatCode>0.00</c:formatCode>
                      <c:ptCount val="4"/>
                      <c:pt idx="0">
                        <c:v>1.8869047619047619</c:v>
                      </c:pt>
                      <c:pt idx="1">
                        <c:v>0.75595238095238093</c:v>
                      </c:pt>
                      <c:pt idx="2">
                        <c:v>1.8452380952380953</c:v>
                      </c:pt>
                      <c:pt idx="3">
                        <c:v>0.9642857142857143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BCDD-465E-A879-BADF46CFAB69}"/>
                  </c:ext>
                </c:extLst>
              </c15:ser>
            </c15:filteredRadarSeries>
            <c15:filteredRad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Figures!$C$23</c15:sqref>
                        </c15:formulaRef>
                      </c:ext>
                    </c:extLst>
                    <c:strCache>
                      <c:ptCount val="1"/>
                      <c:pt idx="0">
                        <c:v>Lox XP</c:v>
                      </c:pt>
                    </c:strCache>
                  </c:strRef>
                </c:tx>
                <c:spPr>
                  <a:ln w="28575" cap="rnd">
                    <a:solidFill>
                      <a:schemeClr val="accent6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Figures!$D$20:$G$20</c15:sqref>
                        </c15:formulaRef>
                      </c:ext>
                    </c:extLst>
                    <c:strCache>
                      <c:ptCount val="4"/>
                      <c:pt idx="0">
                        <c:v>Positive affect</c:v>
                      </c:pt>
                      <c:pt idx="1">
                        <c:v>Negative affect</c:v>
                      </c:pt>
                      <c:pt idx="2">
                        <c:v>Returning</c:v>
                      </c:pt>
                      <c:pt idx="3">
                        <c:v>Tiredness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Figures!$D$23:$G$23</c15:sqref>
                        </c15:formulaRef>
                      </c:ext>
                    </c:extLst>
                    <c:numCache>
                      <c:formatCode>0%</c:formatCode>
                      <c:ptCount val="4"/>
                      <c:pt idx="0">
                        <c:v>1.1499032882011606</c:v>
                      </c:pt>
                      <c:pt idx="1">
                        <c:v>0.77603664416586293</c:v>
                      </c:pt>
                      <c:pt idx="2">
                        <c:v>0.7680744452397994</c:v>
                      </c:pt>
                      <c:pt idx="3">
                        <c:v>0.80705009276437845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BCDD-465E-A879-BADF46CFAB69}"/>
                  </c:ext>
                </c:extLst>
              </c15:ser>
            </c15:filteredRadarSeries>
            <c15:filteredRad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Figures!$C$24</c15:sqref>
                        </c15:formulaRef>
                      </c:ext>
                    </c:extLst>
                    <c:strCache>
                      <c:ptCount val="1"/>
                      <c:pt idx="0">
                        <c:v>Mid XP</c:v>
                      </c:pt>
                    </c:strCache>
                  </c:strRef>
                </c:tx>
                <c:spPr>
                  <a:ln w="28575" cap="rnd">
                    <a:solidFill>
                      <a:schemeClr val="bg2">
                        <a:lumMod val="50000"/>
                      </a:schemeClr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Figures!$D$20:$G$20</c15:sqref>
                        </c15:formulaRef>
                      </c:ext>
                    </c:extLst>
                    <c:strCache>
                      <c:ptCount val="4"/>
                      <c:pt idx="0">
                        <c:v>Positive affect</c:v>
                      </c:pt>
                      <c:pt idx="1">
                        <c:v>Negative affect</c:v>
                      </c:pt>
                      <c:pt idx="2">
                        <c:v>Returning</c:v>
                      </c:pt>
                      <c:pt idx="3">
                        <c:v>Tiredness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Figures!$D$24:$G$24</c15:sqref>
                        </c15:formulaRef>
                      </c:ext>
                    </c:extLst>
                    <c:numCache>
                      <c:formatCode>0%</c:formatCode>
                      <c:ptCount val="4"/>
                      <c:pt idx="0">
                        <c:v>1</c:v>
                      </c:pt>
                      <c:pt idx="1">
                        <c:v>1</c:v>
                      </c:pt>
                      <c:pt idx="2">
                        <c:v>1</c:v>
                      </c:pt>
                      <c:pt idx="3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BCDD-465E-A879-BADF46CFAB69}"/>
                  </c:ext>
                </c:extLst>
              </c15:ser>
            </c15:filteredRadarSeries>
            <c15:filteredRad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Figures!$C$25</c15:sqref>
                        </c15:formulaRef>
                      </c:ext>
                    </c:extLst>
                    <c:strCache>
                      <c:ptCount val="1"/>
                      <c:pt idx="0">
                        <c:v>High XP</c:v>
                      </c:pt>
                    </c:strCache>
                  </c:strRef>
                </c:tx>
                <c:spPr>
                  <a:ln w="28575" cap="rnd">
                    <a:solidFill>
                      <a:schemeClr val="accent5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Figures!$D$20:$G$20</c15:sqref>
                        </c15:formulaRef>
                      </c:ext>
                    </c:extLst>
                    <c:strCache>
                      <c:ptCount val="4"/>
                      <c:pt idx="0">
                        <c:v>Positive affect</c:v>
                      </c:pt>
                      <c:pt idx="1">
                        <c:v>Negative affect</c:v>
                      </c:pt>
                      <c:pt idx="2">
                        <c:v>Returning</c:v>
                      </c:pt>
                      <c:pt idx="3">
                        <c:v>Tiredness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Figures!$D$25:$G$25</c15:sqref>
                        </c15:formulaRef>
                      </c:ext>
                    </c:extLst>
                    <c:numCache>
                      <c:formatCode>0%</c:formatCode>
                      <c:ptCount val="4"/>
                      <c:pt idx="0">
                        <c:v>1.1422704012927551</c:v>
                      </c:pt>
                      <c:pt idx="1">
                        <c:v>0.93253467843631777</c:v>
                      </c:pt>
                      <c:pt idx="2">
                        <c:v>0.89582071471835245</c:v>
                      </c:pt>
                      <c:pt idx="3">
                        <c:v>0.63736263736263732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BCDD-465E-A879-BADF46CFAB69}"/>
                  </c:ext>
                </c:extLst>
              </c15:ser>
            </c15:filteredRadarSeries>
          </c:ext>
        </c:extLst>
      </c:radarChart>
      <c:catAx>
        <c:axId val="1181538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ES"/>
          </a:p>
        </c:txPr>
        <c:crossAx val="1181539296"/>
        <c:crosses val="autoZero"/>
        <c:auto val="1"/>
        <c:lblAlgn val="ctr"/>
        <c:lblOffset val="100"/>
        <c:noMultiLvlLbl val="0"/>
      </c:catAx>
      <c:valAx>
        <c:axId val="1181539296"/>
        <c:scaling>
          <c:orientation val="minMax"/>
          <c:max val="3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181538336"/>
        <c:crosses val="autoZero"/>
        <c:crossBetween val="between"/>
        <c:majorUnit val="0.5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GAME EXPERIENCE QUESTIONNAIRE – POST-GAME MODULE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radarChart>
        <c:radarStyle val="marker"/>
        <c:varyColors val="0"/>
        <c:ser>
          <c:idx val="5"/>
          <c:order val="5"/>
          <c:tx>
            <c:strRef>
              <c:f>Figures!$C$38</c:f>
              <c:strCache>
                <c:ptCount val="1"/>
                <c:pt idx="0">
                  <c:v>Cluster 1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rgbClr val="52489C"/>
              </a:solidFill>
              <a:round/>
            </a:ln>
            <a:effectLst/>
          </c:spPr>
          <c:marker>
            <c:symbol val="none"/>
          </c:marker>
          <c:cat>
            <c:strRef>
              <c:f>Figures!$D$32:$G$32</c:f>
              <c:strCache>
                <c:ptCount val="4"/>
                <c:pt idx="0">
                  <c:v>Control Factors</c:v>
                </c:pt>
                <c:pt idx="1">
                  <c:v>Sensory Factors</c:v>
                </c:pt>
                <c:pt idx="2">
                  <c:v>Distraction Factors</c:v>
                </c:pt>
                <c:pt idx="3">
                  <c:v>Realism Factors</c:v>
                </c:pt>
              </c:strCache>
              <c:extLst xmlns:c15="http://schemas.microsoft.com/office/drawing/2012/chart"/>
            </c:strRef>
          </c:cat>
          <c:val>
            <c:numRef>
              <c:f>Figures!$D$38:$G$38</c:f>
              <c:numCache>
                <c:formatCode>0.00</c:formatCode>
                <c:ptCount val="4"/>
                <c:pt idx="0">
                  <c:v>2.1428571428571428</c:v>
                </c:pt>
                <c:pt idx="1">
                  <c:v>1.85</c:v>
                </c:pt>
                <c:pt idx="2">
                  <c:v>2.0595238095238093</c:v>
                </c:pt>
                <c:pt idx="3">
                  <c:v>2.0138888888888888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5-CE4B-4952-A78C-12A7BBB41FF8}"/>
            </c:ext>
          </c:extLst>
        </c:ser>
        <c:ser>
          <c:idx val="6"/>
          <c:order val="6"/>
          <c:tx>
            <c:strRef>
              <c:f>Figures!$C$39</c:f>
              <c:strCache>
                <c:ptCount val="1"/>
                <c:pt idx="0">
                  <c:v>Cluster 2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rgbClr val="84A98C"/>
              </a:solidFill>
              <a:round/>
            </a:ln>
            <a:effectLst/>
          </c:spPr>
          <c:marker>
            <c:symbol val="none"/>
          </c:marker>
          <c:cat>
            <c:strRef>
              <c:f>Figures!$D$32:$G$32</c:f>
              <c:strCache>
                <c:ptCount val="4"/>
                <c:pt idx="0">
                  <c:v>Control Factors</c:v>
                </c:pt>
                <c:pt idx="1">
                  <c:v>Sensory Factors</c:v>
                </c:pt>
                <c:pt idx="2">
                  <c:v>Distraction Factors</c:v>
                </c:pt>
                <c:pt idx="3">
                  <c:v>Realism Factors</c:v>
                </c:pt>
              </c:strCache>
              <c:extLst xmlns:c15="http://schemas.microsoft.com/office/drawing/2012/chart"/>
            </c:strRef>
          </c:cat>
          <c:val>
            <c:numRef>
              <c:f>Figures!$D$39:$G$39</c:f>
              <c:numCache>
                <c:formatCode>0.00</c:formatCode>
                <c:ptCount val="4"/>
                <c:pt idx="0">
                  <c:v>2.1696428571428572</c:v>
                </c:pt>
                <c:pt idx="1">
                  <c:v>1.9166666666666667</c:v>
                </c:pt>
                <c:pt idx="2">
                  <c:v>1.8511904761904763</c:v>
                </c:pt>
                <c:pt idx="3">
                  <c:v>1.5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CE4B-4952-A78C-12A7BBB41FF8}"/>
            </c:ext>
          </c:extLst>
        </c:ser>
        <c:ser>
          <c:idx val="7"/>
          <c:order val="7"/>
          <c:tx>
            <c:strRef>
              <c:f>Figures!$C$40</c:f>
              <c:strCache>
                <c:ptCount val="1"/>
                <c:pt idx="0">
                  <c:v>Cluster 3</c:v>
                </c:pt>
              </c:strCache>
              <c:extLst xmlns:c15="http://schemas.microsoft.com/office/drawing/2012/chart"/>
            </c:strRef>
          </c:tx>
          <c:spPr>
            <a:ln w="28575" cap="rnd">
              <a:solidFill>
                <a:srgbClr val="BB0A21"/>
              </a:solidFill>
              <a:round/>
            </a:ln>
            <a:effectLst/>
          </c:spPr>
          <c:marker>
            <c:symbol val="none"/>
          </c:marker>
          <c:cat>
            <c:strRef>
              <c:f>Figures!$D$32:$G$32</c:f>
              <c:strCache>
                <c:ptCount val="4"/>
                <c:pt idx="0">
                  <c:v>Control Factors</c:v>
                </c:pt>
                <c:pt idx="1">
                  <c:v>Sensory Factors</c:v>
                </c:pt>
                <c:pt idx="2">
                  <c:v>Distraction Factors</c:v>
                </c:pt>
                <c:pt idx="3">
                  <c:v>Realism Factors</c:v>
                </c:pt>
              </c:strCache>
              <c:extLst xmlns:c15="http://schemas.microsoft.com/office/drawing/2012/chart"/>
            </c:strRef>
          </c:cat>
          <c:val>
            <c:numRef>
              <c:f>Figures!$D$40:$G$40</c:f>
              <c:numCache>
                <c:formatCode>0.00</c:formatCode>
                <c:ptCount val="4"/>
                <c:pt idx="0">
                  <c:v>2.76890756302521</c:v>
                </c:pt>
                <c:pt idx="1">
                  <c:v>2.6529411764705881</c:v>
                </c:pt>
                <c:pt idx="2">
                  <c:v>2.3445378151260505</c:v>
                </c:pt>
                <c:pt idx="3">
                  <c:v>2.3627450980392157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7-CE4B-4952-A78C-12A7BBB41F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785696"/>
        <c:axId val="191785216"/>
        <c:extLst>
          <c:ext xmlns:c15="http://schemas.microsoft.com/office/drawing/2012/chart" uri="{02D57815-91ED-43cb-92C2-25804820EDAC}">
            <c15:filteredRad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Figures!$C$33</c15:sqref>
                        </c15:formulaRef>
                      </c:ext>
                    </c:extLst>
                    <c:strCache>
                      <c:ptCount val="1"/>
                      <c:pt idx="0">
                        <c:v>PC</c:v>
                      </c:pt>
                    </c:strCache>
                  </c:strRef>
                </c:tx>
                <c:spPr>
                  <a:ln w="28575" cap="rnd">
                    <a:solidFill>
                      <a:schemeClr val="accent6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Figures!$D$32:$G$32</c15:sqref>
                        </c15:formulaRef>
                      </c:ext>
                    </c:extLst>
                    <c:strCache>
                      <c:ptCount val="4"/>
                      <c:pt idx="0">
                        <c:v>Control Factors</c:v>
                      </c:pt>
                      <c:pt idx="1">
                        <c:v>Sensory Factors</c:v>
                      </c:pt>
                      <c:pt idx="2">
                        <c:v>Distraction Factors</c:v>
                      </c:pt>
                      <c:pt idx="3">
                        <c:v>Realism Factors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Figures!$D$33:$G$33</c15:sqref>
                        </c15:formulaRef>
                      </c:ext>
                    </c:extLst>
                    <c:numCache>
                      <c:formatCode>0.00</c:formatCode>
                      <c:ptCount val="4"/>
                      <c:pt idx="0">
                        <c:v>2.3314285714285714</c:v>
                      </c:pt>
                      <c:pt idx="1">
                        <c:v>2.0920000000000001</c:v>
                      </c:pt>
                      <c:pt idx="2">
                        <c:v>1.9714285714285715</c:v>
                      </c:pt>
                      <c:pt idx="3">
                        <c:v>1.8278145695364238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CE4B-4952-A78C-12A7BBB41FF8}"/>
                  </c:ext>
                </c:extLst>
              </c15:ser>
            </c15:filteredRadarSeries>
            <c15:filteredRad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Figures!$C$34</c15:sqref>
                        </c15:formulaRef>
                      </c:ext>
                    </c:extLst>
                    <c:strCache>
                      <c:ptCount val="1"/>
                      <c:pt idx="0">
                        <c:v>VR</c:v>
                      </c:pt>
                    </c:strCache>
                  </c:strRef>
                </c:tx>
                <c:spPr>
                  <a:ln w="28575" cap="rnd">
                    <a:solidFill>
                      <a:schemeClr val="accent5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Figures!$D$32:$G$32</c15:sqref>
                        </c15:formulaRef>
                      </c:ext>
                    </c:extLst>
                    <c:strCache>
                      <c:ptCount val="4"/>
                      <c:pt idx="0">
                        <c:v>Control Factors</c:v>
                      </c:pt>
                      <c:pt idx="1">
                        <c:v>Sensory Factors</c:v>
                      </c:pt>
                      <c:pt idx="2">
                        <c:v>Distraction Factors</c:v>
                      </c:pt>
                      <c:pt idx="3">
                        <c:v>Realism Factors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Figures!$D$34:$G$34</c15:sqref>
                        </c15:formulaRef>
                      </c:ext>
                    </c:extLst>
                    <c:numCache>
                      <c:formatCode>0.00</c:formatCode>
                      <c:ptCount val="4"/>
                      <c:pt idx="0">
                        <c:v>2.3775510204081631</c:v>
                      </c:pt>
                      <c:pt idx="1">
                        <c:v>2.1785714285714284</c:v>
                      </c:pt>
                      <c:pt idx="2">
                        <c:v>2.1326530612244898</c:v>
                      </c:pt>
                      <c:pt idx="3">
                        <c:v>1.9523809523809523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CE4B-4952-A78C-12A7BBB41FF8}"/>
                  </c:ext>
                </c:extLst>
              </c15:ser>
            </c15:filteredRadarSeries>
            <c15:filteredRad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Figures!$C$35</c15:sqref>
                        </c15:formulaRef>
                      </c:ext>
                    </c:extLst>
                    <c:strCache>
                      <c:ptCount val="1"/>
                      <c:pt idx="0">
                        <c:v>Lox XP</c:v>
                      </c:pt>
                    </c:strCache>
                  </c:strRef>
                </c:tx>
                <c:spPr>
                  <a:ln w="28575" cap="rnd">
                    <a:solidFill>
                      <a:schemeClr val="accent6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Figures!$D$32:$G$32</c15:sqref>
                        </c15:formulaRef>
                      </c:ext>
                    </c:extLst>
                    <c:strCache>
                      <c:ptCount val="4"/>
                      <c:pt idx="0">
                        <c:v>Control Factors</c:v>
                      </c:pt>
                      <c:pt idx="1">
                        <c:v>Sensory Factors</c:v>
                      </c:pt>
                      <c:pt idx="2">
                        <c:v>Distraction Factors</c:v>
                      </c:pt>
                      <c:pt idx="3">
                        <c:v>Realism Factors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Figures!$D$35:$G$35</c15:sqref>
                        </c15:formulaRef>
                      </c:ext>
                    </c:extLst>
                    <c:numCache>
                      <c:formatCode>0%</c:formatCode>
                      <c:ptCount val="4"/>
                      <c:pt idx="0">
                        <c:v>1.0460410557184752</c:v>
                      </c:pt>
                      <c:pt idx="1">
                        <c:v>1.1938250428816466</c:v>
                      </c:pt>
                      <c:pt idx="2">
                        <c:v>1.0814210061782876</c:v>
                      </c:pt>
                      <c:pt idx="3">
                        <c:v>1.2303030303030302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CE4B-4952-A78C-12A7BBB41FF8}"/>
                  </c:ext>
                </c:extLst>
              </c15:ser>
            </c15:filteredRadarSeries>
            <c15:filteredRad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Figures!$C$36</c15:sqref>
                        </c15:formulaRef>
                      </c:ext>
                    </c:extLst>
                    <c:strCache>
                      <c:ptCount val="1"/>
                      <c:pt idx="0">
                        <c:v>Mid XP</c:v>
                      </c:pt>
                    </c:strCache>
                  </c:strRef>
                </c:tx>
                <c:spPr>
                  <a:ln w="28575" cap="rnd">
                    <a:solidFill>
                      <a:schemeClr val="bg2">
                        <a:lumMod val="50000"/>
                      </a:schemeClr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Figures!$D$32:$G$32</c15:sqref>
                        </c15:formulaRef>
                      </c:ext>
                    </c:extLst>
                    <c:strCache>
                      <c:ptCount val="4"/>
                      <c:pt idx="0">
                        <c:v>Control Factors</c:v>
                      </c:pt>
                      <c:pt idx="1">
                        <c:v>Sensory Factors</c:v>
                      </c:pt>
                      <c:pt idx="2">
                        <c:v>Distraction Factors</c:v>
                      </c:pt>
                      <c:pt idx="3">
                        <c:v>Realism Factors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Figures!$D$36:$G$36</c15:sqref>
                        </c15:formulaRef>
                      </c:ext>
                    </c:extLst>
                    <c:numCache>
                      <c:formatCode>0%</c:formatCode>
                      <c:ptCount val="4"/>
                      <c:pt idx="0">
                        <c:v>1</c:v>
                      </c:pt>
                      <c:pt idx="1">
                        <c:v>1</c:v>
                      </c:pt>
                      <c:pt idx="2">
                        <c:v>1</c:v>
                      </c:pt>
                      <c:pt idx="3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CE4B-4952-A78C-12A7BBB41FF8}"/>
                  </c:ext>
                </c:extLst>
              </c15:ser>
            </c15:filteredRadarSeries>
            <c15:filteredRad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Figures!$C$37</c15:sqref>
                        </c15:formulaRef>
                      </c:ext>
                    </c:extLst>
                    <c:strCache>
                      <c:ptCount val="1"/>
                      <c:pt idx="0">
                        <c:v>High XP</c:v>
                      </c:pt>
                    </c:strCache>
                  </c:strRef>
                </c:tx>
                <c:spPr>
                  <a:ln w="28575" cap="rnd">
                    <a:solidFill>
                      <a:schemeClr val="accent5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Figures!$D$32:$G$32</c15:sqref>
                        </c15:formulaRef>
                      </c:ext>
                    </c:extLst>
                    <c:strCache>
                      <c:ptCount val="4"/>
                      <c:pt idx="0">
                        <c:v>Control Factors</c:v>
                      </c:pt>
                      <c:pt idx="1">
                        <c:v>Sensory Factors</c:v>
                      </c:pt>
                      <c:pt idx="2">
                        <c:v>Distraction Factors</c:v>
                      </c:pt>
                      <c:pt idx="3">
                        <c:v>Realism Factors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Figures!$D$37:$G$37</c15:sqref>
                        </c15:formulaRef>
                      </c:ext>
                    </c:extLst>
                    <c:numCache>
                      <c:formatCode>0%</c:formatCode>
                      <c:ptCount val="4"/>
                      <c:pt idx="0">
                        <c:v>1.0770057899090157</c:v>
                      </c:pt>
                      <c:pt idx="1">
                        <c:v>1.0943396226415094</c:v>
                      </c:pt>
                      <c:pt idx="2">
                        <c:v>0.98543689320388339</c:v>
                      </c:pt>
                      <c:pt idx="3">
                        <c:v>0.99145299145299148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CE4B-4952-A78C-12A7BBB41FF8}"/>
                  </c:ext>
                </c:extLst>
              </c15:ser>
            </c15:filteredRadarSeries>
            <c15:filteredRad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Figures!$C$54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2857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Figures!$D$32:$G$32</c15:sqref>
                        </c15:formulaRef>
                      </c:ext>
                    </c:extLst>
                    <c:strCache>
                      <c:ptCount val="4"/>
                      <c:pt idx="0">
                        <c:v>Control Factors</c:v>
                      </c:pt>
                      <c:pt idx="1">
                        <c:v>Sensory Factors</c:v>
                      </c:pt>
                      <c:pt idx="2">
                        <c:v>Distraction Factors</c:v>
                      </c:pt>
                      <c:pt idx="3">
                        <c:v>Realism Factors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Figures!$D$54:$G$54</c15:sqref>
                        </c15:formulaRef>
                      </c:ext>
                    </c:extLst>
                    <c:numCache>
                      <c:formatCode>0.00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CE4B-4952-A78C-12A7BBB41FF8}"/>
                  </c:ext>
                </c:extLst>
              </c15:ser>
            </c15:filteredRadarSeries>
            <c15:filteredRada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Figures!$C$55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28575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Figures!$D$32:$G$32</c15:sqref>
                        </c15:formulaRef>
                      </c:ext>
                    </c:extLst>
                    <c:strCache>
                      <c:ptCount val="4"/>
                      <c:pt idx="0">
                        <c:v>Control Factors</c:v>
                      </c:pt>
                      <c:pt idx="1">
                        <c:v>Sensory Factors</c:v>
                      </c:pt>
                      <c:pt idx="2">
                        <c:v>Distraction Factors</c:v>
                      </c:pt>
                      <c:pt idx="3">
                        <c:v>Realism Factors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Figures!$D$55:$G$55</c15:sqref>
                        </c15:formulaRef>
                      </c:ext>
                    </c:extLst>
                    <c:numCache>
                      <c:formatCode>0.00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CE4B-4952-A78C-12A7BBB41FF8}"/>
                  </c:ext>
                </c:extLst>
              </c15:ser>
            </c15:filteredRadarSeries>
            <c15:filteredRada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Figures!$C$56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28575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Figures!$D$32:$G$32</c15:sqref>
                        </c15:formulaRef>
                      </c:ext>
                    </c:extLst>
                    <c:strCache>
                      <c:ptCount val="4"/>
                      <c:pt idx="0">
                        <c:v>Control Factors</c:v>
                      </c:pt>
                      <c:pt idx="1">
                        <c:v>Sensory Factors</c:v>
                      </c:pt>
                      <c:pt idx="2">
                        <c:v>Distraction Factors</c:v>
                      </c:pt>
                      <c:pt idx="3">
                        <c:v>Realism Factors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Figures!$D$56:$G$56</c15:sqref>
                        </c15:formulaRef>
                      </c:ext>
                    </c:extLst>
                    <c:numCache>
                      <c:formatCode>0.00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CE4B-4952-A78C-12A7BBB41FF8}"/>
                  </c:ext>
                </c:extLst>
              </c15:ser>
            </c15:filteredRadarSeries>
            <c15:filteredRad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Figures!$C$57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28575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Figures!$D$32:$G$32</c15:sqref>
                        </c15:formulaRef>
                      </c:ext>
                    </c:extLst>
                    <c:strCache>
                      <c:ptCount val="4"/>
                      <c:pt idx="0">
                        <c:v>Control Factors</c:v>
                      </c:pt>
                      <c:pt idx="1">
                        <c:v>Sensory Factors</c:v>
                      </c:pt>
                      <c:pt idx="2">
                        <c:v>Distraction Factors</c:v>
                      </c:pt>
                      <c:pt idx="3">
                        <c:v>Realism Factors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Figures!$D$57:$G$57</c15:sqref>
                        </c15:formulaRef>
                      </c:ext>
                    </c:extLst>
                    <c:numCache>
                      <c:formatCode>0.00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CE4B-4952-A78C-12A7BBB41FF8}"/>
                  </c:ext>
                </c:extLst>
              </c15:ser>
            </c15:filteredRadarSeries>
          </c:ext>
        </c:extLst>
      </c:radarChart>
      <c:catAx>
        <c:axId val="191785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s-ES"/>
          </a:p>
        </c:txPr>
        <c:crossAx val="191785216"/>
        <c:crosses val="autoZero"/>
        <c:auto val="1"/>
        <c:lblAlgn val="ctr"/>
        <c:lblOffset val="100"/>
        <c:noMultiLvlLbl val="0"/>
      </c:catAx>
      <c:valAx>
        <c:axId val="191785216"/>
        <c:scaling>
          <c:orientation val="minMax"/>
          <c:max val="3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91785696"/>
        <c:crosses val="autoZero"/>
        <c:crossBetween val="between"/>
        <c:majorUnit val="0.5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image" Target="../media/image1.png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575608</xdr:colOff>
      <xdr:row>0</xdr:row>
      <xdr:rowOff>8283</xdr:rowOff>
    </xdr:from>
    <xdr:to>
      <xdr:col>18</xdr:col>
      <xdr:colOff>250414</xdr:colOff>
      <xdr:row>23</xdr:row>
      <xdr:rowOff>35497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8BF8F101-479E-448E-B81A-78807429EF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415621</xdr:colOff>
      <xdr:row>23</xdr:row>
      <xdr:rowOff>102774</xdr:rowOff>
    </xdr:from>
    <xdr:to>
      <xdr:col>17</xdr:col>
      <xdr:colOff>600636</xdr:colOff>
      <xdr:row>45</xdr:row>
      <xdr:rowOff>21417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C1C6C280-8AA4-4280-8D2E-6BAEA1D1AF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617071</xdr:colOff>
      <xdr:row>45</xdr:row>
      <xdr:rowOff>122495</xdr:rowOff>
    </xdr:from>
    <xdr:to>
      <xdr:col>18</xdr:col>
      <xdr:colOff>295238</xdr:colOff>
      <xdr:row>68</xdr:row>
      <xdr:rowOff>188835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1C238BF8-9415-4D89-93B3-F674823DE4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448876</xdr:colOff>
      <xdr:row>0</xdr:row>
      <xdr:rowOff>0</xdr:rowOff>
    </xdr:from>
    <xdr:to>
      <xdr:col>24</xdr:col>
      <xdr:colOff>91025</xdr:colOff>
      <xdr:row>23</xdr:row>
      <xdr:rowOff>27214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A737FE17-51C8-402A-BF3C-FA28B6DF37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367552</xdr:colOff>
      <xdr:row>23</xdr:row>
      <xdr:rowOff>78441</xdr:rowOff>
    </xdr:from>
    <xdr:to>
      <xdr:col>24</xdr:col>
      <xdr:colOff>81322</xdr:colOff>
      <xdr:row>44</xdr:row>
      <xdr:rowOff>187584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C5005BB4-A678-4D74-BD01-B6E588B937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70088</xdr:colOff>
      <xdr:row>45</xdr:row>
      <xdr:rowOff>85163</xdr:rowOff>
    </xdr:from>
    <xdr:to>
      <xdr:col>24</xdr:col>
      <xdr:colOff>508238</xdr:colOff>
      <xdr:row>68</xdr:row>
      <xdr:rowOff>151838</xdr:rowOff>
    </xdr:to>
    <xdr:graphicFrame macro="">
      <xdr:nvGraphicFramePr>
        <xdr:cNvPr id="15" name="Gráfico 14">
          <a:extLst>
            <a:ext uri="{FF2B5EF4-FFF2-40B4-BE49-F238E27FC236}">
              <a16:creationId xmlns:a16="http://schemas.microsoft.com/office/drawing/2014/main" id="{5642659E-8890-42E5-A166-A15DF2EDFA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23</xdr:col>
      <xdr:colOff>361950</xdr:colOff>
      <xdr:row>0</xdr:row>
      <xdr:rowOff>0</xdr:rowOff>
    </xdr:from>
    <xdr:to>
      <xdr:col>30</xdr:col>
      <xdr:colOff>4099</xdr:colOff>
      <xdr:row>23</xdr:row>
      <xdr:rowOff>27214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8FFAEB3B-99D0-44ED-9E6E-2C14B2E0FB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23</xdr:col>
      <xdr:colOff>464483</xdr:colOff>
      <xdr:row>23</xdr:row>
      <xdr:rowOff>38100</xdr:rowOff>
    </xdr:from>
    <xdr:to>
      <xdr:col>30</xdr:col>
      <xdr:colOff>178254</xdr:colOff>
      <xdr:row>44</xdr:row>
      <xdr:rowOff>147243</xdr:rowOff>
    </xdr:to>
    <xdr:graphicFrame macro="">
      <xdr:nvGraphicFramePr>
        <xdr:cNvPr id="17" name="Gráfico 16">
          <a:extLst>
            <a:ext uri="{FF2B5EF4-FFF2-40B4-BE49-F238E27FC236}">
              <a16:creationId xmlns:a16="http://schemas.microsoft.com/office/drawing/2014/main" id="{5129DD94-AE3C-4904-BB33-645D2FF96F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</xdr:col>
      <xdr:colOff>333884</xdr:colOff>
      <xdr:row>45</xdr:row>
      <xdr:rowOff>57150</xdr:rowOff>
    </xdr:from>
    <xdr:to>
      <xdr:col>30</xdr:col>
      <xdr:colOff>771220</xdr:colOff>
      <xdr:row>68</xdr:row>
      <xdr:rowOff>123825</xdr:rowOff>
    </xdr:to>
    <xdr:graphicFrame macro="">
      <xdr:nvGraphicFramePr>
        <xdr:cNvPr id="18" name="Gráfico 17">
          <a:extLst>
            <a:ext uri="{FF2B5EF4-FFF2-40B4-BE49-F238E27FC236}">
              <a16:creationId xmlns:a16="http://schemas.microsoft.com/office/drawing/2014/main" id="{FB346A8A-97F8-4E37-8610-587B4FA9CD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140804</xdr:colOff>
      <xdr:row>54</xdr:row>
      <xdr:rowOff>96370</xdr:rowOff>
    </xdr:from>
    <xdr:to>
      <xdr:col>8</xdr:col>
      <xdr:colOff>101974</xdr:colOff>
      <xdr:row>77</xdr:row>
      <xdr:rowOff>107576</xdr:rowOff>
    </xdr:to>
    <xdr:graphicFrame macro="">
      <xdr:nvGraphicFramePr>
        <xdr:cNvPr id="19" name="Gráfico 18">
          <a:extLst>
            <a:ext uri="{FF2B5EF4-FFF2-40B4-BE49-F238E27FC236}">
              <a16:creationId xmlns:a16="http://schemas.microsoft.com/office/drawing/2014/main" id="{2FFFBD48-5FBD-477E-B4CE-B5FBD71CF1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 editAs="oneCell">
    <xdr:from>
      <xdr:col>2</xdr:col>
      <xdr:colOff>294505</xdr:colOff>
      <xdr:row>81</xdr:row>
      <xdr:rowOff>58715</xdr:rowOff>
    </xdr:from>
    <xdr:to>
      <xdr:col>7</xdr:col>
      <xdr:colOff>517218</xdr:colOff>
      <xdr:row>104</xdr:row>
      <xdr:rowOff>102921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600C5D1-0EC6-0CF8-00DE-90DFDE58AA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72293" y="14805656"/>
          <a:ext cx="5144337" cy="41679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78AA4-1E20-4E3C-9B95-3D4D6F2E5BE9}">
  <dimension ref="A2:FL174"/>
  <sheetViews>
    <sheetView topLeftCell="A21" zoomScale="70" zoomScaleNormal="70" workbookViewId="0">
      <selection activeCell="AJ134" sqref="AJ134"/>
    </sheetView>
  </sheetViews>
  <sheetFormatPr baseColWidth="10" defaultColWidth="10.88671875" defaultRowHeight="14.4" x14ac:dyDescent="0.3"/>
  <cols>
    <col min="4" max="4" width="12.44140625" bestFit="1" customWidth="1"/>
    <col min="9" max="43" width="10.88671875" customWidth="1"/>
    <col min="55" max="55" width="10.88671875" customWidth="1"/>
    <col min="57" max="58" width="10.88671875" customWidth="1"/>
  </cols>
  <sheetData>
    <row r="2" spans="1:168" ht="15" thickBot="1" x14ac:dyDescent="0.35"/>
    <row r="3" spans="1:168" ht="24" thickBot="1" x14ac:dyDescent="0.5">
      <c r="A3" s="162" t="s">
        <v>83</v>
      </c>
      <c r="B3" s="163"/>
      <c r="C3" s="163"/>
      <c r="D3" s="163"/>
      <c r="E3" s="163"/>
      <c r="F3" s="163"/>
      <c r="G3" s="163"/>
      <c r="H3" s="164"/>
      <c r="I3" s="53"/>
      <c r="J3" s="102" t="s">
        <v>51</v>
      </c>
      <c r="K3" s="53"/>
      <c r="L3" s="169" t="s">
        <v>49</v>
      </c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70"/>
      <c r="Z3" s="53"/>
      <c r="AA3" s="171" t="s">
        <v>50</v>
      </c>
      <c r="AB3" s="171"/>
      <c r="AC3" s="171"/>
      <c r="AD3" s="171"/>
      <c r="AE3" s="171"/>
      <c r="AF3" s="171"/>
      <c r="AG3" s="171"/>
      <c r="AH3" s="171"/>
      <c r="AI3" s="171"/>
      <c r="AJ3" s="171"/>
      <c r="AK3" s="171"/>
      <c r="AL3" s="171"/>
      <c r="AM3" s="171"/>
      <c r="AN3" s="171"/>
      <c r="AO3" s="171"/>
      <c r="AP3" s="171"/>
      <c r="AQ3" s="171"/>
      <c r="AR3" s="53"/>
      <c r="AS3" s="172" t="s">
        <v>48</v>
      </c>
      <c r="AT3" s="172"/>
      <c r="AU3" s="172"/>
      <c r="AV3" s="172"/>
      <c r="AW3" s="172"/>
      <c r="AX3" s="172"/>
      <c r="AY3" s="172"/>
      <c r="AZ3" s="172"/>
      <c r="BA3" s="172"/>
      <c r="BB3" s="172"/>
      <c r="BC3" s="172"/>
      <c r="BD3" s="172"/>
      <c r="BE3" s="172"/>
      <c r="BF3" s="172"/>
      <c r="BG3" s="172"/>
      <c r="BH3" s="172"/>
      <c r="BI3" s="172"/>
      <c r="BJ3" s="172"/>
      <c r="BK3" s="172"/>
      <c r="BL3" s="172"/>
      <c r="BM3" s="172"/>
      <c r="BN3" s="172"/>
      <c r="BO3" s="172"/>
      <c r="BP3" s="172"/>
      <c r="BQ3" s="172"/>
      <c r="BR3" s="172"/>
      <c r="BS3" s="172"/>
      <c r="BT3" s="172"/>
      <c r="BU3" s="172"/>
      <c r="BV3" s="172"/>
      <c r="BW3" s="173"/>
      <c r="DL3" s="174"/>
      <c r="DM3" s="174"/>
      <c r="DN3" s="174"/>
      <c r="DO3" s="174"/>
      <c r="DP3" s="174"/>
      <c r="DQ3" s="174"/>
      <c r="DR3" s="174"/>
      <c r="DS3" s="174"/>
      <c r="DT3" s="174"/>
      <c r="DU3" s="174"/>
      <c r="DV3" s="174"/>
      <c r="DW3" s="174"/>
      <c r="DX3" s="174"/>
      <c r="DY3" s="174"/>
      <c r="DZ3" s="174"/>
      <c r="EA3" s="174"/>
      <c r="EB3" s="174"/>
      <c r="EC3" s="174"/>
      <c r="ED3" s="174"/>
      <c r="FJ3" s="168"/>
      <c r="FK3" s="168"/>
      <c r="FL3" s="168"/>
    </row>
    <row r="4" spans="1:168" ht="14.4" customHeight="1" thickBot="1" x14ac:dyDescent="0.35">
      <c r="A4" s="61" t="s">
        <v>85</v>
      </c>
      <c r="B4" s="185"/>
      <c r="C4" s="186"/>
      <c r="D4" s="187"/>
      <c r="E4" s="175" t="s">
        <v>84</v>
      </c>
      <c r="F4" s="176"/>
      <c r="G4" s="176"/>
      <c r="H4" s="177"/>
      <c r="I4" s="54"/>
      <c r="J4" s="51" t="s">
        <v>52</v>
      </c>
      <c r="K4" s="54" t="s">
        <v>81</v>
      </c>
      <c r="L4" s="141" t="s">
        <v>31</v>
      </c>
      <c r="M4" s="140" t="s">
        <v>1</v>
      </c>
      <c r="N4" s="146" t="s">
        <v>3</v>
      </c>
      <c r="O4" s="142" t="s">
        <v>31</v>
      </c>
      <c r="P4" s="143" t="s">
        <v>2</v>
      </c>
      <c r="Q4" s="144" t="s">
        <v>34</v>
      </c>
      <c r="R4" s="146" t="s">
        <v>3</v>
      </c>
      <c r="S4" s="61" t="s">
        <v>34</v>
      </c>
      <c r="T4" s="140" t="s">
        <v>1</v>
      </c>
      <c r="U4" s="143" t="s">
        <v>2</v>
      </c>
      <c r="V4" s="147" t="s">
        <v>37</v>
      </c>
      <c r="W4" s="145" t="s">
        <v>4</v>
      </c>
      <c r="X4" s="145" t="s">
        <v>4</v>
      </c>
      <c r="Y4" s="148" t="s">
        <v>37</v>
      </c>
      <c r="Z4" s="54" t="s">
        <v>81</v>
      </c>
      <c r="AA4" s="64" t="s">
        <v>5</v>
      </c>
      <c r="AB4" s="3" t="s">
        <v>6</v>
      </c>
      <c r="AC4" s="1" t="s">
        <v>7</v>
      </c>
      <c r="AD4" s="3" t="s">
        <v>6</v>
      </c>
      <c r="AE4" s="2" t="s">
        <v>5</v>
      </c>
      <c r="AF4" s="3" t="s">
        <v>6</v>
      </c>
      <c r="AG4" s="2" t="s">
        <v>5</v>
      </c>
      <c r="AH4" s="2" t="s">
        <v>5</v>
      </c>
      <c r="AI4" s="1" t="s">
        <v>7</v>
      </c>
      <c r="AJ4" s="4" t="s">
        <v>8</v>
      </c>
      <c r="AK4" s="3" t="s">
        <v>6</v>
      </c>
      <c r="AL4" s="2" t="s">
        <v>5</v>
      </c>
      <c r="AM4" s="4" t="s">
        <v>8</v>
      </c>
      <c r="AN4" s="3" t="s">
        <v>6</v>
      </c>
      <c r="AO4" s="3" t="s">
        <v>6</v>
      </c>
      <c r="AP4" s="2" t="s">
        <v>5</v>
      </c>
      <c r="AQ4" s="62" t="s">
        <v>7</v>
      </c>
      <c r="AR4" s="54" t="s">
        <v>81</v>
      </c>
      <c r="AS4" s="71" t="s">
        <v>9</v>
      </c>
      <c r="AT4" s="72" t="s">
        <v>9</v>
      </c>
      <c r="AU4" s="72" t="s">
        <v>9</v>
      </c>
      <c r="AV4" s="73" t="s">
        <v>10</v>
      </c>
      <c r="AW4" s="73" t="s">
        <v>10</v>
      </c>
      <c r="AX4" s="73" t="s">
        <v>10</v>
      </c>
      <c r="AY4" s="72" t="s">
        <v>9</v>
      </c>
      <c r="AZ4" s="74" t="s">
        <v>11</v>
      </c>
      <c r="BA4" s="74" t="s">
        <v>11</v>
      </c>
      <c r="BB4" s="73" t="s">
        <v>10</v>
      </c>
      <c r="BC4" s="75" t="s">
        <v>12</v>
      </c>
      <c r="BD4" s="76" t="s">
        <v>13</v>
      </c>
      <c r="BE4" s="72" t="s">
        <v>9</v>
      </c>
      <c r="BF4" s="76" t="s">
        <v>14</v>
      </c>
      <c r="BG4" s="76" t="s">
        <v>15</v>
      </c>
      <c r="BH4" s="76" t="s">
        <v>15</v>
      </c>
      <c r="BI4" s="73" t="s">
        <v>10</v>
      </c>
      <c r="BJ4" s="73" t="s">
        <v>10</v>
      </c>
      <c r="BK4" s="73" t="s">
        <v>10</v>
      </c>
      <c r="BL4" s="72" t="s">
        <v>9</v>
      </c>
      <c r="BM4" s="75" t="s">
        <v>12</v>
      </c>
      <c r="BN4" s="74" t="s">
        <v>11</v>
      </c>
      <c r="BO4" s="74" t="s">
        <v>11</v>
      </c>
      <c r="BP4" s="72" t="s">
        <v>9</v>
      </c>
      <c r="BQ4" s="72" t="s">
        <v>9</v>
      </c>
      <c r="BR4" s="72" t="s">
        <v>9</v>
      </c>
      <c r="BS4" s="74" t="s">
        <v>11</v>
      </c>
      <c r="BT4" s="77" t="s">
        <v>16</v>
      </c>
      <c r="BU4" s="74" t="s">
        <v>11</v>
      </c>
      <c r="BV4" s="72" t="s">
        <v>9</v>
      </c>
      <c r="BW4" s="72" t="s">
        <v>9</v>
      </c>
      <c r="BX4" t="s">
        <v>81</v>
      </c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FJ4" s="178"/>
      <c r="FK4" s="178"/>
      <c r="FL4" s="178"/>
    </row>
    <row r="5" spans="1:168" ht="15" thickBot="1" x14ac:dyDescent="0.35">
      <c r="A5" s="6" t="s">
        <v>17</v>
      </c>
      <c r="B5" s="154" t="s">
        <v>136</v>
      </c>
      <c r="C5" s="154" t="s">
        <v>43</v>
      </c>
      <c r="D5" s="155" t="s">
        <v>18</v>
      </c>
      <c r="E5" s="6" t="s">
        <v>70</v>
      </c>
      <c r="F5" s="6" t="s">
        <v>71</v>
      </c>
      <c r="G5" s="6" t="s">
        <v>72</v>
      </c>
      <c r="H5" s="50" t="s">
        <v>73</v>
      </c>
      <c r="I5" s="54" t="s">
        <v>81</v>
      </c>
      <c r="J5" s="52">
        <v>1</v>
      </c>
      <c r="K5" s="54"/>
      <c r="L5" s="65">
        <v>1</v>
      </c>
      <c r="M5" s="17">
        <v>2</v>
      </c>
      <c r="N5" s="17">
        <v>3</v>
      </c>
      <c r="O5" s="17">
        <v>4</v>
      </c>
      <c r="P5" s="18">
        <v>5</v>
      </c>
      <c r="Q5" s="17">
        <v>6</v>
      </c>
      <c r="R5" s="17">
        <v>7</v>
      </c>
      <c r="S5" s="17">
        <v>8</v>
      </c>
      <c r="T5" s="17">
        <v>9</v>
      </c>
      <c r="U5" s="17">
        <v>10</v>
      </c>
      <c r="V5" s="17">
        <v>11</v>
      </c>
      <c r="W5" s="17">
        <v>12</v>
      </c>
      <c r="X5" s="17">
        <v>13</v>
      </c>
      <c r="Y5" s="63">
        <v>14</v>
      </c>
      <c r="Z5" s="54"/>
      <c r="AA5" s="65">
        <v>1</v>
      </c>
      <c r="AB5" s="17">
        <v>2</v>
      </c>
      <c r="AC5" s="17">
        <v>3</v>
      </c>
      <c r="AD5" s="17">
        <v>4</v>
      </c>
      <c r="AE5" s="17">
        <v>5</v>
      </c>
      <c r="AF5" s="17">
        <v>6</v>
      </c>
      <c r="AG5" s="17">
        <v>7</v>
      </c>
      <c r="AH5" s="17">
        <v>8</v>
      </c>
      <c r="AI5" s="17">
        <v>9</v>
      </c>
      <c r="AJ5" s="17">
        <v>10</v>
      </c>
      <c r="AK5" s="17">
        <v>11</v>
      </c>
      <c r="AL5" s="17">
        <v>12</v>
      </c>
      <c r="AM5" s="17">
        <v>13</v>
      </c>
      <c r="AN5" s="17">
        <v>14</v>
      </c>
      <c r="AO5" s="17">
        <v>15</v>
      </c>
      <c r="AP5" s="17">
        <v>16</v>
      </c>
      <c r="AQ5" s="63">
        <v>17</v>
      </c>
      <c r="AR5" s="54"/>
      <c r="AS5" s="65">
        <v>1</v>
      </c>
      <c r="AT5" s="17">
        <v>2</v>
      </c>
      <c r="AU5" s="18">
        <v>3</v>
      </c>
      <c r="AV5" s="17">
        <v>4</v>
      </c>
      <c r="AW5" s="18">
        <v>5</v>
      </c>
      <c r="AX5" s="17">
        <v>6</v>
      </c>
      <c r="AY5" s="17">
        <v>7</v>
      </c>
      <c r="AZ5" s="17">
        <v>8</v>
      </c>
      <c r="BA5" s="17">
        <v>9</v>
      </c>
      <c r="BB5" s="17">
        <v>10</v>
      </c>
      <c r="BC5" s="17">
        <v>11</v>
      </c>
      <c r="BD5" s="17">
        <v>12</v>
      </c>
      <c r="BE5" s="17">
        <v>13</v>
      </c>
      <c r="BF5" s="17">
        <v>14</v>
      </c>
      <c r="BG5" s="17">
        <v>15</v>
      </c>
      <c r="BH5" s="18">
        <v>16</v>
      </c>
      <c r="BI5" s="17">
        <v>17</v>
      </c>
      <c r="BJ5" s="17">
        <v>18</v>
      </c>
      <c r="BK5" s="17">
        <v>19</v>
      </c>
      <c r="BL5" s="17">
        <v>20</v>
      </c>
      <c r="BM5" s="17">
        <v>21</v>
      </c>
      <c r="BN5" s="17">
        <v>22</v>
      </c>
      <c r="BO5" s="18">
        <v>23</v>
      </c>
      <c r="BP5" s="17">
        <v>24</v>
      </c>
      <c r="BQ5" s="17">
        <v>25</v>
      </c>
      <c r="BR5" s="17">
        <v>26</v>
      </c>
      <c r="BS5" s="18">
        <v>27</v>
      </c>
      <c r="BT5" s="17">
        <v>28</v>
      </c>
      <c r="BU5" s="17">
        <v>29</v>
      </c>
      <c r="BV5" s="17">
        <v>30</v>
      </c>
      <c r="BW5" s="17">
        <v>31</v>
      </c>
      <c r="DL5" s="49"/>
      <c r="DM5" s="49"/>
      <c r="DN5" s="49"/>
      <c r="DO5" s="49"/>
      <c r="DP5" s="49"/>
      <c r="DQ5" s="49"/>
      <c r="DR5" s="49"/>
      <c r="DS5" s="49"/>
      <c r="DT5" s="49"/>
      <c r="DU5" s="49"/>
      <c r="DV5" s="49"/>
      <c r="DW5" s="49"/>
      <c r="DX5" s="49"/>
      <c r="DY5" s="49"/>
      <c r="DZ5" s="49"/>
      <c r="EA5" s="49"/>
      <c r="EB5" s="49"/>
      <c r="EC5" s="49"/>
      <c r="ED5" s="49"/>
      <c r="FJ5" s="49"/>
      <c r="FK5" s="49"/>
      <c r="FL5" s="49"/>
    </row>
    <row r="6" spans="1:168" x14ac:dyDescent="0.3">
      <c r="A6" s="149">
        <v>4</v>
      </c>
      <c r="B6" s="151" t="s">
        <v>135</v>
      </c>
      <c r="C6" s="151" t="s">
        <v>42</v>
      </c>
      <c r="D6" s="11" t="s">
        <v>21</v>
      </c>
      <c r="E6" s="151">
        <v>4</v>
      </c>
      <c r="F6" s="151">
        <v>1</v>
      </c>
      <c r="G6" s="151">
        <v>4</v>
      </c>
      <c r="H6" s="151">
        <v>3</v>
      </c>
      <c r="I6" s="54"/>
      <c r="J6" s="151" t="s">
        <v>20</v>
      </c>
      <c r="K6" s="54"/>
      <c r="L6" s="151">
        <v>4</v>
      </c>
      <c r="M6" s="151">
        <v>4</v>
      </c>
      <c r="N6" s="151">
        <v>2</v>
      </c>
      <c r="O6" s="151">
        <v>4</v>
      </c>
      <c r="P6" s="151">
        <v>2</v>
      </c>
      <c r="Q6" s="151">
        <v>2</v>
      </c>
      <c r="R6" s="151">
        <v>0</v>
      </c>
      <c r="S6" s="151">
        <v>2</v>
      </c>
      <c r="T6" s="151">
        <v>4</v>
      </c>
      <c r="U6" s="151">
        <v>2</v>
      </c>
      <c r="V6" s="151">
        <v>4</v>
      </c>
      <c r="W6" s="151">
        <v>3</v>
      </c>
      <c r="X6" s="151">
        <v>3</v>
      </c>
      <c r="Y6" s="153">
        <v>4</v>
      </c>
      <c r="Z6" s="53"/>
      <c r="AA6" s="151">
        <v>2</v>
      </c>
      <c r="AB6" s="151">
        <v>1</v>
      </c>
      <c r="AC6" s="151">
        <v>2</v>
      </c>
      <c r="AD6" s="151">
        <v>0</v>
      </c>
      <c r="AE6" s="151">
        <v>3</v>
      </c>
      <c r="AF6" s="151">
        <v>0</v>
      </c>
      <c r="AG6" s="151">
        <v>3</v>
      </c>
      <c r="AH6" s="151">
        <v>4</v>
      </c>
      <c r="AI6" s="151">
        <v>3</v>
      </c>
      <c r="AJ6" s="151">
        <v>2</v>
      </c>
      <c r="AK6" s="151">
        <v>0</v>
      </c>
      <c r="AL6" s="151">
        <v>3</v>
      </c>
      <c r="AM6" s="151">
        <v>1</v>
      </c>
      <c r="AN6" s="151">
        <v>0</v>
      </c>
      <c r="AO6" s="151">
        <v>0</v>
      </c>
      <c r="AP6" s="151">
        <v>3</v>
      </c>
      <c r="AQ6" s="153">
        <v>2</v>
      </c>
      <c r="AR6" s="53"/>
      <c r="AS6" s="151">
        <v>3</v>
      </c>
      <c r="AT6" s="151">
        <v>3</v>
      </c>
      <c r="AU6" s="151">
        <v>4</v>
      </c>
      <c r="AV6" s="151">
        <v>3</v>
      </c>
      <c r="AW6" s="151">
        <v>3</v>
      </c>
      <c r="AX6" s="151">
        <v>2</v>
      </c>
      <c r="AY6" s="151">
        <v>3</v>
      </c>
      <c r="AZ6" s="151">
        <v>4</v>
      </c>
      <c r="BA6" s="151">
        <v>3</v>
      </c>
      <c r="BB6" s="151">
        <v>3</v>
      </c>
      <c r="BC6" s="151">
        <v>3</v>
      </c>
      <c r="BD6" s="151">
        <v>4</v>
      </c>
      <c r="BE6" s="151">
        <v>4</v>
      </c>
      <c r="BF6" s="151">
        <v>3</v>
      </c>
      <c r="BG6" s="151">
        <v>4</v>
      </c>
      <c r="BH6" s="151">
        <v>4</v>
      </c>
      <c r="BI6" s="151">
        <v>4</v>
      </c>
      <c r="BJ6" s="151">
        <v>3</v>
      </c>
      <c r="BK6" s="151">
        <v>4</v>
      </c>
      <c r="BL6" s="151">
        <v>4</v>
      </c>
      <c r="BM6" s="151">
        <v>2</v>
      </c>
      <c r="BN6" s="151">
        <v>3</v>
      </c>
      <c r="BO6" s="151">
        <v>2</v>
      </c>
      <c r="BP6" s="151">
        <v>2</v>
      </c>
      <c r="BQ6" s="151">
        <v>3</v>
      </c>
      <c r="BR6" s="151">
        <v>3</v>
      </c>
      <c r="BS6" s="151">
        <v>0</v>
      </c>
      <c r="BT6" s="151">
        <v>0</v>
      </c>
      <c r="BU6" s="151">
        <v>3</v>
      </c>
      <c r="BV6" s="151">
        <v>3</v>
      </c>
      <c r="BW6" s="11">
        <v>0</v>
      </c>
    </row>
    <row r="7" spans="1:168" x14ac:dyDescent="0.3">
      <c r="A7" s="10">
        <v>10</v>
      </c>
      <c r="B7" s="13" t="s">
        <v>135</v>
      </c>
      <c r="C7" s="13" t="s">
        <v>42</v>
      </c>
      <c r="D7" s="9" t="s">
        <v>19</v>
      </c>
      <c r="E7" s="13">
        <v>2</v>
      </c>
      <c r="F7" s="13">
        <v>2</v>
      </c>
      <c r="G7" s="13">
        <v>4</v>
      </c>
      <c r="H7" s="13">
        <v>2</v>
      </c>
      <c r="I7" s="54"/>
      <c r="J7" s="13" t="s">
        <v>20</v>
      </c>
      <c r="K7" s="54"/>
      <c r="L7" s="13">
        <v>1</v>
      </c>
      <c r="M7" s="13">
        <v>3</v>
      </c>
      <c r="N7" s="13">
        <v>1</v>
      </c>
      <c r="O7" s="13">
        <v>2</v>
      </c>
      <c r="P7" s="13">
        <v>2</v>
      </c>
      <c r="Q7" s="13">
        <v>0</v>
      </c>
      <c r="R7" s="13">
        <v>0</v>
      </c>
      <c r="S7" s="13">
        <v>0</v>
      </c>
      <c r="T7" s="13">
        <v>3</v>
      </c>
      <c r="U7" s="13">
        <v>3</v>
      </c>
      <c r="V7" s="13">
        <v>3</v>
      </c>
      <c r="W7" s="13">
        <v>3</v>
      </c>
      <c r="X7" s="13">
        <v>0</v>
      </c>
      <c r="Y7">
        <v>3</v>
      </c>
      <c r="Z7" s="54"/>
      <c r="AA7" s="13">
        <v>0</v>
      </c>
      <c r="AB7" s="13">
        <v>0</v>
      </c>
      <c r="AC7" s="13">
        <v>0</v>
      </c>
      <c r="AD7" s="13">
        <v>0</v>
      </c>
      <c r="AE7" s="13">
        <v>3</v>
      </c>
      <c r="AF7" s="13">
        <v>0</v>
      </c>
      <c r="AG7" s="13">
        <v>2</v>
      </c>
      <c r="AH7" s="13">
        <v>3</v>
      </c>
      <c r="AI7" s="13">
        <v>0</v>
      </c>
      <c r="AJ7" s="13">
        <v>0</v>
      </c>
      <c r="AK7" s="13">
        <v>1</v>
      </c>
      <c r="AL7" s="13">
        <v>0</v>
      </c>
      <c r="AM7" s="13">
        <v>0</v>
      </c>
      <c r="AN7" s="13">
        <v>0</v>
      </c>
      <c r="AO7" s="13">
        <v>0</v>
      </c>
      <c r="AP7" s="13">
        <v>2</v>
      </c>
      <c r="AQ7">
        <v>0</v>
      </c>
      <c r="AR7" s="54"/>
      <c r="AS7" s="13">
        <v>3</v>
      </c>
      <c r="AT7" s="13">
        <v>2</v>
      </c>
      <c r="AU7" s="13">
        <v>0</v>
      </c>
      <c r="AV7" s="13">
        <v>2</v>
      </c>
      <c r="AW7" s="13">
        <v>2</v>
      </c>
      <c r="AX7" s="13">
        <v>0</v>
      </c>
      <c r="AY7" s="13">
        <v>0</v>
      </c>
      <c r="AZ7" s="13">
        <v>4</v>
      </c>
      <c r="BA7" s="13">
        <v>3</v>
      </c>
      <c r="BB7" s="13">
        <v>2</v>
      </c>
      <c r="BC7" s="13">
        <v>2</v>
      </c>
      <c r="BD7" s="13">
        <v>2</v>
      </c>
      <c r="BE7" s="13">
        <v>3</v>
      </c>
      <c r="BF7" s="13">
        <v>1</v>
      </c>
      <c r="BG7" s="13">
        <v>3</v>
      </c>
      <c r="BH7" s="13">
        <v>2</v>
      </c>
      <c r="BI7" s="13">
        <v>2</v>
      </c>
      <c r="BJ7" s="13">
        <v>2</v>
      </c>
      <c r="BK7" s="13">
        <v>3</v>
      </c>
      <c r="BL7" s="13">
        <v>2</v>
      </c>
      <c r="BM7" s="13">
        <v>0</v>
      </c>
      <c r="BN7" s="13">
        <v>2</v>
      </c>
      <c r="BO7" s="13">
        <v>2</v>
      </c>
      <c r="BP7" s="13">
        <v>0</v>
      </c>
      <c r="BQ7" s="13">
        <v>4</v>
      </c>
      <c r="BR7" s="13">
        <v>3</v>
      </c>
      <c r="BS7" s="13">
        <v>2</v>
      </c>
      <c r="BT7" s="13">
        <v>0</v>
      </c>
      <c r="BU7" s="13">
        <v>3</v>
      </c>
      <c r="BV7" s="13">
        <v>0</v>
      </c>
      <c r="BW7" s="9">
        <v>2</v>
      </c>
    </row>
    <row r="8" spans="1:168" x14ac:dyDescent="0.3">
      <c r="A8" s="8">
        <v>13</v>
      </c>
      <c r="B8" s="14" t="s">
        <v>135</v>
      </c>
      <c r="C8" s="14" t="s">
        <v>41</v>
      </c>
      <c r="D8" s="7" t="s">
        <v>21</v>
      </c>
      <c r="E8" s="14">
        <v>3</v>
      </c>
      <c r="F8" s="14">
        <v>1</v>
      </c>
      <c r="G8" s="14">
        <v>3</v>
      </c>
      <c r="H8" s="14">
        <v>1</v>
      </c>
      <c r="I8" s="54"/>
      <c r="J8" s="14" t="s">
        <v>55</v>
      </c>
      <c r="K8" s="54" t="s">
        <v>81</v>
      </c>
      <c r="L8" s="14">
        <v>3</v>
      </c>
      <c r="M8" s="14">
        <v>1</v>
      </c>
      <c r="N8" s="14">
        <v>1</v>
      </c>
      <c r="O8" s="14">
        <v>3</v>
      </c>
      <c r="P8" s="14">
        <v>4</v>
      </c>
      <c r="Q8" s="14">
        <v>3</v>
      </c>
      <c r="R8" s="14">
        <v>0</v>
      </c>
      <c r="S8" s="14">
        <v>0</v>
      </c>
      <c r="T8" s="14">
        <v>1</v>
      </c>
      <c r="U8" s="14">
        <v>3</v>
      </c>
      <c r="V8" s="14">
        <v>3</v>
      </c>
      <c r="W8" s="14">
        <v>4</v>
      </c>
      <c r="X8" s="14">
        <v>3</v>
      </c>
      <c r="Y8" s="31">
        <v>3</v>
      </c>
      <c r="Z8" s="54"/>
      <c r="AA8" s="14">
        <v>2</v>
      </c>
      <c r="AB8" s="14">
        <v>0</v>
      </c>
      <c r="AC8" s="14">
        <v>3</v>
      </c>
      <c r="AD8" s="14">
        <v>1</v>
      </c>
      <c r="AE8" s="14">
        <v>2</v>
      </c>
      <c r="AF8" s="14">
        <v>0</v>
      </c>
      <c r="AG8" s="14">
        <v>2</v>
      </c>
      <c r="AH8" s="14">
        <v>3</v>
      </c>
      <c r="AI8" s="14">
        <v>4</v>
      </c>
      <c r="AJ8" s="14">
        <v>0</v>
      </c>
      <c r="AK8" s="14">
        <v>3</v>
      </c>
      <c r="AL8" s="14">
        <v>0</v>
      </c>
      <c r="AM8" s="14">
        <v>0</v>
      </c>
      <c r="AN8" s="14">
        <v>0</v>
      </c>
      <c r="AO8" s="14">
        <v>3</v>
      </c>
      <c r="AP8" s="14">
        <v>1</v>
      </c>
      <c r="AQ8" s="31">
        <v>2</v>
      </c>
      <c r="AR8" s="54"/>
      <c r="AS8" s="14">
        <v>2</v>
      </c>
      <c r="AT8" s="14">
        <v>2</v>
      </c>
      <c r="AU8" s="14">
        <v>2</v>
      </c>
      <c r="AV8" s="14">
        <v>3</v>
      </c>
      <c r="AW8" s="14">
        <v>2</v>
      </c>
      <c r="AX8" s="14">
        <v>0</v>
      </c>
      <c r="AY8" s="14">
        <v>1</v>
      </c>
      <c r="AZ8" s="14">
        <v>2</v>
      </c>
      <c r="BA8" s="14">
        <v>3</v>
      </c>
      <c r="BB8" s="14">
        <v>2</v>
      </c>
      <c r="BC8" s="14">
        <v>2</v>
      </c>
      <c r="BD8" s="14">
        <v>2</v>
      </c>
      <c r="BE8" s="14">
        <v>3</v>
      </c>
      <c r="BF8" s="14">
        <v>1</v>
      </c>
      <c r="BG8" s="14">
        <v>1</v>
      </c>
      <c r="BH8" s="14">
        <v>2</v>
      </c>
      <c r="BI8" s="14">
        <v>1</v>
      </c>
      <c r="BJ8" s="14">
        <v>2</v>
      </c>
      <c r="BK8" s="14">
        <v>1</v>
      </c>
      <c r="BL8" s="14">
        <v>2</v>
      </c>
      <c r="BM8" s="14">
        <v>4</v>
      </c>
      <c r="BN8" s="14">
        <v>2</v>
      </c>
      <c r="BO8" s="14">
        <v>3</v>
      </c>
      <c r="BP8" s="14">
        <v>1</v>
      </c>
      <c r="BQ8" s="14">
        <v>2</v>
      </c>
      <c r="BR8" s="14">
        <v>1</v>
      </c>
      <c r="BS8" s="14">
        <v>1</v>
      </c>
      <c r="BT8" s="14">
        <v>2</v>
      </c>
      <c r="BU8" s="14">
        <v>1</v>
      </c>
      <c r="BV8" s="14">
        <v>3</v>
      </c>
      <c r="BW8" s="7">
        <v>4</v>
      </c>
    </row>
    <row r="9" spans="1:168" x14ac:dyDescent="0.3">
      <c r="A9" s="10">
        <v>18</v>
      </c>
      <c r="B9" s="13" t="s">
        <v>135</v>
      </c>
      <c r="C9" s="13" t="s">
        <v>41</v>
      </c>
      <c r="D9" s="9" t="s">
        <v>21</v>
      </c>
      <c r="E9" s="13">
        <v>4</v>
      </c>
      <c r="F9" s="13">
        <v>1</v>
      </c>
      <c r="G9" s="13">
        <v>3</v>
      </c>
      <c r="H9" s="13">
        <v>1</v>
      </c>
      <c r="I9" s="54"/>
      <c r="J9" s="13" t="s">
        <v>55</v>
      </c>
      <c r="K9" s="54"/>
      <c r="L9" s="13">
        <v>5</v>
      </c>
      <c r="M9" s="13">
        <v>2</v>
      </c>
      <c r="N9" s="13">
        <v>1</v>
      </c>
      <c r="O9" s="13">
        <v>2</v>
      </c>
      <c r="P9" s="13">
        <v>1</v>
      </c>
      <c r="Q9" s="13">
        <v>1</v>
      </c>
      <c r="R9" s="13">
        <v>1</v>
      </c>
      <c r="S9" s="13">
        <v>1</v>
      </c>
      <c r="T9" s="13">
        <v>2</v>
      </c>
      <c r="U9" s="13">
        <v>3</v>
      </c>
      <c r="V9" s="13">
        <v>3</v>
      </c>
      <c r="W9" s="13">
        <v>2</v>
      </c>
      <c r="X9" s="13">
        <v>1</v>
      </c>
      <c r="Y9">
        <v>4</v>
      </c>
      <c r="Z9" s="54"/>
      <c r="AA9" s="13">
        <v>0</v>
      </c>
      <c r="AB9" s="13">
        <v>1</v>
      </c>
      <c r="AC9" s="13">
        <v>0</v>
      </c>
      <c r="AD9" s="13">
        <v>0</v>
      </c>
      <c r="AE9" s="13">
        <v>1</v>
      </c>
      <c r="AF9" s="13">
        <v>1</v>
      </c>
      <c r="AG9" s="13">
        <v>0</v>
      </c>
      <c r="AH9" s="13">
        <v>2</v>
      </c>
      <c r="AI9" s="13">
        <v>3</v>
      </c>
      <c r="AJ9" s="13">
        <v>1</v>
      </c>
      <c r="AK9" s="13">
        <v>1</v>
      </c>
      <c r="AL9" s="13">
        <v>0</v>
      </c>
      <c r="AM9" s="13">
        <v>3</v>
      </c>
      <c r="AN9" s="13">
        <v>0</v>
      </c>
      <c r="AO9" s="13">
        <v>0</v>
      </c>
      <c r="AP9" s="13">
        <v>0</v>
      </c>
      <c r="AQ9">
        <v>2</v>
      </c>
      <c r="AR9" s="54"/>
      <c r="AS9" s="13">
        <v>3</v>
      </c>
      <c r="AT9" s="13">
        <v>4</v>
      </c>
      <c r="AU9" s="13">
        <v>1</v>
      </c>
      <c r="AV9" s="13">
        <v>1</v>
      </c>
      <c r="AW9" s="13">
        <v>3</v>
      </c>
      <c r="AX9" s="13">
        <v>0</v>
      </c>
      <c r="AY9" s="13">
        <v>0</v>
      </c>
      <c r="AZ9" s="13">
        <v>1</v>
      </c>
      <c r="BA9" s="13">
        <v>4</v>
      </c>
      <c r="BB9" s="13">
        <v>2</v>
      </c>
      <c r="BC9" s="13">
        <v>3</v>
      </c>
      <c r="BD9" s="13">
        <v>3</v>
      </c>
      <c r="BE9" s="13">
        <v>2</v>
      </c>
      <c r="BF9" s="13">
        <v>4</v>
      </c>
      <c r="BG9" s="13">
        <v>2</v>
      </c>
      <c r="BH9" s="13">
        <v>2</v>
      </c>
      <c r="BI9" s="13">
        <v>0</v>
      </c>
      <c r="BJ9" s="13">
        <v>4</v>
      </c>
      <c r="BK9" s="13">
        <v>4</v>
      </c>
      <c r="BL9" s="13">
        <v>3</v>
      </c>
      <c r="BM9" s="13">
        <v>4</v>
      </c>
      <c r="BN9" s="13">
        <v>3</v>
      </c>
      <c r="BO9" s="13">
        <v>3</v>
      </c>
      <c r="BP9" s="13">
        <v>3</v>
      </c>
      <c r="BQ9" s="13">
        <v>2</v>
      </c>
      <c r="BR9" s="13">
        <v>2</v>
      </c>
      <c r="BS9" s="13">
        <v>3</v>
      </c>
      <c r="BT9" s="13">
        <v>4</v>
      </c>
      <c r="BU9" s="13">
        <v>1</v>
      </c>
      <c r="BV9" s="13">
        <v>3</v>
      </c>
      <c r="BW9" s="9">
        <v>3</v>
      </c>
    </row>
    <row r="10" spans="1:168" x14ac:dyDescent="0.3">
      <c r="A10" s="10">
        <v>24</v>
      </c>
      <c r="B10" s="13" t="s">
        <v>135</v>
      </c>
      <c r="C10" s="13" t="s">
        <v>41</v>
      </c>
      <c r="D10" s="9" t="s">
        <v>21</v>
      </c>
      <c r="E10" s="13">
        <v>4</v>
      </c>
      <c r="F10" s="13">
        <v>1</v>
      </c>
      <c r="G10" s="13">
        <v>4</v>
      </c>
      <c r="H10" s="13">
        <v>2</v>
      </c>
      <c r="I10" s="54"/>
      <c r="J10" s="13" t="s">
        <v>55</v>
      </c>
      <c r="K10" s="54"/>
      <c r="L10" s="13">
        <v>3</v>
      </c>
      <c r="M10" s="13">
        <v>2</v>
      </c>
      <c r="N10" s="13">
        <v>1</v>
      </c>
      <c r="O10" s="13">
        <v>3</v>
      </c>
      <c r="P10" s="13">
        <v>2</v>
      </c>
      <c r="Q10" s="13">
        <v>1</v>
      </c>
      <c r="R10" s="13">
        <v>1</v>
      </c>
      <c r="S10" s="13">
        <v>1</v>
      </c>
      <c r="T10" s="13">
        <v>3</v>
      </c>
      <c r="U10" s="13">
        <v>3</v>
      </c>
      <c r="V10" s="13">
        <v>3</v>
      </c>
      <c r="W10" s="13">
        <v>3</v>
      </c>
      <c r="X10" s="13">
        <v>2</v>
      </c>
      <c r="Y10">
        <v>3</v>
      </c>
      <c r="Z10" s="54"/>
      <c r="AA10" s="13">
        <v>2</v>
      </c>
      <c r="AB10" s="13">
        <v>1</v>
      </c>
      <c r="AC10" s="13">
        <v>2</v>
      </c>
      <c r="AD10" s="13">
        <v>1</v>
      </c>
      <c r="AE10" s="13">
        <v>2</v>
      </c>
      <c r="AF10" s="13">
        <v>0</v>
      </c>
      <c r="AG10" s="13">
        <v>2</v>
      </c>
      <c r="AH10" s="13">
        <v>3</v>
      </c>
      <c r="AI10" s="13">
        <v>1</v>
      </c>
      <c r="AJ10" s="13">
        <v>1</v>
      </c>
      <c r="AK10" s="13">
        <v>2</v>
      </c>
      <c r="AL10" s="13">
        <v>2</v>
      </c>
      <c r="AM10" s="13">
        <v>1</v>
      </c>
      <c r="AN10" s="13">
        <v>1</v>
      </c>
      <c r="AO10" s="13">
        <v>1</v>
      </c>
      <c r="AP10" s="13">
        <v>2</v>
      </c>
      <c r="AQ10">
        <v>2</v>
      </c>
      <c r="AR10" s="54"/>
      <c r="AS10" s="13">
        <v>3</v>
      </c>
      <c r="AT10" s="13">
        <v>2</v>
      </c>
      <c r="AU10" s="13">
        <v>3</v>
      </c>
      <c r="AV10" s="13">
        <v>3</v>
      </c>
      <c r="AW10" s="13">
        <v>2</v>
      </c>
      <c r="AX10" s="13">
        <v>1</v>
      </c>
      <c r="AY10" s="13">
        <v>2</v>
      </c>
      <c r="AZ10" s="13">
        <v>1</v>
      </c>
      <c r="BA10" s="13">
        <v>2</v>
      </c>
      <c r="BB10" s="13">
        <v>2</v>
      </c>
      <c r="BC10" s="13">
        <v>2</v>
      </c>
      <c r="BD10" s="13">
        <v>2</v>
      </c>
      <c r="BE10" s="13">
        <v>2</v>
      </c>
      <c r="BF10" s="13">
        <v>2</v>
      </c>
      <c r="BG10" s="13">
        <v>1</v>
      </c>
      <c r="BH10" s="13">
        <v>1</v>
      </c>
      <c r="BI10" s="13">
        <v>2</v>
      </c>
      <c r="BJ10" s="13">
        <v>3</v>
      </c>
      <c r="BK10" s="13">
        <v>3</v>
      </c>
      <c r="BL10" s="13">
        <v>3</v>
      </c>
      <c r="BM10" s="13">
        <v>1</v>
      </c>
      <c r="BN10" s="13">
        <v>3</v>
      </c>
      <c r="BO10" s="13">
        <v>1</v>
      </c>
      <c r="BP10" s="13">
        <v>1</v>
      </c>
      <c r="BQ10" s="13">
        <v>4</v>
      </c>
      <c r="BR10" s="13">
        <v>3</v>
      </c>
      <c r="BS10" s="13">
        <v>1</v>
      </c>
      <c r="BT10" s="13">
        <v>1</v>
      </c>
      <c r="BU10" s="13">
        <v>3</v>
      </c>
      <c r="BV10" s="13">
        <v>2</v>
      </c>
      <c r="BW10" s="9">
        <v>3</v>
      </c>
      <c r="BZ10" s="57"/>
      <c r="CA10" s="57"/>
      <c r="CB10" s="57"/>
      <c r="CC10" s="57"/>
      <c r="CD10" s="57"/>
      <c r="CE10" s="57"/>
      <c r="CF10" s="57"/>
      <c r="CG10" s="57"/>
      <c r="CH10" s="57"/>
      <c r="CI10" s="57"/>
      <c r="CJ10" s="57"/>
      <c r="CK10" s="57"/>
      <c r="CL10" s="57"/>
      <c r="CM10" s="57"/>
    </row>
    <row r="11" spans="1:168" x14ac:dyDescent="0.3">
      <c r="A11" s="8">
        <v>29</v>
      </c>
      <c r="B11" s="14" t="s">
        <v>135</v>
      </c>
      <c r="C11" s="14" t="s">
        <v>41</v>
      </c>
      <c r="D11" s="7" t="s">
        <v>19</v>
      </c>
      <c r="E11" s="14">
        <v>3</v>
      </c>
      <c r="F11" s="14">
        <v>1</v>
      </c>
      <c r="G11" s="14">
        <v>4</v>
      </c>
      <c r="H11" s="14">
        <v>3</v>
      </c>
      <c r="I11" s="54"/>
      <c r="J11" s="14" t="s">
        <v>55</v>
      </c>
      <c r="K11" s="54"/>
      <c r="L11" s="14">
        <v>4</v>
      </c>
      <c r="M11" s="14">
        <v>3</v>
      </c>
      <c r="N11" s="14">
        <v>0</v>
      </c>
      <c r="O11" s="14">
        <v>3</v>
      </c>
      <c r="P11" s="14">
        <v>3</v>
      </c>
      <c r="Q11" s="14">
        <v>3</v>
      </c>
      <c r="R11" s="14">
        <v>0</v>
      </c>
      <c r="S11" s="14">
        <v>3</v>
      </c>
      <c r="T11" s="14">
        <v>4</v>
      </c>
      <c r="U11" s="14">
        <v>4</v>
      </c>
      <c r="V11" s="14">
        <v>3</v>
      </c>
      <c r="W11" s="14">
        <v>4</v>
      </c>
      <c r="X11" s="14">
        <v>3</v>
      </c>
      <c r="Y11" s="31">
        <v>4</v>
      </c>
      <c r="Z11" s="54"/>
      <c r="AA11" s="14">
        <v>2</v>
      </c>
      <c r="AB11" s="14">
        <v>3</v>
      </c>
      <c r="AC11" s="14">
        <v>0</v>
      </c>
      <c r="AD11" s="14">
        <v>0</v>
      </c>
      <c r="AE11" s="14">
        <v>3</v>
      </c>
      <c r="AF11" s="14">
        <v>0</v>
      </c>
      <c r="AG11" s="14">
        <v>4</v>
      </c>
      <c r="AH11" s="14">
        <v>4</v>
      </c>
      <c r="AI11" s="14">
        <v>3</v>
      </c>
      <c r="AJ11" s="14">
        <v>0</v>
      </c>
      <c r="AK11" s="14">
        <v>0</v>
      </c>
      <c r="AL11" s="14">
        <v>3</v>
      </c>
      <c r="AM11" s="14">
        <v>2</v>
      </c>
      <c r="AN11" s="14">
        <v>0</v>
      </c>
      <c r="AO11" s="14">
        <v>0</v>
      </c>
      <c r="AP11" s="14">
        <v>3</v>
      </c>
      <c r="AQ11" s="31">
        <v>2</v>
      </c>
      <c r="AR11" s="54"/>
      <c r="AS11" s="14">
        <v>4</v>
      </c>
      <c r="AT11" s="14">
        <v>3</v>
      </c>
      <c r="AU11" s="14">
        <v>2</v>
      </c>
      <c r="AV11" s="14">
        <v>3</v>
      </c>
      <c r="AW11" s="14">
        <v>4</v>
      </c>
      <c r="AX11" s="14">
        <v>1</v>
      </c>
      <c r="AY11" s="14">
        <v>1</v>
      </c>
      <c r="AZ11" s="14">
        <v>4</v>
      </c>
      <c r="BA11" s="14">
        <v>4</v>
      </c>
      <c r="BB11" s="14">
        <v>3</v>
      </c>
      <c r="BC11" s="14">
        <v>4</v>
      </c>
      <c r="BD11" s="14">
        <v>3</v>
      </c>
      <c r="BE11" s="14">
        <v>3</v>
      </c>
      <c r="BF11" s="14">
        <v>3</v>
      </c>
      <c r="BG11" s="14">
        <v>2</v>
      </c>
      <c r="BH11" s="14">
        <v>2</v>
      </c>
      <c r="BI11" s="14">
        <v>2</v>
      </c>
      <c r="BJ11" s="14">
        <v>1</v>
      </c>
      <c r="BK11" s="14">
        <v>2</v>
      </c>
      <c r="BL11" s="14">
        <v>3</v>
      </c>
      <c r="BM11" s="14">
        <v>4</v>
      </c>
      <c r="BN11" s="14">
        <v>4</v>
      </c>
      <c r="BO11" s="14">
        <v>2</v>
      </c>
      <c r="BP11" s="14">
        <v>1</v>
      </c>
      <c r="BQ11" s="14">
        <v>4</v>
      </c>
      <c r="BR11" s="14">
        <v>2</v>
      </c>
      <c r="BS11" s="14">
        <v>1</v>
      </c>
      <c r="BT11" s="14">
        <v>1</v>
      </c>
      <c r="BU11" s="14">
        <v>4</v>
      </c>
      <c r="BV11" s="14">
        <v>3</v>
      </c>
      <c r="BW11" s="7">
        <v>3</v>
      </c>
      <c r="BZ11" s="57"/>
      <c r="CA11" s="57"/>
      <c r="CB11" s="57"/>
      <c r="CC11" s="57"/>
      <c r="CD11" s="57"/>
      <c r="CE11" s="57"/>
      <c r="CF11" s="57"/>
      <c r="CG11" s="57"/>
      <c r="CH11" s="57"/>
      <c r="CI11" s="57"/>
      <c r="CJ11" s="57"/>
      <c r="CK11" s="57"/>
      <c r="CL11" s="57"/>
      <c r="CM11" s="57"/>
    </row>
    <row r="12" spans="1:168" x14ac:dyDescent="0.3">
      <c r="A12" s="10">
        <v>32</v>
      </c>
      <c r="B12" s="13" t="s">
        <v>135</v>
      </c>
      <c r="C12" s="13" t="s">
        <v>41</v>
      </c>
      <c r="D12" s="9" t="s">
        <v>21</v>
      </c>
      <c r="E12" s="13">
        <v>1</v>
      </c>
      <c r="F12" s="13">
        <v>2</v>
      </c>
      <c r="G12" s="13">
        <v>4</v>
      </c>
      <c r="H12" s="13">
        <v>3</v>
      </c>
      <c r="I12" s="54"/>
      <c r="J12" s="13" t="s">
        <v>55</v>
      </c>
      <c r="K12" s="54"/>
      <c r="L12" s="13">
        <v>3</v>
      </c>
      <c r="M12" s="13">
        <v>2</v>
      </c>
      <c r="N12" s="13">
        <v>2</v>
      </c>
      <c r="O12" s="13">
        <v>2</v>
      </c>
      <c r="P12" s="13">
        <v>2</v>
      </c>
      <c r="Q12" s="13">
        <v>4</v>
      </c>
      <c r="R12" s="13">
        <v>1</v>
      </c>
      <c r="S12" s="13">
        <v>3</v>
      </c>
      <c r="T12" s="13">
        <v>4</v>
      </c>
      <c r="U12" s="13">
        <v>2</v>
      </c>
      <c r="V12" s="13">
        <v>4</v>
      </c>
      <c r="W12" s="13">
        <v>1</v>
      </c>
      <c r="X12" s="13">
        <v>1</v>
      </c>
      <c r="Y12">
        <v>2</v>
      </c>
      <c r="Z12" s="54"/>
      <c r="AA12" s="13">
        <v>3</v>
      </c>
      <c r="AB12" s="13">
        <v>0</v>
      </c>
      <c r="AC12" s="13">
        <v>0</v>
      </c>
      <c r="AD12" s="13">
        <v>0</v>
      </c>
      <c r="AE12" s="13">
        <v>3</v>
      </c>
      <c r="AF12" s="13">
        <v>2</v>
      </c>
      <c r="AG12" s="13">
        <v>1</v>
      </c>
      <c r="AH12" s="13">
        <v>1</v>
      </c>
      <c r="AI12" s="13">
        <v>0</v>
      </c>
      <c r="AJ12" s="13">
        <v>0</v>
      </c>
      <c r="AK12" s="13">
        <v>4</v>
      </c>
      <c r="AL12" s="13">
        <v>0</v>
      </c>
      <c r="AM12" s="13">
        <v>0</v>
      </c>
      <c r="AN12" s="13">
        <v>0</v>
      </c>
      <c r="AO12" s="13">
        <v>0</v>
      </c>
      <c r="AP12" s="13">
        <v>3</v>
      </c>
      <c r="AQ12">
        <v>0</v>
      </c>
      <c r="AR12" s="54"/>
      <c r="AS12" s="13">
        <v>3</v>
      </c>
      <c r="AT12" s="13">
        <v>3</v>
      </c>
      <c r="AU12" s="13">
        <v>2</v>
      </c>
      <c r="AV12" s="13">
        <v>1</v>
      </c>
      <c r="AW12" s="13">
        <v>2</v>
      </c>
      <c r="AX12" s="13">
        <v>3</v>
      </c>
      <c r="AY12" s="13">
        <v>1</v>
      </c>
      <c r="AZ12" s="13">
        <v>3</v>
      </c>
      <c r="BA12" s="13">
        <v>4</v>
      </c>
      <c r="BB12" s="13">
        <v>2</v>
      </c>
      <c r="BC12" s="13">
        <v>4</v>
      </c>
      <c r="BD12" s="13">
        <v>4</v>
      </c>
      <c r="BE12" s="13">
        <v>4</v>
      </c>
      <c r="BF12" s="13">
        <v>2</v>
      </c>
      <c r="BG12" s="13">
        <v>4</v>
      </c>
      <c r="BH12" s="13">
        <v>3</v>
      </c>
      <c r="BI12" s="13">
        <v>2</v>
      </c>
      <c r="BJ12" s="13">
        <v>2</v>
      </c>
      <c r="BK12" s="13">
        <v>1</v>
      </c>
      <c r="BL12" s="13">
        <v>3</v>
      </c>
      <c r="BM12" s="13">
        <v>1</v>
      </c>
      <c r="BN12" s="13">
        <v>3</v>
      </c>
      <c r="BO12" s="13">
        <v>2</v>
      </c>
      <c r="BP12" s="13">
        <v>1</v>
      </c>
      <c r="BQ12" s="13">
        <v>4</v>
      </c>
      <c r="BR12" s="13">
        <v>4</v>
      </c>
      <c r="BS12" s="13">
        <v>4</v>
      </c>
      <c r="BT12" s="13">
        <v>0</v>
      </c>
      <c r="BU12" s="13">
        <v>4</v>
      </c>
      <c r="BV12" s="13">
        <v>0</v>
      </c>
      <c r="BW12" s="9">
        <v>0</v>
      </c>
      <c r="BZ12" s="57"/>
      <c r="CA12" s="57"/>
      <c r="CB12" s="57"/>
      <c r="CC12" s="57"/>
      <c r="CD12" s="57"/>
      <c r="CE12" s="57"/>
      <c r="CF12" s="57"/>
      <c r="CG12" s="57"/>
      <c r="CH12" s="57"/>
      <c r="CI12" s="57"/>
      <c r="CJ12" s="57"/>
      <c r="CK12" s="57"/>
      <c r="CL12" s="57"/>
      <c r="CM12" s="57"/>
    </row>
    <row r="13" spans="1:168" x14ac:dyDescent="0.3">
      <c r="A13" s="10">
        <v>36</v>
      </c>
      <c r="B13" s="13" t="s">
        <v>135</v>
      </c>
      <c r="C13" s="13" t="s">
        <v>40</v>
      </c>
      <c r="D13" s="9" t="s">
        <v>21</v>
      </c>
      <c r="E13" s="13">
        <v>4</v>
      </c>
      <c r="F13" s="13">
        <v>1</v>
      </c>
      <c r="G13" s="13">
        <v>4</v>
      </c>
      <c r="H13" s="13">
        <v>1</v>
      </c>
      <c r="I13" s="54"/>
      <c r="J13" s="13" t="s">
        <v>65</v>
      </c>
      <c r="K13" s="54"/>
      <c r="L13" s="13">
        <v>4</v>
      </c>
      <c r="M13" s="13">
        <v>2</v>
      </c>
      <c r="N13" s="13">
        <v>0</v>
      </c>
      <c r="O13" s="13">
        <v>2</v>
      </c>
      <c r="P13" s="13">
        <v>2</v>
      </c>
      <c r="Q13" s="13">
        <v>2</v>
      </c>
      <c r="R13" s="13">
        <v>1</v>
      </c>
      <c r="S13" s="13">
        <v>2</v>
      </c>
      <c r="T13" s="13">
        <v>1</v>
      </c>
      <c r="U13" s="13">
        <v>2</v>
      </c>
      <c r="V13" s="13">
        <v>4</v>
      </c>
      <c r="W13" s="13">
        <v>2</v>
      </c>
      <c r="X13" s="13">
        <v>3</v>
      </c>
      <c r="Y13">
        <v>3</v>
      </c>
      <c r="Z13" s="54"/>
      <c r="AA13" s="13">
        <v>2</v>
      </c>
      <c r="AB13" s="13">
        <v>2</v>
      </c>
      <c r="AC13" s="13">
        <v>0</v>
      </c>
      <c r="AD13" s="13">
        <v>0</v>
      </c>
      <c r="AE13" s="13">
        <v>3</v>
      </c>
      <c r="AF13" s="13">
        <v>0</v>
      </c>
      <c r="AG13" s="13">
        <v>2</v>
      </c>
      <c r="AH13" s="13">
        <v>3</v>
      </c>
      <c r="AI13" s="13">
        <v>3</v>
      </c>
      <c r="AJ13" s="13">
        <v>0</v>
      </c>
      <c r="AK13" s="13">
        <v>4</v>
      </c>
      <c r="AL13" s="13">
        <v>2</v>
      </c>
      <c r="AM13" s="13">
        <v>2</v>
      </c>
      <c r="AN13" s="13">
        <v>2</v>
      </c>
      <c r="AO13" s="13">
        <v>3</v>
      </c>
      <c r="AP13" s="13">
        <v>1</v>
      </c>
      <c r="AQ13">
        <v>2</v>
      </c>
      <c r="AR13" s="54"/>
      <c r="AS13" s="13">
        <v>2</v>
      </c>
      <c r="AT13" s="13">
        <v>2</v>
      </c>
      <c r="AU13" s="13">
        <v>2</v>
      </c>
      <c r="AV13" s="13">
        <v>3</v>
      </c>
      <c r="AW13" s="13">
        <v>2</v>
      </c>
      <c r="AX13" s="13">
        <v>0</v>
      </c>
      <c r="AY13" s="13">
        <v>2</v>
      </c>
      <c r="AZ13" s="13">
        <v>2</v>
      </c>
      <c r="BA13" s="13">
        <v>4</v>
      </c>
      <c r="BB13" s="13">
        <v>3</v>
      </c>
      <c r="BC13" s="13">
        <v>2</v>
      </c>
      <c r="BD13" s="13">
        <v>1</v>
      </c>
      <c r="BE13" s="13">
        <v>1</v>
      </c>
      <c r="BF13" s="13">
        <v>3</v>
      </c>
      <c r="BG13" s="13">
        <v>0</v>
      </c>
      <c r="BH13" s="13">
        <v>0</v>
      </c>
      <c r="BI13" s="13">
        <v>2</v>
      </c>
      <c r="BJ13" s="13">
        <v>4</v>
      </c>
      <c r="BK13" s="13">
        <v>4</v>
      </c>
      <c r="BL13" s="13">
        <v>4</v>
      </c>
      <c r="BM13" s="13">
        <v>4</v>
      </c>
      <c r="BN13" s="13">
        <v>3</v>
      </c>
      <c r="BO13" s="13">
        <v>2</v>
      </c>
      <c r="BP13" s="13">
        <v>2</v>
      </c>
      <c r="BQ13" s="13">
        <v>2</v>
      </c>
      <c r="BR13" s="13">
        <v>1</v>
      </c>
      <c r="BS13" s="13">
        <v>0</v>
      </c>
      <c r="BT13" s="13">
        <v>1</v>
      </c>
      <c r="BU13" s="13">
        <v>3</v>
      </c>
      <c r="BV13" s="13">
        <v>2</v>
      </c>
      <c r="BW13" s="9">
        <v>2</v>
      </c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57"/>
      <c r="CL13" s="57"/>
      <c r="CM13" s="57"/>
    </row>
    <row r="14" spans="1:168" x14ac:dyDescent="0.3">
      <c r="A14" s="10">
        <v>38</v>
      </c>
      <c r="B14" s="13" t="s">
        <v>135</v>
      </c>
      <c r="C14" s="13" t="s">
        <v>41</v>
      </c>
      <c r="D14" s="9" t="s">
        <v>19</v>
      </c>
      <c r="E14" s="13">
        <v>2</v>
      </c>
      <c r="F14" s="13">
        <v>2</v>
      </c>
      <c r="G14" s="13">
        <v>4</v>
      </c>
      <c r="H14" s="13">
        <v>3</v>
      </c>
      <c r="I14" s="54"/>
      <c r="J14" s="13" t="s">
        <v>55</v>
      </c>
      <c r="K14" s="54"/>
      <c r="L14" s="13">
        <v>3</v>
      </c>
      <c r="M14" s="13">
        <v>4</v>
      </c>
      <c r="N14" s="13">
        <v>0</v>
      </c>
      <c r="O14" s="13">
        <v>2</v>
      </c>
      <c r="P14" s="13">
        <v>3</v>
      </c>
      <c r="Q14" s="13">
        <v>0</v>
      </c>
      <c r="R14" s="13">
        <v>0</v>
      </c>
      <c r="S14" s="13">
        <v>0</v>
      </c>
      <c r="T14" s="13">
        <v>4</v>
      </c>
      <c r="U14" s="13">
        <v>3</v>
      </c>
      <c r="V14" s="13">
        <v>4</v>
      </c>
      <c r="W14" s="13">
        <v>3</v>
      </c>
      <c r="X14" s="13">
        <v>0</v>
      </c>
      <c r="Y14">
        <v>4</v>
      </c>
      <c r="Z14" s="54"/>
      <c r="AA14" s="13">
        <v>3</v>
      </c>
      <c r="AB14" s="13">
        <v>0</v>
      </c>
      <c r="AC14" s="13">
        <v>0</v>
      </c>
      <c r="AD14" s="13">
        <v>0</v>
      </c>
      <c r="AE14" s="13">
        <v>3</v>
      </c>
      <c r="AF14" s="13">
        <v>0</v>
      </c>
      <c r="AG14" s="13">
        <v>2</v>
      </c>
      <c r="AH14" s="13">
        <v>4</v>
      </c>
      <c r="AI14" s="13">
        <v>0</v>
      </c>
      <c r="AJ14" s="13">
        <v>0</v>
      </c>
      <c r="AK14" s="13">
        <v>0</v>
      </c>
      <c r="AL14" s="13">
        <v>1</v>
      </c>
      <c r="AM14" s="13">
        <v>0</v>
      </c>
      <c r="AN14" s="13">
        <v>0</v>
      </c>
      <c r="AO14" s="13">
        <v>0</v>
      </c>
      <c r="AP14" s="13">
        <v>3</v>
      </c>
      <c r="AQ14">
        <v>2</v>
      </c>
      <c r="AR14" s="54"/>
      <c r="AS14" s="13">
        <v>3</v>
      </c>
      <c r="AT14" s="13">
        <v>4</v>
      </c>
      <c r="AU14" s="13">
        <v>3</v>
      </c>
      <c r="AV14" s="13">
        <v>4</v>
      </c>
      <c r="AW14" s="13">
        <v>3</v>
      </c>
      <c r="AX14" s="13">
        <v>0</v>
      </c>
      <c r="AY14" s="13">
        <v>2</v>
      </c>
      <c r="AZ14" s="13">
        <v>4</v>
      </c>
      <c r="BA14" s="13">
        <v>4</v>
      </c>
      <c r="BB14" s="13">
        <v>3</v>
      </c>
      <c r="BC14" s="13">
        <v>4</v>
      </c>
      <c r="BD14" s="13">
        <v>3</v>
      </c>
      <c r="BE14" s="13">
        <v>4</v>
      </c>
      <c r="BF14" s="13">
        <v>4</v>
      </c>
      <c r="BG14" s="13">
        <v>0</v>
      </c>
      <c r="BH14" s="13">
        <v>0</v>
      </c>
      <c r="BI14" s="13">
        <v>2</v>
      </c>
      <c r="BJ14" s="13">
        <v>2</v>
      </c>
      <c r="BK14" s="13">
        <v>2</v>
      </c>
      <c r="BL14" s="13">
        <v>4</v>
      </c>
      <c r="BM14" s="13">
        <v>3</v>
      </c>
      <c r="BN14" s="13">
        <v>3</v>
      </c>
      <c r="BO14" s="13">
        <v>0</v>
      </c>
      <c r="BP14" s="13">
        <v>0</v>
      </c>
      <c r="BQ14" s="13">
        <v>3</v>
      </c>
      <c r="BR14" s="13">
        <v>3</v>
      </c>
      <c r="BS14" s="13">
        <v>1</v>
      </c>
      <c r="BT14" s="13">
        <v>0</v>
      </c>
      <c r="BU14" s="13">
        <v>4</v>
      </c>
      <c r="BV14" s="13">
        <v>4</v>
      </c>
      <c r="BW14" s="9">
        <v>1</v>
      </c>
      <c r="BZ14" s="57"/>
      <c r="CA14" s="57"/>
      <c r="CB14" s="57"/>
      <c r="CC14" s="57"/>
      <c r="CD14" s="57"/>
      <c r="CE14" s="57"/>
      <c r="CF14" s="57"/>
      <c r="CG14" s="57"/>
      <c r="CH14" s="57"/>
      <c r="CI14" s="57"/>
      <c r="CJ14" s="57"/>
      <c r="CK14" s="57"/>
      <c r="CL14" s="57"/>
      <c r="CM14" s="57"/>
    </row>
    <row r="15" spans="1:168" x14ac:dyDescent="0.3">
      <c r="A15" s="8">
        <v>39</v>
      </c>
      <c r="B15" s="14" t="s">
        <v>135</v>
      </c>
      <c r="C15" s="14" t="s">
        <v>41</v>
      </c>
      <c r="D15" s="7" t="s">
        <v>19</v>
      </c>
      <c r="E15" s="14">
        <v>4</v>
      </c>
      <c r="F15" s="14">
        <v>1</v>
      </c>
      <c r="G15" s="14">
        <v>2</v>
      </c>
      <c r="H15" s="14">
        <v>2</v>
      </c>
      <c r="I15" s="54"/>
      <c r="J15" s="14" t="s">
        <v>55</v>
      </c>
      <c r="K15" s="54"/>
      <c r="L15" s="14">
        <v>3</v>
      </c>
      <c r="M15" s="14">
        <v>2</v>
      </c>
      <c r="N15" s="14">
        <v>1</v>
      </c>
      <c r="O15" s="14">
        <v>2</v>
      </c>
      <c r="P15" s="14">
        <v>2</v>
      </c>
      <c r="Q15" s="14">
        <v>1</v>
      </c>
      <c r="R15" s="14">
        <v>1</v>
      </c>
      <c r="S15" s="14">
        <v>0</v>
      </c>
      <c r="T15" s="14">
        <v>3</v>
      </c>
      <c r="U15" s="14">
        <v>2</v>
      </c>
      <c r="V15" s="14">
        <v>3</v>
      </c>
      <c r="W15" s="14">
        <v>2</v>
      </c>
      <c r="X15" s="14">
        <v>1</v>
      </c>
      <c r="Y15" s="31">
        <v>4</v>
      </c>
      <c r="Z15" s="54"/>
      <c r="AA15" s="14">
        <v>1</v>
      </c>
      <c r="AB15" s="14">
        <v>0</v>
      </c>
      <c r="AC15" s="14">
        <v>2</v>
      </c>
      <c r="AD15" s="14">
        <v>2</v>
      </c>
      <c r="AE15" s="14">
        <v>3</v>
      </c>
      <c r="AF15" s="14">
        <v>0</v>
      </c>
      <c r="AG15" s="14">
        <v>2</v>
      </c>
      <c r="AH15" s="14">
        <v>3</v>
      </c>
      <c r="AI15" s="14">
        <v>3</v>
      </c>
      <c r="AJ15" s="14">
        <v>0</v>
      </c>
      <c r="AK15" s="14">
        <v>1</v>
      </c>
      <c r="AL15" s="14">
        <v>1</v>
      </c>
      <c r="AM15" s="14">
        <v>1</v>
      </c>
      <c r="AN15" s="14">
        <v>1</v>
      </c>
      <c r="AO15" s="14">
        <v>1</v>
      </c>
      <c r="AP15" s="14">
        <v>2</v>
      </c>
      <c r="AQ15" s="31">
        <v>1</v>
      </c>
      <c r="AR15" s="54"/>
      <c r="AS15" s="14">
        <v>3</v>
      </c>
      <c r="AT15" s="14">
        <v>2</v>
      </c>
      <c r="AU15" s="14">
        <v>1</v>
      </c>
      <c r="AV15" s="14">
        <v>2</v>
      </c>
      <c r="AW15" s="14">
        <v>3</v>
      </c>
      <c r="AX15" s="14">
        <v>2</v>
      </c>
      <c r="AY15" s="14">
        <v>2</v>
      </c>
      <c r="AZ15" s="14">
        <v>4</v>
      </c>
      <c r="BA15" s="14">
        <v>0</v>
      </c>
      <c r="BB15" s="14">
        <v>2</v>
      </c>
      <c r="BC15" s="14">
        <v>2</v>
      </c>
      <c r="BD15" s="14">
        <v>1</v>
      </c>
      <c r="BE15" s="14">
        <v>3</v>
      </c>
      <c r="BF15" s="14">
        <v>4</v>
      </c>
      <c r="BG15" s="14">
        <v>1</v>
      </c>
      <c r="BH15" s="14">
        <v>1</v>
      </c>
      <c r="BI15" s="14">
        <v>2</v>
      </c>
      <c r="BJ15" s="14">
        <v>2</v>
      </c>
      <c r="BK15" s="14">
        <v>3</v>
      </c>
      <c r="BL15" s="14">
        <v>2</v>
      </c>
      <c r="BM15" s="14">
        <v>0</v>
      </c>
      <c r="BN15" s="14">
        <v>1</v>
      </c>
      <c r="BO15" s="14">
        <v>2</v>
      </c>
      <c r="BP15" s="14">
        <v>0</v>
      </c>
      <c r="BQ15" s="14">
        <v>3</v>
      </c>
      <c r="BR15" s="14">
        <v>2</v>
      </c>
      <c r="BS15" s="14">
        <v>2</v>
      </c>
      <c r="BT15" s="14">
        <v>2</v>
      </c>
      <c r="BU15" s="14">
        <v>3</v>
      </c>
      <c r="BV15" s="14">
        <v>2</v>
      </c>
      <c r="BW15" s="7">
        <v>1</v>
      </c>
      <c r="BZ15" s="57"/>
      <c r="CA15" s="57"/>
      <c r="CB15" s="57"/>
      <c r="CC15" s="57"/>
      <c r="CD15" s="57"/>
      <c r="CE15" s="57"/>
      <c r="CF15" s="57"/>
      <c r="CG15" s="57"/>
      <c r="CH15" s="57"/>
      <c r="CI15" s="57"/>
      <c r="CJ15" s="57"/>
      <c r="CK15" s="57"/>
      <c r="CL15" s="57"/>
      <c r="CM15" s="57"/>
    </row>
    <row r="16" spans="1:168" x14ac:dyDescent="0.3">
      <c r="A16" s="10">
        <v>40</v>
      </c>
      <c r="B16" s="13" t="s">
        <v>135</v>
      </c>
      <c r="C16" s="13" t="s">
        <v>40</v>
      </c>
      <c r="D16" s="9" t="s">
        <v>21</v>
      </c>
      <c r="E16" s="13">
        <v>2</v>
      </c>
      <c r="F16" s="13">
        <v>1</v>
      </c>
      <c r="G16" s="13">
        <v>4</v>
      </c>
      <c r="H16" s="13">
        <v>3</v>
      </c>
      <c r="I16" s="54"/>
      <c r="J16" s="13" t="s">
        <v>66</v>
      </c>
      <c r="K16" s="54" t="s">
        <v>81</v>
      </c>
      <c r="L16" s="13">
        <v>2</v>
      </c>
      <c r="M16" s="13">
        <v>3</v>
      </c>
      <c r="N16" s="13">
        <v>0</v>
      </c>
      <c r="O16" s="13">
        <v>3</v>
      </c>
      <c r="P16" s="13">
        <v>4</v>
      </c>
      <c r="Q16" s="13">
        <v>0</v>
      </c>
      <c r="R16" s="13">
        <v>0</v>
      </c>
      <c r="S16" s="13">
        <v>0</v>
      </c>
      <c r="T16" s="13">
        <v>3</v>
      </c>
      <c r="U16" s="13">
        <v>4</v>
      </c>
      <c r="V16" s="13">
        <v>3</v>
      </c>
      <c r="W16" s="13">
        <v>3</v>
      </c>
      <c r="X16" s="13">
        <v>1</v>
      </c>
      <c r="Y16">
        <v>4</v>
      </c>
      <c r="Z16" s="54"/>
      <c r="AA16" s="13">
        <v>2</v>
      </c>
      <c r="AB16" s="13">
        <v>0</v>
      </c>
      <c r="AC16" s="13">
        <v>3</v>
      </c>
      <c r="AD16" s="13">
        <v>0</v>
      </c>
      <c r="AE16" s="13">
        <v>2</v>
      </c>
      <c r="AF16" s="13">
        <v>0</v>
      </c>
      <c r="AG16" s="13">
        <v>3</v>
      </c>
      <c r="AH16" s="13">
        <v>3</v>
      </c>
      <c r="AI16" s="13">
        <v>3</v>
      </c>
      <c r="AJ16" s="13">
        <v>0</v>
      </c>
      <c r="AK16" s="13">
        <v>0</v>
      </c>
      <c r="AL16" s="13">
        <v>0</v>
      </c>
      <c r="AM16" s="13">
        <v>0</v>
      </c>
      <c r="AN16" s="13">
        <v>0</v>
      </c>
      <c r="AO16" s="13">
        <v>0</v>
      </c>
      <c r="AP16" s="13">
        <v>2</v>
      </c>
      <c r="AQ16">
        <v>4</v>
      </c>
      <c r="AR16" s="54"/>
      <c r="AS16" s="13">
        <v>3</v>
      </c>
      <c r="AT16" s="13">
        <v>3</v>
      </c>
      <c r="AU16" s="13">
        <v>3</v>
      </c>
      <c r="AV16" s="13">
        <v>4</v>
      </c>
      <c r="AW16" s="13">
        <v>3</v>
      </c>
      <c r="AX16" s="13">
        <v>0</v>
      </c>
      <c r="AY16" s="13">
        <v>3</v>
      </c>
      <c r="AZ16" s="13">
        <v>1</v>
      </c>
      <c r="BA16" s="13">
        <v>3</v>
      </c>
      <c r="BB16" s="13">
        <v>4</v>
      </c>
      <c r="BC16" s="13">
        <v>3</v>
      </c>
      <c r="BD16" s="13">
        <v>3</v>
      </c>
      <c r="BE16" s="13">
        <v>3</v>
      </c>
      <c r="BF16" s="13">
        <v>3</v>
      </c>
      <c r="BG16" s="13">
        <v>0</v>
      </c>
      <c r="BH16" s="13">
        <v>0</v>
      </c>
      <c r="BI16" s="13">
        <v>3</v>
      </c>
      <c r="BJ16" s="13">
        <v>4</v>
      </c>
      <c r="BK16" s="13">
        <v>4</v>
      </c>
      <c r="BL16" s="13">
        <v>4</v>
      </c>
      <c r="BM16" s="13">
        <v>2</v>
      </c>
      <c r="BN16" s="13">
        <v>4</v>
      </c>
      <c r="BO16" s="13">
        <v>1</v>
      </c>
      <c r="BP16" s="13">
        <v>0</v>
      </c>
      <c r="BQ16" s="13">
        <v>3</v>
      </c>
      <c r="BR16" s="13">
        <v>2</v>
      </c>
      <c r="BS16" s="13">
        <v>0</v>
      </c>
      <c r="BT16" s="13">
        <v>1</v>
      </c>
      <c r="BU16" s="13">
        <v>3</v>
      </c>
      <c r="BV16" s="13">
        <v>3</v>
      </c>
      <c r="BW16" s="9">
        <v>4</v>
      </c>
      <c r="BZ16" s="57"/>
      <c r="CA16" s="57"/>
      <c r="CB16" s="57"/>
      <c r="CC16" s="57"/>
      <c r="CD16" s="57"/>
      <c r="CE16" s="57"/>
      <c r="CF16" s="57"/>
      <c r="CG16" s="57"/>
      <c r="CH16" s="57"/>
      <c r="CI16" s="57"/>
      <c r="CJ16" s="57"/>
      <c r="CK16" s="57"/>
      <c r="CL16" s="57"/>
      <c r="CM16" s="57"/>
    </row>
    <row r="17" spans="1:91" x14ac:dyDescent="0.3">
      <c r="A17" s="8">
        <v>45</v>
      </c>
      <c r="B17" s="14" t="s">
        <v>135</v>
      </c>
      <c r="C17" s="14" t="s">
        <v>41</v>
      </c>
      <c r="D17" s="7" t="s">
        <v>21</v>
      </c>
      <c r="E17" s="14">
        <v>2</v>
      </c>
      <c r="F17" s="14">
        <v>1</v>
      </c>
      <c r="G17" s="14">
        <v>4</v>
      </c>
      <c r="H17" s="14">
        <v>3</v>
      </c>
      <c r="I17" s="54"/>
      <c r="J17" s="14" t="s">
        <v>55</v>
      </c>
      <c r="K17" s="54"/>
      <c r="L17" s="14">
        <v>4</v>
      </c>
      <c r="M17" s="14">
        <v>1</v>
      </c>
      <c r="N17" s="14">
        <v>0</v>
      </c>
      <c r="O17" s="14">
        <v>3</v>
      </c>
      <c r="P17" s="14">
        <v>1</v>
      </c>
      <c r="Q17" s="14">
        <v>3</v>
      </c>
      <c r="R17" s="14">
        <v>0</v>
      </c>
      <c r="S17" s="14">
        <v>0</v>
      </c>
      <c r="T17" s="14">
        <v>2</v>
      </c>
      <c r="U17" s="14">
        <v>3</v>
      </c>
      <c r="V17" s="14">
        <v>3</v>
      </c>
      <c r="W17" s="14">
        <v>2</v>
      </c>
      <c r="X17" s="14">
        <v>0</v>
      </c>
      <c r="Y17" s="31">
        <v>3</v>
      </c>
      <c r="Z17" s="54"/>
      <c r="AA17" s="14">
        <v>2</v>
      </c>
      <c r="AB17" s="14">
        <v>0</v>
      </c>
      <c r="AC17" s="14">
        <v>3</v>
      </c>
      <c r="AD17" s="14">
        <v>0</v>
      </c>
      <c r="AE17" s="14">
        <v>2</v>
      </c>
      <c r="AF17" s="14">
        <v>0</v>
      </c>
      <c r="AG17" s="14">
        <v>2</v>
      </c>
      <c r="AH17" s="14">
        <v>2</v>
      </c>
      <c r="AI17" s="14">
        <v>3</v>
      </c>
      <c r="AJ17" s="14">
        <v>0</v>
      </c>
      <c r="AK17" s="14">
        <v>2</v>
      </c>
      <c r="AL17" s="14">
        <v>2</v>
      </c>
      <c r="AM17" s="14">
        <v>0</v>
      </c>
      <c r="AN17" s="14">
        <v>0</v>
      </c>
      <c r="AO17" s="14">
        <v>0</v>
      </c>
      <c r="AP17" s="14">
        <v>2</v>
      </c>
      <c r="AQ17" s="31">
        <v>3</v>
      </c>
      <c r="AR17" s="54"/>
      <c r="AS17" s="14">
        <v>2</v>
      </c>
      <c r="AT17" s="14">
        <v>3</v>
      </c>
      <c r="AU17" s="14">
        <v>3</v>
      </c>
      <c r="AV17" s="14">
        <v>2</v>
      </c>
      <c r="AW17" s="14">
        <v>3</v>
      </c>
      <c r="AX17" s="14">
        <v>0</v>
      </c>
      <c r="AY17" s="14">
        <v>3</v>
      </c>
      <c r="AZ17" s="14">
        <v>1</v>
      </c>
      <c r="BA17" s="14">
        <v>3</v>
      </c>
      <c r="BB17" s="14">
        <v>4</v>
      </c>
      <c r="BC17" s="14">
        <v>3</v>
      </c>
      <c r="BD17" s="14">
        <v>2</v>
      </c>
      <c r="BE17" s="14">
        <v>3</v>
      </c>
      <c r="BF17" s="14">
        <v>2</v>
      </c>
      <c r="BG17" s="14">
        <v>0</v>
      </c>
      <c r="BH17" s="14">
        <v>0</v>
      </c>
      <c r="BI17" s="14">
        <v>3</v>
      </c>
      <c r="BJ17" s="14">
        <v>2</v>
      </c>
      <c r="BK17" s="14">
        <v>2</v>
      </c>
      <c r="BL17" s="14">
        <v>3</v>
      </c>
      <c r="BM17" s="14">
        <v>2</v>
      </c>
      <c r="BN17" s="14">
        <v>3</v>
      </c>
      <c r="BO17" s="14">
        <v>1</v>
      </c>
      <c r="BP17" s="14">
        <v>1</v>
      </c>
      <c r="BQ17" s="14">
        <v>3</v>
      </c>
      <c r="BR17" s="14">
        <v>2</v>
      </c>
      <c r="BS17" s="14">
        <v>2</v>
      </c>
      <c r="BT17" s="14">
        <v>1</v>
      </c>
      <c r="BU17" s="14">
        <v>3</v>
      </c>
      <c r="BV17" s="14">
        <v>2</v>
      </c>
      <c r="BW17" s="7">
        <v>2</v>
      </c>
      <c r="BZ17" s="57"/>
      <c r="CA17" s="57"/>
      <c r="CB17" s="57"/>
      <c r="CC17" s="57"/>
      <c r="CD17" s="57"/>
      <c r="CE17" s="57"/>
      <c r="CF17" s="57"/>
      <c r="CG17" s="57"/>
      <c r="CH17" s="57"/>
      <c r="CI17" s="57"/>
      <c r="CJ17" s="57"/>
      <c r="CK17" s="57"/>
      <c r="CL17" s="57"/>
      <c r="CM17" s="57"/>
    </row>
    <row r="18" spans="1:91" x14ac:dyDescent="0.3">
      <c r="A18" s="8">
        <v>47</v>
      </c>
      <c r="B18" s="14" t="s">
        <v>135</v>
      </c>
      <c r="C18" s="14" t="s">
        <v>41</v>
      </c>
      <c r="D18" s="7" t="s">
        <v>19</v>
      </c>
      <c r="E18" s="14">
        <v>4</v>
      </c>
      <c r="F18" s="14">
        <v>2</v>
      </c>
      <c r="G18" s="14">
        <v>1</v>
      </c>
      <c r="H18" s="14">
        <v>2</v>
      </c>
      <c r="I18" s="54"/>
      <c r="J18" s="14" t="s">
        <v>55</v>
      </c>
      <c r="K18" s="54"/>
      <c r="L18" s="14">
        <v>3</v>
      </c>
      <c r="M18" s="14">
        <v>3</v>
      </c>
      <c r="N18" s="14">
        <v>1</v>
      </c>
      <c r="O18" s="14">
        <v>2</v>
      </c>
      <c r="P18" s="14">
        <v>1</v>
      </c>
      <c r="Q18" s="14">
        <v>1</v>
      </c>
      <c r="R18" s="14">
        <v>0</v>
      </c>
      <c r="S18" s="14">
        <v>1</v>
      </c>
      <c r="T18" s="14">
        <v>3</v>
      </c>
      <c r="U18" s="14">
        <v>1</v>
      </c>
      <c r="V18" s="14">
        <v>3</v>
      </c>
      <c r="W18" s="14">
        <v>4</v>
      </c>
      <c r="X18" s="14">
        <v>3</v>
      </c>
      <c r="Y18" s="31">
        <v>3</v>
      </c>
      <c r="Z18" s="54"/>
      <c r="AA18" s="14">
        <v>2</v>
      </c>
      <c r="AB18" s="14">
        <v>1</v>
      </c>
      <c r="AC18" s="14">
        <v>1</v>
      </c>
      <c r="AD18" s="14">
        <v>0</v>
      </c>
      <c r="AE18" s="14">
        <v>3</v>
      </c>
      <c r="AF18" s="14">
        <v>1</v>
      </c>
      <c r="AG18" s="14">
        <v>2</v>
      </c>
      <c r="AH18" s="14">
        <v>3</v>
      </c>
      <c r="AI18" s="14">
        <v>1</v>
      </c>
      <c r="AJ18" s="14">
        <v>0</v>
      </c>
      <c r="AK18" s="14">
        <v>1</v>
      </c>
      <c r="AL18" s="14">
        <v>2</v>
      </c>
      <c r="AM18" s="14">
        <v>1</v>
      </c>
      <c r="AN18" s="14">
        <v>0</v>
      </c>
      <c r="AO18" s="14">
        <v>0</v>
      </c>
      <c r="AP18" s="14">
        <v>3</v>
      </c>
      <c r="AQ18" s="31">
        <v>0</v>
      </c>
      <c r="AR18" s="54"/>
      <c r="AS18" s="14">
        <v>3</v>
      </c>
      <c r="AT18" s="14">
        <v>3</v>
      </c>
      <c r="AU18" s="14">
        <v>2</v>
      </c>
      <c r="AV18" s="14">
        <v>1</v>
      </c>
      <c r="AW18" s="14">
        <v>1</v>
      </c>
      <c r="AX18" s="14">
        <v>0</v>
      </c>
      <c r="AY18" s="14">
        <v>3</v>
      </c>
      <c r="AZ18" s="14">
        <v>3</v>
      </c>
      <c r="BA18" s="14">
        <v>2</v>
      </c>
      <c r="BB18" s="14">
        <v>2</v>
      </c>
      <c r="BC18" s="14">
        <v>3</v>
      </c>
      <c r="BD18" s="14">
        <v>3</v>
      </c>
      <c r="BE18" s="14">
        <v>3</v>
      </c>
      <c r="BF18" s="14">
        <v>3</v>
      </c>
      <c r="BG18" s="14">
        <v>0</v>
      </c>
      <c r="BH18" s="14">
        <v>0</v>
      </c>
      <c r="BI18" s="14">
        <v>3</v>
      </c>
      <c r="BJ18" s="14">
        <v>3</v>
      </c>
      <c r="BK18" s="14">
        <v>3</v>
      </c>
      <c r="BL18" s="14">
        <v>3</v>
      </c>
      <c r="BM18" s="14">
        <v>0</v>
      </c>
      <c r="BN18" s="14">
        <v>1</v>
      </c>
      <c r="BO18" s="14">
        <v>0</v>
      </c>
      <c r="BP18" s="14">
        <v>1</v>
      </c>
      <c r="BQ18" s="14">
        <v>3</v>
      </c>
      <c r="BR18" s="14">
        <v>3</v>
      </c>
      <c r="BS18" s="14">
        <v>1</v>
      </c>
      <c r="BT18" s="14">
        <v>0</v>
      </c>
      <c r="BU18" s="14">
        <v>3</v>
      </c>
      <c r="BV18" s="14">
        <v>3</v>
      </c>
      <c r="BW18" s="7">
        <v>0</v>
      </c>
      <c r="BZ18" s="57"/>
      <c r="CA18" s="57"/>
      <c r="CB18" s="57"/>
      <c r="CC18" s="57"/>
      <c r="CD18" s="57"/>
      <c r="CE18" s="57"/>
      <c r="CF18" s="57"/>
      <c r="CG18" s="57"/>
      <c r="CH18" s="57"/>
      <c r="CI18" s="57"/>
      <c r="CJ18" s="57"/>
      <c r="CK18" s="57"/>
      <c r="CL18" s="57"/>
      <c r="CM18" s="57"/>
    </row>
    <row r="19" spans="1:91" x14ac:dyDescent="0.3">
      <c r="A19" s="8">
        <v>51</v>
      </c>
      <c r="B19" s="14" t="s">
        <v>135</v>
      </c>
      <c r="C19" s="14" t="s">
        <v>41</v>
      </c>
      <c r="D19" s="7" t="s">
        <v>19</v>
      </c>
      <c r="E19" s="14">
        <v>2</v>
      </c>
      <c r="F19" s="14">
        <v>2</v>
      </c>
      <c r="G19" s="14">
        <v>2</v>
      </c>
      <c r="H19" s="14">
        <v>2</v>
      </c>
      <c r="I19" s="54"/>
      <c r="J19" s="14" t="s">
        <v>55</v>
      </c>
      <c r="K19" s="54"/>
      <c r="L19" s="14">
        <v>4</v>
      </c>
      <c r="M19" s="14">
        <v>3</v>
      </c>
      <c r="N19" s="14">
        <v>0</v>
      </c>
      <c r="O19" s="14">
        <v>3</v>
      </c>
      <c r="P19" s="14">
        <v>2</v>
      </c>
      <c r="Q19" s="14">
        <v>0</v>
      </c>
      <c r="R19" s="14">
        <v>0</v>
      </c>
      <c r="S19" s="14">
        <v>0</v>
      </c>
      <c r="T19" s="14">
        <v>3</v>
      </c>
      <c r="U19" s="14">
        <v>2</v>
      </c>
      <c r="V19" s="14">
        <v>3</v>
      </c>
      <c r="W19" s="14">
        <v>3</v>
      </c>
      <c r="X19" s="14">
        <v>1</v>
      </c>
      <c r="Y19" s="31">
        <v>3</v>
      </c>
      <c r="Z19" s="54"/>
      <c r="AA19" s="14">
        <v>2</v>
      </c>
      <c r="AB19" s="14">
        <v>0</v>
      </c>
      <c r="AC19" s="14">
        <v>1</v>
      </c>
      <c r="AD19" s="14">
        <v>0</v>
      </c>
      <c r="AE19" s="14">
        <v>3</v>
      </c>
      <c r="AF19" s="14">
        <v>0</v>
      </c>
      <c r="AG19" s="14">
        <v>2</v>
      </c>
      <c r="AH19" s="14">
        <v>3</v>
      </c>
      <c r="AI19" s="14">
        <v>0</v>
      </c>
      <c r="AJ19" s="14">
        <v>0</v>
      </c>
      <c r="AK19" s="14">
        <v>0</v>
      </c>
      <c r="AL19" s="14">
        <v>2</v>
      </c>
      <c r="AM19" s="14">
        <v>0</v>
      </c>
      <c r="AN19" s="14">
        <v>0</v>
      </c>
      <c r="AO19" s="14">
        <v>0</v>
      </c>
      <c r="AP19" s="14">
        <v>3</v>
      </c>
      <c r="AQ19" s="31">
        <v>1</v>
      </c>
      <c r="AR19" s="54"/>
      <c r="AS19" s="14">
        <v>3</v>
      </c>
      <c r="AT19" s="14">
        <v>1</v>
      </c>
      <c r="AU19" s="14">
        <v>2</v>
      </c>
      <c r="AV19" s="14">
        <v>4</v>
      </c>
      <c r="AW19" s="14">
        <v>2</v>
      </c>
      <c r="AX19" s="14">
        <v>0</v>
      </c>
      <c r="AY19" s="14">
        <v>2</v>
      </c>
      <c r="AZ19" s="14">
        <v>4</v>
      </c>
      <c r="BA19" s="14">
        <v>0</v>
      </c>
      <c r="BB19" s="14">
        <v>1</v>
      </c>
      <c r="BC19" s="14">
        <v>2</v>
      </c>
      <c r="BD19" s="14">
        <v>3</v>
      </c>
      <c r="BE19" s="14">
        <v>2</v>
      </c>
      <c r="BF19" s="14">
        <v>3</v>
      </c>
      <c r="BG19" s="14">
        <v>0</v>
      </c>
      <c r="BH19" s="14">
        <v>0</v>
      </c>
      <c r="BI19" s="14">
        <v>1</v>
      </c>
      <c r="BJ19" s="14">
        <v>3</v>
      </c>
      <c r="BK19" s="14">
        <v>4</v>
      </c>
      <c r="BL19" s="14">
        <v>4</v>
      </c>
      <c r="BM19" s="14">
        <v>0</v>
      </c>
      <c r="BN19" s="14">
        <v>2</v>
      </c>
      <c r="BO19" s="14">
        <v>0</v>
      </c>
      <c r="BP19" s="14">
        <v>0</v>
      </c>
      <c r="BQ19" s="14">
        <v>0</v>
      </c>
      <c r="BR19" s="14">
        <v>0</v>
      </c>
      <c r="BS19" s="14">
        <v>0</v>
      </c>
      <c r="BT19" s="14">
        <v>1</v>
      </c>
      <c r="BU19" s="14">
        <v>3</v>
      </c>
      <c r="BV19" s="14">
        <v>3</v>
      </c>
      <c r="BW19" s="7">
        <v>0</v>
      </c>
      <c r="BZ19" s="57"/>
      <c r="CA19" s="57"/>
      <c r="CB19" s="57"/>
      <c r="CC19" s="57"/>
      <c r="CD19" s="57"/>
      <c r="CE19" s="57"/>
      <c r="CF19" s="57"/>
      <c r="CG19" s="57"/>
      <c r="CH19" s="57"/>
      <c r="CI19" s="57"/>
      <c r="CJ19" s="57"/>
      <c r="CK19" s="57"/>
      <c r="CL19" s="57"/>
      <c r="CM19" s="57"/>
    </row>
    <row r="20" spans="1:91" x14ac:dyDescent="0.3">
      <c r="A20" s="10">
        <v>0</v>
      </c>
      <c r="B20" s="13" t="s">
        <v>27</v>
      </c>
      <c r="C20" s="13" t="s">
        <v>42</v>
      </c>
      <c r="D20" s="9" t="s">
        <v>21</v>
      </c>
      <c r="E20" s="13">
        <v>4</v>
      </c>
      <c r="F20" s="13">
        <v>2</v>
      </c>
      <c r="G20" s="13">
        <v>1</v>
      </c>
      <c r="H20" s="13">
        <v>2</v>
      </c>
      <c r="I20" s="54"/>
      <c r="J20" s="13" t="s">
        <v>20</v>
      </c>
      <c r="K20" s="54"/>
      <c r="L20" s="13">
        <v>4</v>
      </c>
      <c r="M20" s="13">
        <v>4</v>
      </c>
      <c r="N20" s="13">
        <v>0</v>
      </c>
      <c r="O20" s="13">
        <v>3</v>
      </c>
      <c r="P20" s="13">
        <v>2</v>
      </c>
      <c r="Q20" s="13">
        <v>0</v>
      </c>
      <c r="R20" s="13">
        <v>0</v>
      </c>
      <c r="S20" s="13">
        <v>0</v>
      </c>
      <c r="T20" s="13">
        <v>4</v>
      </c>
      <c r="U20" s="13">
        <v>1</v>
      </c>
      <c r="V20" s="13">
        <v>4</v>
      </c>
      <c r="W20" s="13">
        <v>3</v>
      </c>
      <c r="X20" s="13">
        <v>3</v>
      </c>
      <c r="Y20">
        <v>4</v>
      </c>
      <c r="Z20" s="54"/>
      <c r="AA20" s="13">
        <v>3</v>
      </c>
      <c r="AB20" s="13">
        <v>0</v>
      </c>
      <c r="AC20" s="13">
        <v>0</v>
      </c>
      <c r="AD20" s="13">
        <v>2</v>
      </c>
      <c r="AE20" s="13">
        <v>3</v>
      </c>
      <c r="AF20" s="13">
        <v>0</v>
      </c>
      <c r="AG20" s="13">
        <v>0</v>
      </c>
      <c r="AH20" s="13">
        <v>3</v>
      </c>
      <c r="AI20" s="13">
        <v>0</v>
      </c>
      <c r="AJ20" s="13">
        <v>0</v>
      </c>
      <c r="AK20" s="13">
        <v>0</v>
      </c>
      <c r="AL20" s="13">
        <v>2</v>
      </c>
      <c r="AM20" s="13">
        <v>0</v>
      </c>
      <c r="AN20" s="13">
        <v>0</v>
      </c>
      <c r="AO20" s="13">
        <v>0</v>
      </c>
      <c r="AP20" s="13">
        <v>3</v>
      </c>
      <c r="AQ20">
        <v>0</v>
      </c>
      <c r="AR20" s="54"/>
      <c r="AS20" s="13">
        <v>3</v>
      </c>
      <c r="AT20" s="13">
        <v>3</v>
      </c>
      <c r="AU20" s="13">
        <v>3</v>
      </c>
      <c r="AV20" s="13">
        <v>3</v>
      </c>
      <c r="AW20" s="13">
        <v>2</v>
      </c>
      <c r="AX20" s="13">
        <v>0</v>
      </c>
      <c r="AY20" s="13">
        <v>3</v>
      </c>
      <c r="AZ20" s="13">
        <v>4</v>
      </c>
      <c r="BA20" s="13">
        <v>2</v>
      </c>
      <c r="BB20" s="13">
        <v>3</v>
      </c>
      <c r="BC20" s="13">
        <v>3</v>
      </c>
      <c r="BD20" s="13">
        <v>3</v>
      </c>
      <c r="BE20" s="13">
        <v>2</v>
      </c>
      <c r="BF20" s="13">
        <v>2</v>
      </c>
      <c r="BG20" s="13">
        <v>1</v>
      </c>
      <c r="BH20" s="13">
        <v>1</v>
      </c>
      <c r="BI20" s="13">
        <v>3</v>
      </c>
      <c r="BJ20" s="13">
        <v>2</v>
      </c>
      <c r="BK20" s="13">
        <v>2</v>
      </c>
      <c r="BL20" s="13">
        <v>3</v>
      </c>
      <c r="BM20" s="13">
        <v>1</v>
      </c>
      <c r="BN20" s="13">
        <v>2</v>
      </c>
      <c r="BO20" s="13">
        <v>1</v>
      </c>
      <c r="BP20" s="13">
        <v>1</v>
      </c>
      <c r="BQ20" s="13">
        <v>1</v>
      </c>
      <c r="BR20" s="13">
        <v>3</v>
      </c>
      <c r="BS20" s="13">
        <v>1</v>
      </c>
      <c r="BT20" s="13">
        <v>2</v>
      </c>
      <c r="BU20" s="13">
        <v>2</v>
      </c>
      <c r="BV20" s="13">
        <v>3</v>
      </c>
      <c r="BW20" s="9">
        <v>0</v>
      </c>
      <c r="BZ20" s="57"/>
      <c r="CA20" s="57"/>
      <c r="CB20" s="57"/>
      <c r="CC20" s="57"/>
      <c r="CD20" s="57"/>
      <c r="CE20" s="57"/>
      <c r="CF20" s="57"/>
      <c r="CG20" s="57"/>
      <c r="CH20" s="57"/>
      <c r="CI20" s="57"/>
      <c r="CJ20" s="57"/>
      <c r="CK20" s="57"/>
      <c r="CL20" s="57"/>
      <c r="CM20" s="57"/>
    </row>
    <row r="21" spans="1:91" x14ac:dyDescent="0.3">
      <c r="A21" s="8">
        <v>1</v>
      </c>
      <c r="B21" s="14" t="s">
        <v>27</v>
      </c>
      <c r="C21" s="14" t="s">
        <v>42</v>
      </c>
      <c r="D21" s="7" t="s">
        <v>19</v>
      </c>
      <c r="E21" s="14">
        <v>2</v>
      </c>
      <c r="F21" s="14">
        <v>2</v>
      </c>
      <c r="G21" s="14">
        <v>4</v>
      </c>
      <c r="H21" s="14">
        <v>3</v>
      </c>
      <c r="I21" s="54"/>
      <c r="J21" s="14" t="s">
        <v>20</v>
      </c>
      <c r="K21" s="54"/>
      <c r="L21" s="14">
        <v>5</v>
      </c>
      <c r="M21" s="14">
        <v>4</v>
      </c>
      <c r="N21" s="14">
        <v>0</v>
      </c>
      <c r="O21" s="14">
        <v>4</v>
      </c>
      <c r="P21" s="14">
        <v>4</v>
      </c>
      <c r="Q21" s="14">
        <v>0</v>
      </c>
      <c r="R21" s="14">
        <v>0</v>
      </c>
      <c r="S21" s="14">
        <v>0</v>
      </c>
      <c r="T21" s="14">
        <v>4</v>
      </c>
      <c r="U21" s="14">
        <v>4</v>
      </c>
      <c r="V21" s="14">
        <v>4</v>
      </c>
      <c r="W21" s="14">
        <v>4</v>
      </c>
      <c r="X21" s="14">
        <v>1</v>
      </c>
      <c r="Y21" s="31">
        <v>4</v>
      </c>
      <c r="Z21" s="54"/>
      <c r="AA21" s="14">
        <v>4</v>
      </c>
      <c r="AB21" s="14">
        <v>0</v>
      </c>
      <c r="AC21" s="14">
        <v>0</v>
      </c>
      <c r="AD21" s="14">
        <v>0</v>
      </c>
      <c r="AE21" s="14">
        <v>4</v>
      </c>
      <c r="AF21" s="14">
        <v>1</v>
      </c>
      <c r="AG21" s="14">
        <v>4</v>
      </c>
      <c r="AH21" s="14">
        <v>4</v>
      </c>
      <c r="AI21" s="14">
        <v>1</v>
      </c>
      <c r="AJ21" s="14">
        <v>0</v>
      </c>
      <c r="AK21" s="14">
        <v>0</v>
      </c>
      <c r="AL21" s="14">
        <v>4</v>
      </c>
      <c r="AM21" s="14">
        <v>1</v>
      </c>
      <c r="AN21" s="14">
        <v>1</v>
      </c>
      <c r="AO21" s="14">
        <v>0</v>
      </c>
      <c r="AP21" s="14">
        <v>4</v>
      </c>
      <c r="AQ21" s="31">
        <v>4</v>
      </c>
      <c r="AR21" s="54"/>
      <c r="AS21" s="14">
        <v>4</v>
      </c>
      <c r="AT21" s="14">
        <v>4</v>
      </c>
      <c r="AU21" s="14">
        <v>4</v>
      </c>
      <c r="AV21" s="14">
        <v>4</v>
      </c>
      <c r="AW21" s="14">
        <v>4</v>
      </c>
      <c r="AX21" s="14">
        <v>3</v>
      </c>
      <c r="AY21" s="14">
        <v>4</v>
      </c>
      <c r="AZ21" s="14">
        <v>2</v>
      </c>
      <c r="BA21" s="14">
        <v>4</v>
      </c>
      <c r="BB21" s="14">
        <v>4</v>
      </c>
      <c r="BC21" s="14">
        <v>3</v>
      </c>
      <c r="BD21" s="14">
        <v>3</v>
      </c>
      <c r="BE21" s="14">
        <v>4</v>
      </c>
      <c r="BF21" s="14">
        <v>2</v>
      </c>
      <c r="BG21" s="14">
        <v>4</v>
      </c>
      <c r="BH21" s="14">
        <v>4</v>
      </c>
      <c r="BI21" s="14">
        <v>4</v>
      </c>
      <c r="BJ21" s="14">
        <v>3</v>
      </c>
      <c r="BK21" s="14">
        <v>4</v>
      </c>
      <c r="BL21" s="14">
        <v>4</v>
      </c>
      <c r="BM21" s="14">
        <v>1</v>
      </c>
      <c r="BN21" s="14">
        <v>4</v>
      </c>
      <c r="BO21" s="14">
        <v>0</v>
      </c>
      <c r="BP21" s="14">
        <v>0</v>
      </c>
      <c r="BQ21" s="14">
        <v>3</v>
      </c>
      <c r="BR21" s="14">
        <v>3</v>
      </c>
      <c r="BS21" s="14">
        <v>2</v>
      </c>
      <c r="BT21" s="14">
        <v>4</v>
      </c>
      <c r="BU21" s="14">
        <v>4</v>
      </c>
      <c r="BV21" s="14">
        <v>4</v>
      </c>
      <c r="BW21" s="7">
        <v>4</v>
      </c>
      <c r="BZ21" s="57"/>
      <c r="CA21" s="57"/>
      <c r="CB21" s="57"/>
      <c r="CC21" s="57"/>
      <c r="CD21" s="57"/>
      <c r="CE21" s="57"/>
      <c r="CF21" s="57"/>
      <c r="CG21" s="57"/>
      <c r="CH21" s="57"/>
      <c r="CI21" s="57"/>
      <c r="CJ21" s="57"/>
      <c r="CK21" s="57"/>
      <c r="CL21" s="57"/>
      <c r="CM21" s="57"/>
    </row>
    <row r="22" spans="1:91" x14ac:dyDescent="0.3">
      <c r="A22" s="10">
        <v>2</v>
      </c>
      <c r="B22" s="13" t="s">
        <v>27</v>
      </c>
      <c r="C22" s="13" t="s">
        <v>42</v>
      </c>
      <c r="D22" s="9" t="s">
        <v>19</v>
      </c>
      <c r="E22" s="13">
        <v>4</v>
      </c>
      <c r="F22" s="13">
        <v>2</v>
      </c>
      <c r="G22" s="13">
        <v>2</v>
      </c>
      <c r="H22" s="13">
        <v>2</v>
      </c>
      <c r="I22" s="54"/>
      <c r="J22" s="13" t="s">
        <v>20</v>
      </c>
      <c r="K22" s="54"/>
      <c r="L22" s="13">
        <v>3</v>
      </c>
      <c r="M22" s="13">
        <v>2</v>
      </c>
      <c r="N22" s="13">
        <v>0</v>
      </c>
      <c r="O22" s="13">
        <v>3</v>
      </c>
      <c r="P22" s="13">
        <v>2</v>
      </c>
      <c r="Q22" s="13">
        <v>0</v>
      </c>
      <c r="R22" s="13">
        <v>0</v>
      </c>
      <c r="S22" s="13">
        <v>0</v>
      </c>
      <c r="T22" s="13">
        <v>3</v>
      </c>
      <c r="U22" s="13">
        <v>2</v>
      </c>
      <c r="V22" s="13">
        <v>3</v>
      </c>
      <c r="W22" s="13">
        <v>3</v>
      </c>
      <c r="X22" s="13">
        <v>3</v>
      </c>
      <c r="Y22">
        <v>4</v>
      </c>
      <c r="Z22" s="54"/>
      <c r="AA22" s="13">
        <v>2</v>
      </c>
      <c r="AB22" s="13">
        <v>0</v>
      </c>
      <c r="AC22" s="13">
        <v>0</v>
      </c>
      <c r="AD22" s="13">
        <v>0</v>
      </c>
      <c r="AE22" s="13">
        <v>2</v>
      </c>
      <c r="AF22" s="13">
        <v>0</v>
      </c>
      <c r="AG22" s="13">
        <v>2</v>
      </c>
      <c r="AH22" s="13">
        <v>2</v>
      </c>
      <c r="AI22" s="13">
        <v>0</v>
      </c>
      <c r="AJ22" s="13">
        <v>0</v>
      </c>
      <c r="AK22" s="13">
        <v>0</v>
      </c>
      <c r="AL22" s="13">
        <v>0</v>
      </c>
      <c r="AM22" s="13">
        <v>0</v>
      </c>
      <c r="AN22" s="13">
        <v>0</v>
      </c>
      <c r="AO22" s="13">
        <v>0</v>
      </c>
      <c r="AP22" s="13">
        <v>2</v>
      </c>
      <c r="AQ22">
        <v>0</v>
      </c>
      <c r="AR22" s="54"/>
      <c r="AS22" s="13">
        <v>3</v>
      </c>
      <c r="AT22" s="13">
        <v>3</v>
      </c>
      <c r="AU22" s="13">
        <v>2</v>
      </c>
      <c r="AV22" s="13">
        <v>2</v>
      </c>
      <c r="AW22" s="13">
        <v>3</v>
      </c>
      <c r="AX22" s="13">
        <v>0</v>
      </c>
      <c r="AY22" s="13">
        <v>2</v>
      </c>
      <c r="AZ22" s="13">
        <v>2</v>
      </c>
      <c r="BA22" s="13">
        <v>2</v>
      </c>
      <c r="BB22" s="13">
        <v>2</v>
      </c>
      <c r="BC22" s="13">
        <v>2</v>
      </c>
      <c r="BD22" s="13">
        <v>2</v>
      </c>
      <c r="BE22" s="13">
        <v>2</v>
      </c>
      <c r="BF22" s="13">
        <v>2</v>
      </c>
      <c r="BG22" s="13">
        <v>0</v>
      </c>
      <c r="BH22" s="13">
        <v>0</v>
      </c>
      <c r="BI22" s="13">
        <v>0</v>
      </c>
      <c r="BJ22" s="13">
        <v>0</v>
      </c>
      <c r="BK22" s="13">
        <v>0</v>
      </c>
      <c r="BL22" s="13">
        <v>0</v>
      </c>
      <c r="BM22" s="13">
        <v>0</v>
      </c>
      <c r="BN22" s="13">
        <v>0</v>
      </c>
      <c r="BO22" s="13">
        <v>0</v>
      </c>
      <c r="BP22" s="13">
        <v>0</v>
      </c>
      <c r="BQ22" s="13">
        <v>0</v>
      </c>
      <c r="BR22" s="13">
        <v>0</v>
      </c>
      <c r="BS22" s="13">
        <v>0</v>
      </c>
      <c r="BT22" s="13">
        <v>0</v>
      </c>
      <c r="BU22" s="13">
        <v>0</v>
      </c>
      <c r="BV22" s="13">
        <v>0</v>
      </c>
      <c r="BW22" s="9">
        <v>0</v>
      </c>
      <c r="BZ22" s="57"/>
      <c r="CA22" s="57"/>
      <c r="CB22" s="57"/>
      <c r="CC22" s="57"/>
      <c r="CD22" s="57"/>
      <c r="CE22" s="57"/>
      <c r="CF22" s="57"/>
      <c r="CG22" s="57"/>
      <c r="CH22" s="57"/>
      <c r="CI22" s="57"/>
      <c r="CJ22" s="57"/>
      <c r="CK22" s="57"/>
      <c r="CL22" s="57"/>
      <c r="CM22" s="57"/>
    </row>
    <row r="23" spans="1:91" x14ac:dyDescent="0.3">
      <c r="A23" s="8">
        <v>3</v>
      </c>
      <c r="B23" s="14" t="s">
        <v>27</v>
      </c>
      <c r="C23" s="14" t="s">
        <v>42</v>
      </c>
      <c r="D23" s="7" t="s">
        <v>19</v>
      </c>
      <c r="E23" s="14">
        <v>2</v>
      </c>
      <c r="F23" s="14">
        <v>2</v>
      </c>
      <c r="G23" s="14">
        <v>4</v>
      </c>
      <c r="H23" s="14">
        <v>3</v>
      </c>
      <c r="I23" s="54"/>
      <c r="J23" s="14" t="s">
        <v>20</v>
      </c>
      <c r="K23" s="54"/>
      <c r="L23" s="14">
        <v>1</v>
      </c>
      <c r="M23" s="14">
        <v>4</v>
      </c>
      <c r="N23" s="14">
        <v>0</v>
      </c>
      <c r="O23" s="14">
        <v>4</v>
      </c>
      <c r="P23" s="14">
        <v>1</v>
      </c>
      <c r="Q23" s="14">
        <v>1</v>
      </c>
      <c r="R23" s="14">
        <v>0</v>
      </c>
      <c r="S23" s="14">
        <v>0</v>
      </c>
      <c r="T23" s="14">
        <v>4</v>
      </c>
      <c r="U23" s="14">
        <v>0</v>
      </c>
      <c r="V23" s="14">
        <v>4</v>
      </c>
      <c r="W23" s="14">
        <v>0</v>
      </c>
      <c r="X23" s="14">
        <v>3</v>
      </c>
      <c r="Y23" s="31">
        <v>3</v>
      </c>
      <c r="Z23" s="54"/>
      <c r="AA23" s="14">
        <v>3</v>
      </c>
      <c r="AB23" s="14">
        <v>0</v>
      </c>
      <c r="AC23" s="14">
        <v>0</v>
      </c>
      <c r="AD23" s="14">
        <v>0</v>
      </c>
      <c r="AE23" s="14">
        <v>2</v>
      </c>
      <c r="AF23" s="14">
        <v>2</v>
      </c>
      <c r="AG23" s="14">
        <v>3</v>
      </c>
      <c r="AH23" s="14">
        <v>3</v>
      </c>
      <c r="AI23" s="14">
        <v>0</v>
      </c>
      <c r="AJ23" s="14">
        <v>0</v>
      </c>
      <c r="AK23" s="14">
        <v>2</v>
      </c>
      <c r="AL23" s="14">
        <v>2</v>
      </c>
      <c r="AM23" s="14">
        <v>1</v>
      </c>
      <c r="AN23" s="14">
        <v>0</v>
      </c>
      <c r="AO23" s="14">
        <v>0</v>
      </c>
      <c r="AP23" s="14">
        <v>0</v>
      </c>
      <c r="AQ23" s="31">
        <v>0</v>
      </c>
      <c r="AR23" s="54"/>
      <c r="AS23" s="14">
        <v>4</v>
      </c>
      <c r="AT23" s="14">
        <v>2</v>
      </c>
      <c r="AU23" s="14">
        <v>3</v>
      </c>
      <c r="AV23" s="14">
        <v>3</v>
      </c>
      <c r="AW23" s="14">
        <v>4</v>
      </c>
      <c r="AX23" s="14">
        <v>4</v>
      </c>
      <c r="AY23" s="14">
        <v>4</v>
      </c>
      <c r="AZ23" s="14">
        <v>4</v>
      </c>
      <c r="BA23" s="14">
        <v>4</v>
      </c>
      <c r="BB23" s="14">
        <v>4</v>
      </c>
      <c r="BC23" s="14">
        <v>4</v>
      </c>
      <c r="BD23" s="14">
        <v>4</v>
      </c>
      <c r="BE23" s="14">
        <v>4</v>
      </c>
      <c r="BF23" s="14">
        <v>4</v>
      </c>
      <c r="BG23" s="14">
        <v>4</v>
      </c>
      <c r="BH23" s="14">
        <v>4</v>
      </c>
      <c r="BI23" s="14">
        <v>4</v>
      </c>
      <c r="BJ23" s="14">
        <v>4</v>
      </c>
      <c r="BK23" s="14">
        <v>4</v>
      </c>
      <c r="BL23" s="14">
        <v>4</v>
      </c>
      <c r="BM23" s="14">
        <v>4</v>
      </c>
      <c r="BN23" s="14">
        <v>4</v>
      </c>
      <c r="BO23" s="14">
        <v>4</v>
      </c>
      <c r="BP23" s="14">
        <v>4</v>
      </c>
      <c r="BQ23" s="14">
        <v>4</v>
      </c>
      <c r="BR23" s="14">
        <v>4</v>
      </c>
      <c r="BS23" s="14">
        <v>4</v>
      </c>
      <c r="BT23" s="14">
        <v>4</v>
      </c>
      <c r="BU23" s="14">
        <v>4</v>
      </c>
      <c r="BV23" s="14">
        <v>4</v>
      </c>
      <c r="BW23" s="7">
        <v>4</v>
      </c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</row>
    <row r="24" spans="1:91" x14ac:dyDescent="0.3">
      <c r="A24" s="8">
        <v>5</v>
      </c>
      <c r="B24" s="14" t="s">
        <v>27</v>
      </c>
      <c r="C24" s="14" t="s">
        <v>42</v>
      </c>
      <c r="D24" s="7" t="s">
        <v>19</v>
      </c>
      <c r="E24" s="14">
        <v>2</v>
      </c>
      <c r="F24" s="14">
        <v>2</v>
      </c>
      <c r="G24" s="14">
        <v>4</v>
      </c>
      <c r="H24" s="14">
        <v>2</v>
      </c>
      <c r="I24" s="54"/>
      <c r="J24" s="14" t="s">
        <v>20</v>
      </c>
      <c r="K24" s="54"/>
      <c r="L24" s="14">
        <v>2</v>
      </c>
      <c r="M24" s="14">
        <v>3</v>
      </c>
      <c r="N24" s="14">
        <v>0</v>
      </c>
      <c r="O24" s="14">
        <v>3</v>
      </c>
      <c r="P24" s="14">
        <v>0</v>
      </c>
      <c r="Q24" s="14">
        <v>0</v>
      </c>
      <c r="R24" s="14">
        <v>0</v>
      </c>
      <c r="S24" s="14">
        <v>0</v>
      </c>
      <c r="T24" s="14">
        <v>3</v>
      </c>
      <c r="U24" s="14">
        <v>2</v>
      </c>
      <c r="V24" s="14">
        <v>3</v>
      </c>
      <c r="W24" s="14">
        <v>3</v>
      </c>
      <c r="X24" s="14">
        <v>0</v>
      </c>
      <c r="Y24" s="31">
        <v>3</v>
      </c>
      <c r="Z24" s="54"/>
      <c r="AA24" s="14">
        <v>2</v>
      </c>
      <c r="AB24" s="14">
        <v>0</v>
      </c>
      <c r="AC24" s="14">
        <v>0</v>
      </c>
      <c r="AD24" s="14">
        <v>0</v>
      </c>
      <c r="AE24" s="14">
        <v>3</v>
      </c>
      <c r="AF24" s="14">
        <v>0</v>
      </c>
      <c r="AG24" s="14">
        <v>3</v>
      </c>
      <c r="AH24" s="14">
        <v>3</v>
      </c>
      <c r="AI24" s="14">
        <v>0</v>
      </c>
      <c r="AJ24" s="14">
        <v>0</v>
      </c>
      <c r="AK24" s="14">
        <v>2</v>
      </c>
      <c r="AL24" s="14">
        <v>3</v>
      </c>
      <c r="AM24" s="14">
        <v>0</v>
      </c>
      <c r="AN24" s="14">
        <v>0</v>
      </c>
      <c r="AO24" s="14">
        <v>0</v>
      </c>
      <c r="AP24" s="14">
        <v>3</v>
      </c>
      <c r="AQ24" s="31">
        <v>2</v>
      </c>
      <c r="AR24" s="54"/>
      <c r="AS24" s="14">
        <v>3</v>
      </c>
      <c r="AT24" s="14">
        <v>3</v>
      </c>
      <c r="AU24" s="14">
        <v>1</v>
      </c>
      <c r="AV24" s="14">
        <v>2</v>
      </c>
      <c r="AW24" s="14">
        <v>3</v>
      </c>
      <c r="AX24" s="14">
        <v>1</v>
      </c>
      <c r="AY24" s="14">
        <v>1</v>
      </c>
      <c r="AZ24" s="14">
        <v>1</v>
      </c>
      <c r="BA24" s="14">
        <v>4</v>
      </c>
      <c r="BB24" s="14">
        <v>1</v>
      </c>
      <c r="BC24" s="14">
        <v>3</v>
      </c>
      <c r="BD24" s="14">
        <v>1</v>
      </c>
      <c r="BE24" s="14">
        <v>3</v>
      </c>
      <c r="BF24" s="14">
        <v>4</v>
      </c>
      <c r="BG24" s="14">
        <v>1</v>
      </c>
      <c r="BH24" s="14">
        <v>1</v>
      </c>
      <c r="BI24" s="14">
        <v>3</v>
      </c>
      <c r="BJ24" s="14">
        <v>4</v>
      </c>
      <c r="BK24" s="14">
        <v>4</v>
      </c>
      <c r="BL24" s="14">
        <v>4</v>
      </c>
      <c r="BM24" s="14">
        <v>0</v>
      </c>
      <c r="BN24" s="14">
        <v>4</v>
      </c>
      <c r="BO24" s="14">
        <v>0</v>
      </c>
      <c r="BP24" s="14">
        <v>3</v>
      </c>
      <c r="BQ24" s="14">
        <v>4</v>
      </c>
      <c r="BR24" s="14">
        <v>4</v>
      </c>
      <c r="BS24" s="14">
        <v>4</v>
      </c>
      <c r="BT24" s="14">
        <v>1</v>
      </c>
      <c r="BU24" s="14">
        <v>4</v>
      </c>
      <c r="BV24" s="14">
        <v>3</v>
      </c>
      <c r="BW24" s="7">
        <v>3</v>
      </c>
      <c r="BZ24" s="57"/>
      <c r="CA24" s="57"/>
      <c r="CB24" s="57"/>
      <c r="CC24" s="57"/>
      <c r="CD24" s="57"/>
      <c r="CE24" s="57"/>
      <c r="CF24" s="57"/>
      <c r="CG24" s="57"/>
      <c r="CH24" s="57"/>
      <c r="CI24" s="57"/>
      <c r="CJ24" s="57"/>
      <c r="CK24" s="57"/>
      <c r="CL24" s="57"/>
      <c r="CM24" s="57"/>
    </row>
    <row r="25" spans="1:91" x14ac:dyDescent="0.3">
      <c r="A25" s="10">
        <v>6</v>
      </c>
      <c r="B25" s="13" t="s">
        <v>27</v>
      </c>
      <c r="C25" s="13" t="s">
        <v>42</v>
      </c>
      <c r="D25" s="9" t="s">
        <v>21</v>
      </c>
      <c r="E25" s="13">
        <v>3</v>
      </c>
      <c r="F25" s="13">
        <v>1</v>
      </c>
      <c r="G25" s="13">
        <v>3</v>
      </c>
      <c r="H25" s="13">
        <v>1</v>
      </c>
      <c r="I25" s="54"/>
      <c r="J25" s="13" t="s">
        <v>20</v>
      </c>
      <c r="K25" s="54"/>
      <c r="L25" s="13">
        <v>3</v>
      </c>
      <c r="M25" s="13">
        <v>2</v>
      </c>
      <c r="N25" s="13">
        <v>0</v>
      </c>
      <c r="O25" s="13">
        <v>4</v>
      </c>
      <c r="P25" s="13">
        <v>3</v>
      </c>
      <c r="Q25" s="13">
        <v>1</v>
      </c>
      <c r="R25" s="13">
        <v>0</v>
      </c>
      <c r="S25" s="13">
        <v>1</v>
      </c>
      <c r="T25" s="13">
        <v>1</v>
      </c>
      <c r="U25" s="13">
        <v>3</v>
      </c>
      <c r="V25" s="13">
        <v>2</v>
      </c>
      <c r="W25" s="13">
        <v>2</v>
      </c>
      <c r="X25" s="13">
        <v>1</v>
      </c>
      <c r="Y25">
        <v>3</v>
      </c>
      <c r="Z25" s="54"/>
      <c r="AA25" s="13">
        <v>2</v>
      </c>
      <c r="AB25" s="13">
        <v>2</v>
      </c>
      <c r="AC25" s="13">
        <v>3</v>
      </c>
      <c r="AD25" s="13">
        <v>2</v>
      </c>
      <c r="AE25" s="13">
        <v>3</v>
      </c>
      <c r="AF25" s="13">
        <v>1</v>
      </c>
      <c r="AG25" s="13">
        <v>3</v>
      </c>
      <c r="AH25" s="13">
        <v>3</v>
      </c>
      <c r="AI25" s="13">
        <v>4</v>
      </c>
      <c r="AJ25" s="13">
        <v>3</v>
      </c>
      <c r="AK25" s="13">
        <v>0</v>
      </c>
      <c r="AL25" s="13">
        <v>2</v>
      </c>
      <c r="AM25" s="13">
        <v>3</v>
      </c>
      <c r="AN25" s="13">
        <v>0</v>
      </c>
      <c r="AO25" s="13">
        <v>0</v>
      </c>
      <c r="AP25" s="13">
        <v>2</v>
      </c>
      <c r="AQ25">
        <v>3</v>
      </c>
      <c r="AR25" s="54"/>
      <c r="AS25" s="13">
        <v>2</v>
      </c>
      <c r="AT25" s="13">
        <v>1</v>
      </c>
      <c r="AU25" s="13">
        <v>1</v>
      </c>
      <c r="AV25" s="13">
        <v>3</v>
      </c>
      <c r="AW25" s="13">
        <v>3</v>
      </c>
      <c r="AX25" s="13">
        <v>1</v>
      </c>
      <c r="AY25" s="13">
        <v>1</v>
      </c>
      <c r="AZ25" s="13">
        <v>0</v>
      </c>
      <c r="BA25" s="13">
        <v>3</v>
      </c>
      <c r="BB25" s="13">
        <v>2</v>
      </c>
      <c r="BC25" s="13">
        <v>2</v>
      </c>
      <c r="BD25" s="13">
        <v>2</v>
      </c>
      <c r="BE25" s="13">
        <v>3</v>
      </c>
      <c r="BF25" s="13">
        <v>3</v>
      </c>
      <c r="BG25" s="13">
        <v>1</v>
      </c>
      <c r="BH25" s="13">
        <v>2</v>
      </c>
      <c r="BI25" s="13">
        <v>1</v>
      </c>
      <c r="BJ25" s="13">
        <v>2</v>
      </c>
      <c r="BK25" s="13">
        <v>1</v>
      </c>
      <c r="BL25" s="13">
        <v>3</v>
      </c>
      <c r="BM25" s="13">
        <v>4</v>
      </c>
      <c r="BN25" s="13">
        <v>3</v>
      </c>
      <c r="BO25" s="13">
        <v>2</v>
      </c>
      <c r="BP25" s="13">
        <v>2</v>
      </c>
      <c r="BQ25" s="13">
        <v>2</v>
      </c>
      <c r="BR25" s="13">
        <v>1</v>
      </c>
      <c r="BS25" s="13">
        <v>1</v>
      </c>
      <c r="BT25" s="13">
        <v>4</v>
      </c>
      <c r="BU25" s="13">
        <v>1</v>
      </c>
      <c r="BV25" s="13">
        <v>3</v>
      </c>
      <c r="BW25" s="9">
        <v>2</v>
      </c>
      <c r="BZ25" s="57"/>
      <c r="CA25" s="57"/>
      <c r="CB25" s="57"/>
      <c r="CC25" s="57"/>
      <c r="CD25" s="57"/>
      <c r="CE25" s="57"/>
      <c r="CF25" s="57"/>
      <c r="CG25" s="57"/>
      <c r="CH25" s="57"/>
      <c r="CI25" s="57"/>
      <c r="CJ25" s="57"/>
      <c r="CK25" s="57"/>
      <c r="CL25" s="57"/>
      <c r="CM25" s="57"/>
    </row>
    <row r="26" spans="1:91" x14ac:dyDescent="0.3">
      <c r="A26" s="8">
        <v>7</v>
      </c>
      <c r="B26" s="14" t="s">
        <v>27</v>
      </c>
      <c r="C26" s="14" t="s">
        <v>42</v>
      </c>
      <c r="D26" s="7" t="s">
        <v>21</v>
      </c>
      <c r="E26" s="14">
        <v>1</v>
      </c>
      <c r="F26" s="14">
        <v>1</v>
      </c>
      <c r="G26" s="14">
        <v>3</v>
      </c>
      <c r="H26" s="14">
        <v>1</v>
      </c>
      <c r="I26" s="54"/>
      <c r="J26" s="14" t="s">
        <v>20</v>
      </c>
      <c r="K26" s="54"/>
      <c r="L26" s="14">
        <v>5</v>
      </c>
      <c r="M26" s="14">
        <v>2</v>
      </c>
      <c r="N26" s="14">
        <v>2</v>
      </c>
      <c r="O26" s="14">
        <v>2</v>
      </c>
      <c r="P26" s="14">
        <v>2</v>
      </c>
      <c r="Q26" s="14">
        <v>2</v>
      </c>
      <c r="R26" s="14">
        <v>2</v>
      </c>
      <c r="S26" s="14">
        <v>2</v>
      </c>
      <c r="T26" s="14">
        <v>2</v>
      </c>
      <c r="U26" s="14">
        <v>2</v>
      </c>
      <c r="V26" s="14">
        <v>2</v>
      </c>
      <c r="W26" s="14">
        <v>2</v>
      </c>
      <c r="X26" s="14">
        <v>2</v>
      </c>
      <c r="Y26" s="31">
        <v>2</v>
      </c>
      <c r="Z26" s="54"/>
      <c r="AA26" s="14">
        <v>2</v>
      </c>
      <c r="AB26" s="14">
        <v>2</v>
      </c>
      <c r="AC26" s="14">
        <v>2</v>
      </c>
      <c r="AD26" s="14">
        <v>2</v>
      </c>
      <c r="AE26" s="14">
        <v>2</v>
      </c>
      <c r="AF26" s="14">
        <v>2</v>
      </c>
      <c r="AG26" s="14">
        <v>2</v>
      </c>
      <c r="AH26" s="14">
        <v>2</v>
      </c>
      <c r="AI26" s="14">
        <v>2</v>
      </c>
      <c r="AJ26" s="14">
        <v>2</v>
      </c>
      <c r="AK26" s="14">
        <v>2</v>
      </c>
      <c r="AL26" s="14">
        <v>2</v>
      </c>
      <c r="AM26" s="14">
        <v>2</v>
      </c>
      <c r="AN26" s="14">
        <v>2</v>
      </c>
      <c r="AO26" s="14">
        <v>2</v>
      </c>
      <c r="AP26" s="14">
        <v>2</v>
      </c>
      <c r="AQ26" s="31">
        <v>2</v>
      </c>
      <c r="AR26" s="54"/>
      <c r="AS26" s="14">
        <v>2</v>
      </c>
      <c r="AT26" s="14">
        <v>2</v>
      </c>
      <c r="AU26" s="14">
        <v>2</v>
      </c>
      <c r="AV26" s="14">
        <v>2</v>
      </c>
      <c r="AW26" s="14">
        <v>2</v>
      </c>
      <c r="AX26" s="14">
        <v>2</v>
      </c>
      <c r="AY26" s="14">
        <v>2</v>
      </c>
      <c r="AZ26" s="14">
        <v>2</v>
      </c>
      <c r="BA26" s="14">
        <v>2</v>
      </c>
      <c r="BB26" s="14">
        <v>2</v>
      </c>
      <c r="BC26" s="14">
        <v>2</v>
      </c>
      <c r="BD26" s="14">
        <v>2</v>
      </c>
      <c r="BE26" s="14">
        <v>2</v>
      </c>
      <c r="BF26" s="14">
        <v>2</v>
      </c>
      <c r="BG26" s="14">
        <v>2</v>
      </c>
      <c r="BH26" s="14">
        <v>2</v>
      </c>
      <c r="BI26" s="14">
        <v>2</v>
      </c>
      <c r="BJ26" s="14">
        <v>2</v>
      </c>
      <c r="BK26" s="14">
        <v>2</v>
      </c>
      <c r="BL26" s="14">
        <v>2</v>
      </c>
      <c r="BM26" s="14">
        <v>2</v>
      </c>
      <c r="BN26" s="14">
        <v>2</v>
      </c>
      <c r="BO26" s="14">
        <v>2</v>
      </c>
      <c r="BP26" s="14">
        <v>2</v>
      </c>
      <c r="BQ26" s="14">
        <v>2</v>
      </c>
      <c r="BR26" s="14">
        <v>2</v>
      </c>
      <c r="BS26" s="14">
        <v>2</v>
      </c>
      <c r="BT26" s="14">
        <v>2</v>
      </c>
      <c r="BU26" s="14">
        <v>2</v>
      </c>
      <c r="BV26" s="14">
        <v>2</v>
      </c>
      <c r="BW26" s="7">
        <v>2</v>
      </c>
      <c r="BZ26" s="57"/>
      <c r="CA26" s="57"/>
      <c r="CB26" s="57"/>
      <c r="CC26" s="57"/>
      <c r="CD26" s="57"/>
      <c r="CE26" s="57"/>
      <c r="CF26" s="57"/>
      <c r="CG26" s="57"/>
      <c r="CH26" s="57"/>
      <c r="CI26" s="57"/>
      <c r="CJ26" s="57"/>
      <c r="CK26" s="57"/>
      <c r="CL26" s="57"/>
      <c r="CM26" s="57"/>
    </row>
    <row r="27" spans="1:91" x14ac:dyDescent="0.3">
      <c r="A27" s="10">
        <v>8</v>
      </c>
      <c r="B27" s="13" t="s">
        <v>27</v>
      </c>
      <c r="C27" s="13" t="s">
        <v>42</v>
      </c>
      <c r="D27" s="9" t="s">
        <v>21</v>
      </c>
      <c r="E27" s="13">
        <v>2</v>
      </c>
      <c r="F27" s="13">
        <v>1</v>
      </c>
      <c r="G27" s="13">
        <v>4</v>
      </c>
      <c r="H27" s="13">
        <v>3</v>
      </c>
      <c r="I27" s="54"/>
      <c r="J27" s="13" t="s">
        <v>20</v>
      </c>
      <c r="K27" s="54"/>
      <c r="L27" s="13">
        <v>4</v>
      </c>
      <c r="M27" s="13">
        <v>4</v>
      </c>
      <c r="N27" s="13">
        <v>0</v>
      </c>
      <c r="O27" s="13">
        <v>4</v>
      </c>
      <c r="P27" s="13">
        <v>3</v>
      </c>
      <c r="Q27" s="13">
        <v>0</v>
      </c>
      <c r="R27" s="13">
        <v>0</v>
      </c>
      <c r="S27" s="13">
        <v>0</v>
      </c>
      <c r="T27" s="13">
        <v>3</v>
      </c>
      <c r="U27" s="13">
        <v>3</v>
      </c>
      <c r="V27" s="13">
        <v>4</v>
      </c>
      <c r="W27" s="13">
        <v>2</v>
      </c>
      <c r="X27" s="13">
        <v>1</v>
      </c>
      <c r="Y27">
        <v>4</v>
      </c>
      <c r="Z27" s="54"/>
      <c r="AA27" s="13">
        <v>2</v>
      </c>
      <c r="AB27" s="13">
        <v>0</v>
      </c>
      <c r="AC27" s="13">
        <v>2</v>
      </c>
      <c r="AD27" s="13">
        <v>0</v>
      </c>
      <c r="AE27" s="13">
        <v>4</v>
      </c>
      <c r="AF27" s="13">
        <v>0</v>
      </c>
      <c r="AG27" s="13">
        <v>2</v>
      </c>
      <c r="AH27" s="13">
        <v>4</v>
      </c>
      <c r="AI27" s="13">
        <v>2</v>
      </c>
      <c r="AJ27" s="13">
        <v>0</v>
      </c>
      <c r="AK27" s="13">
        <v>0</v>
      </c>
      <c r="AL27" s="13">
        <v>3</v>
      </c>
      <c r="AM27" s="13">
        <v>0</v>
      </c>
      <c r="AN27" s="13">
        <v>0</v>
      </c>
      <c r="AO27" s="13">
        <v>0</v>
      </c>
      <c r="AP27" s="13">
        <v>4</v>
      </c>
      <c r="AQ27">
        <v>3</v>
      </c>
      <c r="AR27" s="54"/>
      <c r="AS27" s="13">
        <v>3</v>
      </c>
      <c r="AT27" s="13">
        <v>2</v>
      </c>
      <c r="AU27" s="13">
        <v>3</v>
      </c>
      <c r="AV27" s="13">
        <v>3</v>
      </c>
      <c r="AW27" s="13">
        <v>3</v>
      </c>
      <c r="AX27" s="13">
        <v>3</v>
      </c>
      <c r="AY27" s="13">
        <v>3</v>
      </c>
      <c r="AZ27" s="13">
        <v>3</v>
      </c>
      <c r="BA27" s="13">
        <v>3</v>
      </c>
      <c r="BB27" s="13">
        <v>3</v>
      </c>
      <c r="BC27" s="13">
        <v>3</v>
      </c>
      <c r="BD27" s="13">
        <v>2</v>
      </c>
      <c r="BE27" s="13">
        <v>2</v>
      </c>
      <c r="BF27" s="13">
        <v>2</v>
      </c>
      <c r="BG27" s="13">
        <v>4</v>
      </c>
      <c r="BH27" s="13">
        <v>1</v>
      </c>
      <c r="BI27" s="13">
        <v>3</v>
      </c>
      <c r="BJ27" s="13">
        <v>1</v>
      </c>
      <c r="BK27" s="13">
        <v>2</v>
      </c>
      <c r="BL27" s="13">
        <v>3</v>
      </c>
      <c r="BM27" s="13">
        <v>2</v>
      </c>
      <c r="BN27" s="13">
        <v>2</v>
      </c>
      <c r="BO27" s="13">
        <v>0</v>
      </c>
      <c r="BP27" s="13">
        <v>2</v>
      </c>
      <c r="BQ27" s="13">
        <v>3</v>
      </c>
      <c r="BR27" s="13">
        <v>1</v>
      </c>
      <c r="BS27" s="13">
        <v>2</v>
      </c>
      <c r="BT27" s="13">
        <v>2</v>
      </c>
      <c r="BU27" s="13">
        <v>2</v>
      </c>
      <c r="BV27" s="13">
        <v>3</v>
      </c>
      <c r="BW27" s="9">
        <v>2</v>
      </c>
      <c r="BZ27" s="57"/>
      <c r="CA27" s="57"/>
      <c r="CB27" s="57"/>
      <c r="CC27" s="57"/>
      <c r="CD27" s="57"/>
      <c r="CE27" s="57"/>
      <c r="CF27" s="57"/>
      <c r="CG27" s="57"/>
      <c r="CH27" s="57"/>
      <c r="CI27" s="57"/>
      <c r="CJ27" s="57"/>
      <c r="CK27" s="57"/>
      <c r="CL27" s="57"/>
      <c r="CM27" s="57"/>
    </row>
    <row r="28" spans="1:91" x14ac:dyDescent="0.3">
      <c r="A28" s="8">
        <v>9</v>
      </c>
      <c r="B28" s="14" t="s">
        <v>27</v>
      </c>
      <c r="C28" s="14" t="s">
        <v>42</v>
      </c>
      <c r="D28" s="7" t="s">
        <v>21</v>
      </c>
      <c r="E28" s="14">
        <v>4</v>
      </c>
      <c r="F28" s="14">
        <v>2</v>
      </c>
      <c r="G28" s="14">
        <v>1</v>
      </c>
      <c r="H28" s="14">
        <v>2</v>
      </c>
      <c r="I28" s="54"/>
      <c r="J28" s="14" t="s">
        <v>20</v>
      </c>
      <c r="K28" s="54"/>
      <c r="L28" s="14">
        <v>4</v>
      </c>
      <c r="M28" s="14">
        <v>2</v>
      </c>
      <c r="N28" s="14">
        <v>0</v>
      </c>
      <c r="O28" s="14">
        <v>3</v>
      </c>
      <c r="P28" s="14">
        <v>1</v>
      </c>
      <c r="Q28" s="14">
        <v>0</v>
      </c>
      <c r="R28" s="14">
        <v>0</v>
      </c>
      <c r="S28" s="14">
        <v>0</v>
      </c>
      <c r="T28" s="14">
        <v>3</v>
      </c>
      <c r="U28" s="14">
        <v>2</v>
      </c>
      <c r="V28" s="14">
        <v>3</v>
      </c>
      <c r="W28" s="14">
        <v>3</v>
      </c>
      <c r="X28" s="14">
        <v>2</v>
      </c>
      <c r="Y28" s="31">
        <v>3</v>
      </c>
      <c r="Z28" s="54"/>
      <c r="AA28" s="14">
        <v>2</v>
      </c>
      <c r="AB28" s="14">
        <v>0</v>
      </c>
      <c r="AC28" s="14">
        <v>0</v>
      </c>
      <c r="AD28" s="14">
        <v>0</v>
      </c>
      <c r="AE28" s="14">
        <v>3</v>
      </c>
      <c r="AF28" s="14">
        <v>1</v>
      </c>
      <c r="AG28" s="14">
        <v>1</v>
      </c>
      <c r="AH28" s="14">
        <v>3</v>
      </c>
      <c r="AI28" s="14">
        <v>0</v>
      </c>
      <c r="AJ28" s="14">
        <v>0</v>
      </c>
      <c r="AK28" s="14">
        <v>2</v>
      </c>
      <c r="AL28" s="14">
        <v>0</v>
      </c>
      <c r="AM28" s="14">
        <v>0</v>
      </c>
      <c r="AN28" s="14">
        <v>0</v>
      </c>
      <c r="AO28" s="14">
        <v>0</v>
      </c>
      <c r="AP28" s="14">
        <v>3</v>
      </c>
      <c r="AQ28" s="31">
        <v>0</v>
      </c>
      <c r="AR28" s="54"/>
      <c r="AS28" s="14">
        <v>3</v>
      </c>
      <c r="AT28" s="14">
        <v>3</v>
      </c>
      <c r="AU28" s="14">
        <v>3</v>
      </c>
      <c r="AV28" s="14">
        <v>2</v>
      </c>
      <c r="AW28" s="14">
        <v>3</v>
      </c>
      <c r="AX28" s="14">
        <v>1</v>
      </c>
      <c r="AY28" s="14">
        <v>2</v>
      </c>
      <c r="AZ28" s="14">
        <v>2</v>
      </c>
      <c r="BA28" s="14">
        <v>3</v>
      </c>
      <c r="BB28" s="14">
        <v>3</v>
      </c>
      <c r="BC28" s="14">
        <v>2</v>
      </c>
      <c r="BD28" s="14">
        <v>3</v>
      </c>
      <c r="BE28" s="14">
        <v>3</v>
      </c>
      <c r="BF28" s="14">
        <v>2</v>
      </c>
      <c r="BG28" s="14">
        <v>1</v>
      </c>
      <c r="BH28" s="14">
        <v>1</v>
      </c>
      <c r="BI28" s="14">
        <v>2</v>
      </c>
      <c r="BJ28" s="14">
        <v>2</v>
      </c>
      <c r="BK28" s="14">
        <v>4</v>
      </c>
      <c r="BL28" s="14">
        <v>4</v>
      </c>
      <c r="BM28" s="14">
        <v>0</v>
      </c>
      <c r="BN28" s="14">
        <v>3</v>
      </c>
      <c r="BO28" s="14">
        <v>2</v>
      </c>
      <c r="BP28" s="14">
        <v>0</v>
      </c>
      <c r="BQ28" s="14">
        <v>2</v>
      </c>
      <c r="BR28" s="14">
        <v>3</v>
      </c>
      <c r="BS28" s="14">
        <v>0</v>
      </c>
      <c r="BT28" s="14">
        <v>0</v>
      </c>
      <c r="BU28" s="14">
        <v>2</v>
      </c>
      <c r="BV28" s="14">
        <v>3</v>
      </c>
      <c r="BW28" s="7">
        <v>0</v>
      </c>
      <c r="BZ28" s="57"/>
      <c r="CA28" s="57"/>
      <c r="CB28" s="57"/>
      <c r="CC28" s="57"/>
      <c r="CD28" s="57"/>
      <c r="CE28" s="57"/>
      <c r="CF28" s="57"/>
      <c r="CG28" s="57"/>
      <c r="CH28" s="57"/>
      <c r="CI28" s="57"/>
      <c r="CJ28" s="57"/>
      <c r="CK28" s="57"/>
      <c r="CL28" s="57"/>
      <c r="CM28" s="57"/>
    </row>
    <row r="29" spans="1:91" x14ac:dyDescent="0.3">
      <c r="A29" s="8">
        <v>11</v>
      </c>
      <c r="B29" s="14" t="s">
        <v>27</v>
      </c>
      <c r="C29" s="14" t="s">
        <v>40</v>
      </c>
      <c r="D29" s="7" t="s">
        <v>21</v>
      </c>
      <c r="E29" s="14">
        <v>1</v>
      </c>
      <c r="F29" s="14">
        <v>1</v>
      </c>
      <c r="G29" s="14">
        <v>3</v>
      </c>
      <c r="H29" s="14">
        <v>1</v>
      </c>
      <c r="I29" s="54"/>
      <c r="J29" s="14" t="s">
        <v>53</v>
      </c>
      <c r="K29" s="54" t="s">
        <v>81</v>
      </c>
      <c r="L29" s="14">
        <v>4</v>
      </c>
      <c r="M29" s="14">
        <v>2</v>
      </c>
      <c r="N29" s="14">
        <v>2</v>
      </c>
      <c r="O29" s="14">
        <v>2</v>
      </c>
      <c r="P29" s="14">
        <v>2</v>
      </c>
      <c r="Q29" s="14">
        <v>3</v>
      </c>
      <c r="R29" s="14">
        <v>2</v>
      </c>
      <c r="S29" s="14">
        <v>3</v>
      </c>
      <c r="T29" s="14">
        <v>1</v>
      </c>
      <c r="U29" s="14">
        <v>2</v>
      </c>
      <c r="V29" s="14">
        <v>2</v>
      </c>
      <c r="W29" s="14">
        <v>2</v>
      </c>
      <c r="X29" s="14">
        <v>3</v>
      </c>
      <c r="Y29" s="31">
        <v>1</v>
      </c>
      <c r="Z29" s="54"/>
      <c r="AA29" s="14">
        <v>2</v>
      </c>
      <c r="AB29" s="14">
        <v>2</v>
      </c>
      <c r="AC29" s="14">
        <v>3</v>
      </c>
      <c r="AD29" s="14">
        <v>2</v>
      </c>
      <c r="AE29" s="14">
        <v>2</v>
      </c>
      <c r="AF29" s="14">
        <v>1</v>
      </c>
      <c r="AG29" s="14">
        <v>2</v>
      </c>
      <c r="AH29" s="14">
        <v>2</v>
      </c>
      <c r="AI29" s="14">
        <v>4</v>
      </c>
      <c r="AJ29" s="14">
        <v>2</v>
      </c>
      <c r="AK29" s="14">
        <v>1</v>
      </c>
      <c r="AL29" s="14">
        <v>2</v>
      </c>
      <c r="AM29" s="14">
        <v>2</v>
      </c>
      <c r="AN29" s="14">
        <v>2</v>
      </c>
      <c r="AO29" s="14">
        <v>2</v>
      </c>
      <c r="AP29" s="14">
        <v>2</v>
      </c>
      <c r="AQ29" s="31">
        <v>3</v>
      </c>
      <c r="AR29" s="54"/>
      <c r="AS29" s="14">
        <v>3</v>
      </c>
      <c r="AT29" s="14">
        <v>2</v>
      </c>
      <c r="AU29" s="14">
        <v>1</v>
      </c>
      <c r="AV29" s="14">
        <v>1</v>
      </c>
      <c r="AW29" s="14">
        <v>2</v>
      </c>
      <c r="AX29" s="14">
        <v>2</v>
      </c>
      <c r="AY29" s="14">
        <v>1</v>
      </c>
      <c r="AZ29" s="14">
        <v>1</v>
      </c>
      <c r="BA29" s="14">
        <v>3</v>
      </c>
      <c r="BB29" s="14">
        <v>1</v>
      </c>
      <c r="BC29" s="14">
        <v>2</v>
      </c>
      <c r="BD29" s="14">
        <v>2</v>
      </c>
      <c r="BE29" s="14">
        <v>2</v>
      </c>
      <c r="BF29" s="14">
        <v>1</v>
      </c>
      <c r="BG29" s="14">
        <v>1</v>
      </c>
      <c r="BH29" s="14">
        <v>1</v>
      </c>
      <c r="BI29" s="14">
        <v>3</v>
      </c>
      <c r="BJ29" s="14">
        <v>0</v>
      </c>
      <c r="BK29" s="14">
        <v>1</v>
      </c>
      <c r="BL29" s="14">
        <v>1</v>
      </c>
      <c r="BM29" s="14">
        <v>2</v>
      </c>
      <c r="BN29" s="14">
        <v>2</v>
      </c>
      <c r="BO29" s="14">
        <v>3</v>
      </c>
      <c r="BP29" s="14">
        <v>1</v>
      </c>
      <c r="BQ29" s="14">
        <v>2</v>
      </c>
      <c r="BR29" s="14">
        <v>1</v>
      </c>
      <c r="BS29" s="14">
        <v>3</v>
      </c>
      <c r="BT29" s="14">
        <v>2</v>
      </c>
      <c r="BU29" s="14">
        <v>2</v>
      </c>
      <c r="BV29" s="14">
        <v>2</v>
      </c>
      <c r="BW29" s="7">
        <v>2</v>
      </c>
      <c r="BZ29" s="57"/>
      <c r="CA29" s="57"/>
      <c r="CB29" s="57"/>
      <c r="CC29" s="57"/>
      <c r="CD29" s="57"/>
      <c r="CE29" s="57"/>
      <c r="CF29" s="57"/>
      <c r="CG29" s="57"/>
      <c r="CH29" s="57"/>
      <c r="CI29" s="57"/>
      <c r="CJ29" s="57"/>
      <c r="CK29" s="57"/>
      <c r="CL29" s="57"/>
      <c r="CM29" s="57"/>
    </row>
    <row r="30" spans="1:91" x14ac:dyDescent="0.3">
      <c r="A30" s="10">
        <v>12</v>
      </c>
      <c r="B30" s="13" t="s">
        <v>27</v>
      </c>
      <c r="C30" s="13" t="s">
        <v>41</v>
      </c>
      <c r="D30" s="9" t="s">
        <v>19</v>
      </c>
      <c r="E30" s="13">
        <v>1</v>
      </c>
      <c r="F30" s="13">
        <v>1</v>
      </c>
      <c r="G30" s="13">
        <v>3</v>
      </c>
      <c r="H30" s="13">
        <v>1</v>
      </c>
      <c r="I30" s="54"/>
      <c r="J30" s="13" t="s">
        <v>54</v>
      </c>
      <c r="K30" s="54" t="s">
        <v>81</v>
      </c>
      <c r="L30" s="13">
        <v>2</v>
      </c>
      <c r="M30" s="13">
        <v>2</v>
      </c>
      <c r="N30" s="13">
        <v>2</v>
      </c>
      <c r="O30" s="13">
        <v>2</v>
      </c>
      <c r="P30" s="13">
        <v>1</v>
      </c>
      <c r="Q30" s="13">
        <v>1</v>
      </c>
      <c r="R30" s="13">
        <v>1</v>
      </c>
      <c r="S30" s="13">
        <v>1</v>
      </c>
      <c r="T30" s="13">
        <v>2</v>
      </c>
      <c r="U30" s="13">
        <v>2</v>
      </c>
      <c r="V30" s="13">
        <v>3</v>
      </c>
      <c r="W30" s="13">
        <v>1</v>
      </c>
      <c r="X30" s="13">
        <v>1</v>
      </c>
      <c r="Y30">
        <v>1</v>
      </c>
      <c r="Z30" s="54"/>
      <c r="AA30" s="13">
        <v>1</v>
      </c>
      <c r="AB30" s="13">
        <v>1</v>
      </c>
      <c r="AC30" s="13">
        <v>1</v>
      </c>
      <c r="AD30" s="13">
        <v>1</v>
      </c>
      <c r="AE30" s="13">
        <v>2</v>
      </c>
      <c r="AF30" s="13">
        <v>1</v>
      </c>
      <c r="AG30" s="13">
        <v>3</v>
      </c>
      <c r="AH30" s="13">
        <v>2</v>
      </c>
      <c r="AI30" s="13">
        <v>1</v>
      </c>
      <c r="AJ30" s="13">
        <v>2</v>
      </c>
      <c r="AK30" s="13">
        <v>2</v>
      </c>
      <c r="AL30" s="13">
        <v>2</v>
      </c>
      <c r="AM30" s="13">
        <v>2</v>
      </c>
      <c r="AN30" s="13">
        <v>2</v>
      </c>
      <c r="AO30" s="13">
        <v>2</v>
      </c>
      <c r="AP30" s="13">
        <v>2</v>
      </c>
      <c r="AQ30">
        <v>1</v>
      </c>
      <c r="AR30" s="54"/>
      <c r="AS30" s="13">
        <v>2</v>
      </c>
      <c r="AT30" s="13">
        <v>2</v>
      </c>
      <c r="AU30" s="13">
        <v>1</v>
      </c>
      <c r="AV30" s="13">
        <v>2</v>
      </c>
      <c r="AW30" s="13">
        <v>1</v>
      </c>
      <c r="AX30" s="13">
        <v>0</v>
      </c>
      <c r="AY30" s="13">
        <v>0</v>
      </c>
      <c r="AZ30" s="13">
        <v>1</v>
      </c>
      <c r="BA30" s="13">
        <v>1</v>
      </c>
      <c r="BB30" s="13">
        <v>1</v>
      </c>
      <c r="BC30" s="13">
        <v>1</v>
      </c>
      <c r="BD30" s="13">
        <v>2</v>
      </c>
      <c r="BE30" s="13">
        <v>2</v>
      </c>
      <c r="BF30" s="13">
        <v>2</v>
      </c>
      <c r="BG30" s="13">
        <v>0</v>
      </c>
      <c r="BH30" s="13">
        <v>0</v>
      </c>
      <c r="BI30" s="13">
        <v>0</v>
      </c>
      <c r="BJ30" s="13">
        <v>2</v>
      </c>
      <c r="BK30" s="13">
        <v>2</v>
      </c>
      <c r="BL30" s="13">
        <v>2</v>
      </c>
      <c r="BM30" s="13">
        <v>3</v>
      </c>
      <c r="BN30" s="13">
        <v>2</v>
      </c>
      <c r="BO30" s="13">
        <v>2</v>
      </c>
      <c r="BP30" s="13">
        <v>3</v>
      </c>
      <c r="BQ30" s="13">
        <v>2</v>
      </c>
      <c r="BR30" s="13">
        <v>2</v>
      </c>
      <c r="BS30" s="13">
        <v>2</v>
      </c>
      <c r="BT30" s="13">
        <v>2</v>
      </c>
      <c r="BU30" s="13">
        <v>2</v>
      </c>
      <c r="BV30" s="13">
        <v>3</v>
      </c>
      <c r="BW30" s="9">
        <v>1</v>
      </c>
      <c r="BZ30" s="57"/>
      <c r="CA30" s="57"/>
      <c r="CB30" s="57"/>
      <c r="CC30" s="57"/>
      <c r="CD30" s="57"/>
      <c r="CE30" s="57"/>
      <c r="CF30" s="57"/>
      <c r="CG30" s="57"/>
      <c r="CH30" s="57"/>
      <c r="CI30" s="57"/>
      <c r="CJ30" s="57"/>
      <c r="CK30" s="57"/>
      <c r="CL30" s="57"/>
      <c r="CM30" s="57"/>
    </row>
    <row r="31" spans="1:91" x14ac:dyDescent="0.3">
      <c r="A31" s="10">
        <v>14</v>
      </c>
      <c r="B31" s="13" t="s">
        <v>27</v>
      </c>
      <c r="C31" s="13" t="s">
        <v>40</v>
      </c>
      <c r="D31" s="9" t="s">
        <v>21</v>
      </c>
      <c r="E31" s="13">
        <v>3</v>
      </c>
      <c r="F31" s="13">
        <v>1</v>
      </c>
      <c r="G31" s="13">
        <v>4</v>
      </c>
      <c r="H31" s="13">
        <v>3</v>
      </c>
      <c r="I31" s="54"/>
      <c r="J31" s="13" t="s">
        <v>56</v>
      </c>
      <c r="K31" s="54" t="s">
        <v>81</v>
      </c>
      <c r="L31" s="13">
        <v>4</v>
      </c>
      <c r="M31" s="13">
        <v>4</v>
      </c>
      <c r="N31" s="13">
        <v>3</v>
      </c>
      <c r="O31" s="13">
        <v>3</v>
      </c>
      <c r="P31" s="13">
        <v>4</v>
      </c>
      <c r="Q31" s="13">
        <v>3</v>
      </c>
      <c r="R31" s="13">
        <v>0</v>
      </c>
      <c r="S31" s="13">
        <v>3</v>
      </c>
      <c r="T31" s="13">
        <v>4</v>
      </c>
      <c r="U31" s="13">
        <v>4</v>
      </c>
      <c r="V31" s="13">
        <v>3</v>
      </c>
      <c r="W31" s="13">
        <v>3</v>
      </c>
      <c r="X31" s="13">
        <v>2</v>
      </c>
      <c r="Y31">
        <v>4</v>
      </c>
      <c r="Z31" s="54"/>
      <c r="AA31" s="13">
        <v>0</v>
      </c>
      <c r="AB31" s="13">
        <v>3</v>
      </c>
      <c r="AC31" s="13">
        <v>0</v>
      </c>
      <c r="AD31" s="13">
        <v>0</v>
      </c>
      <c r="AE31" s="13">
        <v>4</v>
      </c>
      <c r="AF31" s="13">
        <v>0</v>
      </c>
      <c r="AG31" s="13">
        <v>2</v>
      </c>
      <c r="AH31" s="13">
        <v>3</v>
      </c>
      <c r="AI31" s="13">
        <v>0</v>
      </c>
      <c r="AJ31" s="13">
        <v>0</v>
      </c>
      <c r="AK31" s="13">
        <v>4</v>
      </c>
      <c r="AL31" s="13">
        <v>3</v>
      </c>
      <c r="AM31" s="13">
        <v>0</v>
      </c>
      <c r="AN31" s="13">
        <v>0</v>
      </c>
      <c r="AO31" s="13">
        <v>0</v>
      </c>
      <c r="AP31" s="13">
        <v>3</v>
      </c>
      <c r="AQ31">
        <v>0</v>
      </c>
      <c r="AR31" s="54"/>
      <c r="AS31" s="13">
        <v>4</v>
      </c>
      <c r="AT31" s="13">
        <v>4</v>
      </c>
      <c r="AU31" s="13">
        <v>2</v>
      </c>
      <c r="AV31" s="13">
        <v>3</v>
      </c>
      <c r="AW31" s="13">
        <v>3</v>
      </c>
      <c r="AX31" s="13">
        <v>2</v>
      </c>
      <c r="AY31" s="13">
        <v>4</v>
      </c>
      <c r="AZ31" s="13">
        <v>3</v>
      </c>
      <c r="BA31" s="13">
        <v>4</v>
      </c>
      <c r="BB31" s="13">
        <v>3</v>
      </c>
      <c r="BC31" s="13">
        <v>4</v>
      </c>
      <c r="BD31" s="13">
        <v>4</v>
      </c>
      <c r="BE31" s="13">
        <v>4</v>
      </c>
      <c r="BF31" s="13">
        <v>4</v>
      </c>
      <c r="BG31" s="13">
        <v>2</v>
      </c>
      <c r="BH31" s="13">
        <v>2</v>
      </c>
      <c r="BI31" s="13">
        <v>2</v>
      </c>
      <c r="BJ31" s="13">
        <v>4</v>
      </c>
      <c r="BK31" s="13">
        <v>4</v>
      </c>
      <c r="BL31" s="13">
        <v>4</v>
      </c>
      <c r="BM31" s="13">
        <v>0</v>
      </c>
      <c r="BN31" s="13">
        <v>4</v>
      </c>
      <c r="BO31" s="13">
        <v>2</v>
      </c>
      <c r="BP31" s="13">
        <v>0</v>
      </c>
      <c r="BQ31" s="13">
        <v>4</v>
      </c>
      <c r="BR31" s="13">
        <v>4</v>
      </c>
      <c r="BS31" s="13">
        <v>0</v>
      </c>
      <c r="BT31" s="13">
        <v>4</v>
      </c>
      <c r="BU31" s="13">
        <v>4</v>
      </c>
      <c r="BV31" s="13">
        <v>4</v>
      </c>
      <c r="BW31" s="9">
        <v>4</v>
      </c>
      <c r="BZ31" s="57"/>
      <c r="CA31" s="57"/>
      <c r="CB31" s="57"/>
      <c r="CC31" s="57"/>
      <c r="CD31" s="57"/>
      <c r="CE31" s="57"/>
      <c r="CF31" s="57"/>
      <c r="CG31" s="57"/>
      <c r="CH31" s="57"/>
      <c r="CI31" s="57"/>
      <c r="CJ31" s="57"/>
      <c r="CK31" s="57"/>
      <c r="CL31" s="57"/>
      <c r="CM31" s="57"/>
    </row>
    <row r="32" spans="1:91" x14ac:dyDescent="0.3">
      <c r="A32" s="8">
        <v>15</v>
      </c>
      <c r="B32" s="14" t="s">
        <v>27</v>
      </c>
      <c r="C32" s="14" t="s">
        <v>40</v>
      </c>
      <c r="D32" s="7" t="s">
        <v>19</v>
      </c>
      <c r="E32" s="14">
        <v>2</v>
      </c>
      <c r="F32" s="14">
        <v>2</v>
      </c>
      <c r="G32" s="14">
        <v>2</v>
      </c>
      <c r="H32" s="14">
        <v>2</v>
      </c>
      <c r="I32" s="54"/>
      <c r="J32" s="14" t="s">
        <v>57</v>
      </c>
      <c r="K32" s="54" t="s">
        <v>81</v>
      </c>
      <c r="L32" s="14">
        <v>2</v>
      </c>
      <c r="M32" s="14">
        <v>2</v>
      </c>
      <c r="N32" s="14">
        <v>0</v>
      </c>
      <c r="O32" s="14">
        <v>2</v>
      </c>
      <c r="P32" s="14">
        <v>1</v>
      </c>
      <c r="Q32" s="14">
        <v>2</v>
      </c>
      <c r="R32" s="14">
        <v>0</v>
      </c>
      <c r="S32" s="14">
        <v>0</v>
      </c>
      <c r="T32" s="14">
        <v>3</v>
      </c>
      <c r="U32" s="14">
        <v>2</v>
      </c>
      <c r="V32" s="14">
        <v>3</v>
      </c>
      <c r="W32" s="14">
        <v>3</v>
      </c>
      <c r="X32" s="14">
        <v>0</v>
      </c>
      <c r="Y32" s="31">
        <v>3</v>
      </c>
      <c r="Z32" s="54"/>
      <c r="AA32" s="14">
        <v>0</v>
      </c>
      <c r="AB32" s="14">
        <v>0</v>
      </c>
      <c r="AC32" s="14">
        <v>0</v>
      </c>
      <c r="AD32" s="14">
        <v>0</v>
      </c>
      <c r="AE32" s="14">
        <v>2</v>
      </c>
      <c r="AF32" s="14">
        <v>0</v>
      </c>
      <c r="AG32" s="14">
        <v>2</v>
      </c>
      <c r="AH32" s="14">
        <v>3</v>
      </c>
      <c r="AI32" s="14">
        <v>0</v>
      </c>
      <c r="AJ32" s="14">
        <v>0</v>
      </c>
      <c r="AK32" s="14">
        <v>1</v>
      </c>
      <c r="AL32" s="14">
        <v>2</v>
      </c>
      <c r="AM32" s="14">
        <v>2</v>
      </c>
      <c r="AN32" s="14">
        <v>0</v>
      </c>
      <c r="AO32" s="14">
        <v>0</v>
      </c>
      <c r="AP32" s="14">
        <v>3</v>
      </c>
      <c r="AQ32" s="31">
        <v>0</v>
      </c>
      <c r="AR32" s="54"/>
      <c r="AS32" s="14">
        <v>3</v>
      </c>
      <c r="AT32" s="14">
        <v>3</v>
      </c>
      <c r="AU32" s="14">
        <v>2</v>
      </c>
      <c r="AV32" s="14">
        <v>2</v>
      </c>
      <c r="AW32" s="14">
        <v>3</v>
      </c>
      <c r="AX32" s="14">
        <v>0</v>
      </c>
      <c r="AY32" s="14">
        <v>2</v>
      </c>
      <c r="AZ32" s="14">
        <v>4</v>
      </c>
      <c r="BA32" s="14">
        <v>0</v>
      </c>
      <c r="BB32" s="14">
        <v>1</v>
      </c>
      <c r="BC32" s="14">
        <v>3</v>
      </c>
      <c r="BD32" s="14">
        <v>0</v>
      </c>
      <c r="BE32" s="14">
        <v>2</v>
      </c>
      <c r="BF32" s="14">
        <v>3</v>
      </c>
      <c r="BG32" s="14">
        <v>0</v>
      </c>
      <c r="BH32" s="14">
        <v>0</v>
      </c>
      <c r="BI32" s="14">
        <v>1</v>
      </c>
      <c r="BJ32" s="14">
        <v>3</v>
      </c>
      <c r="BK32" s="14">
        <v>4</v>
      </c>
      <c r="BL32" s="14">
        <v>2</v>
      </c>
      <c r="BM32" s="14">
        <v>0</v>
      </c>
      <c r="BN32" s="14">
        <v>0</v>
      </c>
      <c r="BO32" s="14">
        <v>0</v>
      </c>
      <c r="BP32" s="14">
        <v>0</v>
      </c>
      <c r="BQ32" s="14">
        <v>3</v>
      </c>
      <c r="BR32" s="14">
        <v>3</v>
      </c>
      <c r="BS32" s="14">
        <v>0</v>
      </c>
      <c r="BT32" s="14">
        <v>0</v>
      </c>
      <c r="BU32" s="14">
        <v>4</v>
      </c>
      <c r="BV32" s="14">
        <v>3</v>
      </c>
      <c r="BW32" s="7">
        <v>1</v>
      </c>
      <c r="BZ32" s="57"/>
      <c r="CA32" s="57"/>
      <c r="CB32" s="57"/>
      <c r="CC32" s="57"/>
      <c r="CD32" s="57"/>
      <c r="CE32" s="57"/>
      <c r="CF32" s="57"/>
      <c r="CG32" s="57"/>
      <c r="CH32" s="57"/>
      <c r="CI32" s="57"/>
      <c r="CJ32" s="57"/>
      <c r="CK32" s="57"/>
      <c r="CL32" s="57"/>
      <c r="CM32" s="57"/>
    </row>
    <row r="33" spans="1:91" x14ac:dyDescent="0.3">
      <c r="A33" s="10">
        <v>16</v>
      </c>
      <c r="B33" s="13" t="s">
        <v>27</v>
      </c>
      <c r="C33" s="13" t="s">
        <v>41</v>
      </c>
      <c r="D33" s="9" t="s">
        <v>19</v>
      </c>
      <c r="E33" s="13">
        <v>4</v>
      </c>
      <c r="F33" s="13">
        <v>1</v>
      </c>
      <c r="G33" s="13">
        <v>2</v>
      </c>
      <c r="H33" s="13">
        <v>2</v>
      </c>
      <c r="I33" s="54"/>
      <c r="J33" s="13" t="s">
        <v>55</v>
      </c>
      <c r="K33" s="54"/>
      <c r="L33" s="13">
        <v>3</v>
      </c>
      <c r="M33" s="13">
        <v>3</v>
      </c>
      <c r="N33" s="13">
        <v>1</v>
      </c>
      <c r="O33" s="13">
        <v>3</v>
      </c>
      <c r="P33" s="13">
        <v>1</v>
      </c>
      <c r="Q33" s="13">
        <v>3</v>
      </c>
      <c r="R33" s="13">
        <v>1</v>
      </c>
      <c r="S33" s="13">
        <v>1</v>
      </c>
      <c r="T33" s="13">
        <v>3</v>
      </c>
      <c r="U33" s="13">
        <v>1</v>
      </c>
      <c r="V33" s="13">
        <v>3</v>
      </c>
      <c r="W33" s="13">
        <v>2</v>
      </c>
      <c r="X33" s="13">
        <v>2</v>
      </c>
      <c r="Y33">
        <v>3</v>
      </c>
      <c r="Z33" s="54"/>
      <c r="AA33" s="13">
        <v>2</v>
      </c>
      <c r="AB33" s="13">
        <v>2</v>
      </c>
      <c r="AC33" s="13">
        <v>2</v>
      </c>
      <c r="AD33" s="13">
        <v>2</v>
      </c>
      <c r="AE33" s="13">
        <v>2</v>
      </c>
      <c r="AF33" s="13">
        <v>2</v>
      </c>
      <c r="AG33" s="13">
        <v>2</v>
      </c>
      <c r="AH33" s="13">
        <v>2</v>
      </c>
      <c r="AI33" s="13">
        <v>2</v>
      </c>
      <c r="AJ33" s="13">
        <v>2</v>
      </c>
      <c r="AK33" s="13">
        <v>2</v>
      </c>
      <c r="AL33" s="13">
        <v>2</v>
      </c>
      <c r="AM33" s="13">
        <v>2</v>
      </c>
      <c r="AN33" s="13">
        <v>2</v>
      </c>
      <c r="AO33" s="13">
        <v>2</v>
      </c>
      <c r="AP33" s="13">
        <v>2</v>
      </c>
      <c r="AQ33">
        <v>2</v>
      </c>
      <c r="AR33" s="54"/>
      <c r="AS33" s="13">
        <v>3</v>
      </c>
      <c r="AT33" s="13">
        <v>3</v>
      </c>
      <c r="AU33" s="13">
        <v>3</v>
      </c>
      <c r="AV33" s="13">
        <v>3</v>
      </c>
      <c r="AW33" s="13">
        <v>3</v>
      </c>
      <c r="AX33" s="13">
        <v>0</v>
      </c>
      <c r="AY33" s="13">
        <v>3</v>
      </c>
      <c r="AZ33" s="13">
        <v>3</v>
      </c>
      <c r="BA33" s="13">
        <v>0</v>
      </c>
      <c r="BB33" s="13">
        <v>3</v>
      </c>
      <c r="BC33" s="13">
        <v>0</v>
      </c>
      <c r="BD33" s="13">
        <v>0</v>
      </c>
      <c r="BE33" s="13">
        <v>0</v>
      </c>
      <c r="BF33" s="13">
        <v>3</v>
      </c>
      <c r="BG33" s="13">
        <v>0</v>
      </c>
      <c r="BH33" s="13">
        <v>0</v>
      </c>
      <c r="BI33" s="13">
        <v>3</v>
      </c>
      <c r="BJ33" s="13">
        <v>3</v>
      </c>
      <c r="BK33" s="13">
        <v>3</v>
      </c>
      <c r="BL33" s="13">
        <v>3</v>
      </c>
      <c r="BM33" s="13">
        <v>0</v>
      </c>
      <c r="BN33" s="13">
        <v>0</v>
      </c>
      <c r="BO33" s="13">
        <v>0</v>
      </c>
      <c r="BP33" s="13">
        <v>0</v>
      </c>
      <c r="BQ33" s="13">
        <v>0</v>
      </c>
      <c r="BR33" s="13">
        <v>0</v>
      </c>
      <c r="BS33" s="13">
        <v>0</v>
      </c>
      <c r="BT33" s="13">
        <v>0</v>
      </c>
      <c r="BU33" s="13">
        <v>0</v>
      </c>
      <c r="BV33" s="13">
        <v>0</v>
      </c>
      <c r="BW33" s="9">
        <v>0</v>
      </c>
      <c r="BZ33" s="57"/>
      <c r="CA33" s="57"/>
      <c r="CB33" s="57"/>
      <c r="CC33" s="57"/>
      <c r="CD33" s="57"/>
      <c r="CE33" s="57"/>
      <c r="CF33" s="57"/>
      <c r="CG33" s="57"/>
      <c r="CH33" s="57"/>
      <c r="CI33" s="57"/>
      <c r="CJ33" s="57"/>
      <c r="CK33" s="57"/>
      <c r="CL33" s="57"/>
      <c r="CM33" s="57"/>
    </row>
    <row r="34" spans="1:91" x14ac:dyDescent="0.3">
      <c r="A34" s="8">
        <v>17</v>
      </c>
      <c r="B34" s="14" t="s">
        <v>27</v>
      </c>
      <c r="C34" s="14" t="s">
        <v>41</v>
      </c>
      <c r="D34" s="7" t="s">
        <v>21</v>
      </c>
      <c r="E34" s="14">
        <v>4</v>
      </c>
      <c r="F34" s="14">
        <v>1</v>
      </c>
      <c r="G34" s="14">
        <v>4</v>
      </c>
      <c r="H34" s="14">
        <v>3</v>
      </c>
      <c r="I34" s="54"/>
      <c r="J34" s="14" t="s">
        <v>58</v>
      </c>
      <c r="K34" s="54"/>
      <c r="L34" s="14">
        <v>5</v>
      </c>
      <c r="M34" s="14">
        <v>4</v>
      </c>
      <c r="N34" s="14">
        <v>1</v>
      </c>
      <c r="O34" s="14">
        <v>4</v>
      </c>
      <c r="P34" s="14">
        <v>1</v>
      </c>
      <c r="Q34" s="14">
        <v>1</v>
      </c>
      <c r="R34" s="14">
        <v>0</v>
      </c>
      <c r="S34" s="14">
        <v>1</v>
      </c>
      <c r="T34" s="14">
        <v>3</v>
      </c>
      <c r="U34" s="14">
        <v>2</v>
      </c>
      <c r="V34" s="14">
        <v>4</v>
      </c>
      <c r="W34" s="14">
        <v>4</v>
      </c>
      <c r="X34" s="14">
        <v>3</v>
      </c>
      <c r="Y34" s="31">
        <v>4</v>
      </c>
      <c r="Z34" s="54"/>
      <c r="AA34" s="14">
        <v>2</v>
      </c>
      <c r="AB34" s="14">
        <v>1</v>
      </c>
      <c r="AC34" s="14">
        <v>2</v>
      </c>
      <c r="AD34" s="14">
        <v>0</v>
      </c>
      <c r="AE34" s="14">
        <v>3</v>
      </c>
      <c r="AF34" s="14">
        <v>0</v>
      </c>
      <c r="AG34" s="14">
        <v>2</v>
      </c>
      <c r="AH34" s="14">
        <v>4</v>
      </c>
      <c r="AI34" s="14">
        <v>1</v>
      </c>
      <c r="AJ34" s="14">
        <v>3</v>
      </c>
      <c r="AK34" s="14">
        <v>1</v>
      </c>
      <c r="AL34" s="14">
        <v>3</v>
      </c>
      <c r="AM34" s="14">
        <v>1</v>
      </c>
      <c r="AN34" s="14">
        <v>1</v>
      </c>
      <c r="AO34" s="14">
        <v>1</v>
      </c>
      <c r="AP34" s="14">
        <v>3</v>
      </c>
      <c r="AQ34" s="31">
        <v>4</v>
      </c>
      <c r="AR34" s="54"/>
      <c r="AS34" s="14">
        <v>3</v>
      </c>
      <c r="AT34" s="14">
        <v>3</v>
      </c>
      <c r="AU34" s="14">
        <v>3</v>
      </c>
      <c r="AV34" s="14">
        <v>2</v>
      </c>
      <c r="AW34" s="14">
        <v>4</v>
      </c>
      <c r="AX34" s="14">
        <v>2</v>
      </c>
      <c r="AY34" s="14">
        <v>3</v>
      </c>
      <c r="AZ34" s="14">
        <v>2</v>
      </c>
      <c r="BA34" s="14">
        <v>3</v>
      </c>
      <c r="BB34" s="14">
        <v>4</v>
      </c>
      <c r="BC34" s="14">
        <v>3</v>
      </c>
      <c r="BD34" s="14">
        <v>3</v>
      </c>
      <c r="BE34" s="14">
        <v>2</v>
      </c>
      <c r="BF34" s="14">
        <v>3</v>
      </c>
      <c r="BG34" s="14">
        <v>2</v>
      </c>
      <c r="BH34" s="14">
        <v>2</v>
      </c>
      <c r="BI34" s="14">
        <v>3</v>
      </c>
      <c r="BJ34" s="14">
        <v>3</v>
      </c>
      <c r="BK34" s="14">
        <v>4</v>
      </c>
      <c r="BL34" s="14">
        <v>3</v>
      </c>
      <c r="BM34" s="14">
        <v>2</v>
      </c>
      <c r="BN34" s="14">
        <v>4</v>
      </c>
      <c r="BO34" s="14">
        <v>1</v>
      </c>
      <c r="BP34" s="14">
        <v>0</v>
      </c>
      <c r="BQ34" s="14">
        <v>3</v>
      </c>
      <c r="BR34" s="14">
        <v>4</v>
      </c>
      <c r="BS34" s="14">
        <v>0</v>
      </c>
      <c r="BT34" s="14">
        <v>1</v>
      </c>
      <c r="BU34" s="14">
        <v>4</v>
      </c>
      <c r="BV34" s="14">
        <v>4</v>
      </c>
      <c r="BW34" s="7">
        <v>3</v>
      </c>
      <c r="BZ34" s="57"/>
      <c r="CA34" s="57"/>
      <c r="CB34" s="57"/>
      <c r="CC34" s="57"/>
      <c r="CD34" s="57"/>
      <c r="CE34" s="57"/>
      <c r="CF34" s="57"/>
      <c r="CG34" s="57"/>
      <c r="CH34" s="57"/>
      <c r="CI34" s="57"/>
      <c r="CJ34" s="57"/>
      <c r="CK34" s="57"/>
      <c r="CL34" s="57"/>
      <c r="CM34" s="57"/>
    </row>
    <row r="35" spans="1:91" x14ac:dyDescent="0.3">
      <c r="A35" s="8">
        <v>19</v>
      </c>
      <c r="B35" s="14" t="s">
        <v>27</v>
      </c>
      <c r="C35" s="14" t="s">
        <v>41</v>
      </c>
      <c r="D35" s="7" t="s">
        <v>21</v>
      </c>
      <c r="E35" s="14">
        <v>3</v>
      </c>
      <c r="F35" s="14">
        <v>2</v>
      </c>
      <c r="G35" s="14">
        <v>4</v>
      </c>
      <c r="H35" s="14">
        <v>2</v>
      </c>
      <c r="I35" s="54"/>
      <c r="J35" s="14" t="s">
        <v>55</v>
      </c>
      <c r="K35" s="54"/>
      <c r="L35" s="14">
        <v>5</v>
      </c>
      <c r="M35" s="14">
        <v>2</v>
      </c>
      <c r="N35" s="14">
        <v>0</v>
      </c>
      <c r="O35" s="14">
        <v>2</v>
      </c>
      <c r="P35" s="14">
        <v>4</v>
      </c>
      <c r="Q35" s="14">
        <v>0</v>
      </c>
      <c r="R35" s="14">
        <v>0</v>
      </c>
      <c r="S35" s="14">
        <v>0</v>
      </c>
      <c r="T35" s="14">
        <v>2</v>
      </c>
      <c r="U35" s="14">
        <v>3</v>
      </c>
      <c r="V35" s="14">
        <v>3</v>
      </c>
      <c r="W35" s="14">
        <v>2</v>
      </c>
      <c r="X35" s="14">
        <v>0</v>
      </c>
      <c r="Y35" s="31">
        <v>3</v>
      </c>
      <c r="Z35" s="54"/>
      <c r="AA35" s="14">
        <v>1</v>
      </c>
      <c r="AB35" s="14">
        <v>0</v>
      </c>
      <c r="AC35" s="14">
        <v>0</v>
      </c>
      <c r="AD35" s="14">
        <v>0</v>
      </c>
      <c r="AE35" s="14">
        <v>1</v>
      </c>
      <c r="AF35" s="14">
        <v>0</v>
      </c>
      <c r="AG35" s="14">
        <v>0</v>
      </c>
      <c r="AH35" s="14">
        <v>3</v>
      </c>
      <c r="AI35" s="14">
        <v>1</v>
      </c>
      <c r="AJ35" s="14">
        <v>0</v>
      </c>
      <c r="AK35" s="14">
        <v>1</v>
      </c>
      <c r="AL35" s="14">
        <v>0</v>
      </c>
      <c r="AM35" s="14">
        <v>0</v>
      </c>
      <c r="AN35" s="14">
        <v>0</v>
      </c>
      <c r="AO35" s="14">
        <v>0</v>
      </c>
      <c r="AP35" s="14">
        <v>2</v>
      </c>
      <c r="AQ35" s="31">
        <v>1</v>
      </c>
      <c r="AR35" s="54"/>
      <c r="AS35" s="14">
        <v>3</v>
      </c>
      <c r="AT35" s="14">
        <v>3</v>
      </c>
      <c r="AU35" s="14">
        <v>2</v>
      </c>
      <c r="AV35" s="14">
        <v>3</v>
      </c>
      <c r="AW35" s="14">
        <v>3</v>
      </c>
      <c r="AX35" s="14">
        <v>1</v>
      </c>
      <c r="AY35" s="14">
        <v>2</v>
      </c>
      <c r="AZ35" s="14">
        <v>1</v>
      </c>
      <c r="BA35" s="14">
        <v>3</v>
      </c>
      <c r="BB35" s="14">
        <v>2</v>
      </c>
      <c r="BC35" s="14">
        <v>2</v>
      </c>
      <c r="BD35" s="14">
        <v>2</v>
      </c>
      <c r="BE35" s="14">
        <v>3</v>
      </c>
      <c r="BF35" s="14">
        <v>3</v>
      </c>
      <c r="BG35" s="14">
        <v>2</v>
      </c>
      <c r="BH35" s="14">
        <v>2</v>
      </c>
      <c r="BI35" s="14">
        <v>1</v>
      </c>
      <c r="BJ35" s="14">
        <v>4</v>
      </c>
      <c r="BK35" s="14">
        <v>3</v>
      </c>
      <c r="BL35" s="14">
        <v>4</v>
      </c>
      <c r="BM35" s="14">
        <v>2</v>
      </c>
      <c r="BN35" s="14">
        <v>3</v>
      </c>
      <c r="BO35" s="14">
        <v>1</v>
      </c>
      <c r="BP35" s="14">
        <v>0</v>
      </c>
      <c r="BQ35" s="14">
        <v>3</v>
      </c>
      <c r="BR35" s="14">
        <v>2</v>
      </c>
      <c r="BS35" s="14">
        <v>1</v>
      </c>
      <c r="BT35" s="14">
        <v>1</v>
      </c>
      <c r="BU35" s="14">
        <v>3</v>
      </c>
      <c r="BV35" s="14">
        <v>2</v>
      </c>
      <c r="BW35" s="7">
        <v>4</v>
      </c>
      <c r="BZ35" s="57"/>
      <c r="CA35" s="57"/>
      <c r="CB35" s="57"/>
      <c r="CC35" s="57"/>
      <c r="CD35" s="57"/>
      <c r="CE35" s="57"/>
      <c r="CF35" s="57"/>
      <c r="CG35" s="57"/>
      <c r="CH35" s="57"/>
      <c r="CI35" s="57"/>
      <c r="CJ35" s="57"/>
      <c r="CK35" s="57"/>
      <c r="CL35" s="57"/>
      <c r="CM35" s="57"/>
    </row>
    <row r="36" spans="1:91" x14ac:dyDescent="0.3">
      <c r="A36" s="10">
        <v>20</v>
      </c>
      <c r="B36" s="13" t="s">
        <v>27</v>
      </c>
      <c r="C36" s="13" t="s">
        <v>40</v>
      </c>
      <c r="D36" s="9" t="s">
        <v>19</v>
      </c>
      <c r="E36" s="13">
        <v>2</v>
      </c>
      <c r="F36" s="13">
        <v>2</v>
      </c>
      <c r="G36" s="13">
        <v>4</v>
      </c>
      <c r="H36" s="13">
        <v>3</v>
      </c>
      <c r="I36" s="54"/>
      <c r="J36" s="13" t="s">
        <v>59</v>
      </c>
      <c r="K36" s="54"/>
      <c r="L36" s="13">
        <v>5</v>
      </c>
      <c r="M36" s="13">
        <v>4</v>
      </c>
      <c r="N36" s="13">
        <v>0</v>
      </c>
      <c r="O36" s="13">
        <v>4</v>
      </c>
      <c r="P36" s="13">
        <v>3</v>
      </c>
      <c r="Q36" s="13">
        <v>0</v>
      </c>
      <c r="R36" s="13">
        <v>0</v>
      </c>
      <c r="S36" s="13">
        <v>0</v>
      </c>
      <c r="T36" s="13">
        <v>4</v>
      </c>
      <c r="U36" s="13">
        <v>3</v>
      </c>
      <c r="V36" s="13">
        <v>4</v>
      </c>
      <c r="W36" s="13">
        <v>2</v>
      </c>
      <c r="X36" s="13">
        <v>2</v>
      </c>
      <c r="Y36">
        <v>4</v>
      </c>
      <c r="Z36" s="54"/>
      <c r="AA36" s="13">
        <v>3</v>
      </c>
      <c r="AB36" s="13">
        <v>0</v>
      </c>
      <c r="AC36" s="13">
        <v>2</v>
      </c>
      <c r="AD36" s="13">
        <v>0</v>
      </c>
      <c r="AE36" s="13">
        <v>4</v>
      </c>
      <c r="AF36" s="13">
        <v>0</v>
      </c>
      <c r="AG36" s="13">
        <v>4</v>
      </c>
      <c r="AH36" s="13">
        <v>4</v>
      </c>
      <c r="AI36" s="13">
        <v>0</v>
      </c>
      <c r="AJ36" s="13">
        <v>0</v>
      </c>
      <c r="AK36" s="13">
        <v>0</v>
      </c>
      <c r="AL36" s="13">
        <v>4</v>
      </c>
      <c r="AM36" s="13">
        <v>0</v>
      </c>
      <c r="AN36" s="13">
        <v>0</v>
      </c>
      <c r="AO36" s="13">
        <v>0</v>
      </c>
      <c r="AP36" s="13">
        <v>4</v>
      </c>
      <c r="AQ36">
        <v>2</v>
      </c>
      <c r="AR36" s="54"/>
      <c r="AS36" s="13">
        <v>3</v>
      </c>
      <c r="AT36" s="13">
        <v>3</v>
      </c>
      <c r="AU36" s="13">
        <v>3</v>
      </c>
      <c r="AV36" s="13">
        <v>4</v>
      </c>
      <c r="AW36" s="13">
        <v>3</v>
      </c>
      <c r="AX36" s="13">
        <v>0</v>
      </c>
      <c r="AY36" s="13">
        <v>4</v>
      </c>
      <c r="AZ36" s="13">
        <v>2</v>
      </c>
      <c r="BA36" s="13">
        <v>0</v>
      </c>
      <c r="BB36" s="13">
        <v>4</v>
      </c>
      <c r="BC36" s="13">
        <v>3</v>
      </c>
      <c r="BD36" s="13">
        <v>2</v>
      </c>
      <c r="BE36" s="13">
        <v>4</v>
      </c>
      <c r="BF36" s="13">
        <v>3</v>
      </c>
      <c r="BG36" s="13">
        <v>2</v>
      </c>
      <c r="BH36" s="13">
        <v>2</v>
      </c>
      <c r="BI36" s="13">
        <v>4</v>
      </c>
      <c r="BJ36" s="13">
        <v>3</v>
      </c>
      <c r="BK36" s="13">
        <v>3</v>
      </c>
      <c r="BL36" s="13">
        <v>4</v>
      </c>
      <c r="BM36" s="13">
        <v>0</v>
      </c>
      <c r="BN36" s="13">
        <v>3</v>
      </c>
      <c r="BO36" s="13">
        <v>0</v>
      </c>
      <c r="BP36" s="13">
        <v>0</v>
      </c>
      <c r="BQ36" s="13">
        <v>4</v>
      </c>
      <c r="BR36" s="13">
        <v>4</v>
      </c>
      <c r="BS36" s="13">
        <v>0</v>
      </c>
      <c r="BT36" s="13">
        <v>0</v>
      </c>
      <c r="BU36" s="13">
        <v>4</v>
      </c>
      <c r="BV36" s="13">
        <v>4</v>
      </c>
      <c r="BW36" s="9">
        <v>2</v>
      </c>
      <c r="BZ36" s="57"/>
      <c r="CA36" s="57"/>
      <c r="CB36" s="57"/>
      <c r="CC36" s="57"/>
      <c r="CD36" s="57"/>
      <c r="CE36" s="57"/>
      <c r="CF36" s="57"/>
      <c r="CG36" s="57"/>
      <c r="CH36" s="57"/>
      <c r="CI36" s="57"/>
      <c r="CJ36" s="57"/>
      <c r="CK36" s="57"/>
      <c r="CL36" s="57"/>
      <c r="CM36" s="57"/>
    </row>
    <row r="37" spans="1:91" x14ac:dyDescent="0.3">
      <c r="A37" s="8">
        <v>21</v>
      </c>
      <c r="B37" s="14" t="s">
        <v>27</v>
      </c>
      <c r="C37" s="14" t="s">
        <v>40</v>
      </c>
      <c r="D37" s="7" t="s">
        <v>19</v>
      </c>
      <c r="E37" s="14">
        <v>4</v>
      </c>
      <c r="F37" s="14">
        <v>2</v>
      </c>
      <c r="G37" s="14">
        <v>1</v>
      </c>
      <c r="H37" s="14">
        <v>2</v>
      </c>
      <c r="I37" s="54"/>
      <c r="J37" s="14" t="s">
        <v>60</v>
      </c>
      <c r="K37" s="54" t="s">
        <v>81</v>
      </c>
      <c r="L37" s="14">
        <v>4</v>
      </c>
      <c r="M37" s="14">
        <v>0</v>
      </c>
      <c r="N37" s="14">
        <v>0</v>
      </c>
      <c r="O37" s="14">
        <v>3</v>
      </c>
      <c r="P37" s="14">
        <v>2</v>
      </c>
      <c r="Q37" s="14">
        <v>0</v>
      </c>
      <c r="R37" s="14">
        <v>0</v>
      </c>
      <c r="S37" s="14">
        <v>0</v>
      </c>
      <c r="T37" s="14">
        <v>3</v>
      </c>
      <c r="U37" s="14">
        <v>2</v>
      </c>
      <c r="V37" s="14">
        <v>3</v>
      </c>
      <c r="W37" s="14">
        <v>1</v>
      </c>
      <c r="X37" s="14">
        <v>1</v>
      </c>
      <c r="Y37" s="31">
        <v>3</v>
      </c>
      <c r="Z37" s="54"/>
      <c r="AA37" s="14">
        <v>0</v>
      </c>
      <c r="AB37" s="14">
        <v>0</v>
      </c>
      <c r="AC37" s="14">
        <v>0</v>
      </c>
      <c r="AD37" s="14">
        <v>0</v>
      </c>
      <c r="AE37" s="14">
        <v>2</v>
      </c>
      <c r="AF37" s="14">
        <v>1</v>
      </c>
      <c r="AG37" s="14">
        <v>1</v>
      </c>
      <c r="AH37" s="14">
        <v>3</v>
      </c>
      <c r="AI37" s="14">
        <v>0</v>
      </c>
      <c r="AJ37" s="14">
        <v>0</v>
      </c>
      <c r="AK37" s="14">
        <v>3</v>
      </c>
      <c r="AL37" s="14">
        <v>0</v>
      </c>
      <c r="AM37" s="14">
        <v>0</v>
      </c>
      <c r="AN37" s="14">
        <v>0</v>
      </c>
      <c r="AO37" s="14">
        <v>0</v>
      </c>
      <c r="AP37" s="14">
        <v>2</v>
      </c>
      <c r="AQ37" s="31">
        <v>0</v>
      </c>
      <c r="AR37" s="54"/>
      <c r="AS37" s="14">
        <v>4</v>
      </c>
      <c r="AT37" s="14">
        <v>4</v>
      </c>
      <c r="AU37" s="14">
        <v>1</v>
      </c>
      <c r="AV37" s="14">
        <v>1</v>
      </c>
      <c r="AW37" s="14">
        <v>3</v>
      </c>
      <c r="AX37" s="14">
        <v>3</v>
      </c>
      <c r="AY37" s="14">
        <v>3</v>
      </c>
      <c r="AZ37" s="14">
        <v>4</v>
      </c>
      <c r="BA37" s="14">
        <v>4</v>
      </c>
      <c r="BB37" s="14">
        <v>0</v>
      </c>
      <c r="BC37" s="14">
        <v>4</v>
      </c>
      <c r="BD37" s="14">
        <v>4</v>
      </c>
      <c r="BE37" s="14">
        <v>3</v>
      </c>
      <c r="BF37" s="14">
        <v>2</v>
      </c>
      <c r="BG37" s="14">
        <v>0</v>
      </c>
      <c r="BH37" s="14">
        <v>0</v>
      </c>
      <c r="BI37" s="14">
        <v>0</v>
      </c>
      <c r="BJ37" s="14">
        <v>3</v>
      </c>
      <c r="BK37" s="14">
        <v>3</v>
      </c>
      <c r="BL37" s="14">
        <v>2</v>
      </c>
      <c r="BM37" s="14">
        <v>0</v>
      </c>
      <c r="BN37" s="14">
        <v>2</v>
      </c>
      <c r="BO37" s="14">
        <v>0</v>
      </c>
      <c r="BP37" s="14">
        <v>0</v>
      </c>
      <c r="BQ37" s="14">
        <v>3</v>
      </c>
      <c r="BR37" s="14">
        <v>2</v>
      </c>
      <c r="BS37" s="14">
        <v>0</v>
      </c>
      <c r="BT37" s="14">
        <v>2</v>
      </c>
      <c r="BU37" s="14">
        <v>3</v>
      </c>
      <c r="BV37" s="14">
        <v>3</v>
      </c>
      <c r="BW37" s="7">
        <v>0</v>
      </c>
      <c r="BZ37" s="57"/>
      <c r="CA37" s="57"/>
      <c r="CB37" s="57"/>
      <c r="CC37" s="57"/>
      <c r="CD37" s="57"/>
      <c r="CE37" s="57"/>
      <c r="CF37" s="57"/>
      <c r="CG37" s="57"/>
      <c r="CH37" s="57"/>
      <c r="CI37" s="57"/>
      <c r="CJ37" s="57"/>
      <c r="CK37" s="57"/>
      <c r="CL37" s="57"/>
      <c r="CM37" s="57"/>
    </row>
    <row r="38" spans="1:91" x14ac:dyDescent="0.3">
      <c r="A38" s="10">
        <v>22</v>
      </c>
      <c r="B38" s="13" t="s">
        <v>27</v>
      </c>
      <c r="C38" s="13" t="s">
        <v>41</v>
      </c>
      <c r="D38" s="9" t="s">
        <v>21</v>
      </c>
      <c r="E38" s="13">
        <v>1</v>
      </c>
      <c r="F38" s="13">
        <v>1</v>
      </c>
      <c r="G38" s="13">
        <v>3</v>
      </c>
      <c r="H38" s="13">
        <v>1</v>
      </c>
      <c r="I38" s="54"/>
      <c r="J38" s="13" t="s">
        <v>55</v>
      </c>
      <c r="K38" s="54"/>
      <c r="L38" s="13">
        <v>3</v>
      </c>
      <c r="M38" s="13">
        <v>3</v>
      </c>
      <c r="N38" s="13">
        <v>3</v>
      </c>
      <c r="O38" s="13">
        <v>2</v>
      </c>
      <c r="P38" s="13">
        <v>1</v>
      </c>
      <c r="Q38" s="13">
        <v>2</v>
      </c>
      <c r="R38" s="13">
        <v>3</v>
      </c>
      <c r="S38" s="13">
        <v>3</v>
      </c>
      <c r="T38" s="13">
        <v>2</v>
      </c>
      <c r="U38" s="13">
        <v>2</v>
      </c>
      <c r="V38" s="13">
        <v>2</v>
      </c>
      <c r="W38" s="13">
        <v>2</v>
      </c>
      <c r="X38" s="13">
        <v>1</v>
      </c>
      <c r="Y38">
        <v>3</v>
      </c>
      <c r="Z38" s="54"/>
      <c r="AA38" s="13">
        <v>4</v>
      </c>
      <c r="AB38" s="13">
        <v>2</v>
      </c>
      <c r="AC38" s="13">
        <v>4</v>
      </c>
      <c r="AD38" s="13">
        <v>4</v>
      </c>
      <c r="AE38" s="13">
        <v>2</v>
      </c>
      <c r="AF38" s="13">
        <v>1</v>
      </c>
      <c r="AG38" s="13">
        <v>2</v>
      </c>
      <c r="AH38" s="13">
        <v>2</v>
      </c>
      <c r="AI38" s="13">
        <v>2</v>
      </c>
      <c r="AJ38" s="13">
        <v>2</v>
      </c>
      <c r="AK38" s="13">
        <v>2</v>
      </c>
      <c r="AL38" s="13">
        <v>4</v>
      </c>
      <c r="AM38" s="13">
        <v>4</v>
      </c>
      <c r="AN38" s="13">
        <v>2</v>
      </c>
      <c r="AO38" s="13">
        <v>2</v>
      </c>
      <c r="AP38" s="13">
        <v>2</v>
      </c>
      <c r="AQ38">
        <v>2</v>
      </c>
      <c r="AR38" s="54"/>
      <c r="AS38" s="13">
        <v>1</v>
      </c>
      <c r="AT38" s="13">
        <v>2</v>
      </c>
      <c r="AU38" s="13">
        <v>2</v>
      </c>
      <c r="AV38" s="13">
        <v>2</v>
      </c>
      <c r="AW38" s="13">
        <v>2</v>
      </c>
      <c r="AX38" s="13">
        <v>2</v>
      </c>
      <c r="AY38" s="13">
        <v>1</v>
      </c>
      <c r="AZ38" s="13">
        <v>3</v>
      </c>
      <c r="BA38" s="13">
        <v>3</v>
      </c>
      <c r="BB38" s="13">
        <v>2</v>
      </c>
      <c r="BC38" s="13">
        <v>1</v>
      </c>
      <c r="BD38" s="13">
        <v>2</v>
      </c>
      <c r="BE38" s="13">
        <v>3</v>
      </c>
      <c r="BF38" s="13">
        <v>2</v>
      </c>
      <c r="BG38" s="13">
        <v>2</v>
      </c>
      <c r="BH38" s="13">
        <v>2</v>
      </c>
      <c r="BI38" s="13">
        <v>1</v>
      </c>
      <c r="BJ38" s="13">
        <v>1</v>
      </c>
      <c r="BK38" s="13">
        <v>2</v>
      </c>
      <c r="BL38" s="13">
        <v>3</v>
      </c>
      <c r="BM38" s="13">
        <v>3</v>
      </c>
      <c r="BN38" s="13">
        <v>1</v>
      </c>
      <c r="BO38" s="13">
        <v>3</v>
      </c>
      <c r="BP38" s="13">
        <v>3</v>
      </c>
      <c r="BQ38" s="13">
        <v>3</v>
      </c>
      <c r="BR38" s="13">
        <v>1</v>
      </c>
      <c r="BS38" s="13">
        <v>1</v>
      </c>
      <c r="BT38" s="13">
        <v>1</v>
      </c>
      <c r="BU38" s="13">
        <v>1</v>
      </c>
      <c r="BV38" s="13">
        <v>3</v>
      </c>
      <c r="BW38" s="9">
        <v>3</v>
      </c>
      <c r="BZ38" s="57"/>
      <c r="CA38" s="57"/>
      <c r="CB38" s="57"/>
      <c r="CC38" s="57"/>
      <c r="CD38" s="57"/>
      <c r="CE38" s="57"/>
      <c r="CF38" s="57"/>
      <c r="CG38" s="57"/>
      <c r="CH38" s="57"/>
      <c r="CI38" s="57"/>
      <c r="CJ38" s="57"/>
      <c r="CK38" s="57"/>
      <c r="CL38" s="57"/>
      <c r="CM38" s="57"/>
    </row>
    <row r="39" spans="1:91" x14ac:dyDescent="0.3">
      <c r="A39" s="8">
        <v>23</v>
      </c>
      <c r="B39" s="14" t="s">
        <v>27</v>
      </c>
      <c r="C39" s="14" t="s">
        <v>41</v>
      </c>
      <c r="D39" s="7" t="s">
        <v>19</v>
      </c>
      <c r="E39" s="14">
        <v>4</v>
      </c>
      <c r="F39" s="14">
        <v>2</v>
      </c>
      <c r="G39" s="14">
        <v>1</v>
      </c>
      <c r="H39" s="14">
        <v>2</v>
      </c>
      <c r="I39" s="54"/>
      <c r="J39" s="14" t="s">
        <v>58</v>
      </c>
      <c r="K39" s="54"/>
      <c r="L39" s="14">
        <v>3</v>
      </c>
      <c r="M39" s="14">
        <v>2</v>
      </c>
      <c r="N39" s="14">
        <v>0</v>
      </c>
      <c r="O39" s="14">
        <v>2</v>
      </c>
      <c r="P39" s="14">
        <v>0</v>
      </c>
      <c r="Q39" s="14">
        <v>0</v>
      </c>
      <c r="R39" s="14">
        <v>0</v>
      </c>
      <c r="S39" s="14">
        <v>0</v>
      </c>
      <c r="T39" s="14">
        <v>2</v>
      </c>
      <c r="U39" s="14">
        <v>1</v>
      </c>
      <c r="V39" s="14">
        <v>2</v>
      </c>
      <c r="W39" s="14">
        <v>2</v>
      </c>
      <c r="X39" s="14">
        <v>2</v>
      </c>
      <c r="Y39" s="31">
        <v>3</v>
      </c>
      <c r="Z39" s="54"/>
      <c r="AA39" s="14">
        <v>2</v>
      </c>
      <c r="AB39" s="14">
        <v>0</v>
      </c>
      <c r="AC39" s="14">
        <v>0</v>
      </c>
      <c r="AD39" s="14">
        <v>0</v>
      </c>
      <c r="AE39" s="14">
        <v>2</v>
      </c>
      <c r="AF39" s="14">
        <v>0</v>
      </c>
      <c r="AG39" s="14">
        <v>2</v>
      </c>
      <c r="AH39" s="14">
        <v>3</v>
      </c>
      <c r="AI39" s="14">
        <v>0</v>
      </c>
      <c r="AJ39" s="14">
        <v>0</v>
      </c>
      <c r="AK39" s="14">
        <v>2</v>
      </c>
      <c r="AL39" s="14">
        <v>0</v>
      </c>
      <c r="AM39" s="14">
        <v>0</v>
      </c>
      <c r="AN39" s="14">
        <v>0</v>
      </c>
      <c r="AO39" s="14">
        <v>0</v>
      </c>
      <c r="AP39" s="14">
        <v>2</v>
      </c>
      <c r="AQ39" s="31">
        <v>0</v>
      </c>
      <c r="AR39" s="54"/>
      <c r="AS39" s="14">
        <v>3</v>
      </c>
      <c r="AT39" s="14">
        <v>3</v>
      </c>
      <c r="AU39" s="14">
        <v>3</v>
      </c>
      <c r="AV39" s="14">
        <v>0</v>
      </c>
      <c r="AW39" s="14">
        <v>1</v>
      </c>
      <c r="AX39" s="14">
        <v>0</v>
      </c>
      <c r="AY39" s="14">
        <v>2</v>
      </c>
      <c r="AZ39" s="14">
        <v>4</v>
      </c>
      <c r="BA39" s="14">
        <v>4</v>
      </c>
      <c r="BB39" s="14">
        <v>4</v>
      </c>
      <c r="BC39" s="14">
        <v>4</v>
      </c>
      <c r="BD39" s="14">
        <v>2</v>
      </c>
      <c r="BE39" s="14">
        <v>3</v>
      </c>
      <c r="BF39" s="14">
        <v>4</v>
      </c>
      <c r="BG39" s="14">
        <v>0</v>
      </c>
      <c r="BH39" s="14">
        <v>0</v>
      </c>
      <c r="BI39" s="14">
        <v>2</v>
      </c>
      <c r="BJ39" s="14">
        <v>2</v>
      </c>
      <c r="BK39" s="14">
        <v>3</v>
      </c>
      <c r="BL39" s="14">
        <v>3</v>
      </c>
      <c r="BM39" s="14">
        <v>0</v>
      </c>
      <c r="BN39" s="14">
        <v>1</v>
      </c>
      <c r="BO39" s="14">
        <v>0</v>
      </c>
      <c r="BP39" s="14">
        <v>1</v>
      </c>
      <c r="BQ39" s="14">
        <v>3</v>
      </c>
      <c r="BR39" s="14">
        <v>3</v>
      </c>
      <c r="BS39" s="14">
        <v>0</v>
      </c>
      <c r="BT39" s="14">
        <v>1</v>
      </c>
      <c r="BU39" s="14">
        <v>3</v>
      </c>
      <c r="BV39" s="14">
        <v>0</v>
      </c>
      <c r="BW39" s="7">
        <v>0</v>
      </c>
      <c r="BZ39" s="57"/>
      <c r="CA39" s="57"/>
      <c r="CB39" s="57"/>
      <c r="CC39" s="57"/>
      <c r="CD39" s="57"/>
      <c r="CE39" s="57"/>
      <c r="CF39" s="57"/>
      <c r="CG39" s="57"/>
      <c r="CH39" s="57"/>
      <c r="CI39" s="57"/>
      <c r="CJ39" s="57"/>
      <c r="CK39" s="57"/>
      <c r="CL39" s="57"/>
      <c r="CM39" s="57"/>
    </row>
    <row r="40" spans="1:91" x14ac:dyDescent="0.3">
      <c r="A40" s="8">
        <v>25</v>
      </c>
      <c r="B40" s="14" t="s">
        <v>27</v>
      </c>
      <c r="C40" s="14" t="s">
        <v>41</v>
      </c>
      <c r="D40" s="7" t="s">
        <v>19</v>
      </c>
      <c r="E40" s="14">
        <v>2</v>
      </c>
      <c r="F40" s="14">
        <v>2</v>
      </c>
      <c r="G40" s="14">
        <v>1</v>
      </c>
      <c r="H40" s="14">
        <v>3</v>
      </c>
      <c r="I40" s="54"/>
      <c r="J40" s="14" t="s">
        <v>55</v>
      </c>
      <c r="K40" s="54"/>
      <c r="L40" s="14">
        <v>5</v>
      </c>
      <c r="M40" s="14">
        <v>4</v>
      </c>
      <c r="N40" s="14">
        <v>0</v>
      </c>
      <c r="O40" s="14">
        <v>4</v>
      </c>
      <c r="P40" s="14">
        <v>1</v>
      </c>
      <c r="Q40" s="14">
        <v>0</v>
      </c>
      <c r="R40" s="14">
        <v>0</v>
      </c>
      <c r="S40" s="14">
        <v>0</v>
      </c>
      <c r="T40" s="14">
        <v>4</v>
      </c>
      <c r="U40" s="14">
        <v>2</v>
      </c>
      <c r="V40" s="14">
        <v>4</v>
      </c>
      <c r="W40" s="14">
        <v>2</v>
      </c>
      <c r="X40" s="14">
        <v>0</v>
      </c>
      <c r="Y40" s="31">
        <v>4</v>
      </c>
      <c r="Z40" s="54"/>
      <c r="AA40" s="14">
        <v>4</v>
      </c>
      <c r="AB40" s="14">
        <v>0</v>
      </c>
      <c r="AC40" s="14">
        <v>0</v>
      </c>
      <c r="AD40" s="14">
        <v>0</v>
      </c>
      <c r="AE40" s="14">
        <v>4</v>
      </c>
      <c r="AF40" s="14">
        <v>0</v>
      </c>
      <c r="AG40" s="14">
        <v>3</v>
      </c>
      <c r="AH40" s="14">
        <v>3</v>
      </c>
      <c r="AI40" s="14">
        <v>0</v>
      </c>
      <c r="AJ40" s="14">
        <v>0</v>
      </c>
      <c r="AK40" s="14">
        <v>2</v>
      </c>
      <c r="AL40" s="14">
        <v>4</v>
      </c>
      <c r="AM40" s="14">
        <v>0</v>
      </c>
      <c r="AN40" s="14">
        <v>0</v>
      </c>
      <c r="AO40" s="14">
        <v>0</v>
      </c>
      <c r="AP40" s="14">
        <v>4</v>
      </c>
      <c r="AQ40" s="31">
        <v>2</v>
      </c>
      <c r="AR40" s="54"/>
      <c r="AS40" s="14">
        <v>3</v>
      </c>
      <c r="AT40" s="14">
        <v>3</v>
      </c>
      <c r="AU40" s="14">
        <v>2</v>
      </c>
      <c r="AV40" s="14">
        <v>3</v>
      </c>
      <c r="AW40" s="14">
        <v>3</v>
      </c>
      <c r="AX40" s="14">
        <v>0</v>
      </c>
      <c r="AY40" s="14">
        <v>2</v>
      </c>
      <c r="AZ40" s="14">
        <v>2</v>
      </c>
      <c r="BA40" s="14">
        <v>2</v>
      </c>
      <c r="BB40" s="14">
        <v>3</v>
      </c>
      <c r="BC40" s="14">
        <v>3</v>
      </c>
      <c r="BD40" s="14">
        <v>2</v>
      </c>
      <c r="BE40" s="14">
        <v>3</v>
      </c>
      <c r="BF40" s="14">
        <v>3</v>
      </c>
      <c r="BG40" s="14">
        <v>0</v>
      </c>
      <c r="BH40" s="14">
        <v>0</v>
      </c>
      <c r="BI40" s="14">
        <v>3</v>
      </c>
      <c r="BJ40" s="14">
        <v>4</v>
      </c>
      <c r="BK40" s="14">
        <v>4</v>
      </c>
      <c r="BL40" s="14">
        <v>3</v>
      </c>
      <c r="BM40" s="14">
        <v>3</v>
      </c>
      <c r="BN40" s="14">
        <v>3</v>
      </c>
      <c r="BO40" s="14">
        <v>0</v>
      </c>
      <c r="BP40" s="14">
        <v>0</v>
      </c>
      <c r="BQ40" s="14">
        <v>2</v>
      </c>
      <c r="BR40" s="14">
        <v>3</v>
      </c>
      <c r="BS40" s="14">
        <v>2</v>
      </c>
      <c r="BT40" s="14">
        <v>3</v>
      </c>
      <c r="BU40" s="14">
        <v>3</v>
      </c>
      <c r="BV40" s="14">
        <v>3</v>
      </c>
      <c r="BW40" s="7">
        <v>0</v>
      </c>
      <c r="BZ40" s="57"/>
      <c r="CA40" s="57"/>
      <c r="CB40" s="57"/>
      <c r="CC40" s="57"/>
      <c r="CD40" s="57"/>
      <c r="CE40" s="57"/>
      <c r="CF40" s="57"/>
      <c r="CG40" s="57"/>
      <c r="CH40" s="57"/>
      <c r="CI40" s="57"/>
      <c r="CJ40" s="57"/>
      <c r="CK40" s="57"/>
      <c r="CL40" s="57"/>
      <c r="CM40" s="57"/>
    </row>
    <row r="41" spans="1:91" x14ac:dyDescent="0.3">
      <c r="A41" s="10">
        <v>26</v>
      </c>
      <c r="B41" s="13" t="s">
        <v>27</v>
      </c>
      <c r="C41" s="13" t="s">
        <v>41</v>
      </c>
      <c r="D41" s="9" t="s">
        <v>19</v>
      </c>
      <c r="E41" s="13">
        <v>4</v>
      </c>
      <c r="F41" s="13">
        <v>2</v>
      </c>
      <c r="G41" s="13">
        <v>2</v>
      </c>
      <c r="H41" s="13">
        <v>2</v>
      </c>
      <c r="I41" s="54"/>
      <c r="J41" s="13" t="s">
        <v>55</v>
      </c>
      <c r="K41" s="54"/>
      <c r="L41" s="13">
        <v>2</v>
      </c>
      <c r="M41" s="13">
        <v>3</v>
      </c>
      <c r="N41" s="13">
        <v>1</v>
      </c>
      <c r="O41" s="13">
        <v>2</v>
      </c>
      <c r="P41" s="13">
        <v>2</v>
      </c>
      <c r="Q41" s="13">
        <v>0</v>
      </c>
      <c r="R41" s="13">
        <v>1</v>
      </c>
      <c r="S41" s="13">
        <v>0</v>
      </c>
      <c r="T41" s="13">
        <v>3</v>
      </c>
      <c r="U41" s="13">
        <v>2</v>
      </c>
      <c r="V41" s="13">
        <v>3</v>
      </c>
      <c r="W41" s="13">
        <v>2</v>
      </c>
      <c r="X41" s="13">
        <v>3</v>
      </c>
      <c r="Y41">
        <v>3</v>
      </c>
      <c r="Z41" s="54"/>
      <c r="AA41" s="13">
        <v>2</v>
      </c>
      <c r="AB41" s="13">
        <v>0</v>
      </c>
      <c r="AC41" s="13">
        <v>1</v>
      </c>
      <c r="AD41" s="13">
        <v>0</v>
      </c>
      <c r="AE41" s="13">
        <v>3</v>
      </c>
      <c r="AF41" s="13">
        <v>1</v>
      </c>
      <c r="AG41" s="13">
        <v>2</v>
      </c>
      <c r="AH41" s="13">
        <v>3</v>
      </c>
      <c r="AI41" s="13">
        <v>1</v>
      </c>
      <c r="AJ41" s="13">
        <v>1</v>
      </c>
      <c r="AK41" s="13">
        <v>1</v>
      </c>
      <c r="AL41" s="13">
        <v>2</v>
      </c>
      <c r="AM41" s="13">
        <v>1</v>
      </c>
      <c r="AN41" s="13">
        <v>0</v>
      </c>
      <c r="AO41" s="13">
        <v>0</v>
      </c>
      <c r="AP41" s="13">
        <v>3</v>
      </c>
      <c r="AQ41">
        <v>1</v>
      </c>
      <c r="AR41" s="54"/>
      <c r="AS41" s="13">
        <v>3</v>
      </c>
      <c r="AT41" s="13">
        <v>3</v>
      </c>
      <c r="AU41" s="13">
        <v>1</v>
      </c>
      <c r="AV41" s="13">
        <v>2</v>
      </c>
      <c r="AW41" s="13">
        <v>2</v>
      </c>
      <c r="AX41" s="13">
        <v>0</v>
      </c>
      <c r="AY41" s="13">
        <v>2</v>
      </c>
      <c r="AZ41" s="13">
        <v>4</v>
      </c>
      <c r="BA41" s="13">
        <v>2</v>
      </c>
      <c r="BB41" s="13">
        <v>1</v>
      </c>
      <c r="BC41" s="13">
        <v>2</v>
      </c>
      <c r="BD41" s="13">
        <v>2</v>
      </c>
      <c r="BE41" s="13">
        <v>2</v>
      </c>
      <c r="BF41" s="13">
        <v>2</v>
      </c>
      <c r="BG41" s="13">
        <v>0</v>
      </c>
      <c r="BH41" s="13">
        <v>0</v>
      </c>
      <c r="BI41" s="13">
        <v>2</v>
      </c>
      <c r="BJ41" s="13">
        <v>0</v>
      </c>
      <c r="BK41" s="13">
        <v>0</v>
      </c>
      <c r="BL41" s="13">
        <v>0</v>
      </c>
      <c r="BM41" s="13">
        <v>0</v>
      </c>
      <c r="BN41" s="13">
        <v>2</v>
      </c>
      <c r="BO41" s="13">
        <v>2</v>
      </c>
      <c r="BP41" s="13">
        <v>1</v>
      </c>
      <c r="BQ41" s="13">
        <v>2</v>
      </c>
      <c r="BR41" s="13">
        <v>2</v>
      </c>
      <c r="BS41" s="13">
        <v>1</v>
      </c>
      <c r="BT41" s="13">
        <v>1</v>
      </c>
      <c r="BU41" s="13">
        <v>2</v>
      </c>
      <c r="BV41" s="13">
        <v>2</v>
      </c>
      <c r="BW41" s="9">
        <v>0</v>
      </c>
      <c r="BZ41" s="57"/>
      <c r="CA41" s="57"/>
      <c r="CB41" s="57"/>
      <c r="CC41" s="57"/>
      <c r="CD41" s="57"/>
      <c r="CE41" s="57"/>
      <c r="CF41" s="57"/>
      <c r="CG41" s="57"/>
      <c r="CH41" s="57"/>
      <c r="CI41" s="57"/>
      <c r="CJ41" s="57"/>
      <c r="CK41" s="57"/>
      <c r="CL41" s="57"/>
      <c r="CM41" s="57"/>
    </row>
    <row r="42" spans="1:91" x14ac:dyDescent="0.3">
      <c r="A42" s="8">
        <v>27</v>
      </c>
      <c r="B42" s="14" t="s">
        <v>27</v>
      </c>
      <c r="C42" s="14" t="s">
        <v>41</v>
      </c>
      <c r="D42" s="7" t="s">
        <v>21</v>
      </c>
      <c r="E42" s="14">
        <v>1</v>
      </c>
      <c r="F42" s="14">
        <v>1</v>
      </c>
      <c r="G42" s="14">
        <v>1</v>
      </c>
      <c r="H42" s="14">
        <v>1</v>
      </c>
      <c r="I42" s="54"/>
      <c r="J42" s="14" t="s">
        <v>55</v>
      </c>
      <c r="K42" s="54"/>
      <c r="L42" s="14">
        <v>4</v>
      </c>
      <c r="M42" s="14">
        <v>2</v>
      </c>
      <c r="N42" s="14">
        <v>1</v>
      </c>
      <c r="O42" s="14">
        <v>2</v>
      </c>
      <c r="P42" s="14">
        <v>3</v>
      </c>
      <c r="Q42" s="14">
        <v>2</v>
      </c>
      <c r="R42" s="14">
        <v>1</v>
      </c>
      <c r="S42" s="14">
        <v>3</v>
      </c>
      <c r="T42" s="14">
        <v>3</v>
      </c>
      <c r="U42" s="14">
        <v>2</v>
      </c>
      <c r="V42" s="14">
        <v>2</v>
      </c>
      <c r="W42" s="14">
        <v>2</v>
      </c>
      <c r="X42" s="14">
        <v>1</v>
      </c>
      <c r="Y42" s="31">
        <v>0</v>
      </c>
      <c r="Z42" s="54"/>
      <c r="AA42" s="14">
        <v>2</v>
      </c>
      <c r="AB42" s="14">
        <v>4</v>
      </c>
      <c r="AC42" s="14">
        <v>0</v>
      </c>
      <c r="AD42" s="14">
        <v>0</v>
      </c>
      <c r="AE42" s="14">
        <v>3</v>
      </c>
      <c r="AF42" s="14">
        <v>1</v>
      </c>
      <c r="AG42" s="14">
        <v>2</v>
      </c>
      <c r="AH42" s="14">
        <v>2</v>
      </c>
      <c r="AI42" s="14">
        <v>3</v>
      </c>
      <c r="AJ42" s="14">
        <v>0</v>
      </c>
      <c r="AK42" s="14">
        <v>1</v>
      </c>
      <c r="AL42" s="14">
        <v>1</v>
      </c>
      <c r="AM42" s="14">
        <v>2</v>
      </c>
      <c r="AN42" s="14">
        <v>0</v>
      </c>
      <c r="AO42" s="14">
        <v>1</v>
      </c>
      <c r="AP42" s="14">
        <v>2</v>
      </c>
      <c r="AQ42" s="31">
        <v>3</v>
      </c>
      <c r="AR42" s="54"/>
      <c r="AS42" s="14">
        <v>3</v>
      </c>
      <c r="AT42" s="14">
        <v>3</v>
      </c>
      <c r="AU42" s="14">
        <v>3</v>
      </c>
      <c r="AV42" s="14">
        <v>2</v>
      </c>
      <c r="AW42" s="14">
        <v>2</v>
      </c>
      <c r="AX42" s="14">
        <v>0</v>
      </c>
      <c r="AY42" s="14">
        <v>1</v>
      </c>
      <c r="AZ42" s="14">
        <v>2</v>
      </c>
      <c r="BA42" s="14">
        <v>2</v>
      </c>
      <c r="BB42" s="14">
        <v>3</v>
      </c>
      <c r="BC42" s="14">
        <v>2</v>
      </c>
      <c r="BD42" s="14">
        <v>2</v>
      </c>
      <c r="BE42" s="14">
        <v>3</v>
      </c>
      <c r="BF42" s="14">
        <v>3</v>
      </c>
      <c r="BG42" s="14">
        <v>0</v>
      </c>
      <c r="BH42" s="14">
        <v>0</v>
      </c>
      <c r="BI42" s="14">
        <v>2</v>
      </c>
      <c r="BJ42" s="14">
        <v>3</v>
      </c>
      <c r="BK42" s="14">
        <v>3</v>
      </c>
      <c r="BL42" s="14">
        <v>4</v>
      </c>
      <c r="BM42" s="14">
        <v>1</v>
      </c>
      <c r="BN42" s="14">
        <v>3</v>
      </c>
      <c r="BO42" s="14">
        <v>2</v>
      </c>
      <c r="BP42" s="14">
        <v>0</v>
      </c>
      <c r="BQ42" s="14">
        <v>3</v>
      </c>
      <c r="BR42" s="14">
        <v>3</v>
      </c>
      <c r="BS42" s="14">
        <v>1</v>
      </c>
      <c r="BT42" s="14">
        <v>1</v>
      </c>
      <c r="BU42" s="14">
        <v>4</v>
      </c>
      <c r="BV42" s="14">
        <v>3</v>
      </c>
      <c r="BW42" s="7">
        <v>2</v>
      </c>
      <c r="BZ42" s="57"/>
      <c r="CA42" s="57"/>
      <c r="CB42" s="57"/>
      <c r="CC42" s="57"/>
      <c r="CD42" s="57"/>
      <c r="CE42" s="57"/>
      <c r="CF42" s="57"/>
      <c r="CG42" s="57"/>
      <c r="CH42" s="57"/>
      <c r="CI42" s="57"/>
      <c r="CJ42" s="57"/>
      <c r="CK42" s="57"/>
      <c r="CL42" s="57"/>
      <c r="CM42" s="57"/>
    </row>
    <row r="43" spans="1:91" x14ac:dyDescent="0.3">
      <c r="A43" s="10">
        <v>28</v>
      </c>
      <c r="B43" s="13" t="s">
        <v>27</v>
      </c>
      <c r="C43" s="13" t="s">
        <v>40</v>
      </c>
      <c r="D43" s="9" t="s">
        <v>21</v>
      </c>
      <c r="E43" s="13">
        <v>2</v>
      </c>
      <c r="F43" s="13">
        <v>2</v>
      </c>
      <c r="G43" s="13">
        <v>1</v>
      </c>
      <c r="H43" s="13">
        <v>2</v>
      </c>
      <c r="I43" s="54"/>
      <c r="J43" s="13" t="s">
        <v>61</v>
      </c>
      <c r="K43" s="54"/>
      <c r="L43" s="13">
        <v>5</v>
      </c>
      <c r="M43" s="13">
        <v>4</v>
      </c>
      <c r="N43" s="13">
        <v>0</v>
      </c>
      <c r="O43" s="13">
        <v>3</v>
      </c>
      <c r="P43" s="13">
        <v>1</v>
      </c>
      <c r="Q43" s="13">
        <v>0</v>
      </c>
      <c r="R43" s="13">
        <v>0</v>
      </c>
      <c r="S43" s="13">
        <v>0</v>
      </c>
      <c r="T43" s="13">
        <v>4</v>
      </c>
      <c r="U43" s="13">
        <v>3</v>
      </c>
      <c r="V43" s="13">
        <v>4</v>
      </c>
      <c r="W43" s="13">
        <v>0</v>
      </c>
      <c r="X43" s="13">
        <v>0</v>
      </c>
      <c r="Y43">
        <v>4</v>
      </c>
      <c r="Z43" s="54"/>
      <c r="AA43" s="13">
        <v>2</v>
      </c>
      <c r="AB43" s="13">
        <v>0</v>
      </c>
      <c r="AC43" s="13">
        <v>0</v>
      </c>
      <c r="AD43" s="13">
        <v>0</v>
      </c>
      <c r="AE43" s="13">
        <v>3</v>
      </c>
      <c r="AF43" s="13">
        <v>0</v>
      </c>
      <c r="AG43" s="13">
        <v>2</v>
      </c>
      <c r="AH43" s="13">
        <v>4</v>
      </c>
      <c r="AI43" s="13">
        <v>2</v>
      </c>
      <c r="AJ43" s="13">
        <v>0</v>
      </c>
      <c r="AK43" s="13">
        <v>3</v>
      </c>
      <c r="AL43" s="13">
        <v>4</v>
      </c>
      <c r="AM43" s="13">
        <v>1</v>
      </c>
      <c r="AN43" s="13">
        <v>0</v>
      </c>
      <c r="AO43" s="13">
        <v>0</v>
      </c>
      <c r="AP43" s="13">
        <v>2</v>
      </c>
      <c r="AQ43">
        <v>2</v>
      </c>
      <c r="AR43" s="54"/>
      <c r="AS43" s="13">
        <v>3</v>
      </c>
      <c r="AT43" s="13">
        <v>2</v>
      </c>
      <c r="AU43" s="13">
        <v>1</v>
      </c>
      <c r="AV43" s="13">
        <v>2</v>
      </c>
      <c r="AW43" s="13">
        <v>2</v>
      </c>
      <c r="AX43" s="13">
        <v>2</v>
      </c>
      <c r="AY43" s="13">
        <v>1</v>
      </c>
      <c r="AZ43" s="13">
        <v>3</v>
      </c>
      <c r="BA43" s="13">
        <v>3</v>
      </c>
      <c r="BB43" s="13">
        <v>0</v>
      </c>
      <c r="BC43" s="13">
        <v>1</v>
      </c>
      <c r="BD43" s="13">
        <v>1</v>
      </c>
      <c r="BE43" s="13">
        <v>4</v>
      </c>
      <c r="BF43" s="13">
        <v>1</v>
      </c>
      <c r="BG43" s="13">
        <v>0</v>
      </c>
      <c r="BH43" s="13">
        <v>0</v>
      </c>
      <c r="BI43" s="13">
        <v>3</v>
      </c>
      <c r="BJ43" s="13">
        <v>4</v>
      </c>
      <c r="BK43" s="13">
        <v>4</v>
      </c>
      <c r="BL43" s="13">
        <v>4</v>
      </c>
      <c r="BM43" s="13">
        <v>0</v>
      </c>
      <c r="BN43" s="13">
        <v>4</v>
      </c>
      <c r="BO43" s="13">
        <v>1</v>
      </c>
      <c r="BP43" s="13">
        <v>1</v>
      </c>
      <c r="BQ43" s="13">
        <v>4</v>
      </c>
      <c r="BR43" s="13">
        <v>3</v>
      </c>
      <c r="BS43" s="13">
        <v>0</v>
      </c>
      <c r="BT43" s="13">
        <v>1</v>
      </c>
      <c r="BU43" s="13">
        <v>1</v>
      </c>
      <c r="BV43" s="13">
        <v>2</v>
      </c>
      <c r="BW43" s="9">
        <v>1</v>
      </c>
      <c r="BZ43" s="57"/>
      <c r="CA43" s="57"/>
      <c r="CB43" s="57"/>
      <c r="CC43" s="57"/>
      <c r="CD43" s="57"/>
      <c r="CE43" s="57"/>
      <c r="CF43" s="57"/>
      <c r="CG43" s="57"/>
      <c r="CH43" s="57"/>
      <c r="CI43" s="57"/>
      <c r="CJ43" s="57"/>
      <c r="CK43" s="57"/>
      <c r="CL43" s="57"/>
      <c r="CM43" s="57"/>
    </row>
    <row r="44" spans="1:91" x14ac:dyDescent="0.3">
      <c r="A44" s="10">
        <v>30</v>
      </c>
      <c r="B44" s="13" t="s">
        <v>27</v>
      </c>
      <c r="C44" s="13" t="s">
        <v>41</v>
      </c>
      <c r="D44" s="9" t="s">
        <v>19</v>
      </c>
      <c r="E44" s="13">
        <v>4</v>
      </c>
      <c r="F44" s="13">
        <v>1</v>
      </c>
      <c r="G44" s="13">
        <v>1</v>
      </c>
      <c r="H44" s="13">
        <v>2</v>
      </c>
      <c r="I44" s="54"/>
      <c r="J44" s="13" t="s">
        <v>55</v>
      </c>
      <c r="K44" s="54"/>
      <c r="L44" s="13">
        <v>2</v>
      </c>
      <c r="M44" s="13">
        <v>2</v>
      </c>
      <c r="N44" s="13">
        <v>1</v>
      </c>
      <c r="O44" s="13">
        <v>1</v>
      </c>
      <c r="P44" s="13">
        <v>1</v>
      </c>
      <c r="Q44" s="13">
        <v>3</v>
      </c>
      <c r="R44" s="13">
        <v>1</v>
      </c>
      <c r="S44" s="13">
        <v>0</v>
      </c>
      <c r="T44" s="13">
        <v>3</v>
      </c>
      <c r="U44" s="13">
        <v>2</v>
      </c>
      <c r="V44" s="13">
        <v>4</v>
      </c>
      <c r="W44" s="13">
        <v>3</v>
      </c>
      <c r="X44" s="13">
        <v>2</v>
      </c>
      <c r="Y44">
        <v>4</v>
      </c>
      <c r="Z44" s="54"/>
      <c r="AA44" s="13">
        <v>0</v>
      </c>
      <c r="AB44" s="13">
        <v>0</v>
      </c>
      <c r="AC44" s="13">
        <v>0</v>
      </c>
      <c r="AD44" s="13">
        <v>2</v>
      </c>
      <c r="AE44" s="13">
        <v>3</v>
      </c>
      <c r="AF44" s="13">
        <v>1</v>
      </c>
      <c r="AG44" s="13">
        <v>2</v>
      </c>
      <c r="AH44" s="13">
        <v>2</v>
      </c>
      <c r="AI44" s="13">
        <v>0</v>
      </c>
      <c r="AJ44" s="13">
        <v>0</v>
      </c>
      <c r="AK44" s="13">
        <v>3</v>
      </c>
      <c r="AL44" s="13">
        <v>2</v>
      </c>
      <c r="AM44" s="13">
        <v>0</v>
      </c>
      <c r="AN44" s="13">
        <v>0</v>
      </c>
      <c r="AO44" s="13">
        <v>2</v>
      </c>
      <c r="AP44" s="13">
        <v>3</v>
      </c>
      <c r="AQ44">
        <v>3</v>
      </c>
      <c r="AR44" s="54"/>
      <c r="AS44" s="13">
        <v>2</v>
      </c>
      <c r="AT44" s="13">
        <v>2</v>
      </c>
      <c r="AU44" s="13">
        <v>1</v>
      </c>
      <c r="AV44" s="13">
        <v>2</v>
      </c>
      <c r="AW44" s="13">
        <v>3</v>
      </c>
      <c r="AX44" s="13">
        <v>0</v>
      </c>
      <c r="AY44" s="13">
        <v>4</v>
      </c>
      <c r="AZ44" s="13">
        <v>4</v>
      </c>
      <c r="BA44" s="13">
        <v>3</v>
      </c>
      <c r="BB44" s="13">
        <v>3</v>
      </c>
      <c r="BC44" s="13">
        <v>3</v>
      </c>
      <c r="BD44" s="13">
        <v>4</v>
      </c>
      <c r="BE44" s="13">
        <v>2</v>
      </c>
      <c r="BF44" s="13">
        <v>4</v>
      </c>
      <c r="BG44" s="13">
        <v>0</v>
      </c>
      <c r="BH44" s="13">
        <v>0</v>
      </c>
      <c r="BI44" s="13">
        <v>2</v>
      </c>
      <c r="BJ44" s="13">
        <v>3</v>
      </c>
      <c r="BK44" s="13">
        <v>2</v>
      </c>
      <c r="BL44" s="13">
        <v>1</v>
      </c>
      <c r="BM44" s="13">
        <v>0</v>
      </c>
      <c r="BN44" s="13">
        <v>3</v>
      </c>
      <c r="BO44" s="13">
        <v>0</v>
      </c>
      <c r="BP44" s="13">
        <v>0</v>
      </c>
      <c r="BQ44" s="13">
        <v>3</v>
      </c>
      <c r="BR44" s="13">
        <v>3</v>
      </c>
      <c r="BS44" s="13">
        <v>0</v>
      </c>
      <c r="BT44" s="13">
        <v>2</v>
      </c>
      <c r="BU44" s="13">
        <v>3</v>
      </c>
      <c r="BV44" s="13">
        <v>2</v>
      </c>
      <c r="BW44" s="9">
        <v>3</v>
      </c>
    </row>
    <row r="45" spans="1:91" x14ac:dyDescent="0.3">
      <c r="A45" s="8">
        <v>31</v>
      </c>
      <c r="B45" s="14" t="s">
        <v>27</v>
      </c>
      <c r="C45" s="14" t="s">
        <v>40</v>
      </c>
      <c r="D45" s="7" t="s">
        <v>19</v>
      </c>
      <c r="E45" s="14">
        <v>1</v>
      </c>
      <c r="F45" s="14">
        <v>1</v>
      </c>
      <c r="G45" s="14">
        <v>4</v>
      </c>
      <c r="H45" s="14">
        <v>1</v>
      </c>
      <c r="I45" s="54"/>
      <c r="J45" s="14" t="s">
        <v>62</v>
      </c>
      <c r="K45" s="54" t="s">
        <v>81</v>
      </c>
      <c r="L45" s="14">
        <v>3</v>
      </c>
      <c r="M45" s="14">
        <v>2</v>
      </c>
      <c r="N45" s="14">
        <v>2</v>
      </c>
      <c r="O45" s="14">
        <v>2</v>
      </c>
      <c r="P45" s="14">
        <v>2</v>
      </c>
      <c r="Q45" s="14">
        <v>3</v>
      </c>
      <c r="R45" s="14">
        <v>1</v>
      </c>
      <c r="S45" s="14">
        <v>2</v>
      </c>
      <c r="T45" s="14">
        <v>2</v>
      </c>
      <c r="U45" s="14">
        <v>2</v>
      </c>
      <c r="V45" s="14">
        <v>2</v>
      </c>
      <c r="W45" s="14">
        <v>2</v>
      </c>
      <c r="X45" s="14">
        <v>0</v>
      </c>
      <c r="Y45" s="31">
        <v>2</v>
      </c>
      <c r="Z45" s="54"/>
      <c r="AA45" s="14">
        <v>2</v>
      </c>
      <c r="AB45" s="14">
        <v>2</v>
      </c>
      <c r="AC45" s="14">
        <v>2</v>
      </c>
      <c r="AD45" s="14">
        <v>3</v>
      </c>
      <c r="AE45" s="14">
        <v>1</v>
      </c>
      <c r="AF45" s="14">
        <v>0</v>
      </c>
      <c r="AG45" s="14">
        <v>2</v>
      </c>
      <c r="AH45" s="14">
        <v>2</v>
      </c>
      <c r="AI45" s="14">
        <v>2</v>
      </c>
      <c r="AJ45" s="14">
        <v>2</v>
      </c>
      <c r="AK45" s="14">
        <v>1</v>
      </c>
      <c r="AL45" s="14">
        <v>2</v>
      </c>
      <c r="AM45" s="14">
        <v>2</v>
      </c>
      <c r="AN45" s="14">
        <v>2</v>
      </c>
      <c r="AO45" s="14">
        <v>2</v>
      </c>
      <c r="AP45" s="14">
        <v>2</v>
      </c>
      <c r="AQ45" s="31">
        <v>2</v>
      </c>
      <c r="AR45" s="54"/>
      <c r="AS45" s="14">
        <v>3</v>
      </c>
      <c r="AT45" s="14">
        <v>2</v>
      </c>
      <c r="AU45" s="14">
        <v>2</v>
      </c>
      <c r="AV45" s="14">
        <v>2</v>
      </c>
      <c r="AW45" s="14">
        <v>2</v>
      </c>
      <c r="AX45" s="14">
        <v>2</v>
      </c>
      <c r="AY45" s="14">
        <v>1</v>
      </c>
      <c r="AZ45" s="14">
        <v>4</v>
      </c>
      <c r="BA45" s="14">
        <v>0</v>
      </c>
      <c r="BB45" s="14">
        <v>2</v>
      </c>
      <c r="BC45" s="14">
        <v>4</v>
      </c>
      <c r="BD45" s="14">
        <v>4</v>
      </c>
      <c r="BE45" s="14">
        <v>4</v>
      </c>
      <c r="BF45" s="14">
        <v>4</v>
      </c>
      <c r="BG45" s="14">
        <v>2</v>
      </c>
      <c r="BH45" s="14">
        <v>2</v>
      </c>
      <c r="BI45" s="14">
        <v>3</v>
      </c>
      <c r="BJ45" s="14">
        <v>3</v>
      </c>
      <c r="BK45" s="14">
        <v>3</v>
      </c>
      <c r="BL45" s="14">
        <v>2</v>
      </c>
      <c r="BM45" s="14">
        <v>3</v>
      </c>
      <c r="BN45" s="14">
        <v>4</v>
      </c>
      <c r="BO45" s="14">
        <v>3</v>
      </c>
      <c r="BP45" s="14">
        <v>2</v>
      </c>
      <c r="BQ45" s="14">
        <v>4</v>
      </c>
      <c r="BR45" s="14">
        <v>4</v>
      </c>
      <c r="BS45" s="14">
        <v>0</v>
      </c>
      <c r="BT45" s="14">
        <v>0</v>
      </c>
      <c r="BU45" s="14">
        <v>1</v>
      </c>
      <c r="BV45" s="14">
        <v>2</v>
      </c>
      <c r="BW45" s="7">
        <v>2</v>
      </c>
    </row>
    <row r="46" spans="1:91" x14ac:dyDescent="0.3">
      <c r="A46" s="8">
        <v>33</v>
      </c>
      <c r="B46" s="14" t="s">
        <v>27</v>
      </c>
      <c r="C46" s="14" t="s">
        <v>41</v>
      </c>
      <c r="D46" s="7" t="s">
        <v>21</v>
      </c>
      <c r="E46" s="14">
        <v>3</v>
      </c>
      <c r="F46" s="14">
        <v>1</v>
      </c>
      <c r="G46" s="14">
        <v>4</v>
      </c>
      <c r="H46" s="14">
        <v>2</v>
      </c>
      <c r="I46" s="54"/>
      <c r="J46" s="14" t="s">
        <v>55</v>
      </c>
      <c r="K46" s="54"/>
      <c r="L46" s="14">
        <v>3</v>
      </c>
      <c r="M46" s="14">
        <v>2</v>
      </c>
      <c r="N46" s="14">
        <v>0</v>
      </c>
      <c r="O46" s="14">
        <v>4</v>
      </c>
      <c r="P46" s="14">
        <v>4</v>
      </c>
      <c r="Q46" s="14">
        <v>0</v>
      </c>
      <c r="R46" s="14">
        <v>0</v>
      </c>
      <c r="S46" s="14">
        <v>0</v>
      </c>
      <c r="T46" s="14">
        <v>2</v>
      </c>
      <c r="U46" s="14">
        <v>4</v>
      </c>
      <c r="V46" s="14">
        <v>2</v>
      </c>
      <c r="W46" s="14">
        <v>4</v>
      </c>
      <c r="X46" s="14">
        <v>3</v>
      </c>
      <c r="Y46" s="31">
        <v>4</v>
      </c>
      <c r="Z46" s="54"/>
      <c r="AA46" s="14">
        <v>1</v>
      </c>
      <c r="AB46" s="14">
        <v>0</v>
      </c>
      <c r="AC46" s="14">
        <v>1</v>
      </c>
      <c r="AD46" s="14">
        <v>0</v>
      </c>
      <c r="AE46" s="14">
        <v>2</v>
      </c>
      <c r="AF46" s="14">
        <v>0</v>
      </c>
      <c r="AG46" s="14">
        <v>2</v>
      </c>
      <c r="AH46" s="14">
        <v>3</v>
      </c>
      <c r="AI46" s="14">
        <v>1</v>
      </c>
      <c r="AJ46" s="14">
        <v>1</v>
      </c>
      <c r="AK46" s="14">
        <v>2</v>
      </c>
      <c r="AL46" s="14">
        <v>0</v>
      </c>
      <c r="AM46" s="14">
        <v>3</v>
      </c>
      <c r="AN46" s="14">
        <v>0</v>
      </c>
      <c r="AO46" s="14">
        <v>0</v>
      </c>
      <c r="AP46" s="14">
        <v>0</v>
      </c>
      <c r="AQ46" s="31">
        <v>3</v>
      </c>
      <c r="AR46" s="54"/>
      <c r="AS46" s="14">
        <v>0</v>
      </c>
      <c r="AT46" s="14">
        <v>1</v>
      </c>
      <c r="AU46" s="14">
        <v>3</v>
      </c>
      <c r="AV46" s="14">
        <v>1</v>
      </c>
      <c r="AW46" s="14">
        <v>3</v>
      </c>
      <c r="AX46" s="14">
        <v>1</v>
      </c>
      <c r="AY46" s="14">
        <v>3</v>
      </c>
      <c r="AZ46" s="14">
        <v>3</v>
      </c>
      <c r="BA46" s="14">
        <v>2</v>
      </c>
      <c r="BB46" s="14">
        <v>1</v>
      </c>
      <c r="BC46" s="14">
        <v>2</v>
      </c>
      <c r="BD46" s="14">
        <v>3</v>
      </c>
      <c r="BE46" s="14">
        <v>2</v>
      </c>
      <c r="BF46" s="14">
        <v>3</v>
      </c>
      <c r="BG46" s="14">
        <v>2</v>
      </c>
      <c r="BH46" s="14">
        <v>2</v>
      </c>
      <c r="BI46" s="14">
        <v>1</v>
      </c>
      <c r="BJ46" s="14">
        <v>3</v>
      </c>
      <c r="BK46" s="14">
        <v>2</v>
      </c>
      <c r="BL46" s="14">
        <v>3</v>
      </c>
      <c r="BM46" s="14">
        <v>1</v>
      </c>
      <c r="BN46" s="14">
        <v>3</v>
      </c>
      <c r="BO46" s="14">
        <v>0</v>
      </c>
      <c r="BP46" s="14">
        <v>0</v>
      </c>
      <c r="BQ46" s="14">
        <v>2</v>
      </c>
      <c r="BR46" s="14">
        <v>1</v>
      </c>
      <c r="BS46" s="14">
        <v>3</v>
      </c>
      <c r="BT46" s="14">
        <v>3</v>
      </c>
      <c r="BU46" s="14">
        <v>3</v>
      </c>
      <c r="BV46" s="14">
        <v>3</v>
      </c>
      <c r="BW46" s="7">
        <v>4</v>
      </c>
    </row>
    <row r="47" spans="1:91" x14ac:dyDescent="0.3">
      <c r="A47" s="10">
        <v>34</v>
      </c>
      <c r="B47" s="13" t="s">
        <v>27</v>
      </c>
      <c r="C47" s="13" t="s">
        <v>40</v>
      </c>
      <c r="D47" s="9" t="s">
        <v>19</v>
      </c>
      <c r="E47" s="13">
        <v>2</v>
      </c>
      <c r="F47" s="13">
        <v>2</v>
      </c>
      <c r="G47" s="13">
        <v>1</v>
      </c>
      <c r="H47" s="13">
        <v>2</v>
      </c>
      <c r="I47" s="54"/>
      <c r="J47" s="13" t="s">
        <v>63</v>
      </c>
      <c r="K47" s="54"/>
      <c r="L47" s="13">
        <v>3</v>
      </c>
      <c r="M47" s="13">
        <v>3</v>
      </c>
      <c r="N47" s="13">
        <v>0</v>
      </c>
      <c r="O47" s="13">
        <v>2</v>
      </c>
      <c r="P47" s="13">
        <v>3</v>
      </c>
      <c r="Q47" s="13">
        <v>0</v>
      </c>
      <c r="R47" s="13">
        <v>0</v>
      </c>
      <c r="S47" s="13">
        <v>0</v>
      </c>
      <c r="T47" s="13">
        <v>4</v>
      </c>
      <c r="U47" s="13">
        <v>3</v>
      </c>
      <c r="V47" s="13">
        <v>3</v>
      </c>
      <c r="W47" s="13">
        <v>3</v>
      </c>
      <c r="X47" s="13">
        <v>0</v>
      </c>
      <c r="Y47">
        <v>3</v>
      </c>
      <c r="Z47" s="54"/>
      <c r="AA47" s="13">
        <v>2</v>
      </c>
      <c r="AB47" s="13">
        <v>0</v>
      </c>
      <c r="AC47" s="13">
        <v>0</v>
      </c>
      <c r="AD47" s="13">
        <v>0</v>
      </c>
      <c r="AE47" s="13">
        <v>3</v>
      </c>
      <c r="AF47" s="13">
        <v>0</v>
      </c>
      <c r="AG47" s="13">
        <v>2</v>
      </c>
      <c r="AH47" s="13">
        <v>4</v>
      </c>
      <c r="AI47" s="13">
        <v>0</v>
      </c>
      <c r="AJ47" s="13">
        <v>0</v>
      </c>
      <c r="AK47" s="13">
        <v>3</v>
      </c>
      <c r="AL47" s="13">
        <v>2</v>
      </c>
      <c r="AM47" s="13">
        <v>0</v>
      </c>
      <c r="AN47" s="13">
        <v>0</v>
      </c>
      <c r="AO47" s="13">
        <v>0</v>
      </c>
      <c r="AP47" s="13">
        <v>3</v>
      </c>
      <c r="AQ47">
        <v>0</v>
      </c>
      <c r="AR47" s="54"/>
      <c r="AS47" s="13">
        <v>4</v>
      </c>
      <c r="AT47" s="13">
        <v>2</v>
      </c>
      <c r="AU47" s="13">
        <v>1</v>
      </c>
      <c r="AV47" s="13">
        <v>3</v>
      </c>
      <c r="AW47" s="13">
        <v>2</v>
      </c>
      <c r="AX47" s="13">
        <v>0</v>
      </c>
      <c r="AY47" s="13">
        <v>2</v>
      </c>
      <c r="AZ47" s="13">
        <v>4</v>
      </c>
      <c r="BA47" s="13">
        <v>4</v>
      </c>
      <c r="BB47" s="13">
        <v>2</v>
      </c>
      <c r="BC47" s="13">
        <v>2</v>
      </c>
      <c r="BD47" s="13">
        <v>3</v>
      </c>
      <c r="BE47" s="13">
        <v>3</v>
      </c>
      <c r="BF47" s="13">
        <v>1</v>
      </c>
      <c r="BG47" s="13">
        <v>2</v>
      </c>
      <c r="BH47" s="13">
        <v>2</v>
      </c>
      <c r="BI47" s="13">
        <v>2</v>
      </c>
      <c r="BJ47" s="13">
        <v>3</v>
      </c>
      <c r="BK47" s="13">
        <v>4</v>
      </c>
      <c r="BL47" s="13">
        <v>4</v>
      </c>
      <c r="BM47" s="13">
        <v>0</v>
      </c>
      <c r="BN47" s="13">
        <v>2</v>
      </c>
      <c r="BO47" s="13">
        <v>0</v>
      </c>
      <c r="BP47" s="13">
        <v>3</v>
      </c>
      <c r="BQ47" s="13">
        <v>4</v>
      </c>
      <c r="BR47" s="13">
        <v>2</v>
      </c>
      <c r="BS47" s="13">
        <v>2</v>
      </c>
      <c r="BT47" s="13">
        <v>1</v>
      </c>
      <c r="BU47" s="13">
        <v>2</v>
      </c>
      <c r="BV47" s="13">
        <v>4</v>
      </c>
      <c r="BW47" s="9">
        <v>0</v>
      </c>
    </row>
    <row r="48" spans="1:91" x14ac:dyDescent="0.3">
      <c r="A48" s="8">
        <v>35</v>
      </c>
      <c r="B48" s="14" t="s">
        <v>27</v>
      </c>
      <c r="C48" s="14" t="s">
        <v>41</v>
      </c>
      <c r="D48" s="7" t="s">
        <v>19</v>
      </c>
      <c r="E48" s="14">
        <v>2</v>
      </c>
      <c r="F48" s="14">
        <v>2</v>
      </c>
      <c r="G48" s="14">
        <v>4</v>
      </c>
      <c r="H48" s="14">
        <v>2</v>
      </c>
      <c r="I48" s="54"/>
      <c r="J48" s="14" t="s">
        <v>64</v>
      </c>
      <c r="K48" s="54" t="s">
        <v>81</v>
      </c>
      <c r="L48" s="14">
        <v>3</v>
      </c>
      <c r="M48" s="14">
        <v>3</v>
      </c>
      <c r="N48" s="14">
        <v>0</v>
      </c>
      <c r="O48" s="14">
        <v>3</v>
      </c>
      <c r="P48" s="14">
        <v>3</v>
      </c>
      <c r="Q48" s="14">
        <v>0</v>
      </c>
      <c r="R48" s="14">
        <v>0</v>
      </c>
      <c r="S48" s="14">
        <v>0</v>
      </c>
      <c r="T48" s="14">
        <v>3</v>
      </c>
      <c r="U48" s="14">
        <v>2</v>
      </c>
      <c r="V48" s="14">
        <v>3</v>
      </c>
      <c r="W48" s="14">
        <v>3</v>
      </c>
      <c r="X48" s="14">
        <v>1</v>
      </c>
      <c r="Y48" s="31">
        <v>3</v>
      </c>
      <c r="Z48" s="54"/>
      <c r="AA48" s="14">
        <v>2</v>
      </c>
      <c r="AB48" s="14">
        <v>0</v>
      </c>
      <c r="AC48" s="14">
        <v>1</v>
      </c>
      <c r="AD48" s="14">
        <v>0</v>
      </c>
      <c r="AE48" s="14">
        <v>3</v>
      </c>
      <c r="AF48" s="14">
        <v>0</v>
      </c>
      <c r="AG48" s="14">
        <v>2</v>
      </c>
      <c r="AH48" s="14">
        <v>3</v>
      </c>
      <c r="AI48" s="14">
        <v>0</v>
      </c>
      <c r="AJ48" s="14">
        <v>0</v>
      </c>
      <c r="AK48" s="14">
        <v>0</v>
      </c>
      <c r="AL48" s="14">
        <v>3</v>
      </c>
      <c r="AM48" s="14">
        <v>1</v>
      </c>
      <c r="AN48" s="14">
        <v>1</v>
      </c>
      <c r="AO48" s="14">
        <v>1</v>
      </c>
      <c r="AP48" s="14">
        <v>3</v>
      </c>
      <c r="AQ48" s="31">
        <v>1</v>
      </c>
      <c r="AR48" s="54"/>
      <c r="AS48" s="14">
        <v>3</v>
      </c>
      <c r="AT48" s="14">
        <v>3</v>
      </c>
      <c r="AU48" s="14">
        <v>3</v>
      </c>
      <c r="AV48" s="14">
        <v>3</v>
      </c>
      <c r="AW48" s="14">
        <v>2</v>
      </c>
      <c r="AX48" s="14">
        <v>1</v>
      </c>
      <c r="AY48" s="14">
        <v>2</v>
      </c>
      <c r="AZ48" s="14">
        <v>2</v>
      </c>
      <c r="BA48" s="14">
        <v>2</v>
      </c>
      <c r="BB48" s="14">
        <v>2</v>
      </c>
      <c r="BC48" s="14">
        <v>2</v>
      </c>
      <c r="BD48" s="14">
        <v>2</v>
      </c>
      <c r="BE48" s="14">
        <v>2</v>
      </c>
      <c r="BF48" s="14">
        <v>2</v>
      </c>
      <c r="BG48" s="14">
        <v>3</v>
      </c>
      <c r="BH48" s="14">
        <v>3</v>
      </c>
      <c r="BI48" s="14">
        <v>3</v>
      </c>
      <c r="BJ48" s="14">
        <v>3</v>
      </c>
      <c r="BK48" s="14">
        <v>3</v>
      </c>
      <c r="BL48" s="14">
        <v>3</v>
      </c>
      <c r="BM48" s="14">
        <v>2</v>
      </c>
      <c r="BN48" s="14">
        <v>3</v>
      </c>
      <c r="BO48" s="14">
        <v>1</v>
      </c>
      <c r="BP48" s="14">
        <v>0</v>
      </c>
      <c r="BQ48" s="14">
        <v>3</v>
      </c>
      <c r="BR48" s="14">
        <v>3</v>
      </c>
      <c r="BS48" s="14">
        <v>1</v>
      </c>
      <c r="BT48" s="14">
        <v>1</v>
      </c>
      <c r="BU48" s="14">
        <v>2</v>
      </c>
      <c r="BV48" s="14">
        <v>3</v>
      </c>
      <c r="BW48" s="7">
        <v>3</v>
      </c>
    </row>
    <row r="49" spans="1:134" x14ac:dyDescent="0.3">
      <c r="A49" s="8">
        <v>37</v>
      </c>
      <c r="B49" s="14" t="s">
        <v>27</v>
      </c>
      <c r="C49" s="14" t="s">
        <v>41</v>
      </c>
      <c r="D49" s="7" t="s">
        <v>21</v>
      </c>
      <c r="E49" s="14">
        <v>2</v>
      </c>
      <c r="F49" s="14">
        <v>2</v>
      </c>
      <c r="G49" s="14">
        <v>1</v>
      </c>
      <c r="H49" s="14">
        <v>3</v>
      </c>
      <c r="I49" s="54"/>
      <c r="J49" s="14" t="s">
        <v>64</v>
      </c>
      <c r="K49" s="54" t="s">
        <v>81</v>
      </c>
      <c r="L49" s="14">
        <v>4</v>
      </c>
      <c r="M49" s="14">
        <v>3</v>
      </c>
      <c r="N49" s="14">
        <v>0</v>
      </c>
      <c r="O49" s="14">
        <v>3</v>
      </c>
      <c r="P49" s="14">
        <v>2</v>
      </c>
      <c r="Q49" s="14">
        <v>0</v>
      </c>
      <c r="R49" s="14">
        <v>1</v>
      </c>
      <c r="S49" s="14">
        <v>0</v>
      </c>
      <c r="T49" s="14">
        <v>3</v>
      </c>
      <c r="U49" s="14">
        <v>3</v>
      </c>
      <c r="V49" s="14">
        <v>4</v>
      </c>
      <c r="W49" s="14">
        <v>3</v>
      </c>
      <c r="X49" s="14">
        <v>0</v>
      </c>
      <c r="Y49" s="31">
        <v>4</v>
      </c>
      <c r="Z49" s="54"/>
      <c r="AA49" s="14">
        <v>3</v>
      </c>
      <c r="AB49" s="14">
        <v>0</v>
      </c>
      <c r="AC49" s="14">
        <v>0</v>
      </c>
      <c r="AD49" s="14">
        <v>0</v>
      </c>
      <c r="AE49" s="14">
        <v>3</v>
      </c>
      <c r="AF49" s="14">
        <v>0</v>
      </c>
      <c r="AG49" s="14">
        <v>3</v>
      </c>
      <c r="AH49" s="14">
        <v>4</v>
      </c>
      <c r="AI49" s="14">
        <v>0</v>
      </c>
      <c r="AJ49" s="14">
        <v>0</v>
      </c>
      <c r="AK49" s="14">
        <v>0</v>
      </c>
      <c r="AL49" s="14">
        <v>2</v>
      </c>
      <c r="AM49" s="14">
        <v>0</v>
      </c>
      <c r="AN49" s="14">
        <v>0</v>
      </c>
      <c r="AO49" s="14">
        <v>1</v>
      </c>
      <c r="AP49" s="14">
        <v>3</v>
      </c>
      <c r="AQ49" s="31">
        <v>3</v>
      </c>
      <c r="AR49" s="54"/>
      <c r="AS49" s="14">
        <v>3</v>
      </c>
      <c r="AT49" s="14">
        <v>3</v>
      </c>
      <c r="AU49" s="14">
        <v>3</v>
      </c>
      <c r="AV49" s="14">
        <v>2</v>
      </c>
      <c r="AW49" s="14">
        <v>4</v>
      </c>
      <c r="AX49" s="14">
        <v>0</v>
      </c>
      <c r="AY49" s="14">
        <v>2</v>
      </c>
      <c r="AZ49" s="14">
        <v>3</v>
      </c>
      <c r="BA49" s="14">
        <v>3</v>
      </c>
      <c r="BB49" s="14">
        <v>4</v>
      </c>
      <c r="BC49" s="14">
        <v>4</v>
      </c>
      <c r="BD49" s="14">
        <v>3</v>
      </c>
      <c r="BE49" s="14">
        <v>3</v>
      </c>
      <c r="BF49" s="14">
        <v>4</v>
      </c>
      <c r="BG49" s="14">
        <v>0</v>
      </c>
      <c r="BH49" s="14">
        <v>0</v>
      </c>
      <c r="BI49" s="14">
        <v>3</v>
      </c>
      <c r="BJ49" s="14">
        <v>4</v>
      </c>
      <c r="BK49" s="14">
        <v>4</v>
      </c>
      <c r="BL49" s="14">
        <v>4</v>
      </c>
      <c r="BM49" s="14">
        <v>1</v>
      </c>
      <c r="BN49" s="14">
        <v>3</v>
      </c>
      <c r="BO49" s="14">
        <v>0</v>
      </c>
      <c r="BP49" s="14">
        <v>0</v>
      </c>
      <c r="BQ49" s="14">
        <v>4</v>
      </c>
      <c r="BR49" s="14">
        <v>4</v>
      </c>
      <c r="BS49" s="14">
        <v>1</v>
      </c>
      <c r="BT49" s="14">
        <v>0</v>
      </c>
      <c r="BU49" s="14">
        <v>3</v>
      </c>
      <c r="BV49" s="14">
        <v>2</v>
      </c>
      <c r="BW49" s="7">
        <v>1</v>
      </c>
    </row>
    <row r="50" spans="1:134" x14ac:dyDescent="0.3">
      <c r="A50" s="8">
        <v>41</v>
      </c>
      <c r="B50" s="14" t="s">
        <v>27</v>
      </c>
      <c r="C50" s="14" t="s">
        <v>41</v>
      </c>
      <c r="D50" s="7" t="s">
        <v>21</v>
      </c>
      <c r="E50" s="14">
        <v>4</v>
      </c>
      <c r="F50" s="14">
        <v>2</v>
      </c>
      <c r="G50" s="14">
        <v>1</v>
      </c>
      <c r="H50" s="14">
        <v>2</v>
      </c>
      <c r="I50" s="54"/>
      <c r="J50" s="14" t="s">
        <v>58</v>
      </c>
      <c r="K50" s="54"/>
      <c r="L50" s="14">
        <v>3</v>
      </c>
      <c r="M50" s="14">
        <v>2</v>
      </c>
      <c r="N50" s="14">
        <v>0</v>
      </c>
      <c r="O50" s="14">
        <v>3</v>
      </c>
      <c r="P50" s="14">
        <v>0</v>
      </c>
      <c r="Q50" s="14">
        <v>0</v>
      </c>
      <c r="R50" s="14">
        <v>0</v>
      </c>
      <c r="S50" s="14">
        <v>0</v>
      </c>
      <c r="T50" s="14">
        <v>2</v>
      </c>
      <c r="U50" s="14">
        <v>2</v>
      </c>
      <c r="V50" s="14">
        <v>2</v>
      </c>
      <c r="W50" s="14">
        <v>1</v>
      </c>
      <c r="X50" s="14">
        <v>0</v>
      </c>
      <c r="Y50" s="31">
        <v>3</v>
      </c>
      <c r="Z50" s="54"/>
      <c r="AA50" s="14">
        <v>1</v>
      </c>
      <c r="AB50" s="14">
        <v>0</v>
      </c>
      <c r="AC50" s="14">
        <v>0</v>
      </c>
      <c r="AD50" s="14">
        <v>0</v>
      </c>
      <c r="AE50" s="14">
        <v>2</v>
      </c>
      <c r="AF50" s="14">
        <v>0</v>
      </c>
      <c r="AG50" s="14">
        <v>1</v>
      </c>
      <c r="AH50" s="14">
        <v>3</v>
      </c>
      <c r="AI50" s="14">
        <v>0</v>
      </c>
      <c r="AJ50" s="14">
        <v>0</v>
      </c>
      <c r="AK50" s="14">
        <v>1</v>
      </c>
      <c r="AL50" s="14">
        <v>1</v>
      </c>
      <c r="AM50" s="14">
        <v>0</v>
      </c>
      <c r="AN50" s="14">
        <v>0</v>
      </c>
      <c r="AO50" s="14">
        <v>0</v>
      </c>
      <c r="AP50" s="14">
        <v>2</v>
      </c>
      <c r="AQ50" s="31">
        <v>0</v>
      </c>
      <c r="AR50" s="54"/>
      <c r="AS50" s="14">
        <v>3</v>
      </c>
      <c r="AT50" s="14">
        <v>3</v>
      </c>
      <c r="AU50" s="14">
        <v>3</v>
      </c>
      <c r="AV50" s="14">
        <v>2</v>
      </c>
      <c r="AW50" s="14">
        <v>3</v>
      </c>
      <c r="AX50" s="14">
        <v>0</v>
      </c>
      <c r="AY50" s="14">
        <v>2</v>
      </c>
      <c r="AZ50" s="14">
        <v>1</v>
      </c>
      <c r="BA50" s="14">
        <v>4</v>
      </c>
      <c r="BB50" s="14">
        <v>4</v>
      </c>
      <c r="BC50" s="14">
        <v>2</v>
      </c>
      <c r="BD50" s="14">
        <v>2</v>
      </c>
      <c r="BE50" s="14">
        <v>2</v>
      </c>
      <c r="BF50" s="14">
        <v>3</v>
      </c>
      <c r="BG50" s="14">
        <v>0</v>
      </c>
      <c r="BH50" s="14">
        <v>0</v>
      </c>
      <c r="BI50" s="14">
        <v>3</v>
      </c>
      <c r="BJ50" s="14">
        <v>4</v>
      </c>
      <c r="BK50" s="14">
        <v>4</v>
      </c>
      <c r="BL50" s="14">
        <v>3</v>
      </c>
      <c r="BM50" s="14">
        <v>0</v>
      </c>
      <c r="BN50" s="14">
        <v>3</v>
      </c>
      <c r="BO50" s="14">
        <v>0</v>
      </c>
      <c r="BP50" s="14">
        <v>1</v>
      </c>
      <c r="BQ50" s="14">
        <v>3</v>
      </c>
      <c r="BR50" s="14">
        <v>3</v>
      </c>
      <c r="BS50" s="14">
        <v>1</v>
      </c>
      <c r="BT50" s="14">
        <v>2</v>
      </c>
      <c r="BU50" s="14">
        <v>4</v>
      </c>
      <c r="BV50" s="14">
        <v>3</v>
      </c>
      <c r="BW50" s="7">
        <v>0</v>
      </c>
    </row>
    <row r="51" spans="1:134" x14ac:dyDescent="0.3">
      <c r="A51" s="10">
        <v>42</v>
      </c>
      <c r="B51" s="13" t="s">
        <v>27</v>
      </c>
      <c r="C51" s="13" t="s">
        <v>41</v>
      </c>
      <c r="D51" s="9" t="s">
        <v>21</v>
      </c>
      <c r="E51" s="13">
        <v>4</v>
      </c>
      <c r="F51" s="13">
        <v>1</v>
      </c>
      <c r="G51" s="13">
        <v>4</v>
      </c>
      <c r="H51" s="13">
        <v>1</v>
      </c>
      <c r="I51" s="54"/>
      <c r="J51" s="13" t="s">
        <v>55</v>
      </c>
      <c r="K51" s="54"/>
      <c r="L51" s="13">
        <v>3</v>
      </c>
      <c r="M51" s="13">
        <v>1</v>
      </c>
      <c r="N51" s="13">
        <v>2</v>
      </c>
      <c r="O51" s="13">
        <v>2</v>
      </c>
      <c r="P51" s="13">
        <v>3</v>
      </c>
      <c r="Q51" s="13">
        <v>0</v>
      </c>
      <c r="R51" s="13">
        <v>1</v>
      </c>
      <c r="S51" s="13">
        <v>0</v>
      </c>
      <c r="T51" s="13">
        <v>3</v>
      </c>
      <c r="U51" s="13">
        <v>3</v>
      </c>
      <c r="V51" s="13">
        <v>3</v>
      </c>
      <c r="W51" s="13">
        <v>3</v>
      </c>
      <c r="X51" s="13">
        <v>3</v>
      </c>
      <c r="Y51">
        <v>3</v>
      </c>
      <c r="Z51" s="54"/>
      <c r="AA51" s="13">
        <v>2</v>
      </c>
      <c r="AB51" s="13">
        <v>0</v>
      </c>
      <c r="AC51" s="13">
        <v>2</v>
      </c>
      <c r="AD51" s="13">
        <v>3</v>
      </c>
      <c r="AE51" s="13">
        <v>3</v>
      </c>
      <c r="AF51" s="13">
        <v>1</v>
      </c>
      <c r="AG51" s="13">
        <v>1</v>
      </c>
      <c r="AH51" s="13">
        <v>3</v>
      </c>
      <c r="AI51" s="13">
        <v>3</v>
      </c>
      <c r="AJ51" s="13">
        <v>0</v>
      </c>
      <c r="AK51" s="13">
        <v>3</v>
      </c>
      <c r="AL51" s="13">
        <v>1</v>
      </c>
      <c r="AM51" s="13">
        <v>1</v>
      </c>
      <c r="AN51" s="13">
        <v>0</v>
      </c>
      <c r="AO51" s="13">
        <v>3</v>
      </c>
      <c r="AP51" s="13">
        <v>1</v>
      </c>
      <c r="AQ51">
        <v>3</v>
      </c>
      <c r="AR51" s="54"/>
      <c r="AS51" s="13">
        <v>3</v>
      </c>
      <c r="AT51" s="13">
        <v>3</v>
      </c>
      <c r="AU51" s="13">
        <v>1</v>
      </c>
      <c r="AV51" s="13">
        <v>2</v>
      </c>
      <c r="AW51" s="13">
        <v>3</v>
      </c>
      <c r="AX51" s="13">
        <v>0</v>
      </c>
      <c r="AY51" s="13">
        <v>1</v>
      </c>
      <c r="AZ51" s="13">
        <v>0</v>
      </c>
      <c r="BA51" s="13">
        <v>4</v>
      </c>
      <c r="BB51" s="13">
        <v>3</v>
      </c>
      <c r="BC51" s="13">
        <v>3</v>
      </c>
      <c r="BD51" s="13">
        <v>2</v>
      </c>
      <c r="BE51" s="13">
        <v>3</v>
      </c>
      <c r="BF51" s="13">
        <v>3</v>
      </c>
      <c r="BG51" s="13">
        <v>0</v>
      </c>
      <c r="BH51" s="13">
        <v>0</v>
      </c>
      <c r="BI51" s="13">
        <v>3</v>
      </c>
      <c r="BJ51" s="13">
        <v>4</v>
      </c>
      <c r="BK51" s="13">
        <v>3</v>
      </c>
      <c r="BL51" s="13">
        <v>3</v>
      </c>
      <c r="BM51" s="13">
        <v>2</v>
      </c>
      <c r="BN51" s="13">
        <v>3</v>
      </c>
      <c r="BO51" s="13">
        <v>2</v>
      </c>
      <c r="BP51" s="13">
        <v>0</v>
      </c>
      <c r="BQ51" s="13">
        <v>3</v>
      </c>
      <c r="BR51" s="13">
        <v>3</v>
      </c>
      <c r="BS51" s="13">
        <v>3</v>
      </c>
      <c r="BT51" s="13">
        <v>3</v>
      </c>
      <c r="BU51" s="13">
        <v>3</v>
      </c>
      <c r="BV51" s="13">
        <v>2</v>
      </c>
      <c r="BW51" s="9">
        <v>3</v>
      </c>
    </row>
    <row r="52" spans="1:134" x14ac:dyDescent="0.3">
      <c r="A52" s="8">
        <v>43</v>
      </c>
      <c r="B52" s="14" t="s">
        <v>27</v>
      </c>
      <c r="C52" s="14" t="s">
        <v>40</v>
      </c>
      <c r="D52" s="7" t="s">
        <v>19</v>
      </c>
      <c r="E52" s="14">
        <v>2</v>
      </c>
      <c r="F52" s="14">
        <v>1</v>
      </c>
      <c r="G52" s="14">
        <v>1</v>
      </c>
      <c r="H52" s="14">
        <v>3</v>
      </c>
      <c r="I52" s="54"/>
      <c r="J52" s="14" t="s">
        <v>67</v>
      </c>
      <c r="K52" s="54" t="s">
        <v>81</v>
      </c>
      <c r="L52" s="14">
        <v>3</v>
      </c>
      <c r="M52" s="14">
        <v>3</v>
      </c>
      <c r="N52" s="14">
        <v>1</v>
      </c>
      <c r="O52" s="14">
        <v>3</v>
      </c>
      <c r="P52" s="14">
        <v>1</v>
      </c>
      <c r="Q52" s="14">
        <v>0</v>
      </c>
      <c r="R52" s="14">
        <v>1</v>
      </c>
      <c r="S52" s="14">
        <v>0</v>
      </c>
      <c r="T52" s="14">
        <v>3</v>
      </c>
      <c r="U52" s="14">
        <v>3</v>
      </c>
      <c r="V52" s="14">
        <v>4</v>
      </c>
      <c r="W52" s="14">
        <v>3</v>
      </c>
      <c r="X52" s="14">
        <v>1</v>
      </c>
      <c r="Y52" s="31">
        <v>3</v>
      </c>
      <c r="Z52" s="54"/>
      <c r="AA52" s="14">
        <v>3</v>
      </c>
      <c r="AB52" s="14">
        <v>0</v>
      </c>
      <c r="AC52" s="14">
        <v>1</v>
      </c>
      <c r="AD52" s="14">
        <v>0</v>
      </c>
      <c r="AE52" s="14">
        <v>3</v>
      </c>
      <c r="AF52" s="14">
        <v>0</v>
      </c>
      <c r="AG52" s="14">
        <v>3</v>
      </c>
      <c r="AH52" s="14">
        <v>4</v>
      </c>
      <c r="AI52" s="14">
        <v>3</v>
      </c>
      <c r="AJ52" s="14">
        <v>0</v>
      </c>
      <c r="AK52" s="14">
        <v>0</v>
      </c>
      <c r="AL52" s="14">
        <v>2</v>
      </c>
      <c r="AM52" s="14">
        <v>1</v>
      </c>
      <c r="AN52" s="14">
        <v>0</v>
      </c>
      <c r="AO52" s="14">
        <v>0</v>
      </c>
      <c r="AP52" s="14">
        <v>3</v>
      </c>
      <c r="AQ52" s="31">
        <v>2</v>
      </c>
      <c r="AR52" s="54"/>
      <c r="AS52" s="14">
        <v>4</v>
      </c>
      <c r="AT52" s="14">
        <v>3</v>
      </c>
      <c r="AU52" s="14">
        <v>3</v>
      </c>
      <c r="AV52" s="14">
        <v>3</v>
      </c>
      <c r="AW52" s="14">
        <v>3</v>
      </c>
      <c r="AX52" s="14">
        <v>0</v>
      </c>
      <c r="AY52" s="14">
        <v>3</v>
      </c>
      <c r="AZ52" s="14">
        <v>3</v>
      </c>
      <c r="BA52" s="14">
        <v>2</v>
      </c>
      <c r="BB52" s="14">
        <v>3</v>
      </c>
      <c r="BC52" s="14">
        <v>3</v>
      </c>
      <c r="BD52" s="14">
        <v>3</v>
      </c>
      <c r="BE52" s="14">
        <v>3</v>
      </c>
      <c r="BF52" s="14">
        <v>3</v>
      </c>
      <c r="BG52" s="14">
        <v>0</v>
      </c>
      <c r="BH52" s="14">
        <v>0</v>
      </c>
      <c r="BI52" s="14">
        <v>3</v>
      </c>
      <c r="BJ52" s="14">
        <v>4</v>
      </c>
      <c r="BK52" s="14">
        <v>4</v>
      </c>
      <c r="BL52" s="14">
        <v>4</v>
      </c>
      <c r="BM52" s="14">
        <v>0</v>
      </c>
      <c r="BN52" s="14">
        <v>3</v>
      </c>
      <c r="BO52" s="14">
        <v>1</v>
      </c>
      <c r="BP52" s="14">
        <v>0</v>
      </c>
      <c r="BQ52" s="14">
        <v>4</v>
      </c>
      <c r="BR52" s="14">
        <v>4</v>
      </c>
      <c r="BS52" s="14">
        <v>1</v>
      </c>
      <c r="BT52" s="14">
        <v>1</v>
      </c>
      <c r="BU52" s="14">
        <v>2</v>
      </c>
      <c r="BV52" s="14">
        <v>3</v>
      </c>
      <c r="BW52" s="7">
        <v>0</v>
      </c>
    </row>
    <row r="53" spans="1:134" x14ac:dyDescent="0.3">
      <c r="A53" s="10">
        <v>44</v>
      </c>
      <c r="B53" s="13" t="s">
        <v>27</v>
      </c>
      <c r="C53" s="13" t="s">
        <v>41</v>
      </c>
      <c r="D53" s="9" t="s">
        <v>21</v>
      </c>
      <c r="E53" s="13">
        <v>3</v>
      </c>
      <c r="F53" s="13">
        <v>1</v>
      </c>
      <c r="G53" s="13">
        <v>3</v>
      </c>
      <c r="H53" s="13">
        <v>1</v>
      </c>
      <c r="I53" s="54"/>
      <c r="J53" s="13" t="s">
        <v>55</v>
      </c>
      <c r="K53" s="54"/>
      <c r="L53" s="13">
        <v>4</v>
      </c>
      <c r="M53" s="13">
        <v>1</v>
      </c>
      <c r="N53" s="13">
        <v>0</v>
      </c>
      <c r="O53" s="13">
        <v>2</v>
      </c>
      <c r="P53" s="13">
        <v>4</v>
      </c>
      <c r="Q53" s="13">
        <v>2</v>
      </c>
      <c r="R53" s="13">
        <v>0</v>
      </c>
      <c r="S53" s="13">
        <v>2</v>
      </c>
      <c r="T53" s="13">
        <v>2</v>
      </c>
      <c r="U53" s="13">
        <v>4</v>
      </c>
      <c r="V53" s="13">
        <v>2</v>
      </c>
      <c r="W53" s="13">
        <v>3</v>
      </c>
      <c r="X53" s="13">
        <v>1</v>
      </c>
      <c r="Y53">
        <v>3</v>
      </c>
      <c r="Z53" s="54"/>
      <c r="AA53" s="13">
        <v>1</v>
      </c>
      <c r="AB53" s="13">
        <v>2</v>
      </c>
      <c r="AC53" s="13">
        <v>3</v>
      </c>
      <c r="AD53" s="13">
        <v>0</v>
      </c>
      <c r="AE53" s="13">
        <v>3</v>
      </c>
      <c r="AF53" s="13">
        <v>0</v>
      </c>
      <c r="AG53" s="13">
        <v>1</v>
      </c>
      <c r="AH53" s="13">
        <v>3</v>
      </c>
      <c r="AI53" s="13">
        <v>3</v>
      </c>
      <c r="AJ53" s="13">
        <v>2</v>
      </c>
      <c r="AK53" s="13">
        <v>1</v>
      </c>
      <c r="AL53" s="13">
        <v>1</v>
      </c>
      <c r="AM53" s="13">
        <v>2</v>
      </c>
      <c r="AN53" s="13">
        <v>0</v>
      </c>
      <c r="AO53" s="13">
        <v>0</v>
      </c>
      <c r="AP53" s="13">
        <v>2</v>
      </c>
      <c r="AQ53">
        <v>4</v>
      </c>
      <c r="AR53" s="54"/>
      <c r="AS53" s="13">
        <v>1</v>
      </c>
      <c r="AT53" s="13">
        <v>1</v>
      </c>
      <c r="AU53" s="13">
        <v>2</v>
      </c>
      <c r="AV53" s="13">
        <v>3</v>
      </c>
      <c r="AW53" s="13">
        <v>3</v>
      </c>
      <c r="AX53" s="13">
        <v>2</v>
      </c>
      <c r="AY53" s="13">
        <v>1</v>
      </c>
      <c r="AZ53" s="13">
        <v>1</v>
      </c>
      <c r="BA53" s="13">
        <v>0</v>
      </c>
      <c r="BB53" s="13">
        <v>3</v>
      </c>
      <c r="BC53" s="13">
        <v>2</v>
      </c>
      <c r="BD53" s="13">
        <v>2</v>
      </c>
      <c r="BE53" s="13">
        <v>4</v>
      </c>
      <c r="BF53" s="13">
        <v>3</v>
      </c>
      <c r="BG53" s="13">
        <v>1</v>
      </c>
      <c r="BH53" s="13">
        <v>1</v>
      </c>
      <c r="BI53" s="13">
        <v>0</v>
      </c>
      <c r="BJ53" s="13">
        <v>2</v>
      </c>
      <c r="BK53" s="13">
        <v>2</v>
      </c>
      <c r="BL53" s="13">
        <v>3</v>
      </c>
      <c r="BM53" s="13">
        <v>4</v>
      </c>
      <c r="BN53" s="13">
        <v>3</v>
      </c>
      <c r="BO53" s="13">
        <v>2</v>
      </c>
      <c r="BP53" s="13">
        <v>1</v>
      </c>
      <c r="BQ53" s="13">
        <v>3</v>
      </c>
      <c r="BR53" s="13">
        <v>1</v>
      </c>
      <c r="BS53" s="13">
        <v>0</v>
      </c>
      <c r="BT53" s="13">
        <v>2</v>
      </c>
      <c r="BU53" s="13">
        <v>3</v>
      </c>
      <c r="BV53" s="13">
        <v>1</v>
      </c>
      <c r="BW53" s="9">
        <v>3</v>
      </c>
    </row>
    <row r="54" spans="1:134" x14ac:dyDescent="0.3">
      <c r="A54" s="10">
        <v>46</v>
      </c>
      <c r="B54" s="13" t="s">
        <v>27</v>
      </c>
      <c r="C54" s="13" t="s">
        <v>40</v>
      </c>
      <c r="D54" s="9" t="s">
        <v>19</v>
      </c>
      <c r="E54" s="13">
        <v>2</v>
      </c>
      <c r="F54" s="13">
        <v>2</v>
      </c>
      <c r="G54" s="13">
        <v>1</v>
      </c>
      <c r="H54" s="13">
        <v>2</v>
      </c>
      <c r="I54" s="54"/>
      <c r="J54" s="13" t="s">
        <v>57</v>
      </c>
      <c r="K54" s="54" t="s">
        <v>81</v>
      </c>
      <c r="L54" s="13">
        <v>2</v>
      </c>
      <c r="M54" s="13">
        <v>3</v>
      </c>
      <c r="N54" s="13">
        <v>0</v>
      </c>
      <c r="O54" s="13">
        <v>2</v>
      </c>
      <c r="P54" s="13">
        <v>1</v>
      </c>
      <c r="Q54" s="13">
        <v>0</v>
      </c>
      <c r="R54" s="13">
        <v>0</v>
      </c>
      <c r="S54" s="13">
        <v>0</v>
      </c>
      <c r="T54" s="13">
        <v>3</v>
      </c>
      <c r="U54" s="13">
        <v>3</v>
      </c>
      <c r="V54" s="13">
        <v>3</v>
      </c>
      <c r="W54" s="13">
        <v>3</v>
      </c>
      <c r="X54" s="13">
        <v>1</v>
      </c>
      <c r="Y54">
        <v>3</v>
      </c>
      <c r="Z54" s="54"/>
      <c r="AA54" s="13">
        <v>0</v>
      </c>
      <c r="AB54" s="13">
        <v>0</v>
      </c>
      <c r="AC54" s="13">
        <v>0</v>
      </c>
      <c r="AD54" s="13">
        <v>0</v>
      </c>
      <c r="AE54" s="13">
        <v>3</v>
      </c>
      <c r="AF54" s="13">
        <v>0</v>
      </c>
      <c r="AG54" s="13">
        <v>2</v>
      </c>
      <c r="AH54" s="13">
        <v>3</v>
      </c>
      <c r="AI54" s="13">
        <v>0</v>
      </c>
      <c r="AJ54" s="13">
        <v>0</v>
      </c>
      <c r="AK54" s="13">
        <v>2</v>
      </c>
      <c r="AL54" s="13">
        <v>0</v>
      </c>
      <c r="AM54" s="13">
        <v>0</v>
      </c>
      <c r="AN54" s="13">
        <v>0</v>
      </c>
      <c r="AO54" s="13">
        <v>0</v>
      </c>
      <c r="AP54" s="13">
        <v>3</v>
      </c>
      <c r="AQ54">
        <v>0</v>
      </c>
      <c r="AR54" s="54"/>
      <c r="AS54" s="13">
        <v>3</v>
      </c>
      <c r="AT54" s="13">
        <v>3</v>
      </c>
      <c r="AU54" s="13">
        <v>3</v>
      </c>
      <c r="AV54" s="13">
        <v>2</v>
      </c>
      <c r="AW54" s="13">
        <v>3</v>
      </c>
      <c r="AX54" s="13">
        <v>0</v>
      </c>
      <c r="AY54" s="13">
        <v>3</v>
      </c>
      <c r="AZ54" s="13">
        <v>4</v>
      </c>
      <c r="BA54" s="13">
        <v>4</v>
      </c>
      <c r="BB54" s="13">
        <v>1</v>
      </c>
      <c r="BC54" s="13">
        <v>4</v>
      </c>
      <c r="BD54" s="13">
        <v>3</v>
      </c>
      <c r="BE54" s="13">
        <v>2</v>
      </c>
      <c r="BF54" s="13">
        <v>3</v>
      </c>
      <c r="BG54" s="13">
        <v>0</v>
      </c>
      <c r="BH54" s="13">
        <v>0</v>
      </c>
      <c r="BI54" s="13">
        <v>2</v>
      </c>
      <c r="BJ54" s="13">
        <v>4</v>
      </c>
      <c r="BK54" s="13">
        <v>4</v>
      </c>
      <c r="BL54" s="13">
        <v>4</v>
      </c>
      <c r="BM54" s="13">
        <v>0</v>
      </c>
      <c r="BN54" s="13">
        <v>3</v>
      </c>
      <c r="BO54" s="13">
        <v>0</v>
      </c>
      <c r="BP54" s="13">
        <v>2</v>
      </c>
      <c r="BQ54" s="13">
        <v>4</v>
      </c>
      <c r="BR54" s="13">
        <v>2</v>
      </c>
      <c r="BS54" s="13">
        <v>1</v>
      </c>
      <c r="BT54" s="13">
        <v>0</v>
      </c>
      <c r="BU54" s="13">
        <v>4</v>
      </c>
      <c r="BV54" s="13">
        <v>3</v>
      </c>
      <c r="BW54" s="9">
        <v>2</v>
      </c>
    </row>
    <row r="55" spans="1:134" x14ac:dyDescent="0.3">
      <c r="A55" s="10">
        <v>48</v>
      </c>
      <c r="B55" s="13" t="s">
        <v>27</v>
      </c>
      <c r="C55" s="13" t="s">
        <v>41</v>
      </c>
      <c r="D55" s="9" t="s">
        <v>21</v>
      </c>
      <c r="E55" s="13">
        <v>2</v>
      </c>
      <c r="F55" s="13">
        <v>1</v>
      </c>
      <c r="G55" s="13">
        <v>4</v>
      </c>
      <c r="H55" s="13">
        <v>3</v>
      </c>
      <c r="I55" s="54"/>
      <c r="J55" s="13" t="s">
        <v>55</v>
      </c>
      <c r="K55" s="54"/>
      <c r="L55" s="13">
        <v>5</v>
      </c>
      <c r="M55" s="13">
        <v>3</v>
      </c>
      <c r="N55" s="13">
        <v>0</v>
      </c>
      <c r="O55" s="13">
        <v>3</v>
      </c>
      <c r="P55" s="13">
        <v>3</v>
      </c>
      <c r="Q55" s="13">
        <v>3</v>
      </c>
      <c r="R55" s="13">
        <v>0</v>
      </c>
      <c r="S55" s="13">
        <v>0</v>
      </c>
      <c r="T55" s="13">
        <v>4</v>
      </c>
      <c r="U55" s="13">
        <v>3</v>
      </c>
      <c r="V55" s="13">
        <v>3</v>
      </c>
      <c r="W55" s="13">
        <v>4</v>
      </c>
      <c r="X55" s="13">
        <v>0</v>
      </c>
      <c r="Y55">
        <v>3</v>
      </c>
      <c r="Z55" s="54"/>
      <c r="AA55" s="13">
        <v>1</v>
      </c>
      <c r="AB55" s="13">
        <v>0</v>
      </c>
      <c r="AC55" s="13">
        <v>3</v>
      </c>
      <c r="AD55" s="13">
        <v>0</v>
      </c>
      <c r="AE55" s="13">
        <v>3</v>
      </c>
      <c r="AF55" s="13">
        <v>0</v>
      </c>
      <c r="AG55" s="13">
        <v>2</v>
      </c>
      <c r="AH55" s="13">
        <v>4</v>
      </c>
      <c r="AI55" s="13">
        <v>4</v>
      </c>
      <c r="AJ55" s="13">
        <v>3</v>
      </c>
      <c r="AK55" s="13">
        <v>2</v>
      </c>
      <c r="AL55" s="13">
        <v>3</v>
      </c>
      <c r="AM55" s="13">
        <v>3</v>
      </c>
      <c r="AN55" s="13">
        <v>0</v>
      </c>
      <c r="AO55" s="13">
        <v>0</v>
      </c>
      <c r="AP55" s="13">
        <v>2</v>
      </c>
      <c r="AQ55">
        <v>4</v>
      </c>
      <c r="AR55" s="54"/>
      <c r="AS55" s="13">
        <v>3</v>
      </c>
      <c r="AT55" s="13">
        <v>3</v>
      </c>
      <c r="AU55" s="13">
        <v>4</v>
      </c>
      <c r="AV55" s="13">
        <v>1</v>
      </c>
      <c r="AW55" s="13">
        <v>3</v>
      </c>
      <c r="AX55" s="13">
        <v>0</v>
      </c>
      <c r="AY55" s="13">
        <v>4</v>
      </c>
      <c r="AZ55" s="13">
        <v>1</v>
      </c>
      <c r="BA55" s="13">
        <v>4</v>
      </c>
      <c r="BB55" s="13">
        <v>2</v>
      </c>
      <c r="BC55" s="13">
        <v>0</v>
      </c>
      <c r="BD55" s="13">
        <v>2</v>
      </c>
      <c r="BE55" s="13">
        <v>2</v>
      </c>
      <c r="BF55" s="13">
        <v>3</v>
      </c>
      <c r="BG55" s="13">
        <v>0</v>
      </c>
      <c r="BH55" s="13">
        <v>0</v>
      </c>
      <c r="BI55" s="13">
        <v>4</v>
      </c>
      <c r="BJ55" s="13">
        <v>4</v>
      </c>
      <c r="BK55" s="13">
        <v>4</v>
      </c>
      <c r="BL55" s="13">
        <v>4</v>
      </c>
      <c r="BM55" s="13">
        <v>1</v>
      </c>
      <c r="BN55" s="13">
        <v>4</v>
      </c>
      <c r="BO55" s="13">
        <v>1</v>
      </c>
      <c r="BP55" s="13">
        <v>0</v>
      </c>
      <c r="BQ55" s="13">
        <v>4</v>
      </c>
      <c r="BR55" s="13">
        <v>4</v>
      </c>
      <c r="BS55" s="13">
        <v>3</v>
      </c>
      <c r="BT55" s="13">
        <v>1</v>
      </c>
      <c r="BU55" s="13">
        <v>3</v>
      </c>
      <c r="BV55" s="13">
        <v>4</v>
      </c>
      <c r="BW55" s="9">
        <v>3</v>
      </c>
    </row>
    <row r="56" spans="1:134" x14ac:dyDescent="0.3">
      <c r="A56" s="8">
        <v>49</v>
      </c>
      <c r="B56" s="14" t="s">
        <v>27</v>
      </c>
      <c r="C56" s="14" t="s">
        <v>41</v>
      </c>
      <c r="D56" s="7" t="s">
        <v>19</v>
      </c>
      <c r="E56" s="14">
        <v>4</v>
      </c>
      <c r="F56" s="14">
        <v>2</v>
      </c>
      <c r="G56" s="14">
        <v>1</v>
      </c>
      <c r="H56" s="14">
        <v>2</v>
      </c>
      <c r="I56" s="54"/>
      <c r="J56" s="14" t="s">
        <v>68</v>
      </c>
      <c r="K56" s="54"/>
      <c r="L56" s="14">
        <v>3</v>
      </c>
      <c r="M56" s="14">
        <v>3</v>
      </c>
      <c r="N56" s="14">
        <v>0</v>
      </c>
      <c r="O56" s="14">
        <v>2</v>
      </c>
      <c r="P56" s="14">
        <v>0</v>
      </c>
      <c r="Q56" s="14">
        <v>1</v>
      </c>
      <c r="R56" s="14">
        <v>0</v>
      </c>
      <c r="S56" s="14">
        <v>0</v>
      </c>
      <c r="T56" s="14">
        <v>2</v>
      </c>
      <c r="U56" s="14">
        <v>2</v>
      </c>
      <c r="V56" s="14">
        <v>0</v>
      </c>
      <c r="W56" s="14">
        <v>0</v>
      </c>
      <c r="X56" s="14">
        <v>2</v>
      </c>
      <c r="Y56" s="31">
        <v>4</v>
      </c>
      <c r="Z56" s="54"/>
      <c r="AA56" s="14">
        <v>0</v>
      </c>
      <c r="AB56" s="14">
        <v>0</v>
      </c>
      <c r="AC56" s="14">
        <v>0</v>
      </c>
      <c r="AD56" s="14">
        <v>0</v>
      </c>
      <c r="AE56" s="14">
        <v>2</v>
      </c>
      <c r="AF56" s="14">
        <v>0</v>
      </c>
      <c r="AG56" s="14">
        <v>2</v>
      </c>
      <c r="AH56" s="14">
        <v>3</v>
      </c>
      <c r="AI56" s="14">
        <v>1</v>
      </c>
      <c r="AJ56" s="14">
        <v>0</v>
      </c>
      <c r="AK56" s="14">
        <v>1</v>
      </c>
      <c r="AL56" s="14">
        <v>0</v>
      </c>
      <c r="AM56" s="14">
        <v>0</v>
      </c>
      <c r="AN56" s="14">
        <v>0</v>
      </c>
      <c r="AO56" s="14">
        <v>0</v>
      </c>
      <c r="AP56" s="14">
        <v>3</v>
      </c>
      <c r="AQ56" s="31">
        <v>0</v>
      </c>
      <c r="AR56" s="54"/>
      <c r="AS56" s="14">
        <v>4</v>
      </c>
      <c r="AT56" s="14">
        <v>3</v>
      </c>
      <c r="AU56" s="14">
        <v>3</v>
      </c>
      <c r="AV56" s="14">
        <v>3</v>
      </c>
      <c r="AW56" s="14">
        <v>4</v>
      </c>
      <c r="AX56" s="14">
        <v>0</v>
      </c>
      <c r="AY56" s="14">
        <v>3</v>
      </c>
      <c r="AZ56" s="14">
        <v>2</v>
      </c>
      <c r="BA56" s="14">
        <v>4</v>
      </c>
      <c r="BB56" s="14">
        <v>3</v>
      </c>
      <c r="BC56" s="14">
        <v>3</v>
      </c>
      <c r="BD56" s="14">
        <v>2</v>
      </c>
      <c r="BE56" s="14">
        <v>3</v>
      </c>
      <c r="BF56" s="14">
        <v>4</v>
      </c>
      <c r="BG56" s="14">
        <v>0</v>
      </c>
      <c r="BH56" s="14">
        <v>0</v>
      </c>
      <c r="BI56" s="14">
        <v>4</v>
      </c>
      <c r="BJ56" s="14">
        <v>4</v>
      </c>
      <c r="BK56" s="14">
        <v>4</v>
      </c>
      <c r="BL56" s="14">
        <v>4</v>
      </c>
      <c r="BM56" s="14">
        <v>1</v>
      </c>
      <c r="BN56" s="14">
        <v>4</v>
      </c>
      <c r="BO56" s="14">
        <v>2</v>
      </c>
      <c r="BP56" s="14">
        <v>2</v>
      </c>
      <c r="BQ56" s="14">
        <v>3</v>
      </c>
      <c r="BR56" s="14">
        <v>4</v>
      </c>
      <c r="BS56" s="14">
        <v>2</v>
      </c>
      <c r="BT56" s="14">
        <v>1</v>
      </c>
      <c r="BU56" s="14">
        <v>2</v>
      </c>
      <c r="BV56" s="14">
        <v>4</v>
      </c>
      <c r="BW56" s="7">
        <v>0</v>
      </c>
    </row>
    <row r="57" spans="1:134" x14ac:dyDescent="0.3">
      <c r="A57" s="10">
        <v>50</v>
      </c>
      <c r="B57" s="13" t="s">
        <v>27</v>
      </c>
      <c r="C57" s="13" t="s">
        <v>41</v>
      </c>
      <c r="D57" s="9" t="s">
        <v>21</v>
      </c>
      <c r="E57" s="13">
        <v>4</v>
      </c>
      <c r="F57" s="13">
        <v>1</v>
      </c>
      <c r="G57" s="13">
        <v>1</v>
      </c>
      <c r="H57" s="13">
        <v>2</v>
      </c>
      <c r="I57" s="54"/>
      <c r="J57" s="13" t="s">
        <v>55</v>
      </c>
      <c r="K57" s="54"/>
      <c r="L57" s="13">
        <v>2</v>
      </c>
      <c r="M57" s="13">
        <v>1</v>
      </c>
      <c r="N57" s="13">
        <v>0</v>
      </c>
      <c r="O57" s="13">
        <v>3</v>
      </c>
      <c r="P57" s="13">
        <v>0</v>
      </c>
      <c r="Q57" s="13">
        <v>1</v>
      </c>
      <c r="R57" s="13">
        <v>0</v>
      </c>
      <c r="S57" s="13">
        <v>0</v>
      </c>
      <c r="T57" s="13">
        <v>3</v>
      </c>
      <c r="U57" s="13">
        <v>1</v>
      </c>
      <c r="V57" s="13">
        <v>2</v>
      </c>
      <c r="W57" s="13">
        <v>2</v>
      </c>
      <c r="X57" s="13">
        <v>1</v>
      </c>
      <c r="Y57">
        <v>2</v>
      </c>
      <c r="Z57" s="54"/>
      <c r="AA57" s="13">
        <v>2</v>
      </c>
      <c r="AB57" s="13">
        <v>1</v>
      </c>
      <c r="AC57" s="13">
        <v>0</v>
      </c>
      <c r="AD57" s="13">
        <v>1</v>
      </c>
      <c r="AE57" s="13">
        <v>2</v>
      </c>
      <c r="AF57" s="13">
        <v>0</v>
      </c>
      <c r="AG57" s="13">
        <v>3</v>
      </c>
      <c r="AH57" s="13">
        <v>3</v>
      </c>
      <c r="AI57" s="13">
        <v>1</v>
      </c>
      <c r="AJ57" s="13">
        <v>0</v>
      </c>
      <c r="AK57" s="13">
        <v>2</v>
      </c>
      <c r="AL57" s="13">
        <v>2</v>
      </c>
      <c r="AM57" s="13">
        <v>1</v>
      </c>
      <c r="AN57" s="13">
        <v>0</v>
      </c>
      <c r="AO57" s="13">
        <v>1</v>
      </c>
      <c r="AP57" s="13">
        <v>3</v>
      </c>
      <c r="AQ57">
        <v>1</v>
      </c>
      <c r="AR57" s="54"/>
      <c r="AS57" s="13">
        <v>4</v>
      </c>
      <c r="AT57" s="13">
        <v>3</v>
      </c>
      <c r="AU57" s="13">
        <v>3</v>
      </c>
      <c r="AV57" s="13">
        <v>2</v>
      </c>
      <c r="AW57" s="13">
        <v>3</v>
      </c>
      <c r="AX57" s="13">
        <v>0</v>
      </c>
      <c r="AY57" s="13">
        <v>1</v>
      </c>
      <c r="AZ57" s="13">
        <v>2</v>
      </c>
      <c r="BA57" s="13">
        <v>3</v>
      </c>
      <c r="BB57" s="13">
        <v>2</v>
      </c>
      <c r="BC57" s="13">
        <v>3</v>
      </c>
      <c r="BD57" s="13">
        <v>2</v>
      </c>
      <c r="BE57" s="13">
        <v>3</v>
      </c>
      <c r="BF57" s="13">
        <v>3</v>
      </c>
      <c r="BG57" s="13">
        <v>0</v>
      </c>
      <c r="BH57" s="13">
        <v>0</v>
      </c>
      <c r="BI57" s="13">
        <v>2</v>
      </c>
      <c r="BJ57" s="13">
        <v>4</v>
      </c>
      <c r="BK57" s="13">
        <v>4</v>
      </c>
      <c r="BL57" s="13">
        <v>4</v>
      </c>
      <c r="BM57" s="13">
        <v>1</v>
      </c>
      <c r="BN57" s="13">
        <v>2</v>
      </c>
      <c r="BO57" s="13">
        <v>0</v>
      </c>
      <c r="BP57" s="13">
        <v>0</v>
      </c>
      <c r="BQ57" s="13">
        <v>3</v>
      </c>
      <c r="BR57" s="13">
        <v>4</v>
      </c>
      <c r="BS57" s="13">
        <v>1</v>
      </c>
      <c r="BT57" s="13">
        <v>3</v>
      </c>
      <c r="BU57" s="13">
        <v>4</v>
      </c>
      <c r="BV57" s="13">
        <v>3</v>
      </c>
      <c r="BW57" s="9">
        <v>0</v>
      </c>
    </row>
    <row r="58" spans="1:134" ht="15" thickBot="1" x14ac:dyDescent="0.35">
      <c r="A58" s="150">
        <v>52</v>
      </c>
      <c r="B58" s="152" t="s">
        <v>27</v>
      </c>
      <c r="C58" s="152" t="s">
        <v>40</v>
      </c>
      <c r="D58" s="12" t="s">
        <v>21</v>
      </c>
      <c r="E58" s="152">
        <v>2</v>
      </c>
      <c r="F58" s="152">
        <v>2</v>
      </c>
      <c r="G58" s="152">
        <v>4</v>
      </c>
      <c r="H58" s="152">
        <v>3</v>
      </c>
      <c r="I58" s="55"/>
      <c r="J58" s="152" t="s">
        <v>69</v>
      </c>
      <c r="K58" s="55" t="s">
        <v>81</v>
      </c>
      <c r="L58" s="152">
        <v>5</v>
      </c>
      <c r="M58" s="152">
        <v>4</v>
      </c>
      <c r="N58" s="152">
        <v>0</v>
      </c>
      <c r="O58" s="152">
        <v>3</v>
      </c>
      <c r="P58" s="152">
        <v>3</v>
      </c>
      <c r="Q58" s="152">
        <v>0</v>
      </c>
      <c r="R58" s="152">
        <v>0</v>
      </c>
      <c r="S58" s="152">
        <v>0</v>
      </c>
      <c r="T58" s="152">
        <v>4</v>
      </c>
      <c r="U58" s="152">
        <v>3</v>
      </c>
      <c r="V58" s="152">
        <v>4</v>
      </c>
      <c r="W58" s="152">
        <v>3</v>
      </c>
      <c r="X58" s="152">
        <v>1</v>
      </c>
      <c r="Y58" s="15">
        <v>4</v>
      </c>
      <c r="Z58" s="55"/>
      <c r="AA58" s="152">
        <v>4</v>
      </c>
      <c r="AB58" s="152">
        <v>0</v>
      </c>
      <c r="AC58" s="152">
        <v>2</v>
      </c>
      <c r="AD58" s="152">
        <v>0</v>
      </c>
      <c r="AE58" s="152">
        <v>4</v>
      </c>
      <c r="AF58" s="152">
        <v>0</v>
      </c>
      <c r="AG58" s="152">
        <v>4</v>
      </c>
      <c r="AH58" s="152">
        <v>4</v>
      </c>
      <c r="AI58" s="152">
        <v>1</v>
      </c>
      <c r="AJ58" s="152">
        <v>0</v>
      </c>
      <c r="AK58" s="152">
        <v>0</v>
      </c>
      <c r="AL58" s="152">
        <v>4</v>
      </c>
      <c r="AM58" s="152">
        <v>0</v>
      </c>
      <c r="AN58" s="152">
        <v>0</v>
      </c>
      <c r="AO58" s="152">
        <v>0</v>
      </c>
      <c r="AP58" s="152">
        <v>4</v>
      </c>
      <c r="AQ58" s="15">
        <v>3</v>
      </c>
      <c r="AR58" s="55"/>
      <c r="AS58" s="152">
        <v>3</v>
      </c>
      <c r="AT58" s="152">
        <v>2</v>
      </c>
      <c r="AU58" s="152">
        <v>3</v>
      </c>
      <c r="AV58" s="152">
        <v>3</v>
      </c>
      <c r="AW58" s="152">
        <v>4</v>
      </c>
      <c r="AX58" s="152">
        <v>4</v>
      </c>
      <c r="AY58" s="152">
        <v>2</v>
      </c>
      <c r="AZ58" s="152">
        <v>1</v>
      </c>
      <c r="BA58" s="152">
        <v>3</v>
      </c>
      <c r="BB58" s="152">
        <v>3</v>
      </c>
      <c r="BC58" s="152">
        <v>4</v>
      </c>
      <c r="BD58" s="152">
        <v>2</v>
      </c>
      <c r="BE58" s="152">
        <v>3</v>
      </c>
      <c r="BF58" s="152">
        <v>3</v>
      </c>
      <c r="BG58" s="152">
        <v>1</v>
      </c>
      <c r="BH58" s="152">
        <v>4</v>
      </c>
      <c r="BI58" s="152">
        <v>2</v>
      </c>
      <c r="BJ58" s="152">
        <v>4</v>
      </c>
      <c r="BK58" s="152">
        <v>4</v>
      </c>
      <c r="BL58" s="152">
        <v>3</v>
      </c>
      <c r="BM58" s="152">
        <v>1</v>
      </c>
      <c r="BN58" s="152">
        <v>3</v>
      </c>
      <c r="BO58" s="152">
        <v>1</v>
      </c>
      <c r="BP58" s="152">
        <v>0</v>
      </c>
      <c r="BQ58" s="152">
        <v>4</v>
      </c>
      <c r="BR58" s="152">
        <v>4</v>
      </c>
      <c r="BS58" s="152">
        <v>4</v>
      </c>
      <c r="BT58" s="152">
        <v>1</v>
      </c>
      <c r="BU58" s="152">
        <v>3</v>
      </c>
      <c r="BV58" s="152">
        <v>4</v>
      </c>
      <c r="BW58" s="12">
        <v>3</v>
      </c>
    </row>
    <row r="60" spans="1:134" x14ac:dyDescent="0.3">
      <c r="BH60" s="5"/>
      <c r="BI60" s="5"/>
      <c r="BJ60" s="5"/>
      <c r="BK60" s="5"/>
      <c r="BL60" s="5"/>
      <c r="BM60" s="5"/>
      <c r="BN60" s="5"/>
      <c r="BO60" s="5"/>
    </row>
    <row r="61" spans="1:134" ht="15" thickBot="1" x14ac:dyDescent="0.35">
      <c r="S61" s="5"/>
      <c r="T61" s="5"/>
      <c r="U61" s="5"/>
      <c r="V61" s="5"/>
      <c r="W61" s="5"/>
      <c r="X61" s="5"/>
      <c r="Y61" s="5"/>
      <c r="Z61" s="5"/>
      <c r="AS61" s="34"/>
      <c r="AT61" s="34"/>
      <c r="AU61" s="34"/>
      <c r="AV61" s="34"/>
      <c r="BH61" s="5"/>
      <c r="BI61" s="5"/>
      <c r="BJ61" s="5"/>
      <c r="BK61" s="5"/>
      <c r="BL61" s="5"/>
      <c r="BM61" s="5"/>
      <c r="BN61" s="5"/>
      <c r="BO61" s="5"/>
      <c r="DM61" s="34"/>
      <c r="DN61" s="34"/>
      <c r="DO61" s="34"/>
      <c r="DP61" s="34"/>
      <c r="ED61" s="34"/>
    </row>
    <row r="62" spans="1:134" ht="15" customHeight="1" thickBot="1" x14ac:dyDescent="0.35">
      <c r="B62" s="165" t="s">
        <v>80</v>
      </c>
      <c r="C62" s="166"/>
      <c r="D62" s="166"/>
      <c r="E62" s="166"/>
      <c r="F62" s="166"/>
      <c r="G62" s="166"/>
      <c r="H62" s="166"/>
      <c r="I62" s="166"/>
      <c r="J62" s="166"/>
      <c r="K62" s="167"/>
      <c r="M62" s="20" t="s">
        <v>38</v>
      </c>
      <c r="N62" s="21"/>
      <c r="O62" s="21"/>
      <c r="P62" s="21"/>
      <c r="Q62" s="21"/>
      <c r="R62" s="80"/>
      <c r="S62" s="5"/>
      <c r="T62" s="179" t="s">
        <v>39</v>
      </c>
      <c r="U62" s="180"/>
      <c r="V62" s="180"/>
      <c r="W62" s="180"/>
      <c r="X62" s="180"/>
      <c r="Y62" s="181"/>
      <c r="Z62" s="5"/>
      <c r="AC62" s="179" t="s">
        <v>22</v>
      </c>
      <c r="AD62" s="180"/>
      <c r="AE62" s="180"/>
      <c r="AF62" s="180"/>
      <c r="AG62" s="180"/>
      <c r="AH62" s="181"/>
      <c r="AJ62" s="179" t="s">
        <v>96</v>
      </c>
      <c r="AK62" s="180"/>
      <c r="AL62" s="180"/>
      <c r="AM62" s="180"/>
      <c r="AN62" s="180"/>
      <c r="AO62" s="181"/>
      <c r="AS62" s="34"/>
      <c r="AT62" s="34"/>
      <c r="AU62" s="34"/>
      <c r="AV62" s="34"/>
      <c r="AW62" s="34"/>
      <c r="AX62" s="34"/>
      <c r="AY62" s="34"/>
      <c r="BB62" s="182" t="s">
        <v>23</v>
      </c>
      <c r="BC62" s="183"/>
      <c r="BD62" s="183"/>
      <c r="BE62" s="183"/>
      <c r="BF62" s="183"/>
      <c r="BG62" s="184"/>
      <c r="BH62" s="5"/>
      <c r="BI62" s="182" t="s">
        <v>24</v>
      </c>
      <c r="BJ62" s="183"/>
      <c r="BK62" s="183"/>
      <c r="BL62" s="183"/>
      <c r="BM62" s="183"/>
      <c r="BN62" s="184"/>
      <c r="BO62" s="5"/>
      <c r="DO62" s="178"/>
      <c r="DP62" s="178"/>
      <c r="DQ62" s="178"/>
      <c r="DR62" s="178"/>
      <c r="DS62" s="178"/>
      <c r="DT62" s="178"/>
      <c r="DV62" s="178"/>
      <c r="DW62" s="178"/>
      <c r="DX62" s="178"/>
      <c r="DY62" s="178"/>
      <c r="DZ62" s="178"/>
      <c r="EA62" s="178"/>
      <c r="ED62" s="34"/>
    </row>
    <row r="63" spans="1:134" ht="15" thickBot="1" x14ac:dyDescent="0.35">
      <c r="B63" s="66" t="s">
        <v>75</v>
      </c>
      <c r="C63" s="67" t="s">
        <v>89</v>
      </c>
      <c r="D63" s="56" t="s">
        <v>95</v>
      </c>
      <c r="E63" s="22" t="s">
        <v>90</v>
      </c>
      <c r="F63" s="23" t="s">
        <v>91</v>
      </c>
      <c r="G63" s="56" t="s">
        <v>92</v>
      </c>
      <c r="H63" s="22" t="s">
        <v>93</v>
      </c>
      <c r="I63" s="23" t="s">
        <v>94</v>
      </c>
      <c r="J63" s="56" t="s">
        <v>137</v>
      </c>
      <c r="K63" s="23" t="s">
        <v>138</v>
      </c>
      <c r="M63" s="20" t="s">
        <v>25</v>
      </c>
      <c r="N63" s="21" t="s">
        <v>26</v>
      </c>
      <c r="O63" s="22" t="s">
        <v>17</v>
      </c>
      <c r="P63" s="22" t="s">
        <v>27</v>
      </c>
      <c r="Q63" s="22" t="s">
        <v>28</v>
      </c>
      <c r="R63" s="23" t="s">
        <v>29</v>
      </c>
      <c r="S63" s="5"/>
      <c r="T63" s="20" t="s">
        <v>25</v>
      </c>
      <c r="U63" s="21" t="s">
        <v>26</v>
      </c>
      <c r="V63" s="22" t="s">
        <v>17</v>
      </c>
      <c r="W63" s="22" t="s">
        <v>27</v>
      </c>
      <c r="X63" s="22" t="s">
        <v>28</v>
      </c>
      <c r="Y63" s="23" t="s">
        <v>29</v>
      </c>
      <c r="Z63" s="5"/>
      <c r="AC63" s="35" t="s">
        <v>25</v>
      </c>
      <c r="AD63" s="36" t="s">
        <v>26</v>
      </c>
      <c r="AE63" s="37" t="s">
        <v>17</v>
      </c>
      <c r="AF63" s="37" t="s">
        <v>27</v>
      </c>
      <c r="AG63" s="37" t="s">
        <v>28</v>
      </c>
      <c r="AH63" s="38" t="s">
        <v>29</v>
      </c>
      <c r="AJ63" s="35" t="s">
        <v>25</v>
      </c>
      <c r="AK63" s="36" t="s">
        <v>26</v>
      </c>
      <c r="AL63" s="37" t="s">
        <v>17</v>
      </c>
      <c r="AM63" s="37" t="s">
        <v>27</v>
      </c>
      <c r="AN63" s="37" t="s">
        <v>28</v>
      </c>
      <c r="AO63" s="38" t="s">
        <v>29</v>
      </c>
      <c r="AS63" s="34"/>
      <c r="AT63" s="34"/>
      <c r="AU63" s="34"/>
      <c r="AV63" s="34"/>
      <c r="AW63" s="34"/>
      <c r="AX63" s="34"/>
      <c r="AY63" s="34"/>
      <c r="BB63" s="35" t="s">
        <v>25</v>
      </c>
      <c r="BC63" s="36" t="s">
        <v>26</v>
      </c>
      <c r="BD63" s="37" t="s">
        <v>17</v>
      </c>
      <c r="BE63" s="37" t="s">
        <v>27</v>
      </c>
      <c r="BF63" s="37" t="s">
        <v>28</v>
      </c>
      <c r="BG63" s="38" t="s">
        <v>29</v>
      </c>
      <c r="BH63" s="5"/>
      <c r="BI63" s="35" t="s">
        <v>25</v>
      </c>
      <c r="BJ63" s="36" t="s">
        <v>26</v>
      </c>
      <c r="BK63" s="37" t="s">
        <v>17</v>
      </c>
      <c r="BL63" s="37" t="s">
        <v>27</v>
      </c>
      <c r="BM63" s="37" t="s">
        <v>28</v>
      </c>
      <c r="BN63" s="38" t="s">
        <v>29</v>
      </c>
      <c r="BO63" s="5"/>
      <c r="DO63" s="5"/>
      <c r="DP63" s="5"/>
      <c r="DQ63" s="45"/>
      <c r="DR63" s="45"/>
      <c r="DS63" s="45"/>
      <c r="DT63" s="45"/>
      <c r="DV63" s="5"/>
      <c r="DW63" s="5"/>
      <c r="DX63" s="45"/>
      <c r="DY63" s="45"/>
      <c r="DZ63" s="45"/>
      <c r="EA63" s="45"/>
      <c r="ED63" s="34"/>
    </row>
    <row r="64" spans="1:134" x14ac:dyDescent="0.3">
      <c r="B64" s="188" t="s">
        <v>76</v>
      </c>
      <c r="C64" s="26">
        <v>1</v>
      </c>
      <c r="D64" s="39">
        <f>COUNTIF(E6:E58,1)</f>
        <v>7</v>
      </c>
      <c r="E64" s="39">
        <f>COUNTIF(E6:E30,1)</f>
        <v>4</v>
      </c>
      <c r="F64" s="41">
        <f>COUNTIF(E31:E58,1)</f>
        <v>3</v>
      </c>
      <c r="G64" s="32">
        <f>COUNTIF(E19:E29,1)</f>
        <v>2</v>
      </c>
      <c r="H64" s="24">
        <f>COUNTIF(E30:E58,1)</f>
        <v>4</v>
      </c>
      <c r="I64" s="26">
        <f>COUNTIF(E6:E18,1)</f>
        <v>1</v>
      </c>
      <c r="J64" s="24">
        <f>COUNTIF(B6:B12,"F")</f>
        <v>7</v>
      </c>
      <c r="K64" s="26">
        <f>COUNTIF(B6:B12,"M")</f>
        <v>0</v>
      </c>
      <c r="M64" s="191" t="s">
        <v>1</v>
      </c>
      <c r="N64" s="25" t="s">
        <v>79</v>
      </c>
      <c r="O64" s="58">
        <v>53</v>
      </c>
      <c r="P64" s="25">
        <f>AVERAGE(M6:M58,T6:T58)</f>
        <v>2.7547169811320753</v>
      </c>
      <c r="Q64" s="28">
        <f>_xlfn.STDEV.S(M6:M58,T6:T58)</f>
        <v>0.95430174677581459</v>
      </c>
      <c r="R64" s="26"/>
      <c r="S64" s="5"/>
      <c r="T64" s="191" t="s">
        <v>1</v>
      </c>
      <c r="U64" s="25" t="s">
        <v>79</v>
      </c>
      <c r="V64" s="58">
        <v>53</v>
      </c>
      <c r="W64" s="25">
        <v>2.7547169811320753</v>
      </c>
      <c r="X64" s="25">
        <v>0.95430174677581459</v>
      </c>
      <c r="Y64" s="26"/>
      <c r="Z64" s="5"/>
      <c r="AC64" s="188" t="s">
        <v>30</v>
      </c>
      <c r="AD64" s="25" t="s">
        <v>79</v>
      </c>
      <c r="AE64" s="58">
        <v>53</v>
      </c>
      <c r="AF64" s="25">
        <f>AVERAGE(AA6:AA58,AE6:AE58,AG6:AH58,AL6:AL58,AP6:AP58)</f>
        <v>2.3018867924528301</v>
      </c>
      <c r="AG64" s="25">
        <f>_xlfn.STDEV.S(AA6:AA58,AE6:AE58,AG6:AH58,AL6:AL58,AP6:AP58)</f>
        <v>1.061245723461977</v>
      </c>
      <c r="AH64" s="26"/>
      <c r="AJ64" s="188" t="s">
        <v>30</v>
      </c>
      <c r="AK64" s="25" t="s">
        <v>79</v>
      </c>
      <c r="AL64" s="58">
        <v>53</v>
      </c>
      <c r="AM64" s="25">
        <v>2.3018867924528301</v>
      </c>
      <c r="AN64" s="25">
        <v>1.061245723461977</v>
      </c>
      <c r="AO64" s="26"/>
      <c r="AS64" s="34"/>
      <c r="AT64" s="34"/>
      <c r="AU64" s="34"/>
      <c r="AV64" s="34"/>
      <c r="AW64" s="34"/>
      <c r="AX64" s="34"/>
      <c r="AY64" s="34"/>
      <c r="BB64" s="188" t="s">
        <v>9</v>
      </c>
      <c r="BC64" s="25" t="s">
        <v>79</v>
      </c>
      <c r="BD64" s="58">
        <v>53</v>
      </c>
      <c r="BE64" s="25">
        <f>AVERAGE(AS6:AU58,AY6:AY58,BD6:BF58,BL6:BL58,BP6:BR58,BT6:BT58,BV6:BW58)</f>
        <v>2.3557951482479784</v>
      </c>
      <c r="BF64" s="25">
        <f>_xlfn.STDEV.S(AS6:AU58,AY6:AY58,BD6:BF58,BL6:BL58,BP6:BR58,BT6:BT58,BV6:BW58)</f>
        <v>1.1983288413287205</v>
      </c>
      <c r="BG64" s="26"/>
      <c r="BH64" s="5"/>
      <c r="BI64" s="188" t="s">
        <v>9</v>
      </c>
      <c r="BJ64" s="25" t="s">
        <v>79</v>
      </c>
      <c r="BK64" s="58">
        <v>53</v>
      </c>
      <c r="BL64" s="25">
        <v>2.3557951482479784</v>
      </c>
      <c r="BM64" s="25">
        <v>1.1983288413287205</v>
      </c>
      <c r="BN64" s="26"/>
      <c r="BO64" s="5"/>
      <c r="DO64" s="194"/>
      <c r="DR64" s="16"/>
      <c r="DS64" s="16"/>
      <c r="DV64" s="194"/>
      <c r="DY64" s="16"/>
      <c r="DZ64" s="16"/>
      <c r="ED64" s="34"/>
    </row>
    <row r="65" spans="2:134" ht="14.4" customHeight="1" x14ac:dyDescent="0.3">
      <c r="B65" s="189"/>
      <c r="C65" s="29">
        <v>2</v>
      </c>
      <c r="D65" s="27">
        <f>COUNTIF(E6:E58,2)</f>
        <v>20</v>
      </c>
      <c r="E65" s="27">
        <f>COUNTIF(E6:E30,2)</f>
        <v>9</v>
      </c>
      <c r="F65" s="29">
        <f>COUNTIF(E31:E58,2)</f>
        <v>11</v>
      </c>
      <c r="G65" s="33">
        <f>COUNTIF(E19:E29,2)</f>
        <v>5</v>
      </c>
      <c r="H65" s="27">
        <f>COUNTIF(E30:E58,2)</f>
        <v>11</v>
      </c>
      <c r="I65" s="29">
        <f>COUNTIF(E6:E18,2)</f>
        <v>4</v>
      </c>
      <c r="J65" s="27">
        <f>COUNTIF(B13:B32,"F")</f>
        <v>7</v>
      </c>
      <c r="K65" s="29">
        <f>COUNTIF(B13:B32,"M")</f>
        <v>13</v>
      </c>
      <c r="M65" s="192"/>
      <c r="N65" s="28" t="s">
        <v>19</v>
      </c>
      <c r="O65" s="59">
        <v>25</v>
      </c>
      <c r="P65" s="28">
        <f>AVERAGE(M6:M30,T6:T30)</f>
        <v>2.72</v>
      </c>
      <c r="Q65" s="28">
        <f>_xlfn.STDEV.S(M6:M30,T6:T30)</f>
        <v>0.9905677613348407</v>
      </c>
      <c r="R65" s="29"/>
      <c r="S65" s="5"/>
      <c r="T65" s="192"/>
      <c r="U65" s="28" t="s">
        <v>19</v>
      </c>
      <c r="V65" s="59">
        <v>25</v>
      </c>
      <c r="W65" s="28">
        <v>2.96</v>
      </c>
      <c r="X65" s="28">
        <v>0.8071112509614593</v>
      </c>
      <c r="Y65" s="29"/>
      <c r="Z65" s="5"/>
      <c r="AC65" s="189"/>
      <c r="AD65" s="28" t="s">
        <v>19</v>
      </c>
      <c r="AE65" s="59">
        <v>25</v>
      </c>
      <c r="AF65" s="28">
        <f>AVERAGE(AA6:AA30,AE6:AE30,AG6:AH30,AL6:AL30,AP6:AP30)</f>
        <v>2.2599999999999998</v>
      </c>
      <c r="AG65" s="28">
        <f>_xlfn.STDEV.S(AA6:AA30,AE6:AE30,AG6:AH30,AL6:AL30,AP6:AP30)</f>
        <v>1.0128701991215145</v>
      </c>
      <c r="AH65" s="29"/>
      <c r="AJ65" s="189"/>
      <c r="AK65" s="28" t="s">
        <v>19</v>
      </c>
      <c r="AL65" s="59">
        <v>25</v>
      </c>
      <c r="AM65" s="28">
        <v>2.4</v>
      </c>
      <c r="AN65" s="28">
        <v>1.0555064944051948</v>
      </c>
      <c r="AO65" s="29"/>
      <c r="AS65" s="34"/>
      <c r="AT65" s="34"/>
      <c r="AU65" s="34"/>
      <c r="AV65" s="34"/>
      <c r="AW65" s="34"/>
      <c r="AX65" s="34"/>
      <c r="AY65" s="34"/>
      <c r="BB65" s="189"/>
      <c r="BC65" s="28" t="s">
        <v>19</v>
      </c>
      <c r="BD65" s="59">
        <v>25</v>
      </c>
      <c r="BE65" s="28">
        <f>AVERAGE(AS6:AU30,AY6:AY30,BE6:BE30,BL6:BL30,BP6:BR30,BV6:BW30,BT6:BT30,BF6:BF30,BD6:BD30)</f>
        <v>2.2942857142857145</v>
      </c>
      <c r="BF65" s="28">
        <f>_xlfn.STDEV.S(AS6:AU30,AY6:AY30,BE6:BE30,BL6:BL30,BP6:BR30,BV6:BW30,BT6:BT30,BF6:BF30,BD6:BD30)</f>
        <v>1.1662500474374133</v>
      </c>
      <c r="BG65" s="29"/>
      <c r="BH65" s="5"/>
      <c r="BI65" s="189"/>
      <c r="BJ65" s="28" t="s">
        <v>19</v>
      </c>
      <c r="BK65" s="59">
        <v>25</v>
      </c>
      <c r="BL65" s="28">
        <v>2.3314285714285714</v>
      </c>
      <c r="BM65" s="28">
        <v>1.3019208706123664</v>
      </c>
      <c r="BN65" s="29"/>
      <c r="BO65" s="5"/>
      <c r="DO65" s="194"/>
      <c r="DR65" s="16"/>
      <c r="DS65" s="16"/>
      <c r="DV65" s="194"/>
      <c r="DY65" s="16"/>
      <c r="DZ65" s="16"/>
      <c r="ED65" s="34"/>
    </row>
    <row r="66" spans="2:134" x14ac:dyDescent="0.3">
      <c r="B66" s="189"/>
      <c r="C66" s="29">
        <v>3</v>
      </c>
      <c r="D66" s="27">
        <f>COUNTIF(E6:E58,3)</f>
        <v>7</v>
      </c>
      <c r="E66" s="27">
        <f>COUNTIF(E6:E30,3)</f>
        <v>3</v>
      </c>
      <c r="F66" s="29">
        <f>COUNTIF(E31:E58,3)</f>
        <v>4</v>
      </c>
      <c r="G66" s="33">
        <f>COUNTIF(E19:E29,3)</f>
        <v>1</v>
      </c>
      <c r="H66" s="27">
        <f>COUNTIF(E30:E58,3)</f>
        <v>4</v>
      </c>
      <c r="I66" s="29">
        <f>COUNTIF(E6:E18,3)</f>
        <v>2</v>
      </c>
      <c r="J66" s="27">
        <f>COUNTIF(B33:B39,"F")</f>
        <v>0</v>
      </c>
      <c r="K66" s="29">
        <f>COUNTIF(B33:B39,"M")</f>
        <v>7</v>
      </c>
      <c r="M66" s="192"/>
      <c r="N66" s="28" t="s">
        <v>21</v>
      </c>
      <c r="O66" s="59">
        <v>28</v>
      </c>
      <c r="P66" s="28">
        <f>AVERAGE(M31:M58,T31:T58)</f>
        <v>2.7857142857142856</v>
      </c>
      <c r="Q66" s="28">
        <f>_xlfn.STDEV.S(M31:M58,T31:T58)</f>
        <v>0.92862137727798544</v>
      </c>
      <c r="R66" s="29"/>
      <c r="S66" s="5"/>
      <c r="T66" s="192"/>
      <c r="U66" s="28" t="s">
        <v>21</v>
      </c>
      <c r="V66" s="59">
        <v>28</v>
      </c>
      <c r="W66" s="28">
        <v>2.5714285714285716</v>
      </c>
      <c r="X66" s="28">
        <v>1.0419761445034554</v>
      </c>
      <c r="Y66" s="29"/>
      <c r="Z66" s="5"/>
      <c r="AC66" s="189"/>
      <c r="AD66" s="28" t="s">
        <v>21</v>
      </c>
      <c r="AE66" s="59">
        <v>28</v>
      </c>
      <c r="AF66" s="28">
        <f>AVERAGE(AA31:AA58,AD31:AD58,AG31:AH58,AL31:AL58,AP31:AP58)</f>
        <v>1.9821428571428572</v>
      </c>
      <c r="AG66" s="28">
        <f>_xlfn.STDEV.S(AA31:AA58,AD31:AD58,AG31:AH58,AL31:AL58,AP31:AP58)</f>
        <v>1.3108173355788606</v>
      </c>
      <c r="AH66" s="29"/>
      <c r="AJ66" s="189"/>
      <c r="AK66" s="28" t="s">
        <v>21</v>
      </c>
      <c r="AL66" s="59">
        <v>28</v>
      </c>
      <c r="AM66" s="28">
        <v>1.8869047619047619</v>
      </c>
      <c r="AN66" s="28">
        <v>1.2256030911282725</v>
      </c>
      <c r="AO66" s="29"/>
      <c r="AS66" s="34"/>
      <c r="AT66" s="34"/>
      <c r="AU66" s="34"/>
      <c r="AV66" s="34"/>
      <c r="AW66" s="34"/>
      <c r="AX66" s="34"/>
      <c r="AY66" s="34"/>
      <c r="BB66" s="189"/>
      <c r="BC66" s="28" t="s">
        <v>21</v>
      </c>
      <c r="BD66" s="59">
        <v>28</v>
      </c>
      <c r="BE66" s="28">
        <f>AVERAGE(AS31:AU58,AY31:AY58,BE31:BE58,BL31:BL58,BP31:BR58,BV31:BW58,BT31:BT58,BF31:BF58,BD31:BD58)</f>
        <v>2.4107142857142856</v>
      </c>
      <c r="BF66" s="28">
        <f>_xlfn.STDEV.S(AS31:AU58,AY31:AY58,BE31:BE58,BL31:BL58,BP31:BR58,BV31:BW58,BT31:BT58,BF31:BF58,BD31:BD58)</f>
        <v>1.2251363513029427</v>
      </c>
      <c r="BG66" s="29"/>
      <c r="BH66" s="5"/>
      <c r="BI66" s="189"/>
      <c r="BJ66" s="28" t="s">
        <v>21</v>
      </c>
      <c r="BK66" s="59">
        <v>28</v>
      </c>
      <c r="BL66" s="28">
        <v>2.3775510204081631</v>
      </c>
      <c r="BM66" s="28">
        <v>1.0988513521243226</v>
      </c>
      <c r="BN66" s="29"/>
      <c r="BO66" s="5"/>
      <c r="DO66" s="194"/>
      <c r="DR66" s="16"/>
      <c r="DS66" s="16"/>
      <c r="DV66" s="194"/>
      <c r="DY66" s="16"/>
      <c r="DZ66" s="16"/>
      <c r="ED66" s="34"/>
    </row>
    <row r="67" spans="2:134" ht="15" thickBot="1" x14ac:dyDescent="0.35">
      <c r="B67" s="190"/>
      <c r="C67" s="12">
        <v>4</v>
      </c>
      <c r="D67" s="15">
        <f>COUNTIF(E6:E58,4)</f>
        <v>19</v>
      </c>
      <c r="E67" s="15">
        <f>COUNTIF(E6:E30,4)</f>
        <v>9</v>
      </c>
      <c r="F67" s="12">
        <f>COUNTIF(E31:E58,4)</f>
        <v>10</v>
      </c>
      <c r="G67" s="30">
        <f>COUNTIF(E19:E29,4)</f>
        <v>3</v>
      </c>
      <c r="H67" s="15">
        <f>COUNTIF(E30:E58,4)</f>
        <v>10</v>
      </c>
      <c r="I67" s="12">
        <f>COUNTIF(E6:E18,4)</f>
        <v>6</v>
      </c>
      <c r="J67" s="15">
        <f>COUNTIF(B40:B58,"F")</f>
        <v>0</v>
      </c>
      <c r="K67" s="12">
        <f>COUNTIF(B40:B58,"M")</f>
        <v>19</v>
      </c>
      <c r="M67" s="192"/>
      <c r="N67" s="28" t="s">
        <v>42</v>
      </c>
      <c r="O67" s="59">
        <v>11</v>
      </c>
      <c r="P67" s="28">
        <f>AVERAGE(M19:M29,T19:T29)</f>
        <v>2.8636363636363638</v>
      </c>
      <c r="Q67" s="28">
        <f>_xlfn.STDEV.S(M19:M29,T19:T29)</f>
        <v>0.99021183618429887</v>
      </c>
      <c r="R67" s="29"/>
      <c r="S67" s="5"/>
      <c r="T67" s="192"/>
      <c r="U67" s="28" t="s">
        <v>42</v>
      </c>
      <c r="V67" s="59">
        <v>11</v>
      </c>
      <c r="W67" s="28">
        <v>3.0909090909090908</v>
      </c>
      <c r="X67" s="28">
        <v>0.92113237294367645</v>
      </c>
      <c r="Y67" s="29"/>
      <c r="Z67" s="5"/>
      <c r="AC67" s="189"/>
      <c r="AD67" s="28" t="s">
        <v>42</v>
      </c>
      <c r="AE67" s="59">
        <v>11</v>
      </c>
      <c r="AF67" s="28">
        <f>AVERAGE(AA19:AA29,AE19:AE29,AG19:AH29,AL19:AL29,AP19:AP29)</f>
        <v>2.4696969696969697</v>
      </c>
      <c r="AG67" s="28">
        <f>_xlfn.STDEV.S(AA19:AA29,AE19:AE29,AG19:AH29,AL19:AL29,AP19:AP29)</f>
        <v>0.96428047259955951</v>
      </c>
      <c r="AH67" s="29"/>
      <c r="AJ67" s="189"/>
      <c r="AK67" s="28" t="s">
        <v>42</v>
      </c>
      <c r="AL67" s="59">
        <v>11</v>
      </c>
      <c r="AM67" s="28">
        <v>2.4848484848484849</v>
      </c>
      <c r="AN67" s="28">
        <v>1.0704768778076181</v>
      </c>
      <c r="AO67" s="29"/>
      <c r="AS67" s="34"/>
      <c r="AT67" s="34"/>
      <c r="AU67" s="34"/>
      <c r="AV67" s="34"/>
      <c r="AW67" s="34"/>
      <c r="AX67" s="34"/>
      <c r="AY67" s="34"/>
      <c r="BB67" s="189"/>
      <c r="BC67" s="28" t="s">
        <v>42</v>
      </c>
      <c r="BD67" s="59">
        <v>11</v>
      </c>
      <c r="BE67" s="28">
        <f>AVERAGE(AS19:AU29,AY19:AY29,BD19:BF29,BL19:BL29,BP19:BR29,BV19:BW29,BT19:BT29)</f>
        <v>2.3051948051948052</v>
      </c>
      <c r="BF67" s="28">
        <f>_xlfn.STDEV.S(AS19:AU29,AY19:AY29,BD19:BF29,BL19:BL29,BP19:BR29,BV19:BW29,BT19:BT29)</f>
        <v>1.2063444596245947</v>
      </c>
      <c r="BG67" s="29"/>
      <c r="BH67" s="5"/>
      <c r="BI67" s="189"/>
      <c r="BJ67" s="28" t="s">
        <v>42</v>
      </c>
      <c r="BK67" s="59">
        <v>11</v>
      </c>
      <c r="BL67" s="28">
        <v>2.3961038961038961</v>
      </c>
      <c r="BM67" s="28">
        <v>1.2494120508443876</v>
      </c>
      <c r="BN67" s="29"/>
      <c r="BO67" s="5"/>
      <c r="DO67" s="194"/>
      <c r="DR67" s="16"/>
      <c r="DS67" s="16"/>
      <c r="DV67" s="194"/>
      <c r="DY67" s="16"/>
      <c r="DZ67" s="16"/>
      <c r="ED67" s="34"/>
    </row>
    <row r="68" spans="2:134" x14ac:dyDescent="0.3">
      <c r="B68" s="188" t="s">
        <v>77</v>
      </c>
      <c r="C68" s="26">
        <v>1</v>
      </c>
      <c r="D68" s="24">
        <f>COUNTIF(F6:F58,1)</f>
        <v>27</v>
      </c>
      <c r="E68" s="24">
        <f>COUNTIF(F6:F30,1)</f>
        <v>14</v>
      </c>
      <c r="F68" s="26">
        <f>COUNTIF(F31:F58,1)</f>
        <v>13</v>
      </c>
      <c r="G68" s="32">
        <f>COUNTIF(F19:F29,1)</f>
        <v>4</v>
      </c>
      <c r="H68" s="24">
        <f>COUNTIF(F30:F58,1)</f>
        <v>14</v>
      </c>
      <c r="I68" s="26">
        <f>COUNTIF(F6:F18,1)</f>
        <v>9</v>
      </c>
      <c r="J68" s="24">
        <f>COUNTIF(B6:B32,"F")</f>
        <v>14</v>
      </c>
      <c r="K68" s="26">
        <f>COUNTIF(B6:B32,"M")</f>
        <v>13</v>
      </c>
      <c r="M68" s="192"/>
      <c r="N68" s="28" t="s">
        <v>41</v>
      </c>
      <c r="O68" s="59">
        <v>29</v>
      </c>
      <c r="P68" s="28">
        <f>AVERAGE(M30:M58,T30:T58)</f>
        <v>2.7586206896551726</v>
      </c>
      <c r="Q68" s="28">
        <f>_xlfn.STDEV.S(M30:M58,T30:T58)</f>
        <v>0.92357704353990011</v>
      </c>
      <c r="R68" s="29"/>
      <c r="S68" s="5"/>
      <c r="T68" s="192"/>
      <c r="U68" s="28" t="s">
        <v>41</v>
      </c>
      <c r="V68" s="59">
        <v>29</v>
      </c>
      <c r="W68" s="28">
        <v>2.5689655172413794</v>
      </c>
      <c r="X68" s="28">
        <v>0.86068249062431346</v>
      </c>
      <c r="Y68" s="29"/>
      <c r="Z68" s="5"/>
      <c r="AC68" s="189"/>
      <c r="AD68" s="28" t="s">
        <v>41</v>
      </c>
      <c r="AE68" s="59">
        <v>29</v>
      </c>
      <c r="AF68" s="28">
        <f>AVERAGE(AA30:AA58,AE30:AE58,AG30:AH58,AL30:AL58,AP30:AP58)</f>
        <v>2.3275862068965516</v>
      </c>
      <c r="AG68" s="28">
        <f>_xlfn.STDEV.S(AA30:AA58,AE30:AE58,AG30:AH58,AL30:AL58,AP30:AP58)</f>
        <v>1.0920828755072942</v>
      </c>
      <c r="AH68" s="29"/>
      <c r="AJ68" s="189"/>
      <c r="AK68" s="28" t="s">
        <v>41</v>
      </c>
      <c r="AL68" s="59">
        <v>29</v>
      </c>
      <c r="AM68" s="28">
        <v>2.1609195402298851</v>
      </c>
      <c r="AN68" s="28">
        <v>1.0071830254069991</v>
      </c>
      <c r="AO68" s="29"/>
      <c r="AS68" s="34"/>
      <c r="AT68" s="34"/>
      <c r="AU68" s="34"/>
      <c r="AV68" s="34"/>
      <c r="AW68" s="34"/>
      <c r="AX68" s="34"/>
      <c r="AY68" s="34"/>
      <c r="BB68" s="189"/>
      <c r="BC68" s="28" t="s">
        <v>41</v>
      </c>
      <c r="BD68" s="59">
        <v>29</v>
      </c>
      <c r="BE68" s="28">
        <f>AVERAGE(AS30:AU58,BD30:BF58,AY30:AY58,BL30:BL58,BP30:BR58,BT30:BT58,BV30:BW58)</f>
        <v>2.3916256157635467</v>
      </c>
      <c r="BF68" s="28">
        <f>_xlfn.STDEV.S(AS30:AU58,BD30:BF58,AY30:AY58,BL30:BL58,BP30:BR58,BT30:BT58,BV30:BW58)</f>
        <v>1.2158739447877882</v>
      </c>
      <c r="BG68" s="29"/>
      <c r="BH68" s="5"/>
      <c r="BI68" s="189"/>
      <c r="BJ68" s="28" t="s">
        <v>41</v>
      </c>
      <c r="BK68" s="59">
        <v>29</v>
      </c>
      <c r="BL68" s="28">
        <v>2.2906403940886699</v>
      </c>
      <c r="BM68" s="28">
        <v>1.1586544276487136</v>
      </c>
      <c r="BN68" s="29"/>
      <c r="BO68" s="5"/>
      <c r="DO68" s="194"/>
      <c r="DR68" s="16"/>
      <c r="DS68" s="16"/>
      <c r="DV68" s="194"/>
      <c r="DY68" s="16"/>
      <c r="DZ68" s="16"/>
      <c r="ED68" s="34"/>
    </row>
    <row r="69" spans="2:134" ht="15" thickBot="1" x14ac:dyDescent="0.35">
      <c r="B69" s="190"/>
      <c r="C69" s="12">
        <v>2</v>
      </c>
      <c r="D69" s="15">
        <f>COUNTIF(F6:F58,2)</f>
        <v>26</v>
      </c>
      <c r="E69" s="15">
        <f>COUNTIF(F6:F30,2)</f>
        <v>11</v>
      </c>
      <c r="F69" s="12">
        <f>COUNTIF(E31:E58,2)</f>
        <v>11</v>
      </c>
      <c r="G69" s="30">
        <f>COUNTIF(F19:F29,2)</f>
        <v>7</v>
      </c>
      <c r="H69" s="15">
        <f>COUNTIF(F30:F58,2)</f>
        <v>15</v>
      </c>
      <c r="I69" s="12">
        <f>COUNTIF(F6:F18,2)</f>
        <v>4</v>
      </c>
      <c r="J69" s="15">
        <f>COUNTIF(B33:B58,"F")</f>
        <v>0</v>
      </c>
      <c r="K69" s="12">
        <f>COUNTIF(B33:B58,"M")</f>
        <v>26</v>
      </c>
      <c r="M69" s="192"/>
      <c r="N69" s="28" t="s">
        <v>40</v>
      </c>
      <c r="O69" s="59">
        <v>13</v>
      </c>
      <c r="P69" s="28">
        <f>AVERAGE(M6:M18,T6:T18)</f>
        <v>2.6538461538461537</v>
      </c>
      <c r="Q69" s="28">
        <f>_xlfn.STDEV.S(M6:M18,T6:T18)</f>
        <v>1.0175385080598256</v>
      </c>
      <c r="R69" s="29"/>
      <c r="S69" s="5"/>
      <c r="T69" s="192"/>
      <c r="U69" s="28" t="s">
        <v>40</v>
      </c>
      <c r="V69" s="59">
        <v>13</v>
      </c>
      <c r="W69" s="28">
        <v>2.8846153846153846</v>
      </c>
      <c r="X69" s="28">
        <v>1.107318312931673</v>
      </c>
      <c r="Y69" s="29"/>
      <c r="Z69" s="5"/>
      <c r="AC69" s="189"/>
      <c r="AD69" s="28" t="s">
        <v>40</v>
      </c>
      <c r="AE69" s="59">
        <v>13</v>
      </c>
      <c r="AF69" s="28">
        <f>AVERAGE(AA6:AA18,AE6:AE18,AG6:AH18,AL6:AL18,AP6:AP19)</f>
        <v>2.1139240506329116</v>
      </c>
      <c r="AG69" s="28">
        <f>_xlfn.STDEV.S(AA6:AA18,AE6:AE18,AG6:AH18,AL6:AL18,AP6:AP19)</f>
        <v>1.0498759605873826</v>
      </c>
      <c r="AH69" s="29"/>
      <c r="AJ69" s="189"/>
      <c r="AK69" s="28" t="s">
        <v>40</v>
      </c>
      <c r="AL69" s="59">
        <v>13</v>
      </c>
      <c r="AM69" s="28">
        <v>2.4683544303797467</v>
      </c>
      <c r="AN69" s="28">
        <v>1.1304122578814251</v>
      </c>
      <c r="AO69" s="29"/>
      <c r="AS69" s="34"/>
      <c r="AT69" s="34"/>
      <c r="AU69" s="34"/>
      <c r="AV69" s="34"/>
      <c r="AW69" s="34"/>
      <c r="AX69" s="34"/>
      <c r="AY69" s="34"/>
      <c r="BB69" s="189"/>
      <c r="BC69" s="28" t="s">
        <v>40</v>
      </c>
      <c r="BD69" s="59">
        <v>13</v>
      </c>
      <c r="BE69" s="28">
        <f>AVERAGE(AS6:AU18,AY6:AY18,BD6:BF18,BL6:BL18,BP6:BR18,BT6:BT18,BV6:BW18)</f>
        <v>2.3186813186813189</v>
      </c>
      <c r="BF69" s="28">
        <f>_xlfn.STDEV.S(AS6:AU18,AY6:AY18,BD6:BF18,BL6:BL18,BP6:BR18,BT6:BT18,BV6:BW18)</f>
        <v>1.1551386119415503</v>
      </c>
      <c r="BG69" s="29"/>
      <c r="BH69" s="5"/>
      <c r="BI69" s="189"/>
      <c r="BJ69" s="28" t="s">
        <v>40</v>
      </c>
      <c r="BK69" s="59">
        <v>13</v>
      </c>
      <c r="BL69" s="28">
        <v>2.4670329670329672</v>
      </c>
      <c r="BM69" s="28">
        <v>1.2377626353419326</v>
      </c>
      <c r="BN69" s="29"/>
      <c r="BO69" s="5"/>
      <c r="DO69" s="194"/>
      <c r="DR69" s="16"/>
      <c r="DS69" s="16"/>
      <c r="DV69" s="194"/>
      <c r="DY69" s="16"/>
      <c r="DZ69" s="16"/>
      <c r="ED69" s="34"/>
    </row>
    <row r="70" spans="2:134" x14ac:dyDescent="0.3">
      <c r="B70" s="188" t="s">
        <v>78</v>
      </c>
      <c r="C70" s="26">
        <v>1</v>
      </c>
      <c r="D70" s="24">
        <f>COUNTIF(G6:G58,1)</f>
        <v>16</v>
      </c>
      <c r="E70" s="24">
        <f>COUNTIF(G6:G30,1)</f>
        <v>3</v>
      </c>
      <c r="F70" s="26">
        <f>COUNTIF(G31:G58,1)</f>
        <v>13</v>
      </c>
      <c r="G70" s="32">
        <f>COUNTIF(G19:G29,1)</f>
        <v>2</v>
      </c>
      <c r="H70" s="24">
        <f>COUNTIF(G30:G58,1)</f>
        <v>13</v>
      </c>
      <c r="I70" s="26">
        <f>COUNTIF(G6:G18,1)</f>
        <v>1</v>
      </c>
      <c r="J70" s="24">
        <f>COUNTIF(B6:B21,"F")</f>
        <v>14</v>
      </c>
      <c r="K70" s="26">
        <f>COUNTIF(B6:B21,"M")</f>
        <v>2</v>
      </c>
      <c r="M70" s="192"/>
      <c r="N70" s="28" t="s">
        <v>86</v>
      </c>
      <c r="O70" s="59">
        <v>12</v>
      </c>
      <c r="P70" s="28">
        <f>AVERAGE(M6:M17,T6:T17)</f>
        <v>2.625</v>
      </c>
      <c r="Q70" s="28">
        <f>_xlfn.STDEV.S(M6:M17,T6:T17)</f>
        <v>1.0555237727226274</v>
      </c>
      <c r="R70" s="29"/>
      <c r="S70" s="5"/>
      <c r="T70" s="192"/>
      <c r="U70" s="28" t="s">
        <v>86</v>
      </c>
      <c r="V70" s="59">
        <v>12</v>
      </c>
      <c r="W70" s="28">
        <v>1.8333333333333333</v>
      </c>
      <c r="X70" s="28">
        <v>0.6370220572706059</v>
      </c>
      <c r="Y70" s="29"/>
      <c r="Z70" s="5"/>
      <c r="AC70" s="189"/>
      <c r="AD70" s="28" t="s">
        <v>86</v>
      </c>
      <c r="AE70" s="59">
        <v>12</v>
      </c>
      <c r="AF70" s="28">
        <f>AVERAGE(AA6:AA17,AE6:AE17,AG6:AH17,AL6:AL17,AP6:AP17)</f>
        <v>2.0694444444444446</v>
      </c>
      <c r="AG70" s="28">
        <f>_xlfn.STDEV.S(AA6:AA17,AE6:AE17,AG6:AH17,AL6:AL17,AP6:AP17)</f>
        <v>1.0789456106184994</v>
      </c>
      <c r="AH70" s="29"/>
      <c r="AJ70" s="189"/>
      <c r="AK70" s="28" t="s">
        <v>86</v>
      </c>
      <c r="AL70" s="59">
        <v>12</v>
      </c>
      <c r="AM70" s="28">
        <v>1.9166666666666667</v>
      </c>
      <c r="AN70" s="28">
        <v>0.85167606087998993</v>
      </c>
      <c r="AO70" s="29"/>
      <c r="AS70" s="34"/>
      <c r="AT70" s="34"/>
      <c r="AU70" s="34"/>
      <c r="AV70" s="34"/>
      <c r="AW70" s="34"/>
      <c r="AX70" s="34"/>
      <c r="AY70" s="34"/>
      <c r="BB70" s="189"/>
      <c r="BC70" s="28" t="s">
        <v>86</v>
      </c>
      <c r="BD70" s="59">
        <v>12</v>
      </c>
      <c r="BE70" s="28">
        <f>AVERAGE(AS6:AU17,AY6:AY17,BD6:BF17,BL6:BL17,BP6:BR17,BT6:BT17,BV6:BW17)</f>
        <v>2.3154761904761907</v>
      </c>
      <c r="BF70" s="28">
        <f>_xlfn.STDEV.S(AS6:AU17,AY6:AY17,BD6:BF17,BL6:BL17,BP6:BR17,BT6:BT17,BV6:BW17)</f>
        <v>1.1588755697899837</v>
      </c>
      <c r="BG70" s="29"/>
      <c r="BH70" s="5"/>
      <c r="BI70" s="189"/>
      <c r="BJ70" s="28" t="s">
        <v>86</v>
      </c>
      <c r="BK70" s="59">
        <v>12</v>
      </c>
      <c r="BL70" s="28">
        <v>2.1428571428571428</v>
      </c>
      <c r="BM70" s="28">
        <v>0.94321220988853072</v>
      </c>
      <c r="BN70" s="29"/>
      <c r="BO70" s="5"/>
      <c r="DO70" s="194"/>
      <c r="DR70" s="16"/>
      <c r="DS70" s="16"/>
      <c r="DV70" s="194"/>
      <c r="DY70" s="16"/>
      <c r="DZ70" s="16"/>
      <c r="ED70" s="34"/>
    </row>
    <row r="71" spans="2:134" x14ac:dyDescent="0.3">
      <c r="B71" s="189"/>
      <c r="C71" s="29">
        <v>2</v>
      </c>
      <c r="D71" s="27">
        <f>COUNTIF(G6:G58,2)</f>
        <v>6</v>
      </c>
      <c r="E71" s="27">
        <f>COUNTIF(G6:G30,2)</f>
        <v>3</v>
      </c>
      <c r="F71" s="29">
        <f>COUNTIF(G31:G58,2)</f>
        <v>3</v>
      </c>
      <c r="G71" s="33">
        <f>COUNTIF(G19:G29,2)</f>
        <v>2</v>
      </c>
      <c r="H71" s="27">
        <f>COUNTIF(G30:G58,2)</f>
        <v>3</v>
      </c>
      <c r="I71" s="29">
        <f>COUNTIF(G6:G18,2)</f>
        <v>1</v>
      </c>
      <c r="J71" s="27">
        <f>COUNTIF(B22:B27,"F")</f>
        <v>0</v>
      </c>
      <c r="K71" s="29">
        <f>COUNTIF(B22:B27,"M")</f>
        <v>6</v>
      </c>
      <c r="M71" s="192"/>
      <c r="N71" s="28" t="s">
        <v>87</v>
      </c>
      <c r="O71" s="59">
        <v>24</v>
      </c>
      <c r="P71" s="28">
        <f>AVERAGE(M18:M41,T18:T41)</f>
        <v>2.8541666666666665</v>
      </c>
      <c r="Q71" s="28">
        <f>_xlfn.STDEV.S(M18:M41,T18:T41)</f>
        <v>0.96732980433490745</v>
      </c>
      <c r="R71" s="29"/>
      <c r="S71" s="5"/>
      <c r="T71" s="192"/>
      <c r="U71" s="28" t="s">
        <v>87</v>
      </c>
      <c r="V71" s="59">
        <v>24</v>
      </c>
      <c r="W71" s="28">
        <v>2.6875</v>
      </c>
      <c r="X71" s="28">
        <v>0.77614020448709953</v>
      </c>
      <c r="Y71" s="29"/>
      <c r="Z71" s="5"/>
      <c r="AC71" s="189"/>
      <c r="AD71" s="28" t="s">
        <v>87</v>
      </c>
      <c r="AE71" s="59">
        <v>24</v>
      </c>
      <c r="AF71" s="28">
        <f>AVERAGE(AD18:AD41,AA18:AA41,AG18:AH41,AL18:AL41,AP18:AP41)</f>
        <v>2.0694444444444446</v>
      </c>
      <c r="AG71" s="28">
        <f>_xlfn.STDEV.S(AD18:AD41,AA18:AA41,AG18:AH41,AL18:AL41,AP18:AP41)</f>
        <v>1.2496308701281797</v>
      </c>
      <c r="AH71" s="29"/>
      <c r="AJ71" s="189"/>
      <c r="AK71" s="28" t="s">
        <v>87</v>
      </c>
      <c r="AL71" s="59">
        <v>24</v>
      </c>
      <c r="AM71" s="28">
        <v>1.7222222222222223</v>
      </c>
      <c r="AN71" s="28">
        <v>1.1614100692147236</v>
      </c>
      <c r="AO71" s="29"/>
      <c r="BB71" s="189"/>
      <c r="BC71" s="28" t="s">
        <v>87</v>
      </c>
      <c r="BD71" s="59">
        <v>24</v>
      </c>
      <c r="BE71" s="28">
        <f>AVERAGE(AS18:AU41,AY18:AY41,BD18:BF41,BL18:BL41,BP18:BR41,BT18:BT41,BV18:BW41)</f>
        <v>2.2916666666666665</v>
      </c>
      <c r="BF71" s="28">
        <f>_xlfn.STDEV.S(AS18:AU41,AY18:AY41,BD18:BF41,BL18:BL41,BP18:BR41,BT18:BT41,BV18:BW41)</f>
        <v>1.2282941291326324</v>
      </c>
      <c r="BG71" s="29"/>
      <c r="BH71" s="5"/>
      <c r="BI71" s="189"/>
      <c r="BJ71" s="28" t="s">
        <v>87</v>
      </c>
      <c r="BK71" s="59">
        <v>24</v>
      </c>
      <c r="BL71" s="28">
        <v>2.1696428571428572</v>
      </c>
      <c r="BM71" s="28">
        <v>1.2306173152307918</v>
      </c>
      <c r="BN71" s="29"/>
      <c r="BO71" s="5"/>
      <c r="DM71" s="34"/>
      <c r="DN71" s="34"/>
      <c r="DO71" s="194"/>
      <c r="DR71" s="16"/>
      <c r="DS71" s="16"/>
      <c r="DV71" s="194"/>
      <c r="DY71" s="16"/>
      <c r="DZ71" s="16"/>
    </row>
    <row r="72" spans="2:134" x14ac:dyDescent="0.3">
      <c r="B72" s="189"/>
      <c r="C72" s="29">
        <v>3</v>
      </c>
      <c r="D72" s="27">
        <f>COUNTIF(G6:G58,3)</f>
        <v>8</v>
      </c>
      <c r="E72" s="27">
        <f>COUNTIF(G6:G30,3)</f>
        <v>6</v>
      </c>
      <c r="F72" s="29">
        <f>COUNTIF(G31:G58,3)</f>
        <v>2</v>
      </c>
      <c r="G72" s="33">
        <f>COUNTIF(G19:G29,3)</f>
        <v>3</v>
      </c>
      <c r="H72" s="27">
        <f>COUNTIF(G30:G58,3)</f>
        <v>3</v>
      </c>
      <c r="I72" s="29">
        <f>COUNTIF(G6:G18,3)</f>
        <v>2</v>
      </c>
      <c r="J72" s="27">
        <f>COUNTIF(B28:B35,"F")</f>
        <v>0</v>
      </c>
      <c r="K72" s="29">
        <f>COUNTIF(B28:B35,"M")</f>
        <v>8</v>
      </c>
      <c r="M72" s="192"/>
      <c r="N72" s="28" t="s">
        <v>88</v>
      </c>
      <c r="O72" s="59">
        <v>17</v>
      </c>
      <c r="P72" s="28">
        <f>AVERAGE(M42:M58,T42:T58)</f>
        <v>2.7058823529411766</v>
      </c>
      <c r="Q72" s="28">
        <f>_xlfn.STDEV.S(M42:M58,T42:T58)</f>
        <v>0.87141166435276363</v>
      </c>
      <c r="R72" s="29"/>
      <c r="S72" s="5"/>
      <c r="T72" s="192"/>
      <c r="U72" s="28" t="s">
        <v>88</v>
      </c>
      <c r="V72" s="59">
        <v>17</v>
      </c>
      <c r="W72" s="28">
        <v>3.5</v>
      </c>
      <c r="X72" s="28">
        <v>0.74873630912762645</v>
      </c>
      <c r="Y72" s="29"/>
      <c r="Z72" s="5"/>
      <c r="AC72" s="189"/>
      <c r="AD72" s="28" t="s">
        <v>88</v>
      </c>
      <c r="AE72" s="59">
        <v>17</v>
      </c>
      <c r="AF72" s="28">
        <f>AVERAGE(AA42:AA58,AE42:AE58,AG42:AH58,AL42:AL58,AP42:AP58)</f>
        <v>2.3039215686274508</v>
      </c>
      <c r="AG72" s="28">
        <f>_xlfn.STDEV.S(AA42:AA58,AE42:AE58,AG42:AH58,AL42:AL58,AP42:AP58)</f>
        <v>1.0604427964207612</v>
      </c>
      <c r="AH72" s="29"/>
      <c r="AJ72" s="189"/>
      <c r="AK72" s="28" t="s">
        <v>88</v>
      </c>
      <c r="AL72" s="59">
        <v>17</v>
      </c>
      <c r="AM72" s="28">
        <v>2.9019607843137254</v>
      </c>
      <c r="AN72" s="28">
        <v>1.0293687763162549</v>
      </c>
      <c r="AO72" s="29"/>
      <c r="BB72" s="189"/>
      <c r="BC72" s="28" t="s">
        <v>88</v>
      </c>
      <c r="BD72" s="59">
        <v>17</v>
      </c>
      <c r="BE72" s="28">
        <f>AVERAGE(AS42:AU58,AY42:AY58,BD42:BF58,BL42:BL58,BP42:BR58,BT42:BT58,BV42:BW58)</f>
        <v>2.4747899159663866</v>
      </c>
      <c r="BF72" s="28">
        <f>_xlfn.STDEV.S(AS42:AU58,AY42:AY58,BD42:BF58,BL42:BL58,BP42:BR58,BT42:BT58,BV42:BW58)</f>
        <v>1.178837193455591</v>
      </c>
      <c r="BG72" s="29"/>
      <c r="BH72" s="5"/>
      <c r="BI72" s="189"/>
      <c r="BJ72" s="28" t="s">
        <v>88</v>
      </c>
      <c r="BK72" s="59">
        <v>17</v>
      </c>
      <c r="BL72" s="28">
        <v>2.76890756302521</v>
      </c>
      <c r="BM72" s="28">
        <v>1.2122614010598216</v>
      </c>
      <c r="BN72" s="29"/>
      <c r="BO72" s="5"/>
      <c r="DM72" s="34"/>
      <c r="DN72" s="34"/>
      <c r="DO72" s="194"/>
      <c r="DR72" s="16"/>
      <c r="DS72" s="16"/>
      <c r="DV72" s="194"/>
      <c r="DY72" s="16"/>
      <c r="DZ72" s="16"/>
    </row>
    <row r="73" spans="2:134" ht="15" thickBot="1" x14ac:dyDescent="0.35">
      <c r="B73" s="190"/>
      <c r="C73" s="12">
        <v>4</v>
      </c>
      <c r="D73" s="15">
        <f>COUNTIF(G6:G58,4)</f>
        <v>23</v>
      </c>
      <c r="E73" s="15">
        <f>COUNTIF(G6:G30,4)</f>
        <v>13</v>
      </c>
      <c r="F73" s="12">
        <f>COUNTIF(G31:G58,4)</f>
        <v>10</v>
      </c>
      <c r="G73" s="30">
        <f>COUNTIF(G19:G29,4)</f>
        <v>4</v>
      </c>
      <c r="H73" s="15">
        <f>COUNTIF(G30:G58,4)</f>
        <v>10</v>
      </c>
      <c r="I73" s="12">
        <f>COUNTIF(G6:G18,4)</f>
        <v>9</v>
      </c>
      <c r="J73" s="15">
        <f>COUNTIF(B36:B58,"F")</f>
        <v>0</v>
      </c>
      <c r="K73" s="12">
        <f>COUNTIF(B36:B58,"M")</f>
        <v>23</v>
      </c>
      <c r="M73" s="192"/>
      <c r="N73" s="28" t="s">
        <v>44</v>
      </c>
      <c r="O73" s="59">
        <v>7</v>
      </c>
      <c r="P73" s="28">
        <f>AVERAGE(M6:M12,T6:T12)</f>
        <v>2.7142857142857144</v>
      </c>
      <c r="Q73" s="28">
        <f>_xlfn.STDEV.S(M6:M12,T6:T12)</f>
        <v>1.0690449676496978</v>
      </c>
      <c r="R73" s="29"/>
      <c r="S73" s="5"/>
      <c r="T73" s="192"/>
      <c r="U73" s="28" t="s">
        <v>44</v>
      </c>
      <c r="V73" s="59">
        <v>7</v>
      </c>
      <c r="W73" s="28">
        <v>2.2142857142857144</v>
      </c>
      <c r="X73" s="28">
        <v>0.69929320675306816</v>
      </c>
      <c r="Y73" s="29"/>
      <c r="Z73" s="5"/>
      <c r="AC73" s="189"/>
      <c r="AD73" s="28" t="s">
        <v>44</v>
      </c>
      <c r="AE73" s="59">
        <v>27</v>
      </c>
      <c r="AF73" s="28">
        <f>AVERAGE(AA6:AA32,AE6:AE32,AG6:AH32,AL6:AL32,AP6:AP32)</f>
        <v>2.2592592592592591</v>
      </c>
      <c r="AG73" s="28">
        <f>_xlfn.STDEV.S(AA6:AA32,AE6:AE32,AG6:AH32,AL6:AL32,AP6:AP32)</f>
        <v>1.0248802720897219</v>
      </c>
      <c r="AH73" s="29"/>
      <c r="AJ73" s="189"/>
      <c r="AK73" s="28" t="s">
        <v>44</v>
      </c>
      <c r="AL73" s="59">
        <v>27</v>
      </c>
      <c r="AM73" s="28">
        <v>2.191358024691358</v>
      </c>
      <c r="AN73" s="28">
        <v>0.93605456268002152</v>
      </c>
      <c r="AO73" s="29"/>
      <c r="BB73" s="189"/>
      <c r="BC73" s="28" t="s">
        <v>44</v>
      </c>
      <c r="BD73" s="59">
        <v>16</v>
      </c>
      <c r="BE73" s="28">
        <f>AVERAGE(AS6:AU21,AY6:AY21,BD6:BF21,BL6:BL21,BP6:BR21,BV6:BW21,BT6:BT21)</f>
        <v>2.34375</v>
      </c>
      <c r="BF73" s="28">
        <f>_xlfn.STDEV.S(AS6:AU21,AY6:AY21,BD6:BF21,BL6:BL21,BP6:BR21,BV6:BW21,BT6:BT21)</f>
        <v>1.1913952516859845</v>
      </c>
      <c r="BG73" s="29"/>
      <c r="BH73" s="5"/>
      <c r="BI73" s="189"/>
      <c r="BJ73" s="28" t="s">
        <v>44</v>
      </c>
      <c r="BK73" s="59">
        <v>16</v>
      </c>
      <c r="BL73" s="28">
        <v>2.4196428571428572</v>
      </c>
      <c r="BM73" s="28">
        <v>1.1914372588735667</v>
      </c>
      <c r="BN73" s="29"/>
      <c r="BO73" s="5"/>
      <c r="DO73" s="194"/>
      <c r="DR73" s="16"/>
      <c r="DS73" s="16"/>
      <c r="DV73" s="194"/>
      <c r="DY73" s="16"/>
      <c r="DZ73" s="16"/>
    </row>
    <row r="74" spans="2:134" ht="15" thickBot="1" x14ac:dyDescent="0.35">
      <c r="B74" s="189" t="s">
        <v>0</v>
      </c>
      <c r="C74" s="26">
        <v>1</v>
      </c>
      <c r="D74" s="24">
        <f>COUNTIF(H6:H58,1)</f>
        <v>12</v>
      </c>
      <c r="E74" s="24">
        <f>COUNTIF(H6:H30,1)</f>
        <v>7</v>
      </c>
      <c r="F74" s="26">
        <f>COUNTIF(H31:H58,1)</f>
        <v>5</v>
      </c>
      <c r="G74" s="32">
        <f>COUNTIF(H19:H29,1)</f>
        <v>3</v>
      </c>
      <c r="H74" s="24">
        <f>COUNTIF(H30:H58,1)</f>
        <v>6</v>
      </c>
      <c r="I74" s="26">
        <f>COUNTIF(H6:H18,1)</f>
        <v>3</v>
      </c>
      <c r="J74" s="24">
        <f>COUNTIF(B6:B17,"F")</f>
        <v>12</v>
      </c>
      <c r="K74" s="26">
        <f>COUNTIF(B6:B17,"M")</f>
        <v>0</v>
      </c>
      <c r="M74" s="192"/>
      <c r="N74" s="28" t="s">
        <v>45</v>
      </c>
      <c r="O74" s="59">
        <v>20</v>
      </c>
      <c r="P74" s="28">
        <f>AVERAGE(M13:M32,T13:T32)</f>
        <v>2.7749999999999999</v>
      </c>
      <c r="Q74" s="28">
        <f>_xlfn.STDEV.S(M13:M32,T13:T32)</f>
        <v>0.97369241707888621</v>
      </c>
      <c r="R74" s="29"/>
      <c r="S74" s="5"/>
      <c r="T74" s="192"/>
      <c r="U74" s="28" t="s">
        <v>45</v>
      </c>
      <c r="V74" s="59">
        <v>20</v>
      </c>
      <c r="W74" s="28">
        <v>3.3250000000000002</v>
      </c>
      <c r="X74" s="28">
        <v>0.69383734146430587</v>
      </c>
      <c r="Y74" s="29"/>
      <c r="Z74" s="5"/>
      <c r="AC74" s="190"/>
      <c r="AD74" s="19" t="s">
        <v>45</v>
      </c>
      <c r="AE74" s="60">
        <v>26</v>
      </c>
      <c r="AF74" s="28">
        <f>AVERAGE(AA33:AA58,AE33:AE58,AG33:AH58,AL33:AL58,AP33:AP58)</f>
        <v>2.3461538461538463</v>
      </c>
      <c r="AG74" s="28">
        <f>_xlfn.STDEV.S(AA33:AA58,AE33:AE58,AG33:AH58,AL33:AL58,AP33:AP58)</f>
        <v>1.0992891905980684</v>
      </c>
      <c r="AH74" s="12"/>
      <c r="AJ74" s="190"/>
      <c r="AK74" s="19" t="s">
        <v>45</v>
      </c>
      <c r="AL74" s="60">
        <v>26</v>
      </c>
      <c r="AM74" s="28">
        <v>2.4166666666666665</v>
      </c>
      <c r="AN74" s="28">
        <v>1.1692751177867715</v>
      </c>
      <c r="AO74" s="12"/>
      <c r="BB74" s="189"/>
      <c r="BC74" s="28" t="s">
        <v>45</v>
      </c>
      <c r="BD74" s="59">
        <v>6</v>
      </c>
      <c r="BE74" s="28">
        <f>AVERAGE(AS22:AU27,AY22:AY27,BD22:BF27,BL22:BL27,BP22:BR27,BT22:BT27,BV22:BW27)</f>
        <v>2.3571428571428572</v>
      </c>
      <c r="BF74" s="28">
        <f>_xlfn.STDEV.S(AS22:AU27,AY22:AY27,BD22:BF27,BL22:BL27,BP22:BR27,BT22:BT27,BV22:BW27)</f>
        <v>1.1682842650332446</v>
      </c>
      <c r="BG74" s="29"/>
      <c r="BH74" s="5"/>
      <c r="BI74" s="189"/>
      <c r="BJ74" s="28" t="s">
        <v>45</v>
      </c>
      <c r="BK74" s="59">
        <v>6</v>
      </c>
      <c r="BL74" s="28">
        <v>1.6190476190476191</v>
      </c>
      <c r="BM74" s="28">
        <v>1.2409165084072482</v>
      </c>
      <c r="BN74" s="29"/>
      <c r="BO74" s="5"/>
      <c r="DO74" s="194"/>
      <c r="DR74" s="16"/>
      <c r="DS74" s="16"/>
      <c r="DV74" s="194"/>
      <c r="DY74" s="16"/>
      <c r="DZ74" s="16"/>
    </row>
    <row r="75" spans="2:134" x14ac:dyDescent="0.3">
      <c r="B75" s="189"/>
      <c r="C75" s="29">
        <v>2</v>
      </c>
      <c r="D75" s="27">
        <f>COUNTIF(H6:H58,2)</f>
        <v>24</v>
      </c>
      <c r="E75" s="27">
        <f>COUNTIF(H6:H30,2)</f>
        <v>9</v>
      </c>
      <c r="F75" s="29">
        <f>COUNTIF(H31:H58,2)</f>
        <v>15</v>
      </c>
      <c r="G75" s="33">
        <f>COUNTIF(H19:H29,2)</f>
        <v>5</v>
      </c>
      <c r="H75" s="27">
        <f>COUNTIF(H30:H58,2)</f>
        <v>15</v>
      </c>
      <c r="I75" s="29">
        <f>COUNTIF(H6:H18,2)</f>
        <v>4</v>
      </c>
      <c r="J75" s="27">
        <f>COUNTIF(B18:B41,"F")</f>
        <v>2</v>
      </c>
      <c r="K75" s="29">
        <f>COUNTIF(B18:B41,"M")</f>
        <v>22</v>
      </c>
      <c r="M75" s="192"/>
      <c r="N75" s="28" t="s">
        <v>46</v>
      </c>
      <c r="O75" s="59">
        <v>7</v>
      </c>
      <c r="P75" s="28">
        <f>AVERAGE(M33:M39,T33:T39)</f>
        <v>2.6428571428571428</v>
      </c>
      <c r="Q75" s="28">
        <f>_xlfn.STDEV.S(M33:M39,T33:T39)</f>
        <v>1.0818177620697813</v>
      </c>
      <c r="R75" s="29"/>
      <c r="S75" s="5"/>
      <c r="T75" s="192"/>
      <c r="U75" s="28" t="s">
        <v>46</v>
      </c>
      <c r="V75" s="59">
        <v>7</v>
      </c>
      <c r="W75" s="28">
        <v>2.2142857142857144</v>
      </c>
      <c r="X75" s="28">
        <v>1.1217137594956026</v>
      </c>
      <c r="Y75" s="29"/>
      <c r="Z75" s="5"/>
      <c r="AC75" s="188" t="s">
        <v>32</v>
      </c>
      <c r="AD75" s="25" t="s">
        <v>79</v>
      </c>
      <c r="AE75" s="58">
        <v>53</v>
      </c>
      <c r="AF75" s="25">
        <f>AVERAGE(AB6:AB58,AD6:AD58,AF6:AF58,AK6:AK58,AN6:AO58)</f>
        <v>0.64465408805031443</v>
      </c>
      <c r="AG75" s="25">
        <f>_xlfn.STDEV.S(AB6:AB58,AD6:AD58,AF6:AF58,AK6:AK58,AN6:AO58)</f>
        <v>0.98385373734993287</v>
      </c>
      <c r="AH75" s="26"/>
      <c r="AJ75" s="188" t="s">
        <v>32</v>
      </c>
      <c r="AK75" s="25" t="s">
        <v>79</v>
      </c>
      <c r="AL75" s="58">
        <v>53</v>
      </c>
      <c r="AM75" s="25">
        <v>0.64465408805031443</v>
      </c>
      <c r="AN75" s="25">
        <v>0.98385373734993287</v>
      </c>
      <c r="AO75" s="26"/>
      <c r="BB75" s="189"/>
      <c r="BC75" s="28" t="s">
        <v>46</v>
      </c>
      <c r="BD75" s="59">
        <v>8</v>
      </c>
      <c r="BE75" s="28">
        <f>AVERAGE(AS28:AU35,AY28:AY35,BD28:BF35,BL28:BL35,BP28:BR35,BT28:BT35,BV28:BW35)</f>
        <v>2.2053571428571428</v>
      </c>
      <c r="BF75" s="28">
        <f>_xlfn.STDEV.S(AS28:AU35,AY28:AY35,BD28:BF35,BL28:BL35,BP28:BR35,BT28:BT35,BV28:BW35)</f>
        <v>1.2814574533058849</v>
      </c>
      <c r="BG75" s="29"/>
      <c r="BH75" s="5"/>
      <c r="BI75" s="189"/>
      <c r="BJ75" s="28" t="s">
        <v>46</v>
      </c>
      <c r="BK75" s="59">
        <v>8</v>
      </c>
      <c r="BL75" s="28">
        <v>2.0535714285714284</v>
      </c>
      <c r="BM75" s="28">
        <v>0.86825169384286482</v>
      </c>
      <c r="BN75" s="29"/>
      <c r="BO75" s="5"/>
      <c r="DO75" s="194"/>
      <c r="DR75" s="16"/>
      <c r="DS75" s="16"/>
      <c r="DV75" s="194"/>
      <c r="DY75" s="16"/>
      <c r="DZ75" s="16"/>
    </row>
    <row r="76" spans="2:134" ht="15" thickBot="1" x14ac:dyDescent="0.35">
      <c r="B76" s="190"/>
      <c r="C76" s="12">
        <v>3</v>
      </c>
      <c r="D76" s="15">
        <f>COUNTIF(H6:H58,3)</f>
        <v>17</v>
      </c>
      <c r="E76" s="15">
        <f>COUNTIF(H6:H30,3)</f>
        <v>9</v>
      </c>
      <c r="F76" s="12">
        <f>COUNTIF(H31:H58,3)</f>
        <v>8</v>
      </c>
      <c r="G76" s="30">
        <f>COUNTIF(H19:H29,3)</f>
        <v>3</v>
      </c>
      <c r="H76" s="15">
        <f>COUNTIF(H30:H58,3)</f>
        <v>8</v>
      </c>
      <c r="I76" s="12">
        <f>COUNTIF(H6:H18,3)</f>
        <v>6</v>
      </c>
      <c r="J76" s="15">
        <f>COUNTIF(B42:B58,"F")</f>
        <v>0</v>
      </c>
      <c r="K76" s="12">
        <f>COUNTIF(B42:B58,"M")</f>
        <v>17</v>
      </c>
      <c r="M76" s="193"/>
      <c r="N76" s="15" t="s">
        <v>47</v>
      </c>
      <c r="O76" s="60">
        <v>19</v>
      </c>
      <c r="P76" s="28">
        <f>AVERAGE(M40:M58,T40:T58)</f>
        <v>2.7894736842105261</v>
      </c>
      <c r="Q76" s="28">
        <f>_xlfn.STDEV.S(M40:M58,T40:T58)</f>
        <v>0.87480946919707647</v>
      </c>
      <c r="R76" s="12"/>
      <c r="S76" s="5"/>
      <c r="T76" s="193"/>
      <c r="U76" s="15" t="s">
        <v>47</v>
      </c>
      <c r="V76" s="60">
        <v>19</v>
      </c>
      <c r="W76" s="28">
        <v>2.5526315789473686</v>
      </c>
      <c r="X76" s="28">
        <v>0.92114407186822844</v>
      </c>
      <c r="Y76" s="12"/>
      <c r="Z76" s="5"/>
      <c r="AA76" s="5"/>
      <c r="AC76" s="189"/>
      <c r="AD76" s="28" t="s">
        <v>19</v>
      </c>
      <c r="AE76" s="59">
        <v>25</v>
      </c>
      <c r="AF76" s="28">
        <f>AVERAGE(AB6:AB30,AD6:AD30,AF6:AF30,AK6:AK30,AN6:AO30)</f>
        <v>0.64666666666666661</v>
      </c>
      <c r="AG76" s="28">
        <f>_xlfn.STDEV.S(AB6:AB30,AD6:AD30,AF6:AF30,AK6:AK30,AN6:AO30)</f>
        <v>0.94929621876523285</v>
      </c>
      <c r="AH76" s="29"/>
      <c r="AJ76" s="189"/>
      <c r="AK76" s="28" t="s">
        <v>19</v>
      </c>
      <c r="AL76" s="59">
        <v>25</v>
      </c>
      <c r="AM76" s="28">
        <v>0.52</v>
      </c>
      <c r="AN76" s="28">
        <v>0.85702779668765827</v>
      </c>
      <c r="AO76" s="29"/>
      <c r="BB76" s="190"/>
      <c r="BC76" s="15" t="s">
        <v>47</v>
      </c>
      <c r="BD76" s="15">
        <v>23</v>
      </c>
      <c r="BE76" s="43">
        <f>AVERAGE(AS36:AU58,AY36:AY58,BD36:BF58,BL36:BL58,BP36:BR58,BT36:BT58,BV36:BW58)</f>
        <v>2.4161490683229814</v>
      </c>
      <c r="BF76" s="43">
        <f>_xlfn.STDEV.S(AS36:AU58,AY36:AY58,BD36:BF58,BL36:BL58,BP36:BR58,BT36:BT58,BV36:BW58)</f>
        <v>1.1816826600968571</v>
      </c>
      <c r="BG76" s="12"/>
      <c r="BH76" s="5"/>
      <c r="BI76" s="190"/>
      <c r="BJ76" s="15" t="s">
        <v>47</v>
      </c>
      <c r="BK76" s="15">
        <v>23</v>
      </c>
      <c r="BL76" s="43">
        <v>2.6086956521739131</v>
      </c>
      <c r="BM76" s="43">
        <v>1.1953904876596886</v>
      </c>
      <c r="BN76" s="12"/>
      <c r="BO76" s="5"/>
      <c r="DO76" s="194"/>
      <c r="DR76" s="16"/>
      <c r="DS76" s="16"/>
      <c r="DV76" s="194"/>
      <c r="DY76" s="16"/>
      <c r="DZ76" s="16"/>
    </row>
    <row r="77" spans="2:134" x14ac:dyDescent="0.3">
      <c r="M77" s="191" t="s">
        <v>31</v>
      </c>
      <c r="N77" s="25" t="s">
        <v>79</v>
      </c>
      <c r="O77" s="58">
        <v>53</v>
      </c>
      <c r="P77" s="25">
        <f>AVERAGE(L6:L58,O6:O58)</f>
        <v>3.0660377358490565</v>
      </c>
      <c r="Q77" s="25">
        <f>_xlfn.STDEV.S(L6:L58,O6:O58)</f>
        <v>0.99779631402242097</v>
      </c>
      <c r="R77" s="26"/>
      <c r="S77" s="5"/>
      <c r="T77" s="191" t="s">
        <v>31</v>
      </c>
      <c r="U77" s="25" t="s">
        <v>79</v>
      </c>
      <c r="V77" s="58">
        <v>53</v>
      </c>
      <c r="W77" s="25">
        <v>3.0660377358490565</v>
      </c>
      <c r="X77" s="25">
        <v>0.99779631402242097</v>
      </c>
      <c r="Y77" s="26"/>
      <c r="Z77" s="5"/>
      <c r="AC77" s="189"/>
      <c r="AD77" s="28" t="s">
        <v>21</v>
      </c>
      <c r="AE77" s="59">
        <v>28</v>
      </c>
      <c r="AF77" s="28">
        <f>AVERAGE(AB31:AB58,AD31:AD58,AF31:AF58,AK31:AK58,AN31:AO58)</f>
        <v>0.6428571428571429</v>
      </c>
      <c r="AG77" s="28">
        <f>_xlfn.STDEV.S(AB31:AB58,AD31:AD58,AF31:AF58,AK31:AK58,AN31:AO58)</f>
        <v>1.016544070728419</v>
      </c>
      <c r="AH77" s="29"/>
      <c r="AJ77" s="189"/>
      <c r="AK77" s="28" t="s">
        <v>21</v>
      </c>
      <c r="AL77" s="59">
        <v>28</v>
      </c>
      <c r="AM77" s="28">
        <v>0.75595238095238093</v>
      </c>
      <c r="AN77" s="28">
        <v>1.0750130137606595</v>
      </c>
      <c r="AO77" s="29"/>
      <c r="BB77" s="188" t="s">
        <v>10</v>
      </c>
      <c r="BC77" s="25" t="s">
        <v>79</v>
      </c>
      <c r="BD77" s="58">
        <v>53</v>
      </c>
      <c r="BE77" s="25">
        <f>AVERAGE(AV6:AX58,BB6:BB58,BF6:BK58)</f>
        <v>2.1377358490566039</v>
      </c>
      <c r="BF77" s="25">
        <f>_xlfn.STDEV.S(AV6:AX58,BB6:BB58,BF6:BK58)</f>
        <v>1.3194382741166444</v>
      </c>
      <c r="BG77" s="26"/>
      <c r="BH77" s="5"/>
      <c r="BI77" s="188" t="s">
        <v>10</v>
      </c>
      <c r="BJ77" s="25" t="s">
        <v>79</v>
      </c>
      <c r="BK77" s="58">
        <v>53</v>
      </c>
      <c r="BL77" s="25">
        <v>2.1377358490566039</v>
      </c>
      <c r="BM77" s="25">
        <v>1.3194382741166444</v>
      </c>
      <c r="BN77" s="26"/>
      <c r="BO77" s="5"/>
      <c r="DO77" s="194"/>
      <c r="DR77" s="16"/>
      <c r="DS77" s="16"/>
      <c r="DV77" s="194"/>
      <c r="DY77" s="16"/>
      <c r="DZ77" s="16"/>
    </row>
    <row r="78" spans="2:134" ht="14.4" customHeight="1" x14ac:dyDescent="0.3">
      <c r="M78" s="192"/>
      <c r="N78" s="28" t="s">
        <v>19</v>
      </c>
      <c r="O78" s="59">
        <v>25</v>
      </c>
      <c r="P78" s="28">
        <f>AVERAGE(L6:L30,O6:O30)</f>
        <v>3.06</v>
      </c>
      <c r="Q78" s="28">
        <f>_xlfn.STDEV.S(L6:L30,O6:O30)</f>
        <v>0.97750202254605723</v>
      </c>
      <c r="R78" s="29"/>
      <c r="S78" s="5"/>
      <c r="T78" s="192"/>
      <c r="U78" s="28" t="s">
        <v>19</v>
      </c>
      <c r="V78" s="59">
        <v>25</v>
      </c>
      <c r="W78" s="28">
        <v>2.78</v>
      </c>
      <c r="X78" s="28">
        <v>0.97499345890008859</v>
      </c>
      <c r="Y78" s="29"/>
      <c r="Z78" s="5"/>
      <c r="AC78" s="189"/>
      <c r="AD78" s="28" t="s">
        <v>42</v>
      </c>
      <c r="AE78" s="59">
        <v>11</v>
      </c>
      <c r="AF78" s="28">
        <f>AVERAGE(AB19:AB29,AD19:AD29,AF19:AF29,AK19:AK29,AN18:AO29)</f>
        <v>0.58823529411764708</v>
      </c>
      <c r="AG78" s="28">
        <f>_xlfn.STDEV.S(AB19:AB29,AD19:AD29,AF19:AF29,AK19:AK29,AN18:AO29)</f>
        <v>0.86792416818568185</v>
      </c>
      <c r="AH78" s="29"/>
      <c r="AJ78" s="189"/>
      <c r="AK78" s="28" t="s">
        <v>42</v>
      </c>
      <c r="AL78" s="59">
        <v>11</v>
      </c>
      <c r="AM78" s="28">
        <v>0.54411764705882348</v>
      </c>
      <c r="AN78" s="28">
        <v>0.87133151717257518</v>
      </c>
      <c r="AO78" s="29"/>
      <c r="BB78" s="189"/>
      <c r="BC78" s="28" t="s">
        <v>19</v>
      </c>
      <c r="BD78" s="59">
        <v>25</v>
      </c>
      <c r="BE78" s="28">
        <f>AVERAGE(AV6:AX30,BB6:BB30,BI6:BK30,BF6:BH30)</f>
        <v>2.1160000000000001</v>
      </c>
      <c r="BF78" s="28">
        <f>_xlfn.STDEV.S(AV6:AX30,BB6:BB30,BI6:BK30,BF6:BH30)</f>
        <v>1.2636976406196343</v>
      </c>
      <c r="BG78" s="29"/>
      <c r="BH78" s="5"/>
      <c r="BI78" s="189"/>
      <c r="BJ78" s="28" t="s">
        <v>19</v>
      </c>
      <c r="BK78" s="59">
        <v>25</v>
      </c>
      <c r="BL78" s="28">
        <v>2.0920000000000001</v>
      </c>
      <c r="BM78" s="28">
        <v>1.4069306362650023</v>
      </c>
      <c r="BN78" s="29"/>
      <c r="BO78" s="5"/>
      <c r="DO78" s="194"/>
      <c r="DR78" s="16"/>
      <c r="DS78" s="16"/>
      <c r="DV78" s="194"/>
      <c r="DY78" s="16"/>
      <c r="DZ78" s="16"/>
    </row>
    <row r="79" spans="2:134" x14ac:dyDescent="0.3">
      <c r="M79" s="192"/>
      <c r="N79" s="28" t="s">
        <v>21</v>
      </c>
      <c r="O79" s="59">
        <v>28</v>
      </c>
      <c r="P79" s="28">
        <f>AVERAGE(L31:L58,O31:O58)</f>
        <v>3.0714285714285716</v>
      </c>
      <c r="Q79" s="28">
        <f>_xlfn.STDEV.S(L31:L58,O31:O58)</f>
        <v>1.0243781769203444</v>
      </c>
      <c r="R79" s="29"/>
      <c r="S79" s="5"/>
      <c r="T79" s="192"/>
      <c r="U79" s="28" t="s">
        <v>21</v>
      </c>
      <c r="V79" s="59">
        <v>28</v>
      </c>
      <c r="W79" s="28">
        <v>3.3214285714285716</v>
      </c>
      <c r="X79" s="28">
        <v>0.95550353897147455</v>
      </c>
      <c r="Y79" s="29"/>
      <c r="Z79" s="5"/>
      <c r="AC79" s="189"/>
      <c r="AD79" s="28" t="s">
        <v>41</v>
      </c>
      <c r="AE79" s="59">
        <v>29</v>
      </c>
      <c r="AF79" s="28">
        <f>AVERAGE(AB30:AB58,AD30:AD58,AF30:AF58,AK30:AK58,AN30:AO58)</f>
        <v>0.67241379310344829</v>
      </c>
      <c r="AG79" s="28">
        <f>_xlfn.STDEV.S(AB30:AB58,AD30:AD58,AF30:AF58,AK30:AK58,AN30:AO58)</f>
        <v>1.015280895118992</v>
      </c>
      <c r="AH79" s="29"/>
      <c r="AJ79" s="189"/>
      <c r="AK79" s="28" t="s">
        <v>41</v>
      </c>
      <c r="AL79" s="59">
        <v>29</v>
      </c>
      <c r="AM79" s="28">
        <v>0.70114942528735635</v>
      </c>
      <c r="AN79" s="28">
        <v>0.97500487656981893</v>
      </c>
      <c r="AO79" s="29"/>
      <c r="BB79" s="189"/>
      <c r="BC79" s="28" t="s">
        <v>21</v>
      </c>
      <c r="BD79" s="59">
        <v>28</v>
      </c>
      <c r="BE79" s="28">
        <f>AVERAGE(AV31:AX58,BB31:BB58,BI31:BK58,BF31:BH58)</f>
        <v>2.157142857142857</v>
      </c>
      <c r="BF79" s="28">
        <f>_xlfn.STDEV.S(AV31:AX58,BB31:BB58,BI31:BK58,BF31:BH58)</f>
        <v>1.3692549766161972</v>
      </c>
      <c r="BG79" s="29"/>
      <c r="BH79" s="5"/>
      <c r="BI79" s="189"/>
      <c r="BJ79" s="28" t="s">
        <v>21</v>
      </c>
      <c r="BK79" s="59">
        <v>28</v>
      </c>
      <c r="BL79" s="28">
        <v>2.1785714285714284</v>
      </c>
      <c r="BM79" s="28">
        <v>1.2372234908074764</v>
      </c>
      <c r="BN79" s="29"/>
      <c r="BO79" s="5"/>
      <c r="DO79" s="194"/>
      <c r="DR79" s="16"/>
      <c r="DS79" s="16"/>
      <c r="DV79" s="194"/>
      <c r="DY79" s="16"/>
      <c r="DZ79" s="16"/>
    </row>
    <row r="80" spans="2:134" x14ac:dyDescent="0.3">
      <c r="M80" s="192"/>
      <c r="N80" s="28" t="s">
        <v>42</v>
      </c>
      <c r="O80" s="59">
        <v>11</v>
      </c>
      <c r="P80" s="28">
        <f>AVERAGE(L19:L29,O19:O29)</f>
        <v>3.3636363636363638</v>
      </c>
      <c r="Q80" s="28">
        <f>_xlfn.STDEV.S(L19:L29,O19:O29)</f>
        <v>1.0021621646864367</v>
      </c>
      <c r="R80" s="29"/>
      <c r="S80" s="5"/>
      <c r="T80" s="192"/>
      <c r="U80" s="28" t="s">
        <v>42</v>
      </c>
      <c r="V80" s="59">
        <v>11</v>
      </c>
      <c r="W80" s="28">
        <v>3.2727272727272729</v>
      </c>
      <c r="X80" s="28">
        <v>1.1204513623586059</v>
      </c>
      <c r="Y80" s="29"/>
      <c r="Z80" s="5"/>
      <c r="AC80" s="189"/>
      <c r="AD80" s="28" t="s">
        <v>40</v>
      </c>
      <c r="AE80" s="59">
        <v>13</v>
      </c>
      <c r="AF80" s="28">
        <f>AVERAGE(AB6:AB18,AD6:AD18,AF6:AF18,AK6:AK18,AN6:AO18)</f>
        <v>0.61538461538461542</v>
      </c>
      <c r="AG80" s="28">
        <f>_xlfn.STDEV.S(AB6:AB18,AD6:AD18,AF6:AF18,AK6:AK18,AN6:AO18)</f>
        <v>1.0094458970053912</v>
      </c>
      <c r="AH80" s="29"/>
      <c r="AJ80" s="189"/>
      <c r="AK80" s="28" t="s">
        <v>40</v>
      </c>
      <c r="AL80" s="59">
        <v>13</v>
      </c>
      <c r="AM80" s="28">
        <v>0.65384615384615385</v>
      </c>
      <c r="AN80" s="28">
        <v>1.1261579677078026</v>
      </c>
      <c r="AO80" s="29"/>
      <c r="BB80" s="189"/>
      <c r="BC80" s="28" t="s">
        <v>42</v>
      </c>
      <c r="BD80" s="59">
        <v>11</v>
      </c>
      <c r="BE80" s="28">
        <f>AVERAGE(AV19:AX29,BB19:BB29,BF19:BK29)</f>
        <v>2.209090909090909</v>
      </c>
      <c r="BF80" s="28">
        <f>_xlfn.STDEV.S(AV19:AX29,BB19:BB29,BF19:BK29)</f>
        <v>1.2713891452392512</v>
      </c>
      <c r="BG80" s="29"/>
      <c r="BH80" s="5"/>
      <c r="BI80" s="189"/>
      <c r="BJ80" s="28" t="s">
        <v>42</v>
      </c>
      <c r="BK80" s="59">
        <v>11</v>
      </c>
      <c r="BL80" s="28">
        <v>2.4</v>
      </c>
      <c r="BM80" s="28">
        <v>1.197857414436752</v>
      </c>
      <c r="BN80" s="29"/>
      <c r="BO80" s="5"/>
      <c r="DO80" s="194"/>
      <c r="DR80" s="16"/>
      <c r="DS80" s="16"/>
      <c r="DV80" s="194"/>
      <c r="DY80" s="16"/>
      <c r="DZ80" s="16"/>
    </row>
    <row r="81" spans="2:130" ht="15" thickBot="1" x14ac:dyDescent="0.35">
      <c r="M81" s="192"/>
      <c r="N81" s="28" t="s">
        <v>41</v>
      </c>
      <c r="O81" s="59">
        <v>29</v>
      </c>
      <c r="P81" s="28">
        <f>AVERAGE(L30:L58,O30:O58)</f>
        <v>3.0344827586206895</v>
      </c>
      <c r="Q81" s="28">
        <f>_xlfn.STDEV.S(L30:L58,O30:O58)</f>
        <v>1.0253885398190561</v>
      </c>
      <c r="R81" s="29"/>
      <c r="S81" s="5"/>
      <c r="T81" s="192"/>
      <c r="U81" s="28" t="s">
        <v>41</v>
      </c>
      <c r="V81" s="59">
        <v>29</v>
      </c>
      <c r="W81" s="28">
        <v>2.9827586206896552</v>
      </c>
      <c r="X81" s="28">
        <v>0.94574540007683106</v>
      </c>
      <c r="Y81" s="29"/>
      <c r="Z81" s="5"/>
      <c r="AC81" s="189"/>
      <c r="AD81" s="28" t="s">
        <v>86</v>
      </c>
      <c r="AE81" s="59">
        <v>12</v>
      </c>
      <c r="AF81" s="28">
        <f>AVERAGE(AB6:AB17,AD6:AD17,AF6:AF17,AK6:AK17,AN6:AO17)</f>
        <v>0.625</v>
      </c>
      <c r="AG81" s="28">
        <f>_xlfn.STDEV.S(AB6:AB17,AD6:AD17,AF6:AF17,AK6:AK17,AN6:AO17)</f>
        <v>1.0405510457797058</v>
      </c>
      <c r="AH81" s="29"/>
      <c r="AJ81" s="189"/>
      <c r="AK81" s="28" t="s">
        <v>86</v>
      </c>
      <c r="AL81" s="59">
        <v>12</v>
      </c>
      <c r="AM81" s="28">
        <v>1.3888888888888888</v>
      </c>
      <c r="AN81" s="28">
        <v>1.1203062402698114</v>
      </c>
      <c r="AO81" s="29"/>
      <c r="BB81" s="189"/>
      <c r="BC81" s="28" t="s">
        <v>41</v>
      </c>
      <c r="BD81" s="59">
        <v>29</v>
      </c>
      <c r="BE81" s="28">
        <f>AVERAGE(AV30:AX58,BB30:BB58,BF30:BK58)</f>
        <v>2.1172413793103448</v>
      </c>
      <c r="BF81" s="28">
        <f>_xlfn.STDEV.S(AV30:AX58,BB30:BB58,BF30:BK58)</f>
        <v>1.3720060743954532</v>
      </c>
      <c r="BG81" s="29"/>
      <c r="BH81" s="5"/>
      <c r="BI81" s="189"/>
      <c r="BJ81" s="28" t="s">
        <v>41</v>
      </c>
      <c r="BK81" s="59">
        <v>29</v>
      </c>
      <c r="BL81" s="28">
        <v>2.010344827586207</v>
      </c>
      <c r="BM81" s="28">
        <v>1.3192335059845373</v>
      </c>
      <c r="BN81" s="29"/>
      <c r="BO81" s="5"/>
      <c r="DO81" s="194"/>
      <c r="DR81" s="16"/>
      <c r="DS81" s="16"/>
      <c r="DV81" s="194"/>
      <c r="DY81" s="16"/>
      <c r="DZ81" s="16"/>
    </row>
    <row r="82" spans="2:130" ht="15" customHeight="1" thickBot="1" x14ac:dyDescent="0.35">
      <c r="B82" s="165" t="s">
        <v>82</v>
      </c>
      <c r="C82" s="166"/>
      <c r="D82" s="166"/>
      <c r="E82" s="166"/>
      <c r="F82" s="166"/>
      <c r="G82" s="166"/>
      <c r="H82" s="166"/>
      <c r="I82" s="166"/>
      <c r="J82" s="166"/>
      <c r="K82" s="167"/>
      <c r="M82" s="192"/>
      <c r="N82" s="28" t="s">
        <v>40</v>
      </c>
      <c r="O82" s="59">
        <v>13</v>
      </c>
      <c r="P82" s="28">
        <f>AVERAGE(L6:L18,O6:O18)</f>
        <v>2.8846153846153846</v>
      </c>
      <c r="Q82" s="28">
        <f>_xlfn.STDEV.S(L6:L18,O6:O18)</f>
        <v>0.90893005569947261</v>
      </c>
      <c r="R82" s="29"/>
      <c r="S82" s="5"/>
      <c r="T82" s="192"/>
      <c r="U82" s="28" t="s">
        <v>40</v>
      </c>
      <c r="V82" s="59">
        <v>13</v>
      </c>
      <c r="W82" s="28">
        <v>3.0769230769230771</v>
      </c>
      <c r="X82" s="28">
        <v>1.0167822548835879</v>
      </c>
      <c r="Y82" s="29"/>
      <c r="Z82" s="5"/>
      <c r="AC82" s="189"/>
      <c r="AD82" s="28" t="s">
        <v>87</v>
      </c>
      <c r="AE82" s="59">
        <v>24</v>
      </c>
      <c r="AF82" s="28">
        <f>AVERAGE(AB18:AB41,AD18:AD41,AF18:AF41,AK18:AK41,AN18:AO41)</f>
        <v>0.69444444444444442</v>
      </c>
      <c r="AG82" s="28">
        <f>_xlfn.STDEV.S(AB18:AB41,AD18:AD41,AF18:AF41,AK18:AK41,AN18:AO41)</f>
        <v>0.95549773049228792</v>
      </c>
      <c r="AH82" s="29"/>
      <c r="AJ82" s="189"/>
      <c r="AK82" s="28" t="s">
        <v>87</v>
      </c>
      <c r="AL82" s="59">
        <v>24</v>
      </c>
      <c r="AM82" s="28">
        <v>0.49305555555555558</v>
      </c>
      <c r="AN82" s="28">
        <v>0.81073676048030219</v>
      </c>
      <c r="AO82" s="29"/>
      <c r="BB82" s="189"/>
      <c r="BC82" s="28" t="s">
        <v>40</v>
      </c>
      <c r="BD82" s="59">
        <v>13</v>
      </c>
      <c r="BE82" s="28">
        <f>AVERAGE(AV6:AX18,BB6:BB18,BF6:BK18)</f>
        <v>2.1230769230769231</v>
      </c>
      <c r="BF82" s="28">
        <f>_xlfn.STDEV.S(AV6:AX18,BB6:BB18,BF6:BK18)</f>
        <v>1.2452413894775496</v>
      </c>
      <c r="BG82" s="29"/>
      <c r="BH82" s="5"/>
      <c r="BI82" s="189"/>
      <c r="BJ82" s="28" t="s">
        <v>40</v>
      </c>
      <c r="BK82" s="59">
        <v>13</v>
      </c>
      <c r="BL82" s="28">
        <v>2.2000000000000002</v>
      </c>
      <c r="BM82" s="28">
        <v>1.3887700207531251</v>
      </c>
      <c r="BN82" s="29"/>
      <c r="BO82" s="5"/>
      <c r="DO82" s="194"/>
      <c r="DR82" s="16"/>
      <c r="DS82" s="16"/>
      <c r="DV82" s="194"/>
      <c r="DY82" s="16"/>
      <c r="DZ82" s="16"/>
    </row>
    <row r="83" spans="2:130" ht="15" thickBot="1" x14ac:dyDescent="0.35">
      <c r="B83" s="66" t="s">
        <v>75</v>
      </c>
      <c r="C83" s="67" t="s">
        <v>74</v>
      </c>
      <c r="D83" s="69" t="s">
        <v>95</v>
      </c>
      <c r="E83" s="68" t="s">
        <v>90</v>
      </c>
      <c r="F83" s="70" t="s">
        <v>91</v>
      </c>
      <c r="G83" s="69" t="s">
        <v>92</v>
      </c>
      <c r="H83" s="68" t="s">
        <v>93</v>
      </c>
      <c r="I83" s="70" t="s">
        <v>94</v>
      </c>
      <c r="J83" s="56" t="s">
        <v>137</v>
      </c>
      <c r="K83" s="23" t="s">
        <v>138</v>
      </c>
      <c r="M83" s="192"/>
      <c r="N83" s="28" t="s">
        <v>86</v>
      </c>
      <c r="O83" s="59">
        <v>12</v>
      </c>
      <c r="P83" s="28">
        <f>AVERAGE(L6:L17,O6:O17)</f>
        <v>2.9166666666666665</v>
      </c>
      <c r="Q83" s="28">
        <f>_xlfn.STDEV.S(L6:L17,O6:O17)</f>
        <v>0.92861124297507325</v>
      </c>
      <c r="R83" s="29"/>
      <c r="S83" s="5"/>
      <c r="T83" s="192"/>
      <c r="U83" s="28" t="s">
        <v>86</v>
      </c>
      <c r="V83" s="59">
        <v>12</v>
      </c>
      <c r="W83" s="28">
        <v>2.9166666666666665</v>
      </c>
      <c r="X83" s="28">
        <v>1.0179547554081032</v>
      </c>
      <c r="Y83" s="29"/>
      <c r="Z83" s="5"/>
      <c r="AC83" s="189"/>
      <c r="AD83" s="28" t="s">
        <v>88</v>
      </c>
      <c r="AE83" s="59">
        <v>17</v>
      </c>
      <c r="AF83" s="28">
        <f>AVERAGE(AB42:AB58,AD42:AD58,AF42:AF58,AK42:AK58,AN42:AO58)</f>
        <v>0.58823529411764708</v>
      </c>
      <c r="AG83" s="28">
        <f>_xlfn.STDEV.S(AB42:AB58,AD42:AD58,AF42:AF58,AK42:AK58,AN42:AO58)</f>
        <v>0.98857774802516507</v>
      </c>
      <c r="AH83" s="29"/>
      <c r="AJ83" s="189"/>
      <c r="AK83" s="28" t="s">
        <v>88</v>
      </c>
      <c r="AL83" s="59">
        <v>17</v>
      </c>
      <c r="AM83" s="28">
        <v>0.33333333333333331</v>
      </c>
      <c r="AN83" s="28">
        <v>0.83646277083723197</v>
      </c>
      <c r="AO83" s="29"/>
      <c r="BB83" s="189"/>
      <c r="BC83" s="28" t="s">
        <v>86</v>
      </c>
      <c r="BD83" s="59">
        <v>12</v>
      </c>
      <c r="BE83" s="28">
        <f>AVERAGE(AV6:AX17,BB6:BB17,BF6:BK17)</f>
        <v>2.1666666666666665</v>
      </c>
      <c r="BF83" s="28">
        <f>_xlfn.STDEV.S(AV6:AX17,BB6:BB17,BF6:BK17)</f>
        <v>1.2321555433114624</v>
      </c>
      <c r="BG83" s="29"/>
      <c r="BH83" s="5"/>
      <c r="BI83" s="189"/>
      <c r="BJ83" s="28" t="s">
        <v>86</v>
      </c>
      <c r="BK83" s="59">
        <v>12</v>
      </c>
      <c r="BL83" s="28">
        <v>1.85</v>
      </c>
      <c r="BM83" s="28">
        <v>1.0973612352695301</v>
      </c>
      <c r="BN83" s="29"/>
      <c r="BO83" s="5"/>
      <c r="DO83" s="194"/>
      <c r="DR83" s="16"/>
      <c r="DS83" s="16"/>
      <c r="DV83" s="194"/>
      <c r="DY83" s="16"/>
      <c r="DZ83" s="16"/>
    </row>
    <row r="84" spans="2:130" x14ac:dyDescent="0.3">
      <c r="B84" s="188" t="s">
        <v>76</v>
      </c>
      <c r="C84" s="26">
        <v>1</v>
      </c>
      <c r="D84" s="39">
        <v>7</v>
      </c>
      <c r="E84" s="39">
        <v>2</v>
      </c>
      <c r="F84" s="41">
        <v>5</v>
      </c>
      <c r="G84" s="24">
        <v>1</v>
      </c>
      <c r="H84" s="24">
        <v>4</v>
      </c>
      <c r="I84" s="26">
        <v>2</v>
      </c>
      <c r="J84" s="24">
        <v>1</v>
      </c>
      <c r="K84" s="26">
        <v>6</v>
      </c>
      <c r="M84" s="192"/>
      <c r="N84" s="28" t="s">
        <v>87</v>
      </c>
      <c r="O84" s="59">
        <v>24</v>
      </c>
      <c r="P84" s="28">
        <f>AVERAGE(L18:L41,O18:O41)</f>
        <v>3.2291666666666665</v>
      </c>
      <c r="Q84" s="28">
        <f>_xlfn.STDEV.S(L18:L41,O18:O41)</f>
        <v>1.0566825512822655</v>
      </c>
      <c r="R84" s="29"/>
      <c r="S84" s="5"/>
      <c r="T84" s="192"/>
      <c r="U84" s="28" t="s">
        <v>87</v>
      </c>
      <c r="V84" s="59">
        <v>24</v>
      </c>
      <c r="W84" s="28">
        <v>2.7708333333333335</v>
      </c>
      <c r="X84" s="28">
        <v>0.85650411019454087</v>
      </c>
      <c r="Y84" s="29"/>
      <c r="Z84" s="5"/>
      <c r="AC84" s="189"/>
      <c r="AD84" s="28" t="s">
        <v>44</v>
      </c>
      <c r="AE84" s="59">
        <v>27</v>
      </c>
      <c r="AF84" s="28">
        <f>AVERAGE(AD6:AD32,AB6:AB32,AF6:AF32,AK6:AK32,AN6:AO32)</f>
        <v>0.64814814814814814</v>
      </c>
      <c r="AG84" s="28">
        <f>_xlfn.STDEV.S(AD6:AD32,AB6:AB32,AF6:AF32,AK6:AK32,AN6:AO32)</f>
        <v>0.98101368680166823</v>
      </c>
      <c r="AH84" s="29"/>
      <c r="AJ84" s="189"/>
      <c r="AK84" s="28" t="s">
        <v>44</v>
      </c>
      <c r="AL84" s="59">
        <v>27</v>
      </c>
      <c r="AM84" s="28">
        <v>0.96913580246913578</v>
      </c>
      <c r="AN84" s="28">
        <v>1.0887501496098353</v>
      </c>
      <c r="AO84" s="29"/>
      <c r="BB84" s="189"/>
      <c r="BC84" s="28" t="s">
        <v>87</v>
      </c>
      <c r="BD84" s="59">
        <v>24</v>
      </c>
      <c r="BE84" s="28">
        <f>AVERAGE(AV18:AX41,BB18:BB41,BF18:BK41)</f>
        <v>2.0750000000000002</v>
      </c>
      <c r="BF84" s="28">
        <f>_xlfn.STDEV.S(AV18:AX41,BB18:BB41,BF18:BK41)</f>
        <v>1.3108016008611234</v>
      </c>
      <c r="BG84" s="29"/>
      <c r="BH84" s="5"/>
      <c r="BI84" s="189"/>
      <c r="BJ84" s="28" t="s">
        <v>87</v>
      </c>
      <c r="BK84" s="59">
        <v>24</v>
      </c>
      <c r="BL84" s="28">
        <v>1.9166666666666667</v>
      </c>
      <c r="BM84" s="28">
        <v>1.3134854671919318</v>
      </c>
      <c r="BN84" s="29"/>
      <c r="BO84" s="5"/>
      <c r="DO84" s="194"/>
      <c r="DR84" s="16"/>
      <c r="DS84" s="16"/>
      <c r="DV84" s="194"/>
      <c r="DY84" s="16"/>
      <c r="DZ84" s="16"/>
    </row>
    <row r="85" spans="2:130" ht="15" thickBot="1" x14ac:dyDescent="0.35">
      <c r="B85" s="189"/>
      <c r="C85" s="29">
        <v>2</v>
      </c>
      <c r="D85" s="27">
        <v>20</v>
      </c>
      <c r="E85" s="27">
        <v>13</v>
      </c>
      <c r="F85" s="29">
        <v>7</v>
      </c>
      <c r="G85" s="27">
        <v>5</v>
      </c>
      <c r="H85" s="27">
        <v>7</v>
      </c>
      <c r="I85" s="29">
        <v>8</v>
      </c>
      <c r="J85" s="27">
        <v>5</v>
      </c>
      <c r="K85" s="29">
        <v>15</v>
      </c>
      <c r="M85" s="192"/>
      <c r="N85" s="28" t="s">
        <v>88</v>
      </c>
      <c r="O85" s="59">
        <v>17</v>
      </c>
      <c r="P85" s="28">
        <f>AVERAGE(L42:L58,O42:O58)</f>
        <v>2.9411764705882355</v>
      </c>
      <c r="Q85" s="28">
        <f>_xlfn.STDEV.S(L42:L58,O42:O58)</f>
        <v>0.95159121827721649</v>
      </c>
      <c r="R85" s="29"/>
      <c r="S85" s="5"/>
      <c r="T85" s="192"/>
      <c r="U85" s="28" t="s">
        <v>88</v>
      </c>
      <c r="V85" s="59">
        <v>17</v>
      </c>
      <c r="W85" s="28">
        <v>3.5882352941176472</v>
      </c>
      <c r="X85" s="28">
        <v>0.98834563512677776</v>
      </c>
      <c r="Y85" s="29"/>
      <c r="Z85" s="5"/>
      <c r="AC85" s="190"/>
      <c r="AD85" s="19" t="s">
        <v>45</v>
      </c>
      <c r="AE85" s="60">
        <v>26</v>
      </c>
      <c r="AF85" s="28">
        <f>AVERAGE(AB33:AB58,AD33:AD58,AF33:AF58,AK33:AK58,AN33:AO58)</f>
        <v>0.64102564102564108</v>
      </c>
      <c r="AG85" s="28">
        <f>_xlfn.STDEV.S(AB33:AB58,AD33:AD58,AF33:AF58,AK33:AK58,AN33:AO58)</f>
        <v>0.98994113835258524</v>
      </c>
      <c r="AH85" s="12"/>
      <c r="AJ85" s="190"/>
      <c r="AK85" s="19" t="s">
        <v>45</v>
      </c>
      <c r="AL85" s="60">
        <v>26</v>
      </c>
      <c r="AM85" s="28">
        <v>0.30769230769230771</v>
      </c>
      <c r="AN85" s="28">
        <v>0.72392643197232998</v>
      </c>
      <c r="AO85" s="12"/>
      <c r="BB85" s="189"/>
      <c r="BC85" s="28" t="s">
        <v>88</v>
      </c>
      <c r="BD85" s="59">
        <v>17</v>
      </c>
      <c r="BE85" s="28">
        <f>AVERAGE(AV42:AX58,BB42:BB58,BF42:BK58)</f>
        <v>2.2058823529411766</v>
      </c>
      <c r="BF85" s="28">
        <f>_xlfn.STDEV.S(AV42:AX58,BB42:BB58,BF42:BK58)</f>
        <v>1.3926988775726301</v>
      </c>
      <c r="BG85" s="29"/>
      <c r="BH85" s="5"/>
      <c r="BI85" s="189"/>
      <c r="BJ85" s="28" t="s">
        <v>88</v>
      </c>
      <c r="BK85" s="59">
        <v>17</v>
      </c>
      <c r="BL85" s="28">
        <v>2.6529411764705881</v>
      </c>
      <c r="BM85" s="28">
        <v>1.3290641130651526</v>
      </c>
      <c r="BN85" s="29"/>
      <c r="BO85" s="5"/>
      <c r="DO85" s="194"/>
      <c r="DR85" s="16"/>
      <c r="DS85" s="16"/>
      <c r="DV85" s="194"/>
      <c r="DY85" s="16"/>
      <c r="DZ85" s="16"/>
    </row>
    <row r="86" spans="2:130" x14ac:dyDescent="0.3">
      <c r="B86" s="189"/>
      <c r="C86" s="29">
        <v>3</v>
      </c>
      <c r="D86" s="27">
        <v>7</v>
      </c>
      <c r="E86" s="27">
        <v>1</v>
      </c>
      <c r="F86" s="29">
        <v>6</v>
      </c>
      <c r="G86" s="27">
        <v>1</v>
      </c>
      <c r="H86" s="27">
        <v>5</v>
      </c>
      <c r="I86" s="29">
        <v>1</v>
      </c>
      <c r="J86" s="27">
        <v>2</v>
      </c>
      <c r="K86" s="29">
        <v>5</v>
      </c>
      <c r="M86" s="192"/>
      <c r="N86" s="28" t="s">
        <v>44</v>
      </c>
      <c r="O86" s="59">
        <v>7</v>
      </c>
      <c r="P86" s="28">
        <f>AVERAGE(L6:L12,O6:O12)</f>
        <v>3</v>
      </c>
      <c r="Q86" s="28">
        <f>_xlfn.STDEV.S(L6:L12,O6:O12)</f>
        <v>1.0377490433255416</v>
      </c>
      <c r="R86" s="29"/>
      <c r="S86" s="5"/>
      <c r="T86" s="192"/>
      <c r="U86" s="28" t="s">
        <v>44</v>
      </c>
      <c r="V86" s="59">
        <v>7</v>
      </c>
      <c r="W86" s="28">
        <v>2.7142857142857144</v>
      </c>
      <c r="X86" s="28">
        <v>0.9944903161976939</v>
      </c>
      <c r="Y86" s="29"/>
      <c r="Z86" s="5"/>
      <c r="AC86" s="188" t="s">
        <v>33</v>
      </c>
      <c r="AD86" s="25" t="s">
        <v>79</v>
      </c>
      <c r="AE86" s="58">
        <v>53</v>
      </c>
      <c r="AF86" s="25">
        <f>AVERAGE(AC6:AC58,AI6:AI58,AQ6:AQ58)</f>
        <v>1.3522012578616351</v>
      </c>
      <c r="AG86" s="25">
        <f>_xlfn.STDEV.S(AC6:AC58,AI6:AI58,AQ6:AQ58)</f>
        <v>1.3271191068611272</v>
      </c>
      <c r="AH86" s="26"/>
      <c r="AJ86" s="188" t="s">
        <v>33</v>
      </c>
      <c r="AK86" s="25" t="s">
        <v>79</v>
      </c>
      <c r="AL86" s="58">
        <v>53</v>
      </c>
      <c r="AM86" s="25">
        <v>1.3522012578616351</v>
      </c>
      <c r="AN86" s="25">
        <v>1.3271191068611272</v>
      </c>
      <c r="AO86" s="26"/>
      <c r="BB86" s="189"/>
      <c r="BC86" s="28" t="s">
        <v>44</v>
      </c>
      <c r="BD86" s="59">
        <v>16</v>
      </c>
      <c r="BE86" s="28">
        <f>AVERAGE(AV6:AX21,BB6:BB21,BF6:BK21)</f>
        <v>2.1812499999999999</v>
      </c>
      <c r="BF86" s="28">
        <f>_xlfn.STDEV.S(AV6:AX21,BB6:BB21,BF6:BK21)</f>
        <v>1.2781269461857212</v>
      </c>
      <c r="BG86" s="29"/>
      <c r="BH86" s="5"/>
      <c r="BI86" s="189"/>
      <c r="BJ86" s="28" t="s">
        <v>44</v>
      </c>
      <c r="BK86" s="59">
        <v>16</v>
      </c>
      <c r="BL86" s="28">
        <v>2.0125000000000002</v>
      </c>
      <c r="BM86" s="28">
        <v>1.4622611077265961</v>
      </c>
      <c r="BN86" s="29"/>
      <c r="BO86" s="5"/>
      <c r="DO86" s="194"/>
      <c r="DR86" s="16"/>
      <c r="DS86" s="16"/>
      <c r="DV86" s="194"/>
      <c r="DY86" s="16"/>
      <c r="DZ86" s="16"/>
    </row>
    <row r="87" spans="2:130" ht="15" thickBot="1" x14ac:dyDescent="0.35">
      <c r="B87" s="190"/>
      <c r="C87" s="12">
        <v>4</v>
      </c>
      <c r="D87" s="15">
        <v>19</v>
      </c>
      <c r="E87" s="15">
        <v>9</v>
      </c>
      <c r="F87" s="12">
        <v>10</v>
      </c>
      <c r="G87" s="15">
        <v>4</v>
      </c>
      <c r="H87" s="15">
        <v>13</v>
      </c>
      <c r="I87" s="12">
        <v>2</v>
      </c>
      <c r="J87" s="15">
        <v>6</v>
      </c>
      <c r="K87" s="12">
        <v>13</v>
      </c>
      <c r="M87" s="192"/>
      <c r="N87" s="28" t="s">
        <v>45</v>
      </c>
      <c r="O87" s="59">
        <v>20</v>
      </c>
      <c r="P87" s="28">
        <f>AVERAGE(L13:L32,O13:O32)</f>
        <v>3.05</v>
      </c>
      <c r="Q87" s="28">
        <f>_xlfn.STDEV.S(L13:L32,O13:O32)</f>
        <v>0.95943359359197966</v>
      </c>
      <c r="R87" s="29"/>
      <c r="S87" s="5"/>
      <c r="T87" s="192"/>
      <c r="U87" s="28" t="s">
        <v>45</v>
      </c>
      <c r="V87" s="59">
        <v>20</v>
      </c>
      <c r="W87" s="28">
        <v>3.2</v>
      </c>
      <c r="X87" s="28">
        <v>1.114013303792033</v>
      </c>
      <c r="Y87" s="29"/>
      <c r="Z87" s="5"/>
      <c r="AC87" s="189"/>
      <c r="AD87" s="28" t="s">
        <v>19</v>
      </c>
      <c r="AE87" s="59">
        <v>25</v>
      </c>
      <c r="AF87" s="28">
        <f>AVERAGE(AC6:AC30,AI6:AI30,AQ6:AQ30)</f>
        <v>1.4666666666666666</v>
      </c>
      <c r="AG87" s="28">
        <f>_xlfn.STDEV.S(AC6:AC30,AI6:AI30,AQ6:AQ30)</f>
        <v>1.3589874343962296</v>
      </c>
      <c r="AH87" s="29"/>
      <c r="AJ87" s="189"/>
      <c r="AK87" s="28" t="s">
        <v>19</v>
      </c>
      <c r="AL87" s="59">
        <v>25</v>
      </c>
      <c r="AM87" s="28">
        <v>0.8</v>
      </c>
      <c r="AN87" s="28">
        <v>1.0134234194190634</v>
      </c>
      <c r="AO87" s="29"/>
      <c r="BB87" s="189"/>
      <c r="BC87" s="28" t="s">
        <v>45</v>
      </c>
      <c r="BD87" s="59">
        <v>6</v>
      </c>
      <c r="BE87" s="28">
        <f>AVERAGE(AV22:AX27,BB22:BB27,BF22:BK27)</f>
        <v>2.2666666666666666</v>
      </c>
      <c r="BF87" s="28">
        <f>_xlfn.STDEV.S(AV22:AX27,BB22:BB27,BF22:BK27)</f>
        <v>1.2604366564693965</v>
      </c>
      <c r="BG87" s="29"/>
      <c r="BH87" s="5"/>
      <c r="BI87" s="189"/>
      <c r="BJ87" s="28" t="s">
        <v>45</v>
      </c>
      <c r="BK87" s="59">
        <v>6</v>
      </c>
      <c r="BL87" s="28">
        <v>1.6</v>
      </c>
      <c r="BM87" s="28">
        <v>1.3554660215561365</v>
      </c>
      <c r="BN87" s="29"/>
      <c r="BO87" s="5"/>
      <c r="DO87" s="194"/>
      <c r="DR87" s="16"/>
      <c r="DS87" s="16"/>
      <c r="DV87" s="194"/>
      <c r="DY87" s="16"/>
      <c r="DZ87" s="16"/>
    </row>
    <row r="88" spans="2:130" x14ac:dyDescent="0.3">
      <c r="B88" s="188" t="s">
        <v>77</v>
      </c>
      <c r="C88" s="26">
        <v>1</v>
      </c>
      <c r="D88" s="24">
        <v>27</v>
      </c>
      <c r="E88" s="24">
        <v>7</v>
      </c>
      <c r="F88" s="26">
        <v>20</v>
      </c>
      <c r="G88" s="24">
        <v>4</v>
      </c>
      <c r="H88" s="24">
        <v>17</v>
      </c>
      <c r="I88" s="26">
        <v>6</v>
      </c>
      <c r="J88" s="24">
        <v>9</v>
      </c>
      <c r="K88" s="26">
        <v>18</v>
      </c>
      <c r="M88" s="192"/>
      <c r="N88" s="28" t="s">
        <v>46</v>
      </c>
      <c r="O88" s="59">
        <v>7</v>
      </c>
      <c r="P88" s="28">
        <f>AVERAGE(L33:L39,O33:O39)</f>
        <v>3.4285714285714284</v>
      </c>
      <c r="Q88" s="28">
        <f>_xlfn.STDEV.S(L33:L39,O33:O39)</f>
        <v>1.0894095588038439</v>
      </c>
      <c r="R88" s="29"/>
      <c r="S88" s="5"/>
      <c r="T88" s="192"/>
      <c r="U88" s="28" t="s">
        <v>46</v>
      </c>
      <c r="V88" s="59">
        <v>7</v>
      </c>
      <c r="W88" s="28">
        <v>3.3571428571428572</v>
      </c>
      <c r="X88" s="28">
        <v>0.84189738614109577</v>
      </c>
      <c r="Y88" s="29"/>
      <c r="Z88" s="5"/>
      <c r="AC88" s="189"/>
      <c r="AD88" s="28" t="s">
        <v>21</v>
      </c>
      <c r="AE88" s="59">
        <v>28</v>
      </c>
      <c r="AF88" s="28">
        <f>AVERAGE(AC31:AC58,AI31:AI58,AQ31:AQ58)</f>
        <v>1.25</v>
      </c>
      <c r="AG88" s="28">
        <f>_xlfn.STDEV.S(AC31:AC58,AI31:AI58,AQ31:AQ58)</f>
        <v>1.2975881240821512</v>
      </c>
      <c r="AH88" s="29"/>
      <c r="AJ88" s="189"/>
      <c r="AK88" s="28" t="s">
        <v>21</v>
      </c>
      <c r="AL88" s="59">
        <v>28</v>
      </c>
      <c r="AM88" s="28">
        <v>1.8452380952380953</v>
      </c>
      <c r="AN88" s="28">
        <v>1.3840228393115799</v>
      </c>
      <c r="AO88" s="29"/>
      <c r="BB88" s="189"/>
      <c r="BC88" s="28" t="s">
        <v>46</v>
      </c>
      <c r="BD88" s="59">
        <v>8</v>
      </c>
      <c r="BE88" s="28">
        <f>AVERAGE(AV28:AX35,BB28:BB35,BF28:BK35)</f>
        <v>2.0499999999999998</v>
      </c>
      <c r="BF88" s="28">
        <f>_xlfn.STDEV.S(AV28:AX35,BB28:BB35,BF28:BK35)</f>
        <v>1.221122123502121</v>
      </c>
      <c r="BG88" s="29"/>
      <c r="BH88" s="5"/>
      <c r="BI88" s="189"/>
      <c r="BJ88" s="28" t="s">
        <v>46</v>
      </c>
      <c r="BK88" s="59">
        <v>8</v>
      </c>
      <c r="BL88" s="28">
        <v>1.7124999999999999</v>
      </c>
      <c r="BM88" s="28">
        <v>0.95723428080822004</v>
      </c>
      <c r="BN88" s="29"/>
      <c r="BO88" s="5"/>
      <c r="DO88" s="194"/>
      <c r="DR88" s="16"/>
      <c r="DS88" s="16"/>
      <c r="DV88" s="194"/>
      <c r="DY88" s="16"/>
      <c r="DZ88" s="16"/>
    </row>
    <row r="89" spans="2:130" ht="15" thickBot="1" x14ac:dyDescent="0.35">
      <c r="B89" s="190"/>
      <c r="C89" s="12">
        <v>2</v>
      </c>
      <c r="D89" s="15">
        <v>26</v>
      </c>
      <c r="E89" s="15">
        <v>18</v>
      </c>
      <c r="F89" s="12">
        <v>7</v>
      </c>
      <c r="G89" s="15">
        <v>7</v>
      </c>
      <c r="H89" s="15">
        <v>12</v>
      </c>
      <c r="I89" s="12">
        <v>7</v>
      </c>
      <c r="J89" s="15">
        <v>5</v>
      </c>
      <c r="K89" s="12">
        <v>21</v>
      </c>
      <c r="M89" s="193"/>
      <c r="N89" s="15" t="s">
        <v>47</v>
      </c>
      <c r="O89" s="60">
        <v>19</v>
      </c>
      <c r="P89" s="28">
        <f>AVERAGE(L40:L58,O40:O58)</f>
        <v>2.9736842105263159</v>
      </c>
      <c r="Q89" s="28">
        <f>_xlfn.STDEV.S(L40:L58,O40:O58)</f>
        <v>0.99964431796847464</v>
      </c>
      <c r="R89" s="12"/>
      <c r="S89" s="5"/>
      <c r="T89" s="193"/>
      <c r="U89" s="15" t="s">
        <v>47</v>
      </c>
      <c r="V89" s="60">
        <v>19</v>
      </c>
      <c r="W89" s="28">
        <v>2.9473684210526314</v>
      </c>
      <c r="X89" s="28">
        <v>0.89886921217574223</v>
      </c>
      <c r="Y89" s="12"/>
      <c r="Z89" s="5"/>
      <c r="AC89" s="189"/>
      <c r="AD89" s="28" t="s">
        <v>42</v>
      </c>
      <c r="AE89" s="59">
        <v>11</v>
      </c>
      <c r="AF89" s="28">
        <f>AVERAGE(AC19:AC29,AI19:AI29,AQ19:AQ29)</f>
        <v>1.2727272727272727</v>
      </c>
      <c r="AG89" s="28">
        <f>_xlfn.STDEV.S(AC19:AC29,AI19:AI29,AQ19:AQ29)</f>
        <v>1.4420629162923004</v>
      </c>
      <c r="AH89" s="29"/>
      <c r="AJ89" s="189"/>
      <c r="AK89" s="28" t="s">
        <v>42</v>
      </c>
      <c r="AL89" s="59">
        <v>11</v>
      </c>
      <c r="AM89" s="28">
        <v>1.1212121212121211</v>
      </c>
      <c r="AN89" s="28">
        <v>1.3637626204176756</v>
      </c>
      <c r="AO89" s="29"/>
      <c r="BB89" s="190"/>
      <c r="BC89" s="15" t="s">
        <v>47</v>
      </c>
      <c r="BD89" s="15">
        <v>23</v>
      </c>
      <c r="BE89" s="43">
        <f>AVERAGE(AV36:AX58,BB36:BB58,BF36:BK58)</f>
        <v>2.1043478260869564</v>
      </c>
      <c r="BF89" s="43">
        <f>_xlfn.STDEV.S(AV36:AX58,BB36:BB58,BF36:BK58)</f>
        <v>1.3979018153917688</v>
      </c>
      <c r="BG89" s="12"/>
      <c r="BH89" s="5"/>
      <c r="BI89" s="190"/>
      <c r="BJ89" s="15" t="s">
        <v>47</v>
      </c>
      <c r="BK89" s="15">
        <v>23</v>
      </c>
      <c r="BL89" s="43">
        <v>2.5130434782608697</v>
      </c>
      <c r="BM89" s="43">
        <v>1.2067149632237921</v>
      </c>
      <c r="BN89" s="12"/>
      <c r="BO89" s="5"/>
      <c r="DO89" s="194"/>
      <c r="DR89" s="16"/>
      <c r="DS89" s="16"/>
      <c r="DV89" s="194"/>
      <c r="DY89" s="16"/>
      <c r="DZ89" s="16"/>
    </row>
    <row r="90" spans="2:130" x14ac:dyDescent="0.3">
      <c r="B90" s="188" t="s">
        <v>78</v>
      </c>
      <c r="C90" s="26">
        <v>1</v>
      </c>
      <c r="D90" s="24">
        <v>16</v>
      </c>
      <c r="E90" s="24">
        <v>9</v>
      </c>
      <c r="F90" s="26">
        <v>7</v>
      </c>
      <c r="G90" s="24">
        <v>2</v>
      </c>
      <c r="H90" s="24">
        <v>9</v>
      </c>
      <c r="I90" s="26">
        <v>5</v>
      </c>
      <c r="J90" s="24">
        <v>1</v>
      </c>
      <c r="K90" s="26">
        <v>15</v>
      </c>
      <c r="M90" s="191" t="s">
        <v>2</v>
      </c>
      <c r="N90" s="25" t="s">
        <v>79</v>
      </c>
      <c r="O90" s="58">
        <v>53</v>
      </c>
      <c r="P90" s="25">
        <f>AVERAGE(P6:P58,U6:U58)</f>
        <v>2.2169811320754715</v>
      </c>
      <c r="Q90" s="25">
        <f>_xlfn.STDEV.S(Q6:Q58,V6:V58)</f>
        <v>1.4469970763908122</v>
      </c>
      <c r="R90" s="26"/>
      <c r="S90" s="5"/>
      <c r="T90" s="191" t="s">
        <v>2</v>
      </c>
      <c r="U90" s="25" t="s">
        <v>79</v>
      </c>
      <c r="V90" s="58">
        <v>53</v>
      </c>
      <c r="W90" s="25">
        <v>2.2169811320754715</v>
      </c>
      <c r="X90" s="25">
        <v>1.4469970763908122</v>
      </c>
      <c r="Y90" s="26"/>
      <c r="Z90" s="5"/>
      <c r="AC90" s="189"/>
      <c r="AD90" s="28" t="s">
        <v>41</v>
      </c>
      <c r="AE90" s="59">
        <v>29</v>
      </c>
      <c r="AF90" s="28">
        <f>AVERAGE(AC30:AC58,AI30:AI58,AQ30:AQ58)</f>
        <v>1.2413793103448276</v>
      </c>
      <c r="AG90" s="28">
        <f>_xlfn.STDEV.S(AC30:AC58,AI30:AI58,AQ30:AQ58)</f>
        <v>1.275580280548857</v>
      </c>
      <c r="AH90" s="29"/>
      <c r="AJ90" s="189"/>
      <c r="AK90" s="28" t="s">
        <v>41</v>
      </c>
      <c r="AL90" s="59">
        <v>29</v>
      </c>
      <c r="AM90" s="28">
        <v>1.4597701149425288</v>
      </c>
      <c r="AN90" s="28">
        <v>1.3012033580868512</v>
      </c>
      <c r="AO90" s="29"/>
      <c r="BB90" s="188" t="s">
        <v>11</v>
      </c>
      <c r="BC90" s="25" t="s">
        <v>79</v>
      </c>
      <c r="BD90" s="58">
        <v>53</v>
      </c>
      <c r="BE90" s="25">
        <f>AVERAGE(AZ6:BA58,BN6:BO58,BS6:BU58)</f>
        <v>2.0566037735849059</v>
      </c>
      <c r="BF90" s="25">
        <f>_xlfn.STDEV.S(AZ6:BA58,BN6:BO58,BS6:BU58)</f>
        <v>1.3574731302449683</v>
      </c>
      <c r="BG90" s="26"/>
      <c r="BH90" s="5"/>
      <c r="BI90" s="188" t="s">
        <v>11</v>
      </c>
      <c r="BJ90" s="25" t="s">
        <v>79</v>
      </c>
      <c r="BK90" s="58">
        <v>53</v>
      </c>
      <c r="BL90" s="25">
        <v>2.0566037735849059</v>
      </c>
      <c r="BM90" s="25">
        <v>1.3574731302449683</v>
      </c>
      <c r="BN90" s="26"/>
      <c r="BO90" s="5"/>
      <c r="DO90" s="194"/>
      <c r="DR90" s="16"/>
      <c r="DS90" s="16"/>
      <c r="DV90" s="194"/>
      <c r="DY90" s="16"/>
      <c r="DZ90" s="16"/>
    </row>
    <row r="91" spans="2:130" ht="15" customHeight="1" x14ac:dyDescent="0.3">
      <c r="B91" s="189"/>
      <c r="C91" s="29">
        <v>2</v>
      </c>
      <c r="D91" s="27">
        <v>6</v>
      </c>
      <c r="E91" s="27">
        <v>6</v>
      </c>
      <c r="F91" s="29">
        <v>0</v>
      </c>
      <c r="G91" s="27">
        <v>1</v>
      </c>
      <c r="H91" s="27">
        <v>4</v>
      </c>
      <c r="I91" s="29">
        <v>1</v>
      </c>
      <c r="J91" s="27">
        <v>2</v>
      </c>
      <c r="K91" s="29">
        <v>4</v>
      </c>
      <c r="M91" s="192"/>
      <c r="N91" s="28" t="s">
        <v>19</v>
      </c>
      <c r="O91" s="59">
        <v>25</v>
      </c>
      <c r="P91" s="59">
        <f>AVERAGE(P6:P30,U6:U30)</f>
        <v>2.2400000000000002</v>
      </c>
      <c r="Q91" s="28">
        <f>_xlfn.STDEV.S(P6:P30,U6:U30)</f>
        <v>1.0012237410248703</v>
      </c>
      <c r="R91" s="29"/>
      <c r="S91" s="5"/>
      <c r="T91" s="192"/>
      <c r="U91" s="28" t="s">
        <v>19</v>
      </c>
      <c r="V91" s="59">
        <v>25</v>
      </c>
      <c r="W91" s="28">
        <v>1.94</v>
      </c>
      <c r="X91" s="28">
        <v>1.0184021097498066</v>
      </c>
      <c r="Y91" s="29"/>
      <c r="Z91" s="5"/>
      <c r="AC91" s="189"/>
      <c r="AD91" s="28" t="s">
        <v>40</v>
      </c>
      <c r="AE91" s="59">
        <v>13</v>
      </c>
      <c r="AF91" s="28">
        <f>AVERAGE(AI6:AI18,AQ6:AQ18,AC6:AC18)</f>
        <v>1.6666666666666667</v>
      </c>
      <c r="AG91" s="28">
        <f>_xlfn.STDEV.S(AI6:AI18,AQ6:AQ18,AC6:AC18)</f>
        <v>1.3245323570650438</v>
      </c>
      <c r="AH91" s="29"/>
      <c r="AJ91" s="189"/>
      <c r="AK91" s="28" t="s">
        <v>40</v>
      </c>
      <c r="AL91" s="59">
        <v>13</v>
      </c>
      <c r="AM91" s="28">
        <v>1.3076923076923077</v>
      </c>
      <c r="AN91" s="28">
        <v>1.3602214632734617</v>
      </c>
      <c r="AO91" s="29"/>
      <c r="BB91" s="189"/>
      <c r="BC91" s="28" t="s">
        <v>19</v>
      </c>
      <c r="BD91" s="59">
        <v>25</v>
      </c>
      <c r="BE91" s="28">
        <f>AVERAGE(AZ6:BA30,BU6:BU30,BS6:BS30,BN6:BO30,BT6:BT30)</f>
        <v>2.137142857142857</v>
      </c>
      <c r="BF91" s="28">
        <f>_xlfn.STDEV.S(AZ6:BA30,BU6:BU30,BS6:BS30,BN6:BO30,BT6:BT30)</f>
        <v>1.3189785568755608</v>
      </c>
      <c r="BG91" s="29"/>
      <c r="BH91" s="5"/>
      <c r="BI91" s="189"/>
      <c r="BJ91" s="28" t="s">
        <v>19</v>
      </c>
      <c r="BK91" s="59">
        <v>25</v>
      </c>
      <c r="BL91" s="28">
        <v>1.9714285714285715</v>
      </c>
      <c r="BM91" s="28">
        <v>1.5064175797123247</v>
      </c>
      <c r="BN91" s="29"/>
      <c r="BO91" s="5"/>
      <c r="DO91" s="194"/>
      <c r="DR91" s="16"/>
      <c r="DS91" s="16"/>
      <c r="DV91" s="194"/>
      <c r="DY91" s="16"/>
      <c r="DZ91" s="16"/>
    </row>
    <row r="92" spans="2:130" x14ac:dyDescent="0.3">
      <c r="B92" s="189"/>
      <c r="C92" s="29">
        <v>3</v>
      </c>
      <c r="D92" s="27">
        <v>8</v>
      </c>
      <c r="E92" s="27">
        <v>1</v>
      </c>
      <c r="F92" s="29">
        <v>7</v>
      </c>
      <c r="G92" s="27">
        <v>2</v>
      </c>
      <c r="H92" s="27">
        <v>5</v>
      </c>
      <c r="I92" s="29">
        <v>1</v>
      </c>
      <c r="J92" s="27">
        <v>2</v>
      </c>
      <c r="K92" s="29">
        <v>6</v>
      </c>
      <c r="M92" s="192"/>
      <c r="N92" s="28" t="s">
        <v>21</v>
      </c>
      <c r="O92" s="59">
        <v>28</v>
      </c>
      <c r="P92" s="28">
        <f>AVERAGE(P31:P58,U31:U58)</f>
        <v>2.1964285714285716</v>
      </c>
      <c r="Q92" s="28">
        <f>_xlfn.STDEV.S(P31:P58,U31:U58)</f>
        <v>1.1348951550636794</v>
      </c>
      <c r="R92" s="29"/>
      <c r="S92" s="5"/>
      <c r="T92" s="192"/>
      <c r="U92" s="28" t="s">
        <v>21</v>
      </c>
      <c r="V92" s="59">
        <v>28</v>
      </c>
      <c r="W92" s="28">
        <v>2.4642857142857144</v>
      </c>
      <c r="X92" s="28">
        <v>1.061119232685011</v>
      </c>
      <c r="Y92" s="29"/>
      <c r="Z92" s="5"/>
      <c r="AC92" s="189"/>
      <c r="AD92" s="28" t="s">
        <v>86</v>
      </c>
      <c r="AE92" s="59">
        <v>12</v>
      </c>
      <c r="AF92" s="28">
        <f>AVERAGE(AC6:AC17,AI6:AI17,AQ6:AQ17)</f>
        <v>1.75</v>
      </c>
      <c r="AG92" s="28">
        <f>_xlfn.STDEV.S(AC6:AC17,AI6:AI17,AQ6:AQ17)</f>
        <v>1.3389761547007262</v>
      </c>
      <c r="AH92" s="29"/>
      <c r="AJ92" s="189"/>
      <c r="AK92" s="28" t="s">
        <v>86</v>
      </c>
      <c r="AL92" s="59">
        <v>12</v>
      </c>
      <c r="AM92" s="28">
        <v>2.3888888888888888</v>
      </c>
      <c r="AN92" s="28">
        <v>1.1026663211838001</v>
      </c>
      <c r="AO92" s="29"/>
      <c r="BB92" s="189"/>
      <c r="BC92" s="28" t="s">
        <v>21</v>
      </c>
      <c r="BD92" s="59">
        <v>28</v>
      </c>
      <c r="BE92" s="28">
        <f>AVERAGE(AZ31:BA58,BN31:BO58,BS31:BS58,BU31:BU58,BT31:BT58)</f>
        <v>1.9846938775510203</v>
      </c>
      <c r="BF92" s="28">
        <f>_xlfn.STDEV.S(AZ31:BA58,BN31:BO58,BS31:BS58,BU31:BU58,BT31:BT58)</f>
        <v>1.3903588941443952</v>
      </c>
      <c r="BG92" s="29"/>
      <c r="BH92" s="5"/>
      <c r="BI92" s="189"/>
      <c r="BJ92" s="28" t="s">
        <v>21</v>
      </c>
      <c r="BK92" s="59">
        <v>28</v>
      </c>
      <c r="BL92" s="28">
        <v>2.1326530612244898</v>
      </c>
      <c r="BM92" s="28">
        <v>1.2079884114068085</v>
      </c>
      <c r="BN92" s="29"/>
      <c r="BO92" s="5"/>
      <c r="DO92" s="194"/>
      <c r="DR92" s="16"/>
      <c r="DS92" s="16"/>
      <c r="DV92" s="194"/>
      <c r="DY92" s="16"/>
      <c r="DZ92" s="16"/>
    </row>
    <row r="93" spans="2:130" ht="15" thickBot="1" x14ac:dyDescent="0.35">
      <c r="B93" s="190"/>
      <c r="C93" s="12">
        <v>4</v>
      </c>
      <c r="D93" s="15">
        <v>23</v>
      </c>
      <c r="E93" s="15">
        <v>9</v>
      </c>
      <c r="F93" s="12">
        <v>14</v>
      </c>
      <c r="G93" s="15">
        <v>6</v>
      </c>
      <c r="H93" s="15">
        <v>11</v>
      </c>
      <c r="I93" s="12">
        <v>6</v>
      </c>
      <c r="J93" s="15">
        <v>9</v>
      </c>
      <c r="K93" s="12">
        <v>14</v>
      </c>
      <c r="M93" s="192"/>
      <c r="N93" s="28" t="s">
        <v>42</v>
      </c>
      <c r="O93" s="59">
        <v>11</v>
      </c>
      <c r="P93" s="28">
        <f>AVERAGE(P19:P29,U19:U29)</f>
        <v>2.0454545454545454</v>
      </c>
      <c r="Q93" s="28">
        <f>_xlfn.STDEV.S(P19:P29,U19:U29)</f>
        <v>1.0455015987905485</v>
      </c>
      <c r="R93" s="29"/>
      <c r="S93" s="5"/>
      <c r="T93" s="192"/>
      <c r="U93" s="28" t="s">
        <v>42</v>
      </c>
      <c r="V93" s="59">
        <v>11</v>
      </c>
      <c r="W93" s="28">
        <v>2.0909090909090908</v>
      </c>
      <c r="X93" s="28">
        <v>1.0649878563622845</v>
      </c>
      <c r="Y93" s="29"/>
      <c r="Z93" s="5"/>
      <c r="AC93" s="189"/>
      <c r="AD93" s="28" t="s">
        <v>87</v>
      </c>
      <c r="AE93" s="59">
        <v>24</v>
      </c>
      <c r="AF93" s="28">
        <f>AVERAGE(AC18:AC41,AJ18:AJ41,AQ18:AQ41)</f>
        <v>1.0277777777777777</v>
      </c>
      <c r="AG93" s="28">
        <f>_xlfn.STDEV.S(AC18:AC41,AJ18:AJ41,AQ18:AQ41)</f>
        <v>1.233022419889404</v>
      </c>
      <c r="AH93" s="29"/>
      <c r="AJ93" s="189"/>
      <c r="AK93" s="28" t="s">
        <v>87</v>
      </c>
      <c r="AL93" s="59">
        <v>24</v>
      </c>
      <c r="AM93" s="28">
        <v>0.5</v>
      </c>
      <c r="AN93" s="28">
        <v>0.80491448237912955</v>
      </c>
      <c r="AO93" s="29"/>
      <c r="BB93" s="189"/>
      <c r="BC93" s="28" t="s">
        <v>42</v>
      </c>
      <c r="BD93" s="59">
        <v>11</v>
      </c>
      <c r="BE93" s="28">
        <f>AVERAGE(AZ19:BA29,BN19:BO29,BS19:BU29)</f>
        <v>2.1298701298701297</v>
      </c>
      <c r="BF93" s="28">
        <f>_xlfn.STDEV.S(AZ19:BA29,BN19:BO29,BS19:BU29)</f>
        <v>1.3798421853951399</v>
      </c>
      <c r="BG93" s="29"/>
      <c r="BH93" s="5"/>
      <c r="BI93" s="189"/>
      <c r="BJ93" s="28" t="s">
        <v>42</v>
      </c>
      <c r="BK93" s="59">
        <v>11</v>
      </c>
      <c r="BL93" s="28">
        <v>2.1948051948051948</v>
      </c>
      <c r="BM93" s="28">
        <v>1.3863902488397422</v>
      </c>
      <c r="BN93" s="29"/>
      <c r="BO93" s="5"/>
      <c r="DO93" s="194"/>
      <c r="DR93" s="16"/>
      <c r="DS93" s="16"/>
      <c r="DV93" s="194"/>
      <c r="DY93" s="16"/>
      <c r="DZ93" s="16"/>
    </row>
    <row r="94" spans="2:130" x14ac:dyDescent="0.3">
      <c r="B94" s="189" t="s">
        <v>0</v>
      </c>
      <c r="C94" s="26">
        <v>1</v>
      </c>
      <c r="D94" s="24">
        <v>12</v>
      </c>
      <c r="E94" s="24">
        <v>2</v>
      </c>
      <c r="F94" s="26">
        <v>10</v>
      </c>
      <c r="G94" s="24">
        <v>2</v>
      </c>
      <c r="H94" s="24">
        <v>7</v>
      </c>
      <c r="I94" s="26">
        <v>3</v>
      </c>
      <c r="J94" s="24">
        <v>3</v>
      </c>
      <c r="K94" s="26">
        <v>9</v>
      </c>
      <c r="M94" s="192"/>
      <c r="N94" s="28" t="s">
        <v>41</v>
      </c>
      <c r="O94" s="59">
        <v>29</v>
      </c>
      <c r="P94" s="28">
        <f>AVERAGE(P30:P58,U30:U58)</f>
        <v>2.1724137931034484</v>
      </c>
      <c r="Q94" s="28">
        <f>_xlfn.STDEV.S(P30:P58,U30:U58)</f>
        <v>1.1260539863422578</v>
      </c>
      <c r="R94" s="29"/>
      <c r="S94" s="5"/>
      <c r="T94" s="192"/>
      <c r="U94" s="28" t="s">
        <v>41</v>
      </c>
      <c r="V94" s="59">
        <v>29</v>
      </c>
      <c r="W94" s="28">
        <v>2.1379310344827585</v>
      </c>
      <c r="X94" s="28">
        <v>1.1152574380182592</v>
      </c>
      <c r="Y94" s="29"/>
      <c r="Z94" s="5"/>
      <c r="AC94" s="189"/>
      <c r="AD94" s="28" t="s">
        <v>88</v>
      </c>
      <c r="AE94" s="59">
        <v>17</v>
      </c>
      <c r="AF94" s="28">
        <f>AVERAGE(AC42:AC58,AI42:AI58,AQ42:AQ58)</f>
        <v>1.4313725490196079</v>
      </c>
      <c r="AG94" s="28">
        <f>_xlfn.STDEV.S(AC42:AC58,AI42:AI58,AQ42:AQ58)</f>
        <v>1.3602191288286505</v>
      </c>
      <c r="AH94" s="29"/>
      <c r="AJ94" s="189"/>
      <c r="AK94" s="28" t="s">
        <v>88</v>
      </c>
      <c r="AL94" s="59">
        <v>17</v>
      </c>
      <c r="AM94" s="28">
        <v>1.6470588235294117</v>
      </c>
      <c r="AN94" s="28">
        <v>1.4258124618864112</v>
      </c>
      <c r="AO94" s="29"/>
      <c r="BB94" s="189"/>
      <c r="BC94" s="28" t="s">
        <v>41</v>
      </c>
      <c r="BD94" s="59">
        <v>29</v>
      </c>
      <c r="BE94" s="28">
        <f>AVERAGE(AZ30:BA58,BN30:BO58,BS30:BU58)</f>
        <v>1.9753694581280787</v>
      </c>
      <c r="BF94" s="28">
        <f>_xlfn.STDEV.S(AZ30:BA58,BN30:BO58,BS30:BU58)</f>
        <v>1.3695356720014118</v>
      </c>
      <c r="BG94" s="29"/>
      <c r="BH94" s="5"/>
      <c r="BI94" s="189"/>
      <c r="BJ94" s="28" t="s">
        <v>41</v>
      </c>
      <c r="BK94" s="59">
        <v>29</v>
      </c>
      <c r="BL94" s="28">
        <v>2.0295566502463056</v>
      </c>
      <c r="BM94" s="28">
        <v>1.2855300176309801</v>
      </c>
      <c r="BN94" s="29"/>
      <c r="BO94" s="5"/>
      <c r="DO94" s="194"/>
      <c r="DR94" s="16"/>
      <c r="DS94" s="16"/>
      <c r="DV94" s="194"/>
      <c r="DY94" s="16"/>
      <c r="DZ94" s="16"/>
    </row>
    <row r="95" spans="2:130" x14ac:dyDescent="0.3">
      <c r="B95" s="189"/>
      <c r="C95" s="29">
        <v>2</v>
      </c>
      <c r="D95" s="27">
        <v>24</v>
      </c>
      <c r="E95" s="27">
        <v>16</v>
      </c>
      <c r="F95" s="29">
        <v>8</v>
      </c>
      <c r="G95" s="27">
        <v>5</v>
      </c>
      <c r="H95" s="27">
        <v>14</v>
      </c>
      <c r="I95" s="29">
        <v>5</v>
      </c>
      <c r="J95" s="27">
        <v>5</v>
      </c>
      <c r="K95" s="29">
        <v>19</v>
      </c>
      <c r="M95" s="192"/>
      <c r="N95" s="28" t="s">
        <v>40</v>
      </c>
      <c r="O95" s="59">
        <v>13</v>
      </c>
      <c r="P95" s="28">
        <f>AVERAGE(P6:P18,U6:U18)</f>
        <v>2.4615384615384617</v>
      </c>
      <c r="Q95" s="28">
        <f>_xlfn.STDEV.S(P6:P18,U6:U18)</f>
        <v>0.94787211081534517</v>
      </c>
      <c r="R95" s="29"/>
      <c r="S95" s="5"/>
      <c r="T95" s="192"/>
      <c r="U95" s="28" t="s">
        <v>40</v>
      </c>
      <c r="V95" s="59">
        <v>13</v>
      </c>
      <c r="W95" s="28">
        <v>2.5</v>
      </c>
      <c r="X95" s="28">
        <v>0.94868329805051377</v>
      </c>
      <c r="Y95" s="29"/>
      <c r="Z95" s="5"/>
      <c r="AC95" s="189"/>
      <c r="AD95" s="28" t="s">
        <v>44</v>
      </c>
      <c r="AE95" s="59">
        <v>27</v>
      </c>
      <c r="AF95" s="28">
        <f>AVERAGE(AC6:AC32,AI6:AI32,AQ6:AQ32)</f>
        <v>1.3580246913580247</v>
      </c>
      <c r="AG95" s="28">
        <f>_xlfn.STDEV.S(AC6:AC32,AI6:AI32,AQ6:AQ32)</f>
        <v>1.3629805755705824</v>
      </c>
      <c r="AH95" s="29"/>
      <c r="AJ95" s="189"/>
      <c r="AK95" s="28" t="s">
        <v>44</v>
      </c>
      <c r="AL95" s="59">
        <v>27</v>
      </c>
      <c r="AM95" s="28">
        <v>2.1604938271604937</v>
      </c>
      <c r="AN95" s="28">
        <v>1.177463270376796</v>
      </c>
      <c r="AO95" s="29"/>
      <c r="BB95" s="189"/>
      <c r="BC95" s="28" t="s">
        <v>40</v>
      </c>
      <c r="BD95" s="59">
        <v>13</v>
      </c>
      <c r="BE95" s="28">
        <f>AVERAGE(AZ6:BA18,BN6:BO18,BS6:BU18)</f>
        <v>2.1758241758241756</v>
      </c>
      <c r="BF95" s="28">
        <f>_xlfn.STDEV.S(AZ6:BA18,BN6:BO18,BS6:BU18)</f>
        <v>1.3131252508035647</v>
      </c>
      <c r="BG95" s="29"/>
      <c r="BH95" s="5"/>
      <c r="BI95" s="189"/>
      <c r="BJ95" s="28" t="s">
        <v>40</v>
      </c>
      <c r="BK95" s="59">
        <v>13</v>
      </c>
      <c r="BL95" s="28">
        <v>2</v>
      </c>
      <c r="BM95" s="28">
        <v>1.4907119849998598</v>
      </c>
      <c r="BN95" s="29"/>
      <c r="BO95" s="5"/>
      <c r="DO95" s="194"/>
      <c r="DR95" s="16"/>
      <c r="DS95" s="16"/>
      <c r="DV95" s="194"/>
      <c r="DY95" s="16"/>
      <c r="DZ95" s="16"/>
    </row>
    <row r="96" spans="2:130" ht="15" thickBot="1" x14ac:dyDescent="0.35">
      <c r="B96" s="190"/>
      <c r="C96" s="12">
        <v>3</v>
      </c>
      <c r="D96" s="15">
        <v>17</v>
      </c>
      <c r="E96" s="15">
        <v>7</v>
      </c>
      <c r="F96" s="12">
        <v>10</v>
      </c>
      <c r="G96" s="15">
        <v>4</v>
      </c>
      <c r="H96" s="15">
        <v>8</v>
      </c>
      <c r="I96" s="12">
        <v>5</v>
      </c>
      <c r="J96" s="15">
        <v>6</v>
      </c>
      <c r="K96" s="12">
        <v>11</v>
      </c>
      <c r="M96" s="192"/>
      <c r="N96" s="28" t="s">
        <v>86</v>
      </c>
      <c r="O96" s="59">
        <v>12</v>
      </c>
      <c r="P96" s="28">
        <f>AVERAGE(P6:P17,U6:U17)</f>
        <v>2.5833333333333335</v>
      </c>
      <c r="Q96" s="28">
        <f>_xlfn.STDEV.S(P6:P17,U6:U17)</f>
        <v>0.88054660231050808</v>
      </c>
      <c r="R96" s="29"/>
      <c r="S96" s="5"/>
      <c r="T96" s="192"/>
      <c r="U96" s="28" t="s">
        <v>86</v>
      </c>
      <c r="V96" s="59">
        <v>12</v>
      </c>
      <c r="W96" s="28">
        <v>2.4166666666666665</v>
      </c>
      <c r="X96" s="28">
        <v>0.88054660231050808</v>
      </c>
      <c r="Y96" s="29"/>
      <c r="Z96" s="5"/>
      <c r="AC96" s="190"/>
      <c r="AD96" s="19" t="s">
        <v>45</v>
      </c>
      <c r="AE96" s="60">
        <v>26</v>
      </c>
      <c r="AF96" s="28">
        <f>AVERAGE(AC33:AC58,AI33:AI58,AQ33:AQ58)</f>
        <v>1.3461538461538463</v>
      </c>
      <c r="AG96" s="28">
        <f>_xlfn.STDEV.S(AC33:AC58,AI33:AI58,AQ33:AQ58)</f>
        <v>1.2976194295001073</v>
      </c>
      <c r="AH96" s="12"/>
      <c r="AJ96" s="190"/>
      <c r="AK96" s="19" t="s">
        <v>45</v>
      </c>
      <c r="AL96" s="60">
        <v>26</v>
      </c>
      <c r="AM96" s="28">
        <v>0.51282051282051277</v>
      </c>
      <c r="AN96" s="28">
        <v>0.87895436318433084</v>
      </c>
      <c r="AO96" s="12"/>
      <c r="BB96" s="189"/>
      <c r="BC96" s="28" t="s">
        <v>86</v>
      </c>
      <c r="BD96" s="59">
        <v>12</v>
      </c>
      <c r="BE96" s="28">
        <f>AVERAGE(AZ6:BA17,BN6:BO17,BS6:BU17)</f>
        <v>2.2380952380952381</v>
      </c>
      <c r="BF96" s="28">
        <f>_xlfn.STDEV.S(AZ6:BA17,BN6:BO17,BS6:BU17)</f>
        <v>1.304478362430493</v>
      </c>
      <c r="BG96" s="29"/>
      <c r="BH96" s="5"/>
      <c r="BI96" s="189"/>
      <c r="BJ96" s="28" t="s">
        <v>86</v>
      </c>
      <c r="BK96" s="59">
        <v>12</v>
      </c>
      <c r="BL96" s="28">
        <v>2.0595238095238093</v>
      </c>
      <c r="BM96" s="28">
        <v>1.1231538048307519</v>
      </c>
      <c r="BN96" s="29"/>
      <c r="BO96" s="5"/>
      <c r="DO96" s="194"/>
      <c r="DR96" s="16"/>
      <c r="DS96" s="16"/>
      <c r="DV96" s="194"/>
      <c r="DY96" s="16"/>
      <c r="DZ96" s="16"/>
    </row>
    <row r="97" spans="2:130" x14ac:dyDescent="0.3">
      <c r="M97" s="192"/>
      <c r="N97" s="28" t="s">
        <v>87</v>
      </c>
      <c r="O97" s="59">
        <v>24</v>
      </c>
      <c r="P97" s="28">
        <f>AVERAGE(P18:P41,U18:U41)</f>
        <v>1.9583333333333333</v>
      </c>
      <c r="Q97" s="28">
        <f>_xlfn.STDEV.S(P18:P41,U18:U41)</f>
        <v>1.0510042478877115</v>
      </c>
      <c r="R97" s="29"/>
      <c r="S97" s="5"/>
      <c r="T97" s="192"/>
      <c r="U97" s="28" t="s">
        <v>87</v>
      </c>
      <c r="V97" s="59">
        <v>24</v>
      </c>
      <c r="W97" s="28">
        <v>1.8333333333333333</v>
      </c>
      <c r="X97" s="28">
        <v>1.0382746189699346</v>
      </c>
      <c r="Y97" s="29"/>
      <c r="Z97" s="5"/>
      <c r="AC97" s="188" t="s">
        <v>8</v>
      </c>
      <c r="AD97" s="25" t="s">
        <v>79</v>
      </c>
      <c r="AE97" s="58">
        <v>53</v>
      </c>
      <c r="AF97" s="25">
        <f>AVERAGE(AJ6:AJ58,AM6:AM58)</f>
        <v>0.73584905660377353</v>
      </c>
      <c r="AG97" s="25">
        <f>_xlfn.STDEV.S(AJ6:AJ58,AM6:AM58)</f>
        <v>1.0263377963600469</v>
      </c>
      <c r="AH97" s="26"/>
      <c r="AJ97" s="188" t="s">
        <v>8</v>
      </c>
      <c r="AK97" s="25" t="s">
        <v>79</v>
      </c>
      <c r="AL97" s="58">
        <v>53</v>
      </c>
      <c r="AM97" s="25">
        <v>0.73584905660377353</v>
      </c>
      <c r="AN97" s="25">
        <v>1.0263377963600469</v>
      </c>
      <c r="AO97" s="26"/>
      <c r="BB97" s="189"/>
      <c r="BC97" s="28" t="s">
        <v>87</v>
      </c>
      <c r="BD97" s="59">
        <v>24</v>
      </c>
      <c r="BE97" s="28">
        <f>AVERAGE(AZ18:BA41,BN18:BO41,BS18:BU41)</f>
        <v>1.9345238095238095</v>
      </c>
      <c r="BF97" s="28">
        <f>_xlfn.STDEV.S(AZ18:BA41,BN18:BO41,BS18:BU41)</f>
        <v>1.4105669686627456</v>
      </c>
      <c r="BG97" s="29"/>
      <c r="BH97" s="5"/>
      <c r="BI97" s="189"/>
      <c r="BJ97" s="28" t="s">
        <v>87</v>
      </c>
      <c r="BK97" s="59">
        <v>24</v>
      </c>
      <c r="BL97" s="28">
        <v>1.8511904761904763</v>
      </c>
      <c r="BM97" s="28">
        <v>1.3913327989785709</v>
      </c>
      <c r="BN97" s="29"/>
      <c r="BO97" s="5"/>
      <c r="DO97" s="194"/>
      <c r="DR97" s="16"/>
      <c r="DS97" s="16"/>
      <c r="DV97" s="194"/>
      <c r="DY97" s="16"/>
      <c r="DZ97" s="16"/>
    </row>
    <row r="98" spans="2:130" x14ac:dyDescent="0.3">
      <c r="M98" s="192"/>
      <c r="N98" s="28" t="s">
        <v>88</v>
      </c>
      <c r="O98" s="59">
        <v>17</v>
      </c>
      <c r="P98" s="28">
        <f>AVERAGE(P42:P58,U42:U58)</f>
        <v>2.3235294117647061</v>
      </c>
      <c r="Q98" s="28">
        <f>_xlfn.STDEV.S(P42:P58,U42:U58)</f>
        <v>1.1473444500181811</v>
      </c>
      <c r="R98" s="29"/>
      <c r="S98" s="5"/>
      <c r="T98" s="192"/>
      <c r="U98" s="28" t="s">
        <v>88</v>
      </c>
      <c r="V98" s="59">
        <v>17</v>
      </c>
      <c r="W98" s="28">
        <v>2.6176470588235294</v>
      </c>
      <c r="X98" s="28">
        <v>1.0735019408982451</v>
      </c>
      <c r="Y98" s="29"/>
      <c r="Z98" s="5"/>
      <c r="AC98" s="189"/>
      <c r="AD98" s="28" t="s">
        <v>19</v>
      </c>
      <c r="AE98" s="59">
        <v>25</v>
      </c>
      <c r="AF98" s="28">
        <f>AVERAGE(AJ6:AJ30,AM6:AM30)</f>
        <v>0.7</v>
      </c>
      <c r="AG98" s="28">
        <f>_xlfn.STDEV.S(AJ6:AJ30,AM6:AM30)</f>
        <v>0.97415583549898976</v>
      </c>
      <c r="AH98" s="29"/>
      <c r="AJ98" s="189"/>
      <c r="AK98" s="28" t="s">
        <v>19</v>
      </c>
      <c r="AL98" s="59">
        <v>25</v>
      </c>
      <c r="AM98" s="28">
        <v>0.48</v>
      </c>
      <c r="AN98" s="28">
        <v>0.76238080366436189</v>
      </c>
      <c r="AO98" s="29"/>
      <c r="BB98" s="189"/>
      <c r="BC98" s="28" t="s">
        <v>88</v>
      </c>
      <c r="BD98" s="59">
        <v>17</v>
      </c>
      <c r="BE98" s="28">
        <f>AVERAGE(AZ42:BA58,BN42:BO58,BS42:BU58)</f>
        <v>2.1008403361344539</v>
      </c>
      <c r="BF98" s="28">
        <f>_xlfn.STDEV.S(AZ42:BA58,BN42:BO58,BS42:BU58)</f>
        <v>1.3109380648545648</v>
      </c>
      <c r="BG98" s="29"/>
      <c r="BH98" s="5"/>
      <c r="BI98" s="189"/>
      <c r="BJ98" s="28" t="s">
        <v>88</v>
      </c>
      <c r="BK98" s="59">
        <v>17</v>
      </c>
      <c r="BL98" s="28">
        <v>2.3445378151260505</v>
      </c>
      <c r="BM98" s="28">
        <v>1.4168296836146033</v>
      </c>
      <c r="BN98" s="29"/>
      <c r="BO98" s="5"/>
      <c r="DO98" s="194"/>
      <c r="DR98" s="16"/>
      <c r="DS98" s="16"/>
      <c r="DV98" s="194"/>
      <c r="DY98" s="16"/>
      <c r="DZ98" s="16"/>
    </row>
    <row r="99" spans="2:130" x14ac:dyDescent="0.3">
      <c r="M99" s="192"/>
      <c r="N99" s="28" t="s">
        <v>44</v>
      </c>
      <c r="O99" s="59">
        <v>7</v>
      </c>
      <c r="P99" s="28">
        <f>AVERAGE(P6:P12,U6:U12)</f>
        <v>2.5714285714285716</v>
      </c>
      <c r="Q99" s="28">
        <f>_xlfn.STDEV.S(P6:P12,U6:U12)</f>
        <v>0.85163062725264027</v>
      </c>
      <c r="R99" s="29"/>
      <c r="S99" s="5"/>
      <c r="T99" s="192"/>
      <c r="U99" s="28" t="s">
        <v>44</v>
      </c>
      <c r="V99" s="59">
        <v>7</v>
      </c>
      <c r="W99" s="28">
        <v>1.9285714285714286</v>
      </c>
      <c r="X99" s="28">
        <v>0.47463114654932353</v>
      </c>
      <c r="Y99" s="29"/>
      <c r="Z99" s="5"/>
      <c r="AC99" s="189"/>
      <c r="AD99" s="28" t="s">
        <v>21</v>
      </c>
      <c r="AE99" s="59">
        <v>28</v>
      </c>
      <c r="AF99" s="28">
        <f>AVERAGE(AJ31:AJ58,AM31:AM58)</f>
        <v>0.7678571428571429</v>
      </c>
      <c r="AG99" s="28">
        <f>_xlfn.STDEV.S(AJ31:AJ58,AM31:AM58)</f>
        <v>1.0785692784015724</v>
      </c>
      <c r="AH99" s="29"/>
      <c r="AJ99" s="189"/>
      <c r="AK99" s="28" t="s">
        <v>21</v>
      </c>
      <c r="AL99" s="59">
        <v>28</v>
      </c>
      <c r="AM99" s="28">
        <v>0.9642857142857143</v>
      </c>
      <c r="AN99" s="28">
        <v>1.1749550972354137</v>
      </c>
      <c r="AO99" s="29"/>
      <c r="BB99" s="189"/>
      <c r="BC99" s="28" t="s">
        <v>44</v>
      </c>
      <c r="BD99" s="59">
        <v>16</v>
      </c>
      <c r="BE99" s="28">
        <f>AVERAGE(AZ6:BA21,BN6:BO21,BS6:BU21)</f>
        <v>2.1607142857142856</v>
      </c>
      <c r="BF99" s="28">
        <f>_xlfn.STDEV.S(AZ6:BA21,BN6:BO21,BS6:BU21)</f>
        <v>1.3393125265441386</v>
      </c>
      <c r="BG99" s="29"/>
      <c r="BH99" s="5"/>
      <c r="BI99" s="189"/>
      <c r="BJ99" s="28" t="s">
        <v>44</v>
      </c>
      <c r="BK99" s="59">
        <v>16</v>
      </c>
      <c r="BL99" s="28">
        <v>2.0178571428571428</v>
      </c>
      <c r="BM99" s="28">
        <v>1.3219024159997581</v>
      </c>
      <c r="BN99" s="29"/>
      <c r="BO99" s="5"/>
      <c r="DO99" s="194"/>
      <c r="DR99" s="16"/>
      <c r="DS99" s="16"/>
      <c r="DV99" s="194"/>
      <c r="DY99" s="16"/>
      <c r="DZ99" s="16"/>
    </row>
    <row r="100" spans="2:130" x14ac:dyDescent="0.3">
      <c r="M100" s="192"/>
      <c r="N100" s="28" t="s">
        <v>45</v>
      </c>
      <c r="O100" s="59">
        <v>20</v>
      </c>
      <c r="P100" s="28">
        <f>AVERAGE(P13:P32,U13:U32)</f>
        <v>2.1749999999999998</v>
      </c>
      <c r="Q100" s="28">
        <f>_xlfn.STDEV.S(P13:P32,U13:U32)</f>
        <v>1.0833826418758743</v>
      </c>
      <c r="R100" s="29"/>
      <c r="S100" s="5"/>
      <c r="T100" s="192"/>
      <c r="U100" s="28" t="s">
        <v>45</v>
      </c>
      <c r="V100" s="59">
        <v>20</v>
      </c>
      <c r="W100" s="28">
        <v>2.4</v>
      </c>
      <c r="X100" s="28">
        <v>1.0573309405993554</v>
      </c>
      <c r="Y100" s="29"/>
      <c r="Z100" s="5"/>
      <c r="AC100" s="189"/>
      <c r="AD100" s="28" t="s">
        <v>42</v>
      </c>
      <c r="AE100" s="59">
        <v>11</v>
      </c>
      <c r="AF100" s="28">
        <f>AVERAGE(AM19:AM29,AJ19:AJ29)</f>
        <v>0.72727272727272729</v>
      </c>
      <c r="AG100" s="28">
        <f>_xlfn.STDEV.S(AM19:AM29,AJ19:AJ29)</f>
        <v>1.0771133460194244</v>
      </c>
      <c r="AH100" s="29"/>
      <c r="AJ100" s="189"/>
      <c r="AK100" s="28" t="s">
        <v>42</v>
      </c>
      <c r="AL100" s="59">
        <v>11</v>
      </c>
      <c r="AM100" s="28">
        <v>0.68181818181818177</v>
      </c>
      <c r="AN100" s="28">
        <v>1.0413527665568401</v>
      </c>
      <c r="AO100" s="29"/>
      <c r="BB100" s="189"/>
      <c r="BC100" s="28" t="s">
        <v>45</v>
      </c>
      <c r="BD100" s="59">
        <v>6</v>
      </c>
      <c r="BE100" s="28">
        <f>AVERAGE(AZ22:BA27,BN22:BO27,BS22:BU27)</f>
        <v>2.1904761904761907</v>
      </c>
      <c r="BF100" s="28">
        <f>_xlfn.STDEV.S(AZ22:BA27,BN22:BO27,BS22:BU27)</f>
        <v>1.4523000301136333</v>
      </c>
      <c r="BG100" s="29"/>
      <c r="BH100" s="5"/>
      <c r="BI100" s="189"/>
      <c r="BJ100" s="28" t="s">
        <v>45</v>
      </c>
      <c r="BK100" s="59">
        <v>6</v>
      </c>
      <c r="BL100" s="28">
        <v>1.2619047619047619</v>
      </c>
      <c r="BM100" s="28">
        <v>1.4323700947274256</v>
      </c>
      <c r="BN100" s="29"/>
      <c r="BO100" s="5"/>
    </row>
    <row r="101" spans="2:130" x14ac:dyDescent="0.3">
      <c r="M101" s="192"/>
      <c r="N101" s="28" t="s">
        <v>46</v>
      </c>
      <c r="O101" s="59">
        <v>7</v>
      </c>
      <c r="P101" s="28">
        <f>AVERAGE(P33:P39,U33:U39)</f>
        <v>1.8571428571428572</v>
      </c>
      <c r="Q101" s="28">
        <f>_xlfn.STDEV.S(P33:P39,U33:U39)</f>
        <v>1.0994504121565505</v>
      </c>
      <c r="R101" s="29"/>
      <c r="S101" s="5"/>
      <c r="T101" s="192"/>
      <c r="U101" s="28" t="s">
        <v>46</v>
      </c>
      <c r="V101" s="59">
        <v>7</v>
      </c>
      <c r="W101" s="28">
        <v>3.6428571428571428</v>
      </c>
      <c r="X101" s="28">
        <v>0.49724515809884751</v>
      </c>
      <c r="Y101" s="29"/>
      <c r="Z101" s="5"/>
      <c r="AC101" s="189"/>
      <c r="AD101" s="28" t="s">
        <v>41</v>
      </c>
      <c r="AE101" s="59">
        <v>29</v>
      </c>
      <c r="AF101" s="28">
        <f>AVERAGE(AM30:AM58,AJ30:AJ58)</f>
        <v>0.81034482758620685</v>
      </c>
      <c r="AG101" s="28">
        <f>_xlfn.STDEV.S(AM30:AM58,AJ30:AJ58)</f>
        <v>1.0834787468138627</v>
      </c>
      <c r="AH101" s="29"/>
      <c r="AJ101" s="189"/>
      <c r="AK101" s="28" t="s">
        <v>41</v>
      </c>
      <c r="AL101" s="59">
        <v>29</v>
      </c>
      <c r="AM101" s="28">
        <v>0.84482758620689657</v>
      </c>
      <c r="AN101" s="28">
        <v>1.0890479366623202</v>
      </c>
      <c r="AO101" s="29"/>
      <c r="BB101" s="189"/>
      <c r="BC101" s="28" t="s">
        <v>46</v>
      </c>
      <c r="BD101" s="59">
        <v>8</v>
      </c>
      <c r="BE101" s="28">
        <f>AVERAGE(AZ28:BA35,BN28:BO35,BS28:BU35)</f>
        <v>1.7857142857142858</v>
      </c>
      <c r="BF101" s="28">
        <f>_xlfn.STDEV.S(AZ28:BA35,BN28:BO35,BS28:BU35)</f>
        <v>1.4105354974655511</v>
      </c>
      <c r="BG101" s="29"/>
      <c r="BH101" s="5"/>
      <c r="BI101" s="189"/>
      <c r="BJ101" s="28" t="s">
        <v>46</v>
      </c>
      <c r="BK101" s="59">
        <v>8</v>
      </c>
      <c r="BL101" s="28">
        <v>2.0178571428571428</v>
      </c>
      <c r="BM101" s="28">
        <v>0.98148443100830096</v>
      </c>
      <c r="BN101" s="29"/>
      <c r="BO101" s="5"/>
    </row>
    <row r="102" spans="2:130" ht="15" thickBot="1" x14ac:dyDescent="0.35">
      <c r="M102" s="193"/>
      <c r="N102" s="15" t="s">
        <v>47</v>
      </c>
      <c r="O102" s="60">
        <v>19</v>
      </c>
      <c r="P102" s="28">
        <f>AVERAGE(P40:P58,U40:U58)</f>
        <v>2.263157894736842</v>
      </c>
      <c r="Q102" s="28">
        <f>_xlfn.STDEV.S(P40:P58,U40:U58)</f>
        <v>1.1073272063681159</v>
      </c>
      <c r="R102" s="12"/>
      <c r="S102" s="5"/>
      <c r="T102" s="193"/>
      <c r="U102" s="15" t="s">
        <v>47</v>
      </c>
      <c r="V102" s="60">
        <v>19</v>
      </c>
      <c r="W102" s="28">
        <v>1.6052631578947369</v>
      </c>
      <c r="X102" s="28">
        <v>0.8232918002359213</v>
      </c>
      <c r="Y102" s="12"/>
      <c r="Z102" s="5"/>
      <c r="AC102" s="189"/>
      <c r="AD102" s="28" t="s">
        <v>40</v>
      </c>
      <c r="AE102" s="59">
        <v>13</v>
      </c>
      <c r="AF102" s="28">
        <f>AVERAGE(AM6:AM18,AJ6:AJ18)</f>
        <v>0.57692307692307687</v>
      </c>
      <c r="AG102" s="28">
        <f>_xlfn.STDEV.S(AM6:AM18,AJ6:AJ18)</f>
        <v>0.8566482089201809</v>
      </c>
      <c r="AH102" s="29"/>
      <c r="AJ102" s="189"/>
      <c r="AK102" s="28" t="s">
        <v>40</v>
      </c>
      <c r="AL102" s="59">
        <v>13</v>
      </c>
      <c r="AM102" s="28">
        <v>0.53846153846153844</v>
      </c>
      <c r="AN102" s="28">
        <v>0.85933784884731945</v>
      </c>
      <c r="AO102" s="29"/>
      <c r="BB102" s="190"/>
      <c r="BC102" s="15" t="s">
        <v>47</v>
      </c>
      <c r="BD102" s="15">
        <v>23</v>
      </c>
      <c r="BE102" s="43">
        <f>AVERAGE(AZ36:BA58,BN36:BO58,BS36:BU58)</f>
        <v>2.0434782608695654</v>
      </c>
      <c r="BF102" s="43">
        <f>_xlfn.STDEV.S(AZ36:BA58,BN36:BO58,BS36:BU58)</f>
        <v>1.3245179598959602</v>
      </c>
      <c r="BG102" s="12"/>
      <c r="BH102" s="5"/>
      <c r="BI102" s="190"/>
      <c r="BJ102" s="15" t="s">
        <v>47</v>
      </c>
      <c r="BK102" s="15">
        <v>23</v>
      </c>
      <c r="BL102" s="43">
        <v>2.3043478260869565</v>
      </c>
      <c r="BM102" s="43">
        <v>1.401086534893855</v>
      </c>
      <c r="BN102" s="12"/>
      <c r="BO102" s="5"/>
    </row>
    <row r="103" spans="2:130" x14ac:dyDescent="0.3">
      <c r="D103" s="78"/>
      <c r="E103" s="78"/>
      <c r="F103" s="78"/>
      <c r="G103" s="78"/>
      <c r="H103" s="78"/>
      <c r="I103" s="78"/>
      <c r="M103" s="191" t="s">
        <v>34</v>
      </c>
      <c r="N103" s="25" t="s">
        <v>79</v>
      </c>
      <c r="O103" s="58">
        <v>53</v>
      </c>
      <c r="P103" s="25">
        <f>AVERAGE(Q6:Q58,S6:S58)</f>
        <v>0.84905660377358494</v>
      </c>
      <c r="Q103" s="25">
        <f>_xlfn.STDEV.S(R6:R58,T6:T58)</f>
        <v>1.4747957356240609</v>
      </c>
      <c r="R103" s="26"/>
      <c r="S103" s="5"/>
      <c r="T103" s="191" t="s">
        <v>34</v>
      </c>
      <c r="U103" s="25" t="s">
        <v>79</v>
      </c>
      <c r="V103" s="58">
        <v>53</v>
      </c>
      <c r="W103" s="25">
        <v>0.84905660377358494</v>
      </c>
      <c r="X103" s="25">
        <v>1.4747957356240609</v>
      </c>
      <c r="Y103" s="26"/>
      <c r="Z103" s="5"/>
      <c r="AC103" s="189"/>
      <c r="AD103" s="28" t="s">
        <v>86</v>
      </c>
      <c r="AE103" s="59">
        <v>12</v>
      </c>
      <c r="AF103" s="28">
        <f>AVERAGE(AJ6:AJ17,AM6:AM17)</f>
        <v>0.58333333333333337</v>
      </c>
      <c r="AG103" s="28">
        <f>_xlfn.STDEV.S(AJ6:AJ17,AM6:AM17)</f>
        <v>0.88054660231050796</v>
      </c>
      <c r="AH103" s="29"/>
      <c r="AJ103" s="189"/>
      <c r="AK103" s="28" t="s">
        <v>86</v>
      </c>
      <c r="AL103" s="59">
        <v>12</v>
      </c>
      <c r="AM103" s="28">
        <v>1.7083333333333333</v>
      </c>
      <c r="AN103" s="28">
        <v>1.082636342118332</v>
      </c>
      <c r="AO103" s="29"/>
      <c r="BB103" s="188" t="s">
        <v>12</v>
      </c>
      <c r="BC103" s="25" t="s">
        <v>79</v>
      </c>
      <c r="BD103" s="58">
        <v>53</v>
      </c>
      <c r="BE103" s="25">
        <f>AVERAGE(BC6:BD58,BF6:BH58,BM6:BM58)</f>
        <v>1.8930817610062893</v>
      </c>
      <c r="BF103" s="25">
        <f>_xlfn.STDEV.S(BC6:BD58,BF6:BH58,BM6:BM58)</f>
        <v>1.3507385290039262</v>
      </c>
      <c r="BG103" s="26"/>
      <c r="BI103" s="188" t="s">
        <v>12</v>
      </c>
      <c r="BJ103" s="25" t="s">
        <v>79</v>
      </c>
      <c r="BK103" s="58">
        <v>53</v>
      </c>
      <c r="BL103" s="25">
        <v>1.8930817610062893</v>
      </c>
      <c r="BM103" s="25">
        <v>1.3507385290039262</v>
      </c>
      <c r="BN103" s="26"/>
    </row>
    <row r="104" spans="2:130" ht="15" customHeight="1" x14ac:dyDescent="0.3">
      <c r="B104" s="42"/>
      <c r="C104" s="42"/>
      <c r="D104" s="78"/>
      <c r="E104" s="78"/>
      <c r="F104" s="78"/>
      <c r="G104" s="78"/>
      <c r="H104" s="78"/>
      <c r="I104" s="78"/>
      <c r="M104" s="192"/>
      <c r="N104" s="28" t="s">
        <v>19</v>
      </c>
      <c r="O104" s="59">
        <v>25</v>
      </c>
      <c r="P104" s="28">
        <f>AVERAGE(Q6:Q30,S6:S30)</f>
        <v>0.98</v>
      </c>
      <c r="Q104" s="28">
        <f>_xlfn.STDEV.S(Q6:Q30,S6:S30)</f>
        <v>1.1691615694634356</v>
      </c>
      <c r="R104" s="29"/>
      <c r="S104" s="5"/>
      <c r="T104" s="192"/>
      <c r="U104" s="28" t="s">
        <v>19</v>
      </c>
      <c r="V104" s="59">
        <v>25</v>
      </c>
      <c r="W104" s="28">
        <v>0.54</v>
      </c>
      <c r="X104" s="28">
        <v>0.97331749125118994</v>
      </c>
      <c r="Y104" s="29"/>
      <c r="Z104" s="5"/>
      <c r="AC104" s="189"/>
      <c r="AD104" s="28" t="s">
        <v>87</v>
      </c>
      <c r="AE104" s="59">
        <v>24</v>
      </c>
      <c r="AF104" s="28">
        <f>AVERAGE(AJ18:AJ41,AM18:AM41)</f>
        <v>0.8125</v>
      </c>
      <c r="AG104" s="28">
        <f>_xlfn.STDEV.S(AJ18:AJ41,AM18:AM41)</f>
        <v>1.1042712047395882</v>
      </c>
      <c r="AH104" s="29"/>
      <c r="AJ104" s="189"/>
      <c r="AK104" s="28" t="s">
        <v>87</v>
      </c>
      <c r="AL104" s="59">
        <v>24</v>
      </c>
      <c r="AM104" s="28">
        <v>0.39583333333333331</v>
      </c>
      <c r="AN104" s="28">
        <v>0.70679327783210588</v>
      </c>
      <c r="AO104" s="29"/>
      <c r="BB104" s="189"/>
      <c r="BC104" s="28" t="s">
        <v>19</v>
      </c>
      <c r="BD104" s="59">
        <v>25</v>
      </c>
      <c r="BE104" s="28">
        <f>AVERAGE(BC6:BD30,BF6:BH30,BM6:BM31)</f>
        <v>2.0463576158940397</v>
      </c>
      <c r="BF104" s="28">
        <f>_xlfn.STDEV.S(BC6:BD30,BF6:BH30,BM6:BM31)</f>
        <v>1.303010608011927</v>
      </c>
      <c r="BG104" s="29"/>
      <c r="BI104" s="189"/>
      <c r="BJ104" s="28" t="s">
        <v>19</v>
      </c>
      <c r="BK104" s="59">
        <v>25</v>
      </c>
      <c r="BL104" s="28">
        <v>1.8278145695364238</v>
      </c>
      <c r="BM104" s="28">
        <v>1.4956006124808121</v>
      </c>
      <c r="BN104" s="29"/>
    </row>
    <row r="105" spans="2:130" x14ac:dyDescent="0.3">
      <c r="B105" s="42"/>
      <c r="C105" s="42"/>
      <c r="D105" s="78"/>
      <c r="E105" s="78"/>
      <c r="F105" s="78"/>
      <c r="G105" s="78"/>
      <c r="H105" s="78"/>
      <c r="I105" s="78"/>
      <c r="M105" s="192"/>
      <c r="N105" s="28" t="s">
        <v>21</v>
      </c>
      <c r="O105" s="59">
        <v>28</v>
      </c>
      <c r="P105" s="28">
        <f>AVERAGE(Q31:Q58,S31:S58)</f>
        <v>0.7321428571428571</v>
      </c>
      <c r="Q105" s="28">
        <f>_xlfn.STDEV.S(Q31:Q58,S31:S58)</f>
        <v>1.136038914643515</v>
      </c>
      <c r="R105" s="29"/>
      <c r="S105" s="5"/>
      <c r="T105" s="192"/>
      <c r="U105" s="28" t="s">
        <v>21</v>
      </c>
      <c r="V105" s="59">
        <v>28</v>
      </c>
      <c r="W105" s="28">
        <v>1.125</v>
      </c>
      <c r="X105" s="28">
        <v>1.236747934926699</v>
      </c>
      <c r="Y105" s="29"/>
      <c r="Z105" s="5"/>
      <c r="AC105" s="189"/>
      <c r="AD105" s="28" t="s">
        <v>88</v>
      </c>
      <c r="AE105" s="59">
        <v>17</v>
      </c>
      <c r="AF105" s="28">
        <f>AVERAGE(AJ42:AJ58,AM42:AM58)</f>
        <v>0.73529411764705888</v>
      </c>
      <c r="AG105" s="28">
        <f>_xlfn.STDEV.S(AJ42:AJ58,AM42:AM58)</f>
        <v>1.0242165824878726</v>
      </c>
      <c r="AH105" s="29"/>
      <c r="AJ105" s="189"/>
      <c r="AK105" s="28" t="s">
        <v>88</v>
      </c>
      <c r="AL105" s="59">
        <v>17</v>
      </c>
      <c r="AM105" s="28">
        <v>0.52941176470588236</v>
      </c>
      <c r="AN105" s="28">
        <v>0.96091162894684357</v>
      </c>
      <c r="AO105" s="29"/>
      <c r="BB105" s="189"/>
      <c r="BC105" s="28" t="s">
        <v>21</v>
      </c>
      <c r="BD105" s="59">
        <v>28</v>
      </c>
      <c r="BE105" s="28">
        <f>AVERAGE(BC31:BD58,BF31:BH58,BM31:BM58)</f>
        <v>1.7440476190476191</v>
      </c>
      <c r="BF105" s="28">
        <f>_xlfn.STDEV.S(BC31:BD58,BF31:BH58,BM31:BM58)</f>
        <v>1.3842442059372846</v>
      </c>
      <c r="BG105" s="29"/>
      <c r="BI105" s="189"/>
      <c r="BJ105" s="28" t="s">
        <v>21</v>
      </c>
      <c r="BK105" s="59">
        <v>28</v>
      </c>
      <c r="BL105" s="28">
        <v>1.9523809523809523</v>
      </c>
      <c r="BM105" s="28">
        <v>1.20283857787545</v>
      </c>
      <c r="BN105" s="29"/>
    </row>
    <row r="106" spans="2:130" ht="15" customHeight="1" x14ac:dyDescent="0.3">
      <c r="B106" s="42"/>
      <c r="C106" s="42"/>
      <c r="D106" s="78"/>
      <c r="E106" s="78"/>
      <c r="F106" s="78"/>
      <c r="G106" s="78"/>
      <c r="H106" s="78"/>
      <c r="I106" s="78"/>
      <c r="M106" s="192"/>
      <c r="N106" s="28" t="s">
        <v>42</v>
      </c>
      <c r="O106" s="59">
        <v>11</v>
      </c>
      <c r="P106" s="28">
        <f>AVERAGE(Q19:Q29,S19:S29)</f>
        <v>0.59090909090909094</v>
      </c>
      <c r="Q106" s="28">
        <f>_xlfn.STDEV.S(Q19:Q29,S19:S29)</f>
        <v>1.0075472768815938</v>
      </c>
      <c r="R106" s="29"/>
      <c r="S106" s="5"/>
      <c r="T106" s="192"/>
      <c r="U106" s="28" t="s">
        <v>42</v>
      </c>
      <c r="V106" s="59">
        <v>11</v>
      </c>
      <c r="W106" s="28">
        <v>0.5</v>
      </c>
      <c r="X106" s="28">
        <v>0.80178372573727319</v>
      </c>
      <c r="Y106" s="29"/>
      <c r="Z106" s="5"/>
      <c r="AC106" s="189"/>
      <c r="AD106" s="28" t="s">
        <v>44</v>
      </c>
      <c r="AE106" s="59">
        <v>27</v>
      </c>
      <c r="AF106" s="28">
        <f>AVERAGE(AJ6:AJ32,AM6:AM32)</f>
        <v>0.68518518518518523</v>
      </c>
      <c r="AG106" s="28">
        <f>_xlfn.STDEV.S(AJ6:AJ32,AM6:AM32)</f>
        <v>0.96786234156992101</v>
      </c>
      <c r="AH106" s="29"/>
      <c r="AJ106" s="189"/>
      <c r="AK106" s="28" t="s">
        <v>44</v>
      </c>
      <c r="AL106" s="59">
        <v>27</v>
      </c>
      <c r="AM106" s="28">
        <v>1.2777777777777777</v>
      </c>
      <c r="AN106" s="28">
        <v>1.1396236827851463</v>
      </c>
      <c r="AO106" s="29"/>
      <c r="BB106" s="189"/>
      <c r="BC106" s="28" t="s">
        <v>42</v>
      </c>
      <c r="BD106" s="59">
        <v>11</v>
      </c>
      <c r="BE106" s="28">
        <f>AVERAGE(BC19:BD29,BF19:BH29,BM19:BM29)</f>
        <v>2.0303030303030303</v>
      </c>
      <c r="BF106" s="28">
        <f>_xlfn.STDEV.S(BC19:BD29,BF19:BH29,BM19:BM29)</f>
        <v>1.2399714260938184</v>
      </c>
      <c r="BG106" s="29"/>
      <c r="BI106" s="189"/>
      <c r="BJ106" s="28" t="s">
        <v>42</v>
      </c>
      <c r="BK106" s="59">
        <v>11</v>
      </c>
      <c r="BL106" s="28">
        <v>2.2272727272727271</v>
      </c>
      <c r="BM106" s="28">
        <v>1.2378076717195736</v>
      </c>
      <c r="BN106" s="29"/>
    </row>
    <row r="107" spans="2:130" ht="15" thickBot="1" x14ac:dyDescent="0.35">
      <c r="B107" s="42"/>
      <c r="C107" s="42"/>
      <c r="D107" s="78"/>
      <c r="E107" s="78"/>
      <c r="F107" s="78"/>
      <c r="G107" s="78"/>
      <c r="H107" s="78"/>
      <c r="I107" s="78"/>
      <c r="M107" s="192"/>
      <c r="N107" s="28" t="s">
        <v>41</v>
      </c>
      <c r="O107" s="59">
        <v>29</v>
      </c>
      <c r="P107" s="28">
        <f>AVERAGE(Q30:Q58,S30:S58)</f>
        <v>0.74137931034482762</v>
      </c>
      <c r="Q107" s="28">
        <f>_xlfn.STDEV.S(Q30:Q58,S30:S58)</f>
        <v>1.1170189781105624</v>
      </c>
      <c r="R107" s="29"/>
      <c r="S107" s="5"/>
      <c r="T107" s="192"/>
      <c r="U107" s="28" t="s">
        <v>41</v>
      </c>
      <c r="V107" s="59">
        <v>29</v>
      </c>
      <c r="W107" s="28">
        <v>0.96551724137931039</v>
      </c>
      <c r="X107" s="28">
        <v>1.1989105762620322</v>
      </c>
      <c r="Y107" s="29"/>
      <c r="Z107" s="5"/>
      <c r="AC107" s="190"/>
      <c r="AD107" s="19" t="s">
        <v>45</v>
      </c>
      <c r="AE107" s="60">
        <v>26</v>
      </c>
      <c r="AF107" s="43">
        <f>AVERAGE(AJ33:AJ58,AM33:AM58)</f>
        <v>0.78846153846153844</v>
      </c>
      <c r="AG107" s="43">
        <f>_xlfn.STDEV.S(AJ33:AJ58,AM33:AM58)</f>
        <v>1.0907191091029316</v>
      </c>
      <c r="AH107" s="12"/>
      <c r="AJ107" s="190"/>
      <c r="AK107" s="19" t="s">
        <v>45</v>
      </c>
      <c r="AL107" s="60">
        <v>26</v>
      </c>
      <c r="AM107" s="43">
        <v>0.17307692307692307</v>
      </c>
      <c r="AN107" s="43">
        <v>0.43028280012622461</v>
      </c>
      <c r="AO107" s="12"/>
      <c r="BB107" s="189"/>
      <c r="BC107" s="28" t="s">
        <v>41</v>
      </c>
      <c r="BD107" s="59">
        <v>29</v>
      </c>
      <c r="BE107" s="28">
        <f>AVERAGE(BC30:BD58,BF30:BH58,BM30:BM58)</f>
        <v>1.7298850574712643</v>
      </c>
      <c r="BF107" s="28">
        <f>_xlfn.STDEV.S(BC30:BD58,BF30:BH58,BM30:BM58)</f>
        <v>1.3775755651066472</v>
      </c>
      <c r="BG107" s="29"/>
      <c r="BI107" s="189"/>
      <c r="BJ107" s="28" t="s">
        <v>41</v>
      </c>
      <c r="BK107" s="59">
        <v>29</v>
      </c>
      <c r="BL107" s="28">
        <v>1.8103448275862069</v>
      </c>
      <c r="BM107" s="28">
        <v>1.3315673308951357</v>
      </c>
      <c r="BN107" s="29"/>
    </row>
    <row r="108" spans="2:130" x14ac:dyDescent="0.3">
      <c r="B108" s="42"/>
      <c r="C108" s="42"/>
      <c r="D108" s="78"/>
      <c r="E108" s="78"/>
      <c r="F108" s="78"/>
      <c r="G108" s="78"/>
      <c r="H108" s="78"/>
      <c r="I108" s="78"/>
      <c r="M108" s="192"/>
      <c r="N108" s="28" t="s">
        <v>40</v>
      </c>
      <c r="O108" s="59">
        <v>13</v>
      </c>
      <c r="P108" s="28">
        <f>AVERAGE(Q6:Q18,S6:S18)</f>
        <v>1.3076923076923077</v>
      </c>
      <c r="Q108" s="28">
        <f>_xlfn.STDEV.S(Q6:Q18,S6:S18)</f>
        <v>1.2575923272422036</v>
      </c>
      <c r="R108" s="29"/>
      <c r="S108" s="5"/>
      <c r="T108" s="192"/>
      <c r="U108" s="28" t="s">
        <v>40</v>
      </c>
      <c r="V108" s="59">
        <v>13</v>
      </c>
      <c r="W108" s="28">
        <v>0.88461538461538458</v>
      </c>
      <c r="X108" s="28">
        <v>1.2752073737842979</v>
      </c>
      <c r="Y108" s="29"/>
      <c r="Z108" s="5"/>
      <c r="AF108" s="16"/>
      <c r="AG108" s="16"/>
      <c r="AJ108" s="47"/>
      <c r="AM108" s="16"/>
      <c r="AN108" s="16"/>
      <c r="BB108" s="189"/>
      <c r="BC108" s="28" t="s">
        <v>40</v>
      </c>
      <c r="BD108" s="59">
        <v>13</v>
      </c>
      <c r="BE108" s="28">
        <f>AVERAGE(BC6:BD18,BF6:BH18,BM6:BM18)</f>
        <v>2.141025641025641</v>
      </c>
      <c r="BF108" s="28">
        <f>_xlfn.STDEV.S(BC6:BD18,BF6:BH18,BM6:BM18)</f>
        <v>1.3457422899731997</v>
      </c>
      <c r="BG108" s="29"/>
      <c r="BI108" s="189"/>
      <c r="BJ108" s="28" t="s">
        <v>40</v>
      </c>
      <c r="BK108" s="59">
        <v>13</v>
      </c>
      <c r="BL108" s="28">
        <v>1.7948717948717949</v>
      </c>
      <c r="BM108" s="28">
        <v>1.453691890745805</v>
      </c>
      <c r="BN108" s="29"/>
    </row>
    <row r="109" spans="2:130" ht="15" customHeight="1" x14ac:dyDescent="0.3">
      <c r="B109" s="42"/>
      <c r="C109" s="42"/>
      <c r="D109" s="78"/>
      <c r="E109" s="78"/>
      <c r="F109" s="78"/>
      <c r="G109" s="78"/>
      <c r="H109" s="78"/>
      <c r="I109" s="78"/>
      <c r="M109" s="192"/>
      <c r="N109" s="28" t="s">
        <v>86</v>
      </c>
      <c r="O109" s="59">
        <v>12</v>
      </c>
      <c r="P109" s="28">
        <f>AVERAGE(Q6:Q17,S6:S17)</f>
        <v>1.3333333333333333</v>
      </c>
      <c r="Q109" s="28">
        <f>_xlfn.STDEV.S(Q6:Q17,S6:S17)</f>
        <v>1.307725096316589</v>
      </c>
      <c r="R109" s="29"/>
      <c r="S109" s="5"/>
      <c r="T109" s="192"/>
      <c r="U109" s="28" t="s">
        <v>86</v>
      </c>
      <c r="V109" s="59">
        <v>12</v>
      </c>
      <c r="W109" s="28">
        <v>1.75</v>
      </c>
      <c r="X109" s="28">
        <v>0.98907071009368053</v>
      </c>
      <c r="Y109" s="29"/>
      <c r="Z109" s="5"/>
      <c r="AF109" s="16"/>
      <c r="AG109" s="16"/>
      <c r="AJ109" s="47"/>
      <c r="AM109" s="16"/>
      <c r="AN109" s="16"/>
      <c r="BB109" s="189"/>
      <c r="BC109" s="28" t="s">
        <v>86</v>
      </c>
      <c r="BD109" s="59">
        <v>12</v>
      </c>
      <c r="BE109" s="28">
        <f>AVERAGE(BC6:BD17,BF6:BH17,BM6:BM17)</f>
        <v>2.1944444444444446</v>
      </c>
      <c r="BF109" s="28">
        <f>_xlfn.STDEV.S(BC6:BD17,BF6:BH17,BM6:BM17)</f>
        <v>1.3176899215158608</v>
      </c>
      <c r="BG109" s="29"/>
      <c r="BI109" s="189"/>
      <c r="BJ109" s="28" t="s">
        <v>86</v>
      </c>
      <c r="BK109" s="59">
        <v>12</v>
      </c>
      <c r="BL109" s="28">
        <v>2.0138888888888888</v>
      </c>
      <c r="BM109" s="28">
        <v>1.1320311491702451</v>
      </c>
      <c r="BN109" s="29"/>
    </row>
    <row r="110" spans="2:130" ht="15" customHeight="1" x14ac:dyDescent="0.3">
      <c r="B110" s="42"/>
      <c r="C110" s="42"/>
      <c r="D110" s="78"/>
      <c r="E110" s="78"/>
      <c r="F110" s="78"/>
      <c r="G110" s="78"/>
      <c r="H110" s="78"/>
      <c r="I110" s="78"/>
      <c r="M110" s="192"/>
      <c r="N110" s="28" t="s">
        <v>87</v>
      </c>
      <c r="O110" s="59">
        <v>24</v>
      </c>
      <c r="P110" s="28">
        <f>AVERAGE(Q18:Q41,S18:S41)</f>
        <v>0.75</v>
      </c>
      <c r="Q110" s="28">
        <f>_xlfn.STDEV.S(Q18:Q41,S18:S41)</f>
        <v>1.0619131671036408</v>
      </c>
      <c r="R110" s="29"/>
      <c r="S110" s="5"/>
      <c r="T110" s="192"/>
      <c r="U110" s="28" t="s">
        <v>87</v>
      </c>
      <c r="V110" s="59">
        <v>24</v>
      </c>
      <c r="W110" s="28">
        <v>0.33333333333333331</v>
      </c>
      <c r="X110" s="28">
        <v>0.72444647492790037</v>
      </c>
      <c r="Y110" s="29"/>
      <c r="Z110" s="5"/>
      <c r="AF110" s="16"/>
      <c r="AG110" s="16"/>
      <c r="AJ110" s="47"/>
      <c r="AM110" s="16"/>
      <c r="AN110" s="16"/>
      <c r="BB110" s="189"/>
      <c r="BC110" s="28" t="s">
        <v>87</v>
      </c>
      <c r="BD110" s="59">
        <v>24</v>
      </c>
      <c r="BE110" s="28">
        <f>AVERAGE(BC18:BD41,BF18:BH41,BM18:BM41)</f>
        <v>1.8402777777777777</v>
      </c>
      <c r="BF110" s="28">
        <f>_xlfn.STDEV.S(BC18:BD41,BF18:BH41,BM18:BM41)</f>
        <v>1.325717615115374</v>
      </c>
      <c r="BG110" s="29"/>
      <c r="BI110" s="189"/>
      <c r="BJ110" s="28" t="s">
        <v>87</v>
      </c>
      <c r="BK110" s="59">
        <v>24</v>
      </c>
      <c r="BL110" s="28">
        <v>1.5</v>
      </c>
      <c r="BM110" s="28">
        <v>1.306251777527482</v>
      </c>
      <c r="BN110" s="29"/>
    </row>
    <row r="111" spans="2:130" x14ac:dyDescent="0.3">
      <c r="B111" s="42"/>
      <c r="C111" s="42"/>
      <c r="D111" s="78"/>
      <c r="E111" s="78"/>
      <c r="F111" s="78"/>
      <c r="G111" s="78"/>
      <c r="H111" s="78"/>
      <c r="I111" s="78"/>
      <c r="M111" s="192"/>
      <c r="N111" s="28" t="s">
        <v>88</v>
      </c>
      <c r="O111" s="59">
        <v>17</v>
      </c>
      <c r="P111" s="28">
        <f>AVERAGE(Q42:Q58,S42:S58)</f>
        <v>0.6470588235294118</v>
      </c>
      <c r="Q111" s="28">
        <f>_xlfn.STDEV.S(Q42:Q58,S42:S58)</f>
        <v>1.0977208603939477</v>
      </c>
      <c r="R111" s="29"/>
      <c r="S111" s="5"/>
      <c r="T111" s="192"/>
      <c r="U111" s="28" t="s">
        <v>88</v>
      </c>
      <c r="V111" s="59">
        <v>17</v>
      </c>
      <c r="W111" s="28">
        <v>0.94117647058823528</v>
      </c>
      <c r="X111" s="28">
        <v>1.3470771157558969</v>
      </c>
      <c r="Y111" s="29"/>
      <c r="Z111" s="5"/>
      <c r="AJ111" s="47"/>
      <c r="AM111" s="16"/>
      <c r="AN111" s="16"/>
      <c r="BB111" s="189"/>
      <c r="BC111" s="28" t="s">
        <v>88</v>
      </c>
      <c r="BD111" s="59">
        <v>17</v>
      </c>
      <c r="BE111" s="28">
        <f>AVERAGE(BC42:BD58,BM42:BM58,BF42:BH58)</f>
        <v>1.7549019607843137</v>
      </c>
      <c r="BF111" s="28">
        <f>_xlfn.STDEV.S(BC42:BD58,BM42:BM58,BF42:BH58)</f>
        <v>1.3890396604892026</v>
      </c>
      <c r="BG111" s="29"/>
      <c r="BI111" s="189"/>
      <c r="BJ111" s="28" t="s">
        <v>88</v>
      </c>
      <c r="BK111" s="59">
        <v>17</v>
      </c>
      <c r="BL111" s="28">
        <v>2.3627450980392157</v>
      </c>
      <c r="BM111" s="28">
        <v>1.3986500966280007</v>
      </c>
      <c r="BN111" s="29"/>
    </row>
    <row r="112" spans="2:130" x14ac:dyDescent="0.3">
      <c r="B112" s="42"/>
      <c r="C112" s="42"/>
      <c r="D112" s="78"/>
      <c r="E112" s="78"/>
      <c r="F112" s="78"/>
      <c r="G112" s="78"/>
      <c r="H112" s="78"/>
      <c r="I112" s="78"/>
      <c r="M112" s="192"/>
      <c r="N112" s="28" t="s">
        <v>44</v>
      </c>
      <c r="O112" s="59">
        <v>7</v>
      </c>
      <c r="P112" s="28">
        <f>AVERAGE(Q6:Q12,S6:S12)</f>
        <v>1.7142857142857142</v>
      </c>
      <c r="Q112" s="28">
        <f>_xlfn.STDEV.S(Q6:Q12,S6:S12)</f>
        <v>1.3259870882635916</v>
      </c>
      <c r="R112" s="29"/>
      <c r="S112" s="5"/>
      <c r="T112" s="192"/>
      <c r="U112" s="28" t="s">
        <v>44</v>
      </c>
      <c r="V112" s="59">
        <v>7</v>
      </c>
      <c r="W112" s="28">
        <v>2.4285714285714284</v>
      </c>
      <c r="X112" s="28">
        <v>0.85163062725264027</v>
      </c>
      <c r="Y112" s="29"/>
      <c r="Z112" s="5"/>
      <c r="AJ112" s="48"/>
      <c r="AM112" s="16"/>
      <c r="AN112" s="16"/>
      <c r="BB112" s="189"/>
      <c r="BC112" s="28" t="s">
        <v>44</v>
      </c>
      <c r="BD112" s="59">
        <v>16</v>
      </c>
      <c r="BE112" s="28">
        <f>AVERAGE(BC6:BD21,BF6:BH21,BM6:BM21)</f>
        <v>2.1145833333333335</v>
      </c>
      <c r="BF112" s="28">
        <f>_xlfn.STDEV.S(BC6:BD21,BF6:BH21,BM6:BM21)</f>
        <v>1.3366871197630172</v>
      </c>
      <c r="BG112" s="29"/>
      <c r="BI112" s="189"/>
      <c r="BJ112" s="28" t="s">
        <v>44</v>
      </c>
      <c r="BK112" s="59">
        <v>16</v>
      </c>
      <c r="BL112" s="28">
        <v>1.5520833333333333</v>
      </c>
      <c r="BM112" s="28">
        <v>1.4500075619887511</v>
      </c>
      <c r="BN112" s="29"/>
    </row>
    <row r="113" spans="2:66" ht="15" customHeight="1" x14ac:dyDescent="0.3">
      <c r="B113" s="42"/>
      <c r="C113" s="42"/>
      <c r="D113" s="78"/>
      <c r="E113" s="78"/>
      <c r="F113" s="78"/>
      <c r="G113" s="78"/>
      <c r="H113" s="78"/>
      <c r="I113" s="78"/>
      <c r="M113" s="192"/>
      <c r="N113" s="28" t="s">
        <v>45</v>
      </c>
      <c r="O113" s="59">
        <v>20</v>
      </c>
      <c r="P113" s="28">
        <f>AVERAGE(Q13:Q32,S13:S32)</f>
        <v>0.82499999999999996</v>
      </c>
      <c r="Q113" s="28">
        <f>_xlfn.STDEV.S(Q13:Q32,S13:S32)</f>
        <v>1.0833826418758743</v>
      </c>
      <c r="R113" s="29"/>
      <c r="S113" s="5"/>
      <c r="T113" s="192"/>
      <c r="U113" s="28" t="s">
        <v>45</v>
      </c>
      <c r="V113" s="59">
        <v>20</v>
      </c>
      <c r="W113" s="28">
        <v>0.22500000000000001</v>
      </c>
      <c r="X113" s="28">
        <v>0.73336247028363333</v>
      </c>
      <c r="Y113" s="29"/>
      <c r="Z113" s="5"/>
      <c r="AJ113" s="48"/>
      <c r="AM113" s="16"/>
      <c r="AN113" s="16"/>
      <c r="BB113" s="189"/>
      <c r="BC113" s="28" t="s">
        <v>45</v>
      </c>
      <c r="BD113" s="59">
        <v>6</v>
      </c>
      <c r="BE113" s="28">
        <f>AVERAGE(BC22:BD27,BF22:BH27,BM22:BM27)</f>
        <v>2.2222222222222223</v>
      </c>
      <c r="BF113" s="28">
        <f>_xlfn.STDEV.S(BC22:BD27,BF22:BH27,BM22:BM27)</f>
        <v>1.2897643441699198</v>
      </c>
      <c r="BG113" s="29"/>
      <c r="BI113" s="189"/>
      <c r="BJ113" s="28" t="s">
        <v>45</v>
      </c>
      <c r="BK113" s="59">
        <v>6</v>
      </c>
      <c r="BL113" s="28">
        <v>1.0555555555555556</v>
      </c>
      <c r="BM113" s="28">
        <v>1.2636555689053077</v>
      </c>
      <c r="BN113" s="29"/>
    </row>
    <row r="114" spans="2:66" x14ac:dyDescent="0.3">
      <c r="B114" s="42"/>
      <c r="C114" s="42"/>
      <c r="D114" s="78"/>
      <c r="E114" s="78"/>
      <c r="F114" s="78"/>
      <c r="G114" s="78"/>
      <c r="H114" s="78"/>
      <c r="I114" s="78"/>
      <c r="M114" s="192"/>
      <c r="N114" s="28" t="s">
        <v>46</v>
      </c>
      <c r="O114" s="59">
        <v>7</v>
      </c>
      <c r="P114" s="28">
        <f>AVERAGE(Q33:Q39,S33:S39)</f>
        <v>0.7857142857142857</v>
      </c>
      <c r="Q114" s="28">
        <f>_xlfn.STDEV.S(Q33:Q39,S33:S39)</f>
        <v>1.1217137594956024</v>
      </c>
      <c r="R114" s="29"/>
      <c r="S114" s="5"/>
      <c r="T114" s="192"/>
      <c r="U114" s="28" t="s">
        <v>46</v>
      </c>
      <c r="V114" s="59">
        <v>7</v>
      </c>
      <c r="W114" s="28">
        <v>1.5</v>
      </c>
      <c r="X114" s="28">
        <v>1.3445044840729643</v>
      </c>
      <c r="Y114" s="29"/>
      <c r="Z114" s="5"/>
      <c r="AJ114" s="48"/>
      <c r="AM114" s="16"/>
      <c r="AN114" s="16"/>
      <c r="BB114" s="189"/>
      <c r="BC114" s="28" t="s">
        <v>46</v>
      </c>
      <c r="BD114" s="59">
        <v>8</v>
      </c>
      <c r="BE114" s="28">
        <f>AVERAGE(BC28:BD35,BF28:BH35,BM28:BM35)</f>
        <v>1.6458333333333333</v>
      </c>
      <c r="BF114" s="28">
        <f>_xlfn.STDEV.S(BC28:BD35,BF28:BH35,BM28:BM35)</f>
        <v>1.2460931855003279</v>
      </c>
      <c r="BG114" s="29"/>
      <c r="BI114" s="189"/>
      <c r="BJ114" s="28" t="s">
        <v>46</v>
      </c>
      <c r="BK114" s="59">
        <v>8</v>
      </c>
      <c r="BL114" s="28">
        <v>2.0416666666666665</v>
      </c>
      <c r="BM114" s="28">
        <v>0.96664221050012455</v>
      </c>
      <c r="BN114" s="29"/>
    </row>
    <row r="115" spans="2:66" ht="15" thickBot="1" x14ac:dyDescent="0.35">
      <c r="B115" s="42"/>
      <c r="C115" s="42"/>
      <c r="D115" s="78"/>
      <c r="E115" s="78"/>
      <c r="F115" s="78"/>
      <c r="G115" s="78"/>
      <c r="H115" s="78"/>
      <c r="I115" s="78"/>
      <c r="M115" s="193"/>
      <c r="N115" s="15" t="s">
        <v>47</v>
      </c>
      <c r="O115" s="60">
        <v>19</v>
      </c>
      <c r="P115" s="28">
        <f>AVERAGE(Q40:Q58,S40:S58)</f>
        <v>0.57894736842105265</v>
      </c>
      <c r="Q115" s="28">
        <f>_xlfn.STDEV.S(Q40:Q58,S40:S58)</f>
        <v>1.0560400009665998</v>
      </c>
      <c r="R115" s="12"/>
      <c r="S115" s="5"/>
      <c r="T115" s="193"/>
      <c r="U115" s="15" t="s">
        <v>47</v>
      </c>
      <c r="V115" s="60">
        <v>19</v>
      </c>
      <c r="W115" s="28">
        <v>0.68421052631578949</v>
      </c>
      <c r="X115" s="28">
        <v>0.87318191528655653</v>
      </c>
      <c r="Y115" s="12"/>
      <c r="Z115" s="5"/>
      <c r="AJ115" s="47"/>
      <c r="AM115" s="16"/>
      <c r="AN115" s="16"/>
      <c r="BB115" s="190"/>
      <c r="BC115" s="15" t="s">
        <v>47</v>
      </c>
      <c r="BD115" s="15">
        <v>23</v>
      </c>
      <c r="BE115" s="43">
        <f>AVERAGE(BC36:BD58,BF36:BH58,BM36:BM58)</f>
        <v>1.7391304347826086</v>
      </c>
      <c r="BF115" s="43">
        <f>_xlfn.STDEV.S(BC36:BD58,BF36:BH58,BM36:BM58)</f>
        <v>1.3845041686761228</v>
      </c>
      <c r="BG115" s="12"/>
      <c r="BI115" s="190"/>
      <c r="BJ115" s="15" t="s">
        <v>47</v>
      </c>
      <c r="BK115" s="15">
        <v>23</v>
      </c>
      <c r="BL115" s="43">
        <v>2.2971014492753623</v>
      </c>
      <c r="BM115" s="43">
        <v>1.2638108301682016</v>
      </c>
      <c r="BN115" s="12"/>
    </row>
    <row r="116" spans="2:66" x14ac:dyDescent="0.3">
      <c r="B116" s="42"/>
      <c r="C116" s="42"/>
      <c r="D116" s="42"/>
      <c r="E116" s="42"/>
      <c r="F116" s="42"/>
      <c r="G116" s="42"/>
      <c r="H116" s="42"/>
      <c r="M116" s="191" t="s">
        <v>4</v>
      </c>
      <c r="N116" s="25" t="s">
        <v>79</v>
      </c>
      <c r="O116" s="58">
        <v>53</v>
      </c>
      <c r="P116" s="25">
        <f>AVERAGE(W6:X58)</f>
        <v>1.9433962264150944</v>
      </c>
      <c r="Q116" s="25">
        <f>_xlfn.STDEV.S(X6:Y58)</f>
        <v>1.3307139589750163</v>
      </c>
      <c r="R116" s="26"/>
      <c r="S116" s="5"/>
      <c r="T116" s="191" t="s">
        <v>4</v>
      </c>
      <c r="U116" s="25" t="s">
        <v>79</v>
      </c>
      <c r="V116" s="58">
        <v>53</v>
      </c>
      <c r="W116" s="25">
        <v>1.9433962264150944</v>
      </c>
      <c r="X116" s="25">
        <v>1.3307139589750163</v>
      </c>
      <c r="Y116" s="26"/>
      <c r="Z116" s="5"/>
      <c r="AJ116" s="47"/>
      <c r="AM116" s="16"/>
      <c r="AN116" s="16"/>
    </row>
    <row r="117" spans="2:66" x14ac:dyDescent="0.3">
      <c r="B117" s="42"/>
      <c r="C117" s="42"/>
      <c r="D117" s="42"/>
      <c r="E117" s="42"/>
      <c r="F117" s="42"/>
      <c r="G117" s="42"/>
      <c r="H117" s="42"/>
      <c r="M117" s="192"/>
      <c r="N117" s="28" t="s">
        <v>19</v>
      </c>
      <c r="O117" s="59">
        <v>25</v>
      </c>
      <c r="P117" s="28">
        <f>AVERAGE(W6:X30)</f>
        <v>2.12</v>
      </c>
      <c r="Q117" s="28">
        <f>_xlfn.STDEV.S(W6:X30)</f>
        <v>1.1542291358128089</v>
      </c>
      <c r="R117" s="29"/>
      <c r="S117" s="5"/>
      <c r="T117" s="192"/>
      <c r="U117" s="28" t="s">
        <v>19</v>
      </c>
      <c r="V117" s="59">
        <v>25</v>
      </c>
      <c r="W117" s="28">
        <v>1.88</v>
      </c>
      <c r="X117" s="28">
        <v>1.2229105462304397</v>
      </c>
      <c r="Y117" s="29"/>
      <c r="Z117" s="5"/>
      <c r="AF117" t="s">
        <v>139</v>
      </c>
      <c r="AG117" t="s">
        <v>151</v>
      </c>
      <c r="AH117" t="s">
        <v>152</v>
      </c>
      <c r="AI117" t="s">
        <v>153</v>
      </c>
      <c r="AJ117" s="47"/>
      <c r="AM117" s="16"/>
      <c r="AN117" s="16"/>
    </row>
    <row r="118" spans="2:66" x14ac:dyDescent="0.3">
      <c r="B118" s="42"/>
      <c r="C118" s="42"/>
      <c r="D118" s="42"/>
      <c r="E118" s="42"/>
      <c r="F118" s="42"/>
      <c r="G118" s="42"/>
      <c r="H118" s="42"/>
      <c r="M118" s="192"/>
      <c r="N118" s="28" t="s">
        <v>21</v>
      </c>
      <c r="O118" s="59">
        <v>28</v>
      </c>
      <c r="P118" s="28">
        <f>AVERAGE(W31:X58)</f>
        <v>1.7857142857142858</v>
      </c>
      <c r="Q118" s="28">
        <f>_xlfn.STDEV.S(W31:X58)</f>
        <v>1.2017303541792743</v>
      </c>
      <c r="R118" s="29"/>
      <c r="S118" s="5"/>
      <c r="T118" s="192"/>
      <c r="U118" s="28" t="s">
        <v>21</v>
      </c>
      <c r="V118" s="59">
        <v>28</v>
      </c>
      <c r="W118" s="28">
        <v>2</v>
      </c>
      <c r="X118" s="28">
        <v>1.1599373023808421</v>
      </c>
      <c r="Y118" s="29"/>
      <c r="Z118" s="5"/>
      <c r="AE118" t="s">
        <v>135</v>
      </c>
      <c r="AF118">
        <f>AVERAGE(AA6:AA19,AE6:AE19,AG6:AH19,AL6:AL19,AP6:AP19)</f>
        <v>2.1309523809523809</v>
      </c>
      <c r="AG118">
        <f>AVERAGE(AB6:AB19,AD6:AD19,AF6:AF19,AK6:AK19,AN6:AO19)</f>
        <v>0.5714285714285714</v>
      </c>
      <c r="AH118">
        <f>AVERAGE(AC6:AC19,AI6:AI19,AQ6:AQ19)</f>
        <v>1.5952380952380953</v>
      </c>
      <c r="AI118">
        <f>AVERAGE(AJ6:AJ19,AM6:AM19)</f>
        <v>0.5357142857142857</v>
      </c>
      <c r="AM118" s="16"/>
      <c r="AN118" s="16"/>
    </row>
    <row r="119" spans="2:66" x14ac:dyDescent="0.3">
      <c r="B119" s="42"/>
      <c r="M119" s="192"/>
      <c r="N119" s="28" t="s">
        <v>42</v>
      </c>
      <c r="O119" s="59">
        <v>11</v>
      </c>
      <c r="P119" s="28">
        <f>AVERAGE(W19:X29)</f>
        <v>2.1363636363636362</v>
      </c>
      <c r="Q119" s="28">
        <f>_xlfn.STDEV.S(W19:X29)</f>
        <v>1.0821255338433111</v>
      </c>
      <c r="R119" s="29"/>
      <c r="S119" s="5"/>
      <c r="T119" s="192"/>
      <c r="U119" s="28" t="s">
        <v>42</v>
      </c>
      <c r="V119" s="59">
        <v>11</v>
      </c>
      <c r="W119" s="28">
        <v>2.1363636363636362</v>
      </c>
      <c r="X119" s="28">
        <v>1.1668212637211672</v>
      </c>
      <c r="Y119" s="29"/>
      <c r="Z119" s="5"/>
      <c r="AE119" t="s">
        <v>17</v>
      </c>
      <c r="AF119">
        <f>AVERAGE(AA20:AA58,AE20:AE58,AG20:AH58,AL20:AL58,AP20:AP58)</f>
        <v>2.3632478632478633</v>
      </c>
      <c r="AG119">
        <f>AVERAGE(AB20:AB58,AD20:AD58,AF20:AF58,AK20:AK58,AN20:AO58)</f>
        <v>0.67094017094017089</v>
      </c>
      <c r="AH119">
        <f>AVERAGE(AC20:AC58,AI20:AI58,AQ20:AQ58)</f>
        <v>1.2649572649572649</v>
      </c>
      <c r="AI119">
        <f>AVERAGE(AJ20:AJ58,AM20:AM58)</f>
        <v>0.80769230769230771</v>
      </c>
      <c r="AM119" s="16"/>
      <c r="AN119" s="16"/>
    </row>
    <row r="120" spans="2:66" x14ac:dyDescent="0.3">
      <c r="B120" s="42"/>
      <c r="M120" s="192"/>
      <c r="N120" s="28" t="s">
        <v>41</v>
      </c>
      <c r="O120" s="59">
        <v>29</v>
      </c>
      <c r="P120" s="28">
        <f>AVERAGE(W30:X58)</f>
        <v>1.7586206896551724</v>
      </c>
      <c r="Q120" s="28">
        <f>_xlfn.STDEV.S(W30:X58)</f>
        <v>1.1892846859040236</v>
      </c>
      <c r="R120" s="29"/>
      <c r="S120" s="5"/>
      <c r="T120" s="192"/>
      <c r="U120" s="28" t="s">
        <v>41</v>
      </c>
      <c r="V120" s="59">
        <v>29</v>
      </c>
      <c r="W120" s="28">
        <v>1.9655172413793103</v>
      </c>
      <c r="X120" s="28">
        <v>1.2134555159424691</v>
      </c>
      <c r="Y120" s="29"/>
      <c r="Z120" s="5"/>
      <c r="AM120" s="16"/>
      <c r="AN120" s="16"/>
    </row>
    <row r="121" spans="2:66" x14ac:dyDescent="0.3">
      <c r="B121" s="42"/>
      <c r="M121" s="192"/>
      <c r="N121" s="28" t="s">
        <v>40</v>
      </c>
      <c r="O121" s="59">
        <v>13</v>
      </c>
      <c r="P121" s="28">
        <f>AVERAGE(W6:X18)</f>
        <v>2.1923076923076925</v>
      </c>
      <c r="Q121" s="28">
        <f>_xlfn.STDEV.S(W6:X18)</f>
        <v>1.2335065713397968</v>
      </c>
      <c r="R121" s="29"/>
      <c r="S121" s="5"/>
      <c r="T121" s="192"/>
      <c r="U121" s="28" t="s">
        <v>40</v>
      </c>
      <c r="V121" s="59">
        <v>13</v>
      </c>
      <c r="W121" s="28">
        <v>1.7307692307692308</v>
      </c>
      <c r="X121" s="28">
        <v>1.1509193649493368</v>
      </c>
      <c r="Y121" s="29"/>
      <c r="Z121" s="5"/>
      <c r="AM121" s="16"/>
      <c r="AN121" s="16"/>
    </row>
    <row r="122" spans="2:66" x14ac:dyDescent="0.3">
      <c r="B122" s="42"/>
      <c r="M122" s="192"/>
      <c r="N122" s="28" t="s">
        <v>86</v>
      </c>
      <c r="O122" s="59">
        <v>12</v>
      </c>
      <c r="P122" s="28">
        <f>AVERAGE(W6:X17)</f>
        <v>2.0833333333333335</v>
      </c>
      <c r="Q122" s="28">
        <f>_xlfn.STDEV.S(W6:X17)</f>
        <v>1.2128538629008949</v>
      </c>
      <c r="R122" s="29"/>
      <c r="S122" s="5"/>
      <c r="T122" s="192"/>
      <c r="U122" s="28" t="s">
        <v>86</v>
      </c>
      <c r="V122" s="59">
        <v>12</v>
      </c>
      <c r="W122" s="28">
        <v>1.9583333333333333</v>
      </c>
      <c r="X122" s="28">
        <v>0.9545846657358219</v>
      </c>
      <c r="Y122" s="29"/>
      <c r="Z122" s="5"/>
      <c r="AM122" s="16"/>
      <c r="AN122" s="16"/>
    </row>
    <row r="123" spans="2:66" x14ac:dyDescent="0.3">
      <c r="B123" s="42"/>
      <c r="M123" s="192"/>
      <c r="N123" s="28" t="s">
        <v>87</v>
      </c>
      <c r="O123" s="59">
        <v>24</v>
      </c>
      <c r="P123" s="28">
        <f>AVERAGE(W18:X41)</f>
        <v>2.0208333333333335</v>
      </c>
      <c r="Q123" s="28">
        <f>_xlfn.STDEV.S(W18:X41)</f>
        <v>1.0815588303675854</v>
      </c>
      <c r="R123" s="29"/>
      <c r="S123" s="5"/>
      <c r="T123" s="192"/>
      <c r="U123" s="28" t="s">
        <v>87</v>
      </c>
      <c r="V123" s="59">
        <v>24</v>
      </c>
      <c r="W123" s="28">
        <v>1.8958333333333333</v>
      </c>
      <c r="X123" s="28">
        <v>1.2070640190558621</v>
      </c>
      <c r="Y123" s="29"/>
      <c r="Z123" s="5"/>
      <c r="AM123" s="16"/>
      <c r="AN123" s="16"/>
    </row>
    <row r="124" spans="2:66" x14ac:dyDescent="0.3">
      <c r="B124" s="42"/>
      <c r="M124" s="192"/>
      <c r="N124" s="28" t="s">
        <v>88</v>
      </c>
      <c r="O124" s="59">
        <v>17</v>
      </c>
      <c r="P124" s="28">
        <f>AVERAGE(W42:X58)</f>
        <v>1.7352941176470589</v>
      </c>
      <c r="Q124" s="28">
        <f>_xlfn.STDEV.S(W42:X58)</f>
        <v>1.3098420799889596</v>
      </c>
      <c r="R124" s="29"/>
      <c r="S124" s="5"/>
      <c r="T124" s="192"/>
      <c r="U124" s="28" t="s">
        <v>88</v>
      </c>
      <c r="V124" s="59">
        <v>17</v>
      </c>
      <c r="W124" s="28">
        <v>2</v>
      </c>
      <c r="X124" s="28">
        <v>1.3257359305592338</v>
      </c>
      <c r="Y124" s="29"/>
      <c r="Z124" s="5"/>
      <c r="AM124" s="16"/>
      <c r="AN124" s="16"/>
    </row>
    <row r="125" spans="2:66" x14ac:dyDescent="0.3">
      <c r="B125" s="42"/>
      <c r="M125" s="192"/>
      <c r="N125" s="28" t="s">
        <v>44</v>
      </c>
      <c r="O125" s="59">
        <v>7</v>
      </c>
      <c r="P125" s="28">
        <f>AVERAGE(W6:X12)</f>
        <v>2.3571428571428572</v>
      </c>
      <c r="Q125" s="28">
        <f>_xlfn.STDEV.S(W6:X12)</f>
        <v>1.2157392722216296</v>
      </c>
      <c r="R125" s="29"/>
      <c r="S125" s="5"/>
      <c r="T125" s="192"/>
      <c r="U125" s="28" t="s">
        <v>44</v>
      </c>
      <c r="V125" s="59">
        <v>7</v>
      </c>
      <c r="W125" s="28">
        <v>1.5</v>
      </c>
      <c r="X125" s="28">
        <v>0.75955452531274992</v>
      </c>
      <c r="Y125" s="29"/>
      <c r="Z125" s="5"/>
      <c r="AM125" s="16"/>
      <c r="AN125" s="16"/>
    </row>
    <row r="126" spans="2:66" x14ac:dyDescent="0.3">
      <c r="B126" s="42"/>
      <c r="M126" s="192"/>
      <c r="N126" s="28" t="s">
        <v>45</v>
      </c>
      <c r="O126" s="59">
        <v>20</v>
      </c>
      <c r="P126" s="28">
        <f>AVERAGE(W13:X32)</f>
        <v>2.0249999999999999</v>
      </c>
      <c r="Q126" s="28">
        <f>_xlfn.STDEV.S(W13:X32)</f>
        <v>1.1432634351063984</v>
      </c>
      <c r="R126" s="29"/>
      <c r="S126" s="5"/>
      <c r="T126" s="192"/>
      <c r="U126" s="28" t="s">
        <v>45</v>
      </c>
      <c r="V126" s="59">
        <v>20</v>
      </c>
      <c r="W126" s="28">
        <v>1.625</v>
      </c>
      <c r="X126" s="28">
        <v>1.3528223109958695</v>
      </c>
      <c r="Y126" s="29"/>
      <c r="Z126" s="5"/>
      <c r="AM126" s="16"/>
      <c r="AN126" s="16"/>
    </row>
    <row r="127" spans="2:66" x14ac:dyDescent="0.3">
      <c r="B127" s="42"/>
      <c r="M127" s="192"/>
      <c r="N127" s="28" t="s">
        <v>46</v>
      </c>
      <c r="O127" s="59">
        <v>7</v>
      </c>
      <c r="P127" s="28">
        <f>AVERAGE(W33:X39)</f>
        <v>1.8571428571428572</v>
      </c>
      <c r="Q127" s="28">
        <f>_xlfn.STDEV.S(W33:X39)</f>
        <v>0.94926229309864685</v>
      </c>
      <c r="R127" s="29"/>
      <c r="S127" s="5"/>
      <c r="T127" s="192"/>
      <c r="U127" s="28" t="s">
        <v>46</v>
      </c>
      <c r="V127" s="59">
        <v>7</v>
      </c>
      <c r="W127" s="28">
        <v>2.5</v>
      </c>
      <c r="X127" s="28">
        <v>1.2247448713915889</v>
      </c>
      <c r="Y127" s="29"/>
      <c r="Z127" s="5"/>
      <c r="AM127" s="16"/>
      <c r="AN127" s="16"/>
    </row>
    <row r="128" spans="2:66" ht="15" thickBot="1" x14ac:dyDescent="0.35">
      <c r="B128" s="42"/>
      <c r="M128" s="193"/>
      <c r="N128" s="15" t="s">
        <v>47</v>
      </c>
      <c r="O128" s="60">
        <v>19</v>
      </c>
      <c r="P128" s="28">
        <f>AVERAGE(W40:X58)</f>
        <v>1.736842105263158</v>
      </c>
      <c r="Q128" s="28">
        <f>_xlfn.STDEV.S(W40:X58)</f>
        <v>1.2878687721951518</v>
      </c>
      <c r="R128" s="12"/>
      <c r="S128" s="5"/>
      <c r="T128" s="193"/>
      <c r="U128" s="15" t="s">
        <v>47</v>
      </c>
      <c r="V128" s="60">
        <v>19</v>
      </c>
      <c r="W128" s="28">
        <v>2.236842105263158</v>
      </c>
      <c r="X128" s="28">
        <v>0.97076761286068469</v>
      </c>
      <c r="Y128" s="12"/>
      <c r="Z128" s="5"/>
      <c r="AM128" s="16"/>
      <c r="AN128" s="16"/>
    </row>
    <row r="129" spans="2:112" x14ac:dyDescent="0.3">
      <c r="B129" s="42"/>
      <c r="M129" s="191" t="s">
        <v>35</v>
      </c>
      <c r="N129" s="25" t="s">
        <v>79</v>
      </c>
      <c r="O129" s="58">
        <v>53</v>
      </c>
      <c r="P129" s="25">
        <f>AVERAGE(N6:N58,R6:R58)</f>
        <v>0.5</v>
      </c>
      <c r="Q129" s="25">
        <f>_xlfn.STDEV.S(N6:N58,R6:R58)</f>
        <v>0.77151674981045959</v>
      </c>
      <c r="R129" s="26"/>
      <c r="S129" s="5"/>
      <c r="T129" s="191" t="s">
        <v>35</v>
      </c>
      <c r="U129" s="25" t="s">
        <v>79</v>
      </c>
      <c r="V129" s="58">
        <v>53</v>
      </c>
      <c r="W129" s="25">
        <v>0.5</v>
      </c>
      <c r="X129" s="25">
        <v>0.77151674981045959</v>
      </c>
      <c r="Y129" s="26"/>
      <c r="Z129" s="5"/>
      <c r="DG129" s="16"/>
      <c r="DH129" s="16"/>
    </row>
    <row r="130" spans="2:112" ht="15" customHeight="1" x14ac:dyDescent="0.3">
      <c r="B130" s="42"/>
      <c r="M130" s="192"/>
      <c r="N130" s="28" t="s">
        <v>19</v>
      </c>
      <c r="O130" s="59">
        <v>25</v>
      </c>
      <c r="P130" s="28">
        <f>AVERAGE(N6:N30,R6:R30)</f>
        <v>0.52</v>
      </c>
      <c r="Q130" s="28">
        <f>_xlfn.STDEV.S(N6:N30,R6:R30)</f>
        <v>0.73512459030106325</v>
      </c>
      <c r="R130" s="29"/>
      <c r="S130" s="5"/>
      <c r="T130" s="192"/>
      <c r="U130" s="28" t="s">
        <v>19</v>
      </c>
      <c r="V130" s="59">
        <v>25</v>
      </c>
      <c r="W130" s="28">
        <v>0.36</v>
      </c>
      <c r="X130" s="28">
        <v>0.56279187438834877</v>
      </c>
      <c r="Y130" s="29"/>
      <c r="Z130" s="5"/>
      <c r="DG130" s="16"/>
      <c r="DH130" s="16"/>
    </row>
    <row r="131" spans="2:112" x14ac:dyDescent="0.3">
      <c r="B131" s="42"/>
      <c r="M131" s="192"/>
      <c r="N131" s="28" t="s">
        <v>21</v>
      </c>
      <c r="O131" s="59">
        <v>28</v>
      </c>
      <c r="P131" s="28">
        <f>AVERAGE(N31:N58,R31:R58)</f>
        <v>0.48214285714285715</v>
      </c>
      <c r="Q131" s="28">
        <f>_xlfn.STDEV.S(N31:N58,R31:R58)</f>
        <v>0.80883915534596817</v>
      </c>
      <c r="R131" s="29"/>
      <c r="S131" s="5"/>
      <c r="T131" s="192"/>
      <c r="U131" s="28" t="s">
        <v>21</v>
      </c>
      <c r="V131" s="59">
        <v>28</v>
      </c>
      <c r="W131" s="28">
        <v>0.625</v>
      </c>
      <c r="X131" s="28">
        <v>0.90578945978331271</v>
      </c>
      <c r="Y131" s="29"/>
      <c r="Z131" s="5"/>
      <c r="DG131" s="16"/>
      <c r="DH131" s="16"/>
    </row>
    <row r="132" spans="2:112" x14ac:dyDescent="0.3">
      <c r="B132" s="42"/>
      <c r="M132" s="192"/>
      <c r="N132" s="28" t="s">
        <v>42</v>
      </c>
      <c r="O132" s="59">
        <v>11</v>
      </c>
      <c r="P132" s="28">
        <f>AVERAGE(N19:N29,R19:R29)</f>
        <v>0.36363636363636365</v>
      </c>
      <c r="Q132" s="28">
        <f>_xlfn.STDEV.S(N19:N29,R19:R29)</f>
        <v>0.78954203395172273</v>
      </c>
      <c r="R132" s="29"/>
      <c r="S132" s="5"/>
      <c r="T132" s="192"/>
      <c r="U132" s="28" t="s">
        <v>42</v>
      </c>
      <c r="V132" s="59">
        <v>11</v>
      </c>
      <c r="W132" s="28">
        <v>0.31818181818181818</v>
      </c>
      <c r="X132" s="28">
        <v>0.71623111701950859</v>
      </c>
      <c r="Y132" s="29"/>
      <c r="Z132" s="5"/>
    </row>
    <row r="133" spans="2:112" x14ac:dyDescent="0.3">
      <c r="B133" s="42"/>
      <c r="M133" s="192"/>
      <c r="N133" s="28" t="s">
        <v>41</v>
      </c>
      <c r="O133" s="59">
        <v>29</v>
      </c>
      <c r="P133" s="28">
        <f>AVERAGE(N30:N58,R30:R58)</f>
        <v>0.51724137931034486</v>
      </c>
      <c r="Q133" s="28">
        <f>_xlfn.STDEV.S(N30:N58,R30:R58)</f>
        <v>0.8216666697344186</v>
      </c>
      <c r="R133" s="29"/>
      <c r="S133" s="5"/>
      <c r="T133" s="192"/>
      <c r="U133" s="28" t="s">
        <v>41</v>
      </c>
      <c r="V133" s="59">
        <v>29</v>
      </c>
      <c r="W133" s="28">
        <v>0.56896551724137934</v>
      </c>
      <c r="X133" s="28">
        <v>0.7518881254389137</v>
      </c>
      <c r="Y133" s="29"/>
      <c r="Z133" s="5"/>
    </row>
    <row r="134" spans="2:112" x14ac:dyDescent="0.3">
      <c r="B134" s="42"/>
      <c r="M134" s="192"/>
      <c r="N134" s="28" t="s">
        <v>40</v>
      </c>
      <c r="O134" s="59">
        <v>13</v>
      </c>
      <c r="P134" s="28">
        <f>AVERAGE(N6:N18,R6:R18)</f>
        <v>0.57692307692307687</v>
      </c>
      <c r="Q134" s="28">
        <f>_xlfn.STDEV.S(N6:N18,R6:R18)</f>
        <v>0.6433087546786177</v>
      </c>
      <c r="R134" s="29"/>
      <c r="S134" s="5"/>
      <c r="T134" s="192"/>
      <c r="U134" s="28" t="s">
        <v>40</v>
      </c>
      <c r="V134" s="59">
        <v>13</v>
      </c>
      <c r="W134" s="28">
        <v>0.5</v>
      </c>
      <c r="X134" s="28">
        <v>0.86023252670426265</v>
      </c>
      <c r="Y134" s="29"/>
      <c r="Z134" s="5"/>
    </row>
    <row r="135" spans="2:112" x14ac:dyDescent="0.3">
      <c r="B135" s="42"/>
      <c r="M135" s="192"/>
      <c r="N135" s="28" t="s">
        <v>86</v>
      </c>
      <c r="O135" s="59">
        <v>12</v>
      </c>
      <c r="P135" s="28">
        <f>AVERAGE(N6:N17,R6:R17)</f>
        <v>0.58333333333333337</v>
      </c>
      <c r="Q135" s="28">
        <f>_xlfn.STDEV.S(N6:N17,R6:R17)</f>
        <v>0.65386254815829448</v>
      </c>
      <c r="R135" s="29"/>
      <c r="S135" s="5"/>
      <c r="T135" s="192"/>
      <c r="U135" s="28" t="s">
        <v>86</v>
      </c>
      <c r="V135" s="59">
        <v>12</v>
      </c>
      <c r="W135" s="28">
        <v>1.2083333333333333</v>
      </c>
      <c r="X135" s="28">
        <v>0.93153294262114306</v>
      </c>
      <c r="Y135" s="29"/>
      <c r="Z135" s="5"/>
    </row>
    <row r="136" spans="2:112" x14ac:dyDescent="0.3">
      <c r="B136" s="42"/>
      <c r="M136" s="192"/>
      <c r="N136" s="28" t="s">
        <v>87</v>
      </c>
      <c r="O136" s="59">
        <v>24</v>
      </c>
      <c r="P136" s="28">
        <f>AVERAGE(N18:N41,R18:R41)</f>
        <v>0.54166666666666663</v>
      </c>
      <c r="Q136" s="28">
        <f>_xlfn.STDEV.S(N18:N41,R18:R41)</f>
        <v>0.92156973699326949</v>
      </c>
      <c r="R136" s="29"/>
      <c r="S136" s="5"/>
      <c r="T136" s="192"/>
      <c r="U136" s="28" t="s">
        <v>87</v>
      </c>
      <c r="V136" s="59">
        <v>24</v>
      </c>
      <c r="W136" s="28">
        <v>0.25</v>
      </c>
      <c r="X136" s="28">
        <v>0.43759497449368367</v>
      </c>
      <c r="Y136" s="29"/>
      <c r="Z136" s="5"/>
    </row>
    <row r="137" spans="2:112" x14ac:dyDescent="0.3">
      <c r="B137" s="42"/>
      <c r="M137" s="192"/>
      <c r="N137" s="28" t="s">
        <v>88</v>
      </c>
      <c r="O137" s="59">
        <v>17</v>
      </c>
      <c r="P137" s="28">
        <f>AVERAGE(N42:N58,R42:R58)</f>
        <v>0.38235294117647056</v>
      </c>
      <c r="Q137" s="28">
        <f>_xlfn.STDEV.S(N42:N58,R42:R58)</f>
        <v>0.60376123528553205</v>
      </c>
      <c r="R137" s="29"/>
      <c r="S137" s="5"/>
      <c r="T137" s="192"/>
      <c r="U137" s="28" t="s">
        <v>88</v>
      </c>
      <c r="V137" s="59">
        <v>17</v>
      </c>
      <c r="W137" s="28">
        <v>0.35294117647058826</v>
      </c>
      <c r="X137" s="28">
        <v>0.73370594973556125</v>
      </c>
      <c r="Y137" s="29"/>
      <c r="Z137" s="5"/>
    </row>
    <row r="138" spans="2:112" x14ac:dyDescent="0.3">
      <c r="B138" s="42"/>
      <c r="M138" s="192"/>
      <c r="N138" s="28" t="s">
        <v>44</v>
      </c>
      <c r="O138" s="59">
        <v>7</v>
      </c>
      <c r="P138" s="28">
        <f>AVERAGE(N6:N12,R6:R12)</f>
        <v>0.7857142857142857</v>
      </c>
      <c r="Q138" s="28">
        <f>_xlfn.STDEV.S(N6:N12,R6:R12)</f>
        <v>0.69929320675306794</v>
      </c>
      <c r="R138" s="29"/>
      <c r="S138" s="5"/>
      <c r="T138" s="192"/>
      <c r="U138" s="28" t="s">
        <v>44</v>
      </c>
      <c r="V138" s="59">
        <v>7</v>
      </c>
      <c r="W138" s="28">
        <v>1.7857142857142858</v>
      </c>
      <c r="X138" s="28">
        <v>0.69929320675306772</v>
      </c>
      <c r="Y138" s="29"/>
      <c r="Z138" s="5"/>
    </row>
    <row r="139" spans="2:112" x14ac:dyDescent="0.3">
      <c r="B139" s="42"/>
      <c r="M139" s="192"/>
      <c r="N139" s="28" t="s">
        <v>45</v>
      </c>
      <c r="O139" s="59">
        <v>20</v>
      </c>
      <c r="P139" s="28">
        <f>AVERAGE(N13:N32,R13:R32)</f>
        <v>0.45</v>
      </c>
      <c r="Q139" s="28">
        <f>_xlfn.STDEV.S(N13:N32,R13:R32)</f>
        <v>0.8149248824907509</v>
      </c>
      <c r="R139" s="29"/>
      <c r="S139" s="5"/>
      <c r="T139" s="192"/>
      <c r="U139" s="28" t="s">
        <v>45</v>
      </c>
      <c r="V139" s="59">
        <v>20</v>
      </c>
      <c r="W139" s="28">
        <v>0.1</v>
      </c>
      <c r="X139" s="28">
        <v>0.30382181012510001</v>
      </c>
      <c r="Y139" s="29"/>
      <c r="Z139" s="5"/>
    </row>
    <row r="140" spans="2:112" x14ac:dyDescent="0.3">
      <c r="B140" s="42"/>
      <c r="M140" s="192"/>
      <c r="N140" s="28" t="s">
        <v>46</v>
      </c>
      <c r="O140" s="59">
        <v>7</v>
      </c>
      <c r="P140" s="28">
        <f>AVERAGE(N33:N39,R33:R39)</f>
        <v>0.6428571428571429</v>
      </c>
      <c r="Q140" s="28">
        <f>_xlfn.STDEV.S(N33:N39,R33:R39)</f>
        <v>1.0818177620697815</v>
      </c>
      <c r="R140" s="29"/>
      <c r="S140" s="5"/>
      <c r="T140" s="192"/>
      <c r="U140" s="28" t="s">
        <v>46</v>
      </c>
      <c r="V140" s="59">
        <v>7</v>
      </c>
      <c r="W140" s="28">
        <v>0.2857142857142857</v>
      </c>
      <c r="X140" s="28">
        <v>0.82542030585555703</v>
      </c>
      <c r="Y140" s="29"/>
      <c r="Z140" s="5"/>
    </row>
    <row r="141" spans="2:112" ht="15" thickBot="1" x14ac:dyDescent="0.35">
      <c r="B141" s="42"/>
      <c r="M141" s="193"/>
      <c r="N141" s="15" t="s">
        <v>47</v>
      </c>
      <c r="O141" s="60">
        <v>19</v>
      </c>
      <c r="P141" s="28">
        <f>AVERAGE(N40:N58,R40:R58)</f>
        <v>0.39473684210526316</v>
      </c>
      <c r="Q141" s="28">
        <f>_xlfn.STDEV.S(N40:N58,R40:R58)</f>
        <v>0.59454609914739143</v>
      </c>
      <c r="R141" s="12"/>
      <c r="S141" s="5"/>
      <c r="T141" s="193"/>
      <c r="U141" s="15" t="s">
        <v>47</v>
      </c>
      <c r="V141" s="60">
        <v>19</v>
      </c>
      <c r="W141" s="28">
        <v>0.52631578947368418</v>
      </c>
      <c r="X141" s="28">
        <v>0.60345142912377137</v>
      </c>
      <c r="Y141" s="12"/>
      <c r="Z141" s="5"/>
    </row>
    <row r="142" spans="2:112" x14ac:dyDescent="0.3">
      <c r="B142" s="42"/>
      <c r="M142" s="191" t="s">
        <v>36</v>
      </c>
      <c r="N142" s="25" t="s">
        <v>79</v>
      </c>
      <c r="O142" s="58">
        <v>53</v>
      </c>
      <c r="P142" s="25">
        <f>AVERAGE(V6:V58,Y6:Y58)</f>
        <v>3.1037735849056602</v>
      </c>
      <c r="Q142" s="25">
        <f>_xlfn.STDEV.S(V6:V58,Y6:Y58)</f>
        <v>0.84997753788829344</v>
      </c>
      <c r="R142" s="26"/>
      <c r="T142" s="191" t="s">
        <v>36</v>
      </c>
      <c r="U142" s="25" t="s">
        <v>79</v>
      </c>
      <c r="V142" s="58">
        <v>53</v>
      </c>
      <c r="W142" s="25">
        <v>3.1037735849056602</v>
      </c>
      <c r="X142" s="25">
        <v>0.84997753788829344</v>
      </c>
      <c r="Y142" s="26"/>
    </row>
    <row r="143" spans="2:112" x14ac:dyDescent="0.3">
      <c r="B143" s="42"/>
      <c r="M143" s="192"/>
      <c r="N143" s="28" t="s">
        <v>19</v>
      </c>
      <c r="O143" s="59">
        <v>25</v>
      </c>
      <c r="P143" s="28">
        <f>AVERAGE(V6:V30,Y6:Y30)</f>
        <v>3.18</v>
      </c>
      <c r="Q143" s="28">
        <f>_xlfn.STDEV.S(V6:V30,Y6:Y30)</f>
        <v>0.77433315616386578</v>
      </c>
      <c r="R143" s="29"/>
      <c r="T143" s="192"/>
      <c r="U143" s="28" t="s">
        <v>19</v>
      </c>
      <c r="V143" s="59">
        <v>25</v>
      </c>
      <c r="W143" s="28">
        <v>3.16</v>
      </c>
      <c r="X143" s="28">
        <v>0.79179465488862999</v>
      </c>
      <c r="Y143" s="29"/>
    </row>
    <row r="144" spans="2:112" x14ac:dyDescent="0.3">
      <c r="B144" s="42"/>
      <c r="M144" s="192"/>
      <c r="N144" s="28" t="s">
        <v>21</v>
      </c>
      <c r="O144" s="59">
        <v>28</v>
      </c>
      <c r="P144" s="28">
        <f>AVERAGE(V31:V58,Y31:Y58)</f>
        <v>3.0357142857142856</v>
      </c>
      <c r="Q144" s="28">
        <f>_xlfn.STDEV.S(V31:V58,Y31:Y58)</f>
        <v>0.91381887432080078</v>
      </c>
      <c r="R144" s="29"/>
      <c r="T144" s="192"/>
      <c r="U144" s="28" t="s">
        <v>21</v>
      </c>
      <c r="V144" s="59">
        <v>28</v>
      </c>
      <c r="W144" s="28">
        <v>3.0535714285714284</v>
      </c>
      <c r="X144" s="28">
        <v>0.90291734962826986</v>
      </c>
      <c r="Y144" s="29"/>
    </row>
    <row r="145" spans="2:25" ht="15" customHeight="1" x14ac:dyDescent="0.3">
      <c r="B145" s="42"/>
      <c r="M145" s="192"/>
      <c r="N145" s="28" t="s">
        <v>42</v>
      </c>
      <c r="O145" s="59">
        <v>11</v>
      </c>
      <c r="P145" s="28">
        <f>AVERAGE(V19:V29,Y19:Y29)</f>
        <v>3.0909090909090908</v>
      </c>
      <c r="Q145" s="28">
        <f>_xlfn.STDEV.S(V19:V29,Y19:Y29)</f>
        <v>0.86789789333005818</v>
      </c>
      <c r="R145" s="29"/>
      <c r="T145" s="192"/>
      <c r="U145" s="28" t="s">
        <v>42</v>
      </c>
      <c r="V145" s="59">
        <v>11</v>
      </c>
      <c r="W145" s="28">
        <v>3.3181818181818183</v>
      </c>
      <c r="X145" s="28">
        <v>0.71623111701950881</v>
      </c>
      <c r="Y145" s="29"/>
    </row>
    <row r="146" spans="2:25" x14ac:dyDescent="0.3">
      <c r="B146" s="42"/>
      <c r="M146" s="192"/>
      <c r="N146" s="28" t="s">
        <v>41</v>
      </c>
      <c r="O146" s="59">
        <v>29</v>
      </c>
      <c r="P146" s="28">
        <f>AVERAGE(V30:V58,Y30:Y58)</f>
        <v>3</v>
      </c>
      <c r="Q146" s="28">
        <f>_xlfn.STDEV.S(V30:V58,Y30:Y58)</f>
        <v>0.93658581158169396</v>
      </c>
      <c r="R146" s="29"/>
      <c r="T146" s="192"/>
      <c r="U146" s="28" t="s">
        <v>41</v>
      </c>
      <c r="V146" s="59">
        <v>29</v>
      </c>
      <c r="W146" s="28">
        <v>2.9827586206896552</v>
      </c>
      <c r="X146" s="28">
        <v>0.90788706520689777</v>
      </c>
      <c r="Y146" s="29"/>
    </row>
    <row r="147" spans="2:25" x14ac:dyDescent="0.3">
      <c r="B147" s="42"/>
      <c r="M147" s="192"/>
      <c r="N147" s="28" t="s">
        <v>40</v>
      </c>
      <c r="O147" s="59">
        <v>13</v>
      </c>
      <c r="P147" s="28">
        <f>AVERAGE(V6:V18,Y6:Y18)</f>
        <v>3.3461538461538463</v>
      </c>
      <c r="Q147" s="28">
        <f>_xlfn.STDEV.S(V6:V18,Y6:Y18)</f>
        <v>0.56159114610596761</v>
      </c>
      <c r="R147" s="29"/>
      <c r="T147" s="192"/>
      <c r="U147" s="28" t="s">
        <v>40</v>
      </c>
      <c r="V147" s="59">
        <v>13</v>
      </c>
      <c r="W147" s="28">
        <v>3.1923076923076925</v>
      </c>
      <c r="X147" s="28">
        <v>0.80096096130739225</v>
      </c>
      <c r="Y147" s="29"/>
    </row>
    <row r="148" spans="2:25" ht="15" customHeight="1" x14ac:dyDescent="0.3">
      <c r="B148" s="42"/>
      <c r="M148" s="192"/>
      <c r="N148" s="28" t="s">
        <v>86</v>
      </c>
      <c r="O148" s="59">
        <v>12</v>
      </c>
      <c r="P148" s="28">
        <f>AVERAGE(V6:V17,Y6:Y17)</f>
        <v>3.375</v>
      </c>
      <c r="Q148" s="28">
        <f>_xlfn.STDEV.S(V6:V17,Y6:Y17)</f>
        <v>0.57577924513691425</v>
      </c>
      <c r="R148" s="29"/>
      <c r="T148" s="192"/>
      <c r="U148" s="28" t="s">
        <v>86</v>
      </c>
      <c r="V148" s="59">
        <v>12</v>
      </c>
      <c r="W148" s="28">
        <v>2.4166666666666665</v>
      </c>
      <c r="X148" s="28">
        <v>0.92861124297507325</v>
      </c>
      <c r="Y148" s="29"/>
    </row>
    <row r="149" spans="2:25" x14ac:dyDescent="0.3">
      <c r="B149" s="42"/>
      <c r="M149" s="192"/>
      <c r="N149" s="28" t="s">
        <v>87</v>
      </c>
      <c r="O149" s="59">
        <v>24</v>
      </c>
      <c r="P149" s="28">
        <f>AVERAGE(V18:V41,Y18:Y41)</f>
        <v>3.1041666666666665</v>
      </c>
      <c r="Q149" s="28">
        <f>_xlfn.STDEV.S(V18:V41,Y18:Y41)</f>
        <v>0.77842129744249489</v>
      </c>
      <c r="R149" s="29"/>
      <c r="T149" s="192"/>
      <c r="U149" s="28" t="s">
        <v>87</v>
      </c>
      <c r="V149" s="59">
        <v>24</v>
      </c>
      <c r="W149" s="28">
        <v>3.0416666666666665</v>
      </c>
      <c r="X149" s="28">
        <v>0.71334791527483332</v>
      </c>
      <c r="Y149" s="29"/>
    </row>
    <row r="150" spans="2:25" x14ac:dyDescent="0.3">
      <c r="B150" s="42"/>
      <c r="M150" s="192"/>
      <c r="N150" s="28" t="s">
        <v>88</v>
      </c>
      <c r="O150" s="59">
        <v>17</v>
      </c>
      <c r="P150" s="28">
        <f>AVERAGE(V42:V58,Y42:Y58)</f>
        <v>2.9117647058823528</v>
      </c>
      <c r="Q150" s="28">
        <f>_xlfn.STDEV.S(V42:V58,Y42:Y58)</f>
        <v>1.055078542497093</v>
      </c>
      <c r="R150" s="29"/>
      <c r="T150" s="192"/>
      <c r="U150" s="28" t="s">
        <v>88</v>
      </c>
      <c r="V150" s="59">
        <v>17</v>
      </c>
      <c r="W150" s="28">
        <v>3.6764705882352939</v>
      </c>
      <c r="X150" s="28">
        <v>0.53487966561133349</v>
      </c>
      <c r="Y150" s="29"/>
    </row>
    <row r="151" spans="2:25" x14ac:dyDescent="0.3">
      <c r="B151" s="42"/>
      <c r="M151" s="192"/>
      <c r="N151" s="28" t="s">
        <v>44</v>
      </c>
      <c r="O151" s="59">
        <v>7</v>
      </c>
      <c r="P151" s="28">
        <f>AVERAGE(V6:V12,Y6:Y12)</f>
        <v>3.2857142857142856</v>
      </c>
      <c r="Q151" s="28">
        <f>_xlfn.STDEV.S(V6:V12,Y6:Y12)</f>
        <v>0.61124984550212691</v>
      </c>
      <c r="R151" s="29"/>
      <c r="T151" s="192"/>
      <c r="U151" s="28" t="s">
        <v>44</v>
      </c>
      <c r="V151" s="59">
        <v>7</v>
      </c>
      <c r="W151" s="28">
        <v>2</v>
      </c>
      <c r="X151" s="28">
        <v>0.96076892283052284</v>
      </c>
      <c r="Y151" s="29"/>
    </row>
    <row r="152" spans="2:25" x14ac:dyDescent="0.3">
      <c r="B152" s="42"/>
      <c r="M152" s="192"/>
      <c r="N152" s="28" t="s">
        <v>45</v>
      </c>
      <c r="O152" s="59">
        <v>20</v>
      </c>
      <c r="P152" s="28">
        <f>AVERAGE(V13:V32,Y13:Y32)</f>
        <v>3.15</v>
      </c>
      <c r="Q152" s="28">
        <f>_xlfn.STDEV.S(V13:V32,Y13:Y32)</f>
        <v>0.80224045247652787</v>
      </c>
      <c r="R152" s="29"/>
      <c r="T152" s="192"/>
      <c r="U152" s="28" t="s">
        <v>45</v>
      </c>
      <c r="V152" s="59">
        <v>20</v>
      </c>
      <c r="W152" s="28">
        <v>3.4750000000000001</v>
      </c>
      <c r="X152" s="28">
        <v>0.5057363253408157</v>
      </c>
      <c r="Y152" s="29"/>
    </row>
    <row r="153" spans="2:25" x14ac:dyDescent="0.3">
      <c r="B153" s="42"/>
      <c r="M153" s="192"/>
      <c r="N153" s="28" t="s">
        <v>46</v>
      </c>
      <c r="O153" s="59">
        <v>7</v>
      </c>
      <c r="P153" s="28">
        <f>AVERAGE(V33:V39,Y33:Y39)</f>
        <v>3.1428571428571428</v>
      </c>
      <c r="Q153" s="28">
        <f>_xlfn.STDEV.S(V33:V39,Y33:Y39)</f>
        <v>0.66299354413179634</v>
      </c>
      <c r="R153" s="29"/>
      <c r="T153" s="192"/>
      <c r="U153" s="28" t="s">
        <v>46</v>
      </c>
      <c r="V153" s="59">
        <v>7</v>
      </c>
      <c r="W153" s="28">
        <v>3</v>
      </c>
      <c r="X153" s="28">
        <v>0.67936622048675743</v>
      </c>
      <c r="Y153" s="29"/>
    </row>
    <row r="154" spans="2:25" ht="15" thickBot="1" x14ac:dyDescent="0.35">
      <c r="B154" s="42"/>
      <c r="M154" s="193"/>
      <c r="N154" s="15" t="s">
        <v>47</v>
      </c>
      <c r="O154" s="60">
        <v>19</v>
      </c>
      <c r="P154" s="43">
        <f>AVERAGE(V40:V58,Y40:Y58)</f>
        <v>2.9736842105263159</v>
      </c>
      <c r="Q154" s="43">
        <f>_xlfn.STDEV.S(V40:V58,Y40:Y58)</f>
        <v>1.0263249078633485</v>
      </c>
      <c r="R154" s="12"/>
      <c r="T154" s="193"/>
      <c r="U154" s="15" t="s">
        <v>47</v>
      </c>
      <c r="V154" s="60">
        <v>19</v>
      </c>
      <c r="W154" s="43">
        <v>3.1578947368421053</v>
      </c>
      <c r="X154" s="43">
        <v>0.82285973943458957</v>
      </c>
      <c r="Y154" s="12"/>
    </row>
    <row r="155" spans="2:25" x14ac:dyDescent="0.3">
      <c r="B155" s="42"/>
    </row>
    <row r="156" spans="2:25" x14ac:dyDescent="0.3">
      <c r="B156" s="42"/>
    </row>
    <row r="157" spans="2:25" x14ac:dyDescent="0.3">
      <c r="B157" s="42"/>
    </row>
    <row r="158" spans="2:25" x14ac:dyDescent="0.3">
      <c r="B158" s="42"/>
    </row>
    <row r="159" spans="2:25" x14ac:dyDescent="0.3">
      <c r="B159" s="42"/>
    </row>
    <row r="160" spans="2:25" ht="15" thickBot="1" x14ac:dyDescent="0.35">
      <c r="S160" t="s">
        <v>139</v>
      </c>
      <c r="T160" t="s">
        <v>140</v>
      </c>
      <c r="U160" t="s">
        <v>147</v>
      </c>
      <c r="V160" t="s">
        <v>148</v>
      </c>
      <c r="W160" t="s">
        <v>149</v>
      </c>
      <c r="X160" t="s">
        <v>150</v>
      </c>
      <c r="Y160" t="s">
        <v>146</v>
      </c>
    </row>
    <row r="161" spans="14:25" x14ac:dyDescent="0.3">
      <c r="N161" t="s">
        <v>135</v>
      </c>
      <c r="O161" t="s">
        <v>139</v>
      </c>
      <c r="P161" s="25">
        <f>AVERAGE(V6:V19,Y6:Y19)</f>
        <v>3.3214285714285716</v>
      </c>
      <c r="R161" t="s">
        <v>135</v>
      </c>
      <c r="S161">
        <v>3.3214285714285716</v>
      </c>
      <c r="T161">
        <v>0.5357142857142857</v>
      </c>
      <c r="U161">
        <v>2.1785714285714284</v>
      </c>
      <c r="V161">
        <v>1.2142857142857142</v>
      </c>
      <c r="W161">
        <v>2.4285714285714284</v>
      </c>
      <c r="X161">
        <v>2.9285714285714284</v>
      </c>
      <c r="Y161">
        <v>2.6785714285714284</v>
      </c>
    </row>
    <row r="162" spans="14:25" x14ac:dyDescent="0.3">
      <c r="N162" t="s">
        <v>27</v>
      </c>
      <c r="O162" t="s">
        <v>139</v>
      </c>
      <c r="P162">
        <f>AVERAGE(V20:V58,Y20:Y58)</f>
        <v>3.0256410256410255</v>
      </c>
      <c r="R162" t="s">
        <v>27</v>
      </c>
      <c r="S162">
        <v>3.0256410256410255</v>
      </c>
      <c r="T162">
        <v>0.48717948717948717</v>
      </c>
      <c r="U162">
        <v>1.858974358974359</v>
      </c>
      <c r="V162">
        <v>0.71794871794871795</v>
      </c>
      <c r="W162">
        <v>2.141025641025641</v>
      </c>
      <c r="X162">
        <v>3.1038961038961039</v>
      </c>
      <c r="Y162">
        <v>2.7820512820512819</v>
      </c>
    </row>
    <row r="163" spans="14:25" x14ac:dyDescent="0.3">
      <c r="N163" t="s">
        <v>135</v>
      </c>
      <c r="O163" t="s">
        <v>140</v>
      </c>
      <c r="P163">
        <f>AVERAGE(N6:N19,R6:R19)</f>
        <v>0.5357142857142857</v>
      </c>
    </row>
    <row r="164" spans="14:25" x14ac:dyDescent="0.3">
      <c r="N164" t="s">
        <v>27</v>
      </c>
      <c r="O164" t="s">
        <v>140</v>
      </c>
      <c r="P164">
        <f>AVERAGE(N20:N58,R20:R58)</f>
        <v>0.48717948717948717</v>
      </c>
    </row>
    <row r="165" spans="14:25" x14ac:dyDescent="0.3">
      <c r="N165" t="s">
        <v>135</v>
      </c>
      <c r="O165" t="s">
        <v>141</v>
      </c>
      <c r="P165">
        <f>AVERAGE(W6:X19)</f>
        <v>2.1785714285714284</v>
      </c>
    </row>
    <row r="166" spans="14:25" x14ac:dyDescent="0.3">
      <c r="N166" t="s">
        <v>17</v>
      </c>
      <c r="O166" t="s">
        <v>142</v>
      </c>
      <c r="P166">
        <f>AVERAGE(W20:X58)</f>
        <v>1.858974358974359</v>
      </c>
    </row>
    <row r="167" spans="14:25" x14ac:dyDescent="0.3">
      <c r="N167" t="s">
        <v>135</v>
      </c>
      <c r="O167" t="s">
        <v>143</v>
      </c>
      <c r="P167">
        <f>AVERAGE(Q6:Q19,S6:S19)</f>
        <v>1.2142857142857142</v>
      </c>
    </row>
    <row r="168" spans="14:25" x14ac:dyDescent="0.3">
      <c r="N168" t="s">
        <v>27</v>
      </c>
      <c r="O168" t="s">
        <v>143</v>
      </c>
      <c r="P168">
        <f>AVERAGE(Q20:Q58,S20:S58)</f>
        <v>0.71794871794871795</v>
      </c>
    </row>
    <row r="169" spans="14:25" x14ac:dyDescent="0.3">
      <c r="N169" t="s">
        <v>135</v>
      </c>
      <c r="O169" t="s">
        <v>144</v>
      </c>
      <c r="P169">
        <f>AVERAGE(P6:P19,U6:U19)</f>
        <v>2.4285714285714284</v>
      </c>
    </row>
    <row r="170" spans="14:25" x14ac:dyDescent="0.3">
      <c r="N170" t="s">
        <v>27</v>
      </c>
      <c r="O170" t="s">
        <v>144</v>
      </c>
      <c r="P170">
        <f>AVERAGE(P20:P58,U20:U58)</f>
        <v>2.141025641025641</v>
      </c>
    </row>
    <row r="171" spans="14:25" x14ac:dyDescent="0.3">
      <c r="N171" t="s">
        <v>135</v>
      </c>
      <c r="O171" t="s">
        <v>145</v>
      </c>
      <c r="P171">
        <f>AVERAGE(L6:L19,O6:O19)</f>
        <v>2.9285714285714284</v>
      </c>
    </row>
    <row r="172" spans="14:25" x14ac:dyDescent="0.3">
      <c r="N172" t="s">
        <v>27</v>
      </c>
      <c r="O172" t="s">
        <v>145</v>
      </c>
      <c r="P172">
        <f>AVERAGE(L21:L58,O20:O58)</f>
        <v>3.1038961038961039</v>
      </c>
    </row>
    <row r="173" spans="14:25" x14ac:dyDescent="0.3">
      <c r="N173" t="s">
        <v>135</v>
      </c>
      <c r="O173" t="s">
        <v>146</v>
      </c>
      <c r="P173">
        <f>AVERAGE(M6:M19,T6:T19)</f>
        <v>2.6785714285714284</v>
      </c>
    </row>
    <row r="174" spans="14:25" x14ac:dyDescent="0.3">
      <c r="N174" t="s">
        <v>27</v>
      </c>
      <c r="O174" t="s">
        <v>146</v>
      </c>
      <c r="P174">
        <f>AVERAGE(M20:M58,T20:T58)</f>
        <v>2.7820512820512819</v>
      </c>
    </row>
  </sheetData>
  <autoFilter ref="A5:BW5" xr:uid="{2FC78AA4-1E20-4E3C-9B95-3D4D6F2E5BE9}">
    <sortState xmlns:xlrd2="http://schemas.microsoft.com/office/spreadsheetml/2017/richdata2" ref="A6:BW58">
      <sortCondition ref="B5"/>
    </sortState>
  </autoFilter>
  <mergeCells count="64">
    <mergeCell ref="BI90:BI102"/>
    <mergeCell ref="DO91:DO99"/>
    <mergeCell ref="DV91:DV99"/>
    <mergeCell ref="M142:M154"/>
    <mergeCell ref="T142:T154"/>
    <mergeCell ref="BB103:BB115"/>
    <mergeCell ref="BI103:BI115"/>
    <mergeCell ref="M116:M128"/>
    <mergeCell ref="T116:T128"/>
    <mergeCell ref="M129:M141"/>
    <mergeCell ref="T129:T141"/>
    <mergeCell ref="BI77:BI89"/>
    <mergeCell ref="DO82:DO90"/>
    <mergeCell ref="DV82:DV90"/>
    <mergeCell ref="B84:B87"/>
    <mergeCell ref="AC86:AC96"/>
    <mergeCell ref="AJ86:AJ96"/>
    <mergeCell ref="B88:B89"/>
    <mergeCell ref="B90:B93"/>
    <mergeCell ref="M90:M102"/>
    <mergeCell ref="B94:B96"/>
    <mergeCell ref="AC97:AC107"/>
    <mergeCell ref="AJ97:AJ107"/>
    <mergeCell ref="M103:M115"/>
    <mergeCell ref="T103:T115"/>
    <mergeCell ref="T90:T102"/>
    <mergeCell ref="BB90:BB102"/>
    <mergeCell ref="AC75:AC85"/>
    <mergeCell ref="AJ75:AJ85"/>
    <mergeCell ref="M77:M89"/>
    <mergeCell ref="T77:T89"/>
    <mergeCell ref="BB77:BB89"/>
    <mergeCell ref="DV62:EA62"/>
    <mergeCell ref="B4:D4"/>
    <mergeCell ref="B64:B67"/>
    <mergeCell ref="M64:M76"/>
    <mergeCell ref="T64:T76"/>
    <mergeCell ref="AC64:AC74"/>
    <mergeCell ref="AJ64:AJ74"/>
    <mergeCell ref="BB64:BB76"/>
    <mergeCell ref="BI64:BI76"/>
    <mergeCell ref="DO64:DO72"/>
    <mergeCell ref="DV64:DV72"/>
    <mergeCell ref="B68:B69"/>
    <mergeCell ref="B70:B73"/>
    <mergeCell ref="DO73:DO81"/>
    <mergeCell ref="DV73:DV81"/>
    <mergeCell ref="B74:B76"/>
    <mergeCell ref="A3:H3"/>
    <mergeCell ref="B62:K62"/>
    <mergeCell ref="B82:K82"/>
    <mergeCell ref="FJ3:FL3"/>
    <mergeCell ref="L3:Y3"/>
    <mergeCell ref="AA3:AQ3"/>
    <mergeCell ref="AS3:BW3"/>
    <mergeCell ref="DL3:ED3"/>
    <mergeCell ref="E4:H4"/>
    <mergeCell ref="FJ4:FL4"/>
    <mergeCell ref="T62:Y62"/>
    <mergeCell ref="AC62:AH62"/>
    <mergeCell ref="AJ62:AO62"/>
    <mergeCell ref="BB62:BG62"/>
    <mergeCell ref="BI62:BN62"/>
    <mergeCell ref="DO62:DT62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CCDD96-0C8E-4CC1-9F95-2679A48F6CFB}">
  <dimension ref="C5:BL73"/>
  <sheetViews>
    <sheetView topLeftCell="A9" zoomScale="70" zoomScaleNormal="70" workbookViewId="0">
      <selection activeCell="AM32" sqref="AM32"/>
    </sheetView>
  </sheetViews>
  <sheetFormatPr baseColWidth="10" defaultRowHeight="14.4" x14ac:dyDescent="0.3"/>
  <cols>
    <col min="3" max="3" width="19.109375" bestFit="1" customWidth="1"/>
    <col min="11" max="11" width="19.109375" bestFit="1" customWidth="1"/>
    <col min="19" max="19" width="23.44140625" bestFit="1" customWidth="1"/>
    <col min="28" max="28" width="21.44140625" customWidth="1"/>
  </cols>
  <sheetData>
    <row r="5" spans="3:36" ht="15" thickBot="1" x14ac:dyDescent="0.35"/>
    <row r="6" spans="3:36" ht="18.75" customHeight="1" thickBot="1" x14ac:dyDescent="0.35">
      <c r="C6" s="179" t="s">
        <v>100</v>
      </c>
      <c r="D6" s="180"/>
      <c r="E6" s="180"/>
      <c r="F6" s="180"/>
      <c r="G6" s="181"/>
      <c r="H6" s="5"/>
      <c r="K6" s="195" t="s">
        <v>99</v>
      </c>
      <c r="L6" s="196"/>
      <c r="M6" s="196"/>
      <c r="N6" s="196"/>
      <c r="O6" s="197"/>
      <c r="P6" s="5"/>
      <c r="S6" s="182" t="s">
        <v>48</v>
      </c>
      <c r="T6" s="183"/>
      <c r="U6" s="183"/>
      <c r="V6" s="183"/>
      <c r="W6" s="184"/>
      <c r="X6" s="114"/>
    </row>
    <row r="7" spans="3:36" ht="15" thickBot="1" x14ac:dyDescent="0.35">
      <c r="C7" s="20" t="s">
        <v>25</v>
      </c>
      <c r="D7" s="21" t="s">
        <v>26</v>
      </c>
      <c r="E7" s="22" t="s">
        <v>17</v>
      </c>
      <c r="F7" s="22" t="s">
        <v>27</v>
      </c>
      <c r="G7" s="23" t="s">
        <v>118</v>
      </c>
      <c r="H7" s="45"/>
      <c r="K7" s="35" t="s">
        <v>25</v>
      </c>
      <c r="L7" s="21" t="s">
        <v>26</v>
      </c>
      <c r="M7" s="22" t="s">
        <v>17</v>
      </c>
      <c r="N7" s="22" t="s">
        <v>27</v>
      </c>
      <c r="O7" s="23" t="s">
        <v>118</v>
      </c>
      <c r="P7" s="45"/>
      <c r="S7" s="20" t="s">
        <v>25</v>
      </c>
      <c r="T7" s="21" t="s">
        <v>26</v>
      </c>
      <c r="U7" s="22" t="s">
        <v>17</v>
      </c>
      <c r="V7" s="22" t="s">
        <v>27</v>
      </c>
      <c r="W7" s="23" t="s">
        <v>118</v>
      </c>
      <c r="X7" s="45"/>
      <c r="Z7" s="116"/>
      <c r="AA7" s="116"/>
      <c r="AB7" s="116"/>
      <c r="AC7" s="116"/>
      <c r="AD7" s="116"/>
      <c r="AE7" s="116"/>
      <c r="AF7" s="116"/>
      <c r="AG7" s="116"/>
      <c r="AH7" s="116"/>
    </row>
    <row r="8" spans="3:36" ht="15" thickBot="1" x14ac:dyDescent="0.35">
      <c r="C8" s="188" t="s">
        <v>1</v>
      </c>
      <c r="D8" s="104" t="s">
        <v>79</v>
      </c>
      <c r="E8" s="109">
        <v>53</v>
      </c>
      <c r="F8" s="104">
        <v>2.7547169811320753</v>
      </c>
      <c r="G8" s="105">
        <v>0.95430174677581459</v>
      </c>
      <c r="K8" s="188" t="s">
        <v>37</v>
      </c>
      <c r="L8" s="104" t="s">
        <v>79</v>
      </c>
      <c r="M8" s="109">
        <v>53</v>
      </c>
      <c r="N8" s="104">
        <v>2.3018867924528301</v>
      </c>
      <c r="O8" s="105">
        <v>1.061245723461977</v>
      </c>
      <c r="S8" s="188" t="s">
        <v>9</v>
      </c>
      <c r="T8" s="104" t="s">
        <v>79</v>
      </c>
      <c r="U8" s="109">
        <v>53</v>
      </c>
      <c r="V8" s="104">
        <v>2.3557951482479784</v>
      </c>
      <c r="W8" s="105">
        <v>1.1983288413287205</v>
      </c>
    </row>
    <row r="9" spans="3:36" ht="15" thickTop="1" x14ac:dyDescent="0.3">
      <c r="C9" s="189"/>
      <c r="D9" s="40" t="s">
        <v>19</v>
      </c>
      <c r="E9" s="106">
        <v>25</v>
      </c>
      <c r="F9" s="40">
        <v>2.96</v>
      </c>
      <c r="G9" s="90">
        <v>0.8071112509614593</v>
      </c>
      <c r="H9" s="103"/>
      <c r="K9" s="189"/>
      <c r="L9" s="40" t="s">
        <v>19</v>
      </c>
      <c r="M9" s="106">
        <v>25</v>
      </c>
      <c r="N9" s="40">
        <v>2.4</v>
      </c>
      <c r="O9" s="90">
        <v>1.0555064944051948</v>
      </c>
      <c r="S9" s="189"/>
      <c r="T9" s="40" t="s">
        <v>19</v>
      </c>
      <c r="U9" s="106">
        <v>25</v>
      </c>
      <c r="V9" s="40">
        <v>2.3314285714285714</v>
      </c>
      <c r="W9" s="90">
        <v>1.3019208706123664</v>
      </c>
      <c r="Z9" s="16"/>
      <c r="AA9" s="16"/>
      <c r="AB9" s="16"/>
      <c r="AC9" s="16"/>
      <c r="AD9" s="16"/>
      <c r="AE9" s="16"/>
      <c r="AF9" s="16"/>
      <c r="AG9" s="16"/>
      <c r="AH9" s="16"/>
    </row>
    <row r="10" spans="3:36" ht="15" thickBot="1" x14ac:dyDescent="0.35">
      <c r="C10" s="189"/>
      <c r="D10" s="83" t="s">
        <v>21</v>
      </c>
      <c r="E10" s="108">
        <v>28</v>
      </c>
      <c r="F10" s="83">
        <v>2.5714285714285716</v>
      </c>
      <c r="G10" s="89">
        <v>1.0419761445034554</v>
      </c>
      <c r="H10" s="103"/>
      <c r="K10" s="189"/>
      <c r="L10" s="83" t="s">
        <v>21</v>
      </c>
      <c r="M10" s="108">
        <v>28</v>
      </c>
      <c r="N10" s="83">
        <v>1.8869047619047619</v>
      </c>
      <c r="O10" s="89">
        <v>1.2256030911282725</v>
      </c>
      <c r="S10" s="189"/>
      <c r="T10" s="83" t="s">
        <v>21</v>
      </c>
      <c r="U10" s="108">
        <v>28</v>
      </c>
      <c r="V10" s="83">
        <v>2.3775510204081631</v>
      </c>
      <c r="W10" s="89">
        <v>1.0988513521243226</v>
      </c>
      <c r="Z10" s="16"/>
      <c r="AA10" s="16"/>
      <c r="AB10" s="16"/>
      <c r="AC10" s="16"/>
      <c r="AD10" s="16"/>
      <c r="AE10" s="16"/>
      <c r="AF10" s="16"/>
      <c r="AG10" s="16"/>
      <c r="AH10" s="16"/>
    </row>
    <row r="11" spans="3:36" ht="15" thickTop="1" x14ac:dyDescent="0.3">
      <c r="C11" s="189"/>
      <c r="D11" s="40" t="s">
        <v>42</v>
      </c>
      <c r="E11" s="106">
        <v>11</v>
      </c>
      <c r="F11" s="40">
        <v>3.0909090909090908</v>
      </c>
      <c r="G11" s="90">
        <v>0.92113237294367645</v>
      </c>
      <c r="H11" s="103"/>
      <c r="K11" s="189"/>
      <c r="L11" s="40" t="s">
        <v>42</v>
      </c>
      <c r="M11" s="106">
        <v>11</v>
      </c>
      <c r="N11" s="40">
        <v>2.4848484848484849</v>
      </c>
      <c r="O11" s="90">
        <v>1.0704768778076181</v>
      </c>
      <c r="S11" s="189"/>
      <c r="T11" s="40" t="s">
        <v>42</v>
      </c>
      <c r="U11" s="106">
        <v>11</v>
      </c>
      <c r="V11" s="40">
        <v>2.3961038961038961</v>
      </c>
      <c r="W11" s="90">
        <v>1.2494120508443876</v>
      </c>
    </row>
    <row r="12" spans="3:36" x14ac:dyDescent="0.3">
      <c r="C12" s="189"/>
      <c r="D12" s="28" t="s">
        <v>41</v>
      </c>
      <c r="E12" s="59">
        <v>29</v>
      </c>
      <c r="F12" s="28">
        <v>2.5689655172413794</v>
      </c>
      <c r="G12" s="81">
        <v>0.86068249062431346</v>
      </c>
      <c r="H12" s="103"/>
      <c r="K12" s="189"/>
      <c r="L12" s="28" t="s">
        <v>41</v>
      </c>
      <c r="M12" s="59">
        <v>29</v>
      </c>
      <c r="N12" s="28">
        <v>2.1609195402298851</v>
      </c>
      <c r="O12" s="81">
        <v>1.0071830254069991</v>
      </c>
      <c r="S12" s="189"/>
      <c r="T12" s="28" t="s">
        <v>41</v>
      </c>
      <c r="U12" s="59">
        <v>29</v>
      </c>
      <c r="V12" s="28">
        <v>2.2906403940886699</v>
      </c>
      <c r="W12" s="81">
        <v>1.1586544276487136</v>
      </c>
    </row>
    <row r="13" spans="3:36" ht="15" thickBot="1" x14ac:dyDescent="0.35">
      <c r="C13" s="189"/>
      <c r="D13" s="83" t="s">
        <v>40</v>
      </c>
      <c r="E13" s="108">
        <v>13</v>
      </c>
      <c r="F13" s="83">
        <v>2.8846153846153846</v>
      </c>
      <c r="G13" s="89">
        <v>1.107318312931673</v>
      </c>
      <c r="H13" s="103"/>
      <c r="K13" s="189"/>
      <c r="L13" s="83" t="s">
        <v>40</v>
      </c>
      <c r="M13" s="108">
        <v>13</v>
      </c>
      <c r="N13" s="83">
        <v>2.4683544303797467</v>
      </c>
      <c r="O13" s="89">
        <v>1.1304122578814251</v>
      </c>
      <c r="S13" s="189"/>
      <c r="T13" s="83" t="s">
        <v>40</v>
      </c>
      <c r="U13" s="108">
        <v>13</v>
      </c>
      <c r="V13" s="83">
        <v>2.4670329670329672</v>
      </c>
      <c r="W13" s="89">
        <v>1.2377626353419326</v>
      </c>
    </row>
    <row r="14" spans="3:36" ht="15" thickTop="1" x14ac:dyDescent="0.3">
      <c r="C14" s="189"/>
      <c r="D14" s="40" t="s">
        <v>44</v>
      </c>
      <c r="E14" s="106">
        <v>12</v>
      </c>
      <c r="F14" s="40">
        <v>1.8333333333333333</v>
      </c>
      <c r="G14" s="90">
        <v>0.6370220572706059</v>
      </c>
      <c r="H14" s="103"/>
      <c r="I14" s="103"/>
      <c r="K14" s="189"/>
      <c r="L14" s="40" t="s">
        <v>44</v>
      </c>
      <c r="M14" s="106">
        <v>12</v>
      </c>
      <c r="N14" s="40">
        <v>1.9166666666666667</v>
      </c>
      <c r="O14" s="90">
        <v>0.85167606087998993</v>
      </c>
      <c r="S14" s="189"/>
      <c r="T14" s="40" t="s">
        <v>44</v>
      </c>
      <c r="U14" s="106">
        <v>12</v>
      </c>
      <c r="V14" s="40">
        <v>2.1428571428571428</v>
      </c>
      <c r="W14" s="90">
        <v>0.94321220988853072</v>
      </c>
    </row>
    <row r="15" spans="3:36" x14ac:dyDescent="0.3">
      <c r="C15" s="189"/>
      <c r="D15" s="28" t="s">
        <v>45</v>
      </c>
      <c r="E15" s="59">
        <v>24</v>
      </c>
      <c r="F15" s="28">
        <v>2.6875</v>
      </c>
      <c r="G15" s="81">
        <v>0.77614020448709953</v>
      </c>
      <c r="H15" s="103"/>
      <c r="K15" s="189"/>
      <c r="L15" s="28" t="s">
        <v>45</v>
      </c>
      <c r="M15" s="59">
        <v>24</v>
      </c>
      <c r="N15" s="28">
        <v>1.7222222222222223</v>
      </c>
      <c r="O15" s="81">
        <v>1.1614100692147236</v>
      </c>
      <c r="S15" s="189"/>
      <c r="T15" s="28" t="s">
        <v>45</v>
      </c>
      <c r="U15" s="59">
        <v>24</v>
      </c>
      <c r="V15" s="28">
        <v>2.1696428571428572</v>
      </c>
      <c r="W15" s="81">
        <v>1.2306173152307918</v>
      </c>
    </row>
    <row r="16" spans="3:36" ht="15" thickBot="1" x14ac:dyDescent="0.35">
      <c r="C16" s="190"/>
      <c r="D16" s="43" t="s">
        <v>46</v>
      </c>
      <c r="E16" s="107">
        <v>17</v>
      </c>
      <c r="F16" s="19">
        <v>3.5</v>
      </c>
      <c r="G16" s="79">
        <v>0.74873630912762645</v>
      </c>
      <c r="H16" s="103"/>
      <c r="K16" s="190"/>
      <c r="L16" s="43" t="s">
        <v>46</v>
      </c>
      <c r="M16" s="107">
        <v>17</v>
      </c>
      <c r="N16" s="19">
        <v>2.9019607843137254</v>
      </c>
      <c r="O16" s="79">
        <v>1.0293687763162549</v>
      </c>
      <c r="S16" s="190"/>
      <c r="T16" s="43" t="s">
        <v>46</v>
      </c>
      <c r="U16" s="107">
        <v>17</v>
      </c>
      <c r="V16" s="19">
        <v>2.76890756302521</v>
      </c>
      <c r="W16" s="79">
        <v>1.2122614010598216</v>
      </c>
      <c r="AB16" s="15"/>
      <c r="AC16" s="15"/>
      <c r="AD16" s="15"/>
      <c r="AE16" s="15"/>
      <c r="AF16" s="15"/>
      <c r="AG16" s="15"/>
      <c r="AH16" s="15"/>
      <c r="AI16" s="15"/>
      <c r="AJ16" s="15"/>
    </row>
    <row r="17" spans="3:36" ht="15" thickBot="1" x14ac:dyDescent="0.35">
      <c r="C17" s="188" t="s">
        <v>31</v>
      </c>
      <c r="D17" s="104" t="s">
        <v>79</v>
      </c>
      <c r="E17" s="109">
        <v>53</v>
      </c>
      <c r="F17" s="104">
        <v>3.0660377358490565</v>
      </c>
      <c r="G17" s="105">
        <v>0.99779631402242097</v>
      </c>
      <c r="H17" s="103"/>
      <c r="K17" s="188" t="s">
        <v>3</v>
      </c>
      <c r="L17" s="104" t="s">
        <v>79</v>
      </c>
      <c r="M17" s="109">
        <v>53</v>
      </c>
      <c r="N17" s="104">
        <v>0.64465408805031443</v>
      </c>
      <c r="O17" s="105">
        <v>0.98385373734993287</v>
      </c>
      <c r="S17" s="188" t="s">
        <v>10</v>
      </c>
      <c r="T17" s="104" t="s">
        <v>79</v>
      </c>
      <c r="U17" s="109">
        <v>53</v>
      </c>
      <c r="V17" s="104">
        <v>2.1377358490566039</v>
      </c>
      <c r="W17" s="105">
        <v>1.3194382741166444</v>
      </c>
      <c r="AB17" s="202" t="s">
        <v>102</v>
      </c>
      <c r="AC17" s="201" t="s">
        <v>101</v>
      </c>
      <c r="AD17" s="201"/>
      <c r="AE17" s="201" t="s">
        <v>43</v>
      </c>
      <c r="AF17" s="201"/>
      <c r="AG17" s="201"/>
      <c r="AH17" s="201" t="s">
        <v>109</v>
      </c>
      <c r="AI17" s="201"/>
      <c r="AJ17" s="201"/>
    </row>
    <row r="18" spans="3:36" ht="15.6" thickTop="1" thickBot="1" x14ac:dyDescent="0.35">
      <c r="C18" s="189"/>
      <c r="D18" s="40" t="s">
        <v>19</v>
      </c>
      <c r="E18" s="106">
        <v>25</v>
      </c>
      <c r="F18" s="40">
        <v>2.78</v>
      </c>
      <c r="G18" s="90">
        <v>0.97499345890008859</v>
      </c>
      <c r="H18" s="103"/>
      <c r="K18" s="189"/>
      <c r="L18" s="40" t="s">
        <v>19</v>
      </c>
      <c r="M18" s="106">
        <v>25</v>
      </c>
      <c r="N18" s="40">
        <v>0.52</v>
      </c>
      <c r="O18" s="90">
        <v>0.85702779668765827</v>
      </c>
      <c r="S18" s="189"/>
      <c r="T18" s="40" t="s">
        <v>19</v>
      </c>
      <c r="U18" s="106">
        <v>25</v>
      </c>
      <c r="V18" s="40">
        <v>2.0920000000000001</v>
      </c>
      <c r="W18" s="90">
        <v>1.4069306362650023</v>
      </c>
      <c r="AB18" s="203"/>
      <c r="AC18" s="122" t="s">
        <v>19</v>
      </c>
      <c r="AD18" s="122" t="s">
        <v>21</v>
      </c>
      <c r="AE18" s="122" t="s">
        <v>42</v>
      </c>
      <c r="AF18" s="122" t="s">
        <v>41</v>
      </c>
      <c r="AG18" s="122" t="s">
        <v>40</v>
      </c>
      <c r="AH18" s="122" t="s">
        <v>44</v>
      </c>
      <c r="AI18" s="122" t="s">
        <v>45</v>
      </c>
      <c r="AJ18" s="122" t="s">
        <v>46</v>
      </c>
    </row>
    <row r="19" spans="3:36" ht="15" thickBot="1" x14ac:dyDescent="0.35">
      <c r="C19" s="189"/>
      <c r="D19" s="83" t="s">
        <v>21</v>
      </c>
      <c r="E19" s="108">
        <v>28</v>
      </c>
      <c r="F19" s="83">
        <v>3.3214285714285716</v>
      </c>
      <c r="G19" s="89">
        <v>0.95550353897147455</v>
      </c>
      <c r="H19" s="103"/>
      <c r="K19" s="189"/>
      <c r="L19" s="83" t="s">
        <v>21</v>
      </c>
      <c r="M19" s="108">
        <v>28</v>
      </c>
      <c r="N19" s="83">
        <v>0.75595238095238093</v>
      </c>
      <c r="O19" s="89">
        <v>1.0750130137606595</v>
      </c>
      <c r="S19" s="189"/>
      <c r="T19" s="83" t="s">
        <v>21</v>
      </c>
      <c r="U19" s="108">
        <v>28</v>
      </c>
      <c r="V19" s="83">
        <v>2.1785714285714284</v>
      </c>
      <c r="W19" s="89">
        <v>1.2372234908074764</v>
      </c>
      <c r="AB19" s="126" t="s">
        <v>103</v>
      </c>
      <c r="AC19" s="127">
        <v>25</v>
      </c>
      <c r="AD19" s="127">
        <v>28</v>
      </c>
      <c r="AE19" s="127">
        <v>11</v>
      </c>
      <c r="AF19" s="127">
        <v>29</v>
      </c>
      <c r="AG19" s="127">
        <v>13</v>
      </c>
      <c r="AH19" s="127">
        <v>12</v>
      </c>
      <c r="AI19" s="127">
        <v>24</v>
      </c>
      <c r="AJ19" s="127">
        <v>17</v>
      </c>
    </row>
    <row r="20" spans="3:36" ht="15" thickTop="1" x14ac:dyDescent="0.3">
      <c r="C20" s="189"/>
      <c r="D20" s="40" t="s">
        <v>42</v>
      </c>
      <c r="E20" s="106">
        <v>11</v>
      </c>
      <c r="F20" s="40">
        <v>3.2727272727272729</v>
      </c>
      <c r="G20" s="90">
        <v>1.1204513623586059</v>
      </c>
      <c r="H20" s="103"/>
      <c r="K20" s="189"/>
      <c r="L20" s="40" t="s">
        <v>42</v>
      </c>
      <c r="M20" s="106">
        <v>11</v>
      </c>
      <c r="N20" s="40">
        <v>0.54411764705882348</v>
      </c>
      <c r="O20" s="90">
        <v>0.87133151717257518</v>
      </c>
      <c r="S20" s="189"/>
      <c r="T20" s="40" t="s">
        <v>42</v>
      </c>
      <c r="U20" s="106">
        <v>11</v>
      </c>
      <c r="V20" s="40">
        <v>2.4</v>
      </c>
      <c r="W20" s="90">
        <v>1.197857414436752</v>
      </c>
      <c r="AB20" s="115" t="s">
        <v>104</v>
      </c>
      <c r="AC20" s="117">
        <v>2.96</v>
      </c>
      <c r="AD20" s="117">
        <v>2.5714285714285716</v>
      </c>
      <c r="AE20" s="117">
        <v>3.0909090909090908</v>
      </c>
      <c r="AF20" s="117">
        <v>2.5689655172413794</v>
      </c>
      <c r="AG20" s="117">
        <v>2.8846153846153846</v>
      </c>
      <c r="AH20" s="117">
        <v>1.8333333333333333</v>
      </c>
      <c r="AI20" s="117">
        <v>2.6875</v>
      </c>
      <c r="AJ20" s="117">
        <v>3.5</v>
      </c>
    </row>
    <row r="21" spans="3:36" x14ac:dyDescent="0.3">
      <c r="C21" s="189"/>
      <c r="D21" s="28" t="s">
        <v>41</v>
      </c>
      <c r="E21" s="59">
        <v>29</v>
      </c>
      <c r="F21" s="28">
        <v>2.9827586206896552</v>
      </c>
      <c r="G21" s="81">
        <v>0.94574540007683106</v>
      </c>
      <c r="H21" s="103"/>
      <c r="K21" s="189"/>
      <c r="L21" s="28" t="s">
        <v>41</v>
      </c>
      <c r="M21" s="59">
        <v>29</v>
      </c>
      <c r="N21" s="28">
        <v>0.70114942528735635</v>
      </c>
      <c r="O21" s="81">
        <v>0.97500487656981893</v>
      </c>
      <c r="S21" s="189"/>
      <c r="T21" s="28" t="s">
        <v>41</v>
      </c>
      <c r="U21" s="59">
        <v>29</v>
      </c>
      <c r="V21" s="28">
        <v>2.010344827586207</v>
      </c>
      <c r="W21" s="81">
        <v>1.3192335059845373</v>
      </c>
      <c r="AB21" s="118" t="s">
        <v>119</v>
      </c>
      <c r="AC21" s="119">
        <v>0.8071112509614593</v>
      </c>
      <c r="AD21" s="119">
        <v>1.0419761445034554</v>
      </c>
      <c r="AE21" s="119">
        <v>0.92113237294367645</v>
      </c>
      <c r="AF21" s="119">
        <v>0.86068249062431346</v>
      </c>
      <c r="AG21" s="119">
        <v>1.107318312931673</v>
      </c>
      <c r="AH21" s="119">
        <v>0.6370220572706059</v>
      </c>
      <c r="AI21" s="119">
        <v>0.77614020448709953</v>
      </c>
      <c r="AJ21" s="119">
        <v>0.74873630912762645</v>
      </c>
    </row>
    <row r="22" spans="3:36" ht="15" thickBot="1" x14ac:dyDescent="0.35">
      <c r="C22" s="189"/>
      <c r="D22" s="83" t="s">
        <v>40</v>
      </c>
      <c r="E22" s="108">
        <v>13</v>
      </c>
      <c r="F22" s="83">
        <v>3.0769230769230771</v>
      </c>
      <c r="G22" s="89">
        <v>1.0167822548835879</v>
      </c>
      <c r="H22" s="103"/>
      <c r="K22" s="189"/>
      <c r="L22" s="83" t="s">
        <v>40</v>
      </c>
      <c r="M22" s="108">
        <v>13</v>
      </c>
      <c r="N22" s="83">
        <v>0.65384615384615385</v>
      </c>
      <c r="O22" s="89">
        <v>1.1261579677078026</v>
      </c>
      <c r="Q22" s="46"/>
      <c r="S22" s="189"/>
      <c r="T22" s="83" t="s">
        <v>40</v>
      </c>
      <c r="U22" s="108">
        <v>13</v>
      </c>
      <c r="V22" s="83">
        <v>2.2000000000000002</v>
      </c>
      <c r="W22" s="89">
        <v>1.3887700207531251</v>
      </c>
      <c r="AB22" s="120" t="s">
        <v>105</v>
      </c>
      <c r="AC22" s="121">
        <v>2.78</v>
      </c>
      <c r="AD22" s="121">
        <v>3.3214285714285716</v>
      </c>
      <c r="AE22" s="121">
        <v>3.2727272727272729</v>
      </c>
      <c r="AF22" s="121">
        <v>2.9827586206896552</v>
      </c>
      <c r="AG22" s="121">
        <v>3.0769230769230771</v>
      </c>
      <c r="AH22" s="121">
        <v>2.9166666666666665</v>
      </c>
      <c r="AI22" s="121">
        <v>2.7708333333333335</v>
      </c>
      <c r="AJ22" s="121">
        <v>3.5882352941176472</v>
      </c>
    </row>
    <row r="23" spans="3:36" ht="15" thickTop="1" x14ac:dyDescent="0.3">
      <c r="C23" s="189"/>
      <c r="D23" s="40" t="s">
        <v>44</v>
      </c>
      <c r="E23" s="106">
        <v>12</v>
      </c>
      <c r="F23" s="40">
        <v>2.9166666666666665</v>
      </c>
      <c r="G23" s="90">
        <v>1.0179547554081032</v>
      </c>
      <c r="H23" s="103"/>
      <c r="K23" s="189"/>
      <c r="L23" s="40" t="s">
        <v>44</v>
      </c>
      <c r="M23" s="106">
        <v>12</v>
      </c>
      <c r="N23" s="40">
        <v>1.3888888888888888</v>
      </c>
      <c r="O23" s="90">
        <v>1.1203062402698114</v>
      </c>
      <c r="S23" s="189"/>
      <c r="T23" s="40" t="s">
        <v>44</v>
      </c>
      <c r="U23" s="106">
        <v>12</v>
      </c>
      <c r="V23" s="40">
        <v>1.85</v>
      </c>
      <c r="W23" s="90">
        <v>1.0973612352695301</v>
      </c>
      <c r="AB23" s="118" t="s">
        <v>120</v>
      </c>
      <c r="AC23" s="119">
        <v>0.97499345890008859</v>
      </c>
      <c r="AD23" s="119">
        <v>0.95550353897147455</v>
      </c>
      <c r="AE23" s="119">
        <v>1.1204513623586059</v>
      </c>
      <c r="AF23" s="119">
        <v>0.94574540007683106</v>
      </c>
      <c r="AG23" s="119">
        <v>1.0167822548835879</v>
      </c>
      <c r="AH23" s="119">
        <v>1.0179547554081032</v>
      </c>
      <c r="AI23" s="119">
        <v>0.85650411019454087</v>
      </c>
      <c r="AJ23" s="119">
        <v>0.98834563512677776</v>
      </c>
    </row>
    <row r="24" spans="3:36" x14ac:dyDescent="0.3">
      <c r="C24" s="189"/>
      <c r="D24" s="28" t="s">
        <v>45</v>
      </c>
      <c r="E24" s="59">
        <v>24</v>
      </c>
      <c r="F24" s="28">
        <v>2.7708333333333335</v>
      </c>
      <c r="G24" s="81">
        <v>0.85650411019454087</v>
      </c>
      <c r="H24" s="103"/>
      <c r="K24" s="189"/>
      <c r="L24" s="28" t="s">
        <v>45</v>
      </c>
      <c r="M24" s="59">
        <v>24</v>
      </c>
      <c r="N24" s="28">
        <v>0.49305555555555558</v>
      </c>
      <c r="O24" s="81">
        <v>0.81073676048030219</v>
      </c>
      <c r="S24" s="189"/>
      <c r="T24" s="28" t="s">
        <v>45</v>
      </c>
      <c r="U24" s="59">
        <v>24</v>
      </c>
      <c r="V24" s="28">
        <v>1.9166666666666667</v>
      </c>
      <c r="W24" s="81">
        <v>1.3134854671919318</v>
      </c>
      <c r="AB24" s="120" t="s">
        <v>106</v>
      </c>
      <c r="AC24" s="121">
        <v>1.94</v>
      </c>
      <c r="AD24" s="121">
        <v>2.4642857142857144</v>
      </c>
      <c r="AE24" s="121">
        <v>2.0909090909090908</v>
      </c>
      <c r="AF24" s="121">
        <v>2.1379310344827585</v>
      </c>
      <c r="AG24" s="121">
        <v>2.5</v>
      </c>
      <c r="AH24" s="121">
        <v>2.4166666666666665</v>
      </c>
      <c r="AI24" s="121">
        <v>1.8333333333333333</v>
      </c>
      <c r="AJ24" s="121">
        <v>2.6176470588235294</v>
      </c>
    </row>
    <row r="25" spans="3:36" ht="15" thickBot="1" x14ac:dyDescent="0.35">
      <c r="C25" s="190"/>
      <c r="D25" s="43" t="s">
        <v>46</v>
      </c>
      <c r="E25" s="107">
        <v>17</v>
      </c>
      <c r="F25" s="19">
        <v>3.5882352941176472</v>
      </c>
      <c r="G25" s="79">
        <v>0.98834563512677776</v>
      </c>
      <c r="H25" s="103"/>
      <c r="K25" s="190"/>
      <c r="L25" s="43" t="s">
        <v>46</v>
      </c>
      <c r="M25" s="107">
        <v>17</v>
      </c>
      <c r="N25" s="19">
        <v>0.33333333333333331</v>
      </c>
      <c r="O25" s="79">
        <v>0.83646277083723197</v>
      </c>
      <c r="S25" s="190"/>
      <c r="T25" s="43" t="s">
        <v>46</v>
      </c>
      <c r="U25" s="107">
        <v>17</v>
      </c>
      <c r="V25" s="19">
        <v>2.6529411764705881</v>
      </c>
      <c r="W25" s="79">
        <v>1.3290641130651526</v>
      </c>
      <c r="AB25" s="118" t="s">
        <v>121</v>
      </c>
      <c r="AC25" s="119">
        <v>1.0184021097498066</v>
      </c>
      <c r="AD25" s="119">
        <v>1.061119232685011</v>
      </c>
      <c r="AE25" s="119">
        <v>1.0649878563622845</v>
      </c>
      <c r="AF25" s="119">
        <v>1.1152574380182592</v>
      </c>
      <c r="AG25" s="119">
        <v>0.94868329805051377</v>
      </c>
      <c r="AH25" s="119">
        <v>0.88054660231050808</v>
      </c>
      <c r="AI25" s="119">
        <v>1.0382746189699346</v>
      </c>
      <c r="AJ25" s="119">
        <v>1.0735019408982451</v>
      </c>
    </row>
    <row r="26" spans="3:36" ht="15" thickBot="1" x14ac:dyDescent="0.35">
      <c r="C26" s="188" t="s">
        <v>2</v>
      </c>
      <c r="D26" s="104" t="s">
        <v>79</v>
      </c>
      <c r="E26" s="109">
        <v>53</v>
      </c>
      <c r="F26" s="104">
        <v>2.2169811320754715</v>
      </c>
      <c r="G26" s="105">
        <v>1.4469970763908122</v>
      </c>
      <c r="H26" s="103"/>
      <c r="K26" s="188" t="s">
        <v>33</v>
      </c>
      <c r="L26" s="104" t="s">
        <v>79</v>
      </c>
      <c r="M26" s="109">
        <v>53</v>
      </c>
      <c r="N26" s="104">
        <v>1.3522012578616351</v>
      </c>
      <c r="O26" s="105">
        <v>1.3271191068611272</v>
      </c>
      <c r="S26" s="188" t="s">
        <v>11</v>
      </c>
      <c r="T26" s="104" t="s">
        <v>79</v>
      </c>
      <c r="U26" s="109">
        <v>53</v>
      </c>
      <c r="V26" s="104">
        <v>2.0566037735849059</v>
      </c>
      <c r="W26" s="105">
        <v>1.3574731302449683</v>
      </c>
      <c r="AB26" s="120" t="s">
        <v>107</v>
      </c>
      <c r="AC26" s="121">
        <v>0.54</v>
      </c>
      <c r="AD26" s="121">
        <v>1.125</v>
      </c>
      <c r="AE26" s="121">
        <v>0.5</v>
      </c>
      <c r="AF26" s="121">
        <v>0.96551724137931039</v>
      </c>
      <c r="AG26" s="121">
        <v>0.88461538461538458</v>
      </c>
      <c r="AH26" s="121">
        <v>1.75</v>
      </c>
      <c r="AI26" s="121">
        <v>0.33333333333333331</v>
      </c>
      <c r="AJ26" s="121">
        <v>0.94117647058823528</v>
      </c>
    </row>
    <row r="27" spans="3:36" ht="15" thickTop="1" x14ac:dyDescent="0.3">
      <c r="C27" s="189"/>
      <c r="D27" s="40" t="s">
        <v>19</v>
      </c>
      <c r="E27" s="106">
        <v>25</v>
      </c>
      <c r="F27" s="40">
        <v>1.94</v>
      </c>
      <c r="G27" s="90">
        <v>1.0184021097498066</v>
      </c>
      <c r="H27" s="103"/>
      <c r="K27" s="189"/>
      <c r="L27" s="40" t="s">
        <v>19</v>
      </c>
      <c r="M27" s="106">
        <v>25</v>
      </c>
      <c r="N27" s="40">
        <v>0.8</v>
      </c>
      <c r="O27" s="90">
        <v>1.0134234194190634</v>
      </c>
      <c r="S27" s="189"/>
      <c r="T27" s="40" t="s">
        <v>19</v>
      </c>
      <c r="U27" s="106">
        <v>25</v>
      </c>
      <c r="V27" s="40">
        <v>1.9714285714285715</v>
      </c>
      <c r="W27" s="90">
        <v>1.5064175797123247</v>
      </c>
      <c r="AB27" s="118" t="s">
        <v>122</v>
      </c>
      <c r="AC27" s="119">
        <v>0.97331749125118994</v>
      </c>
      <c r="AD27" s="119">
        <v>1.236747934926699</v>
      </c>
      <c r="AE27" s="119">
        <v>0.80178372573727319</v>
      </c>
      <c r="AF27" s="119">
        <v>1.1989105762620322</v>
      </c>
      <c r="AG27" s="119">
        <v>1.2752073737842979</v>
      </c>
      <c r="AH27" s="119">
        <v>0.98907071009368053</v>
      </c>
      <c r="AI27" s="119">
        <v>0.72444647492790037</v>
      </c>
      <c r="AJ27" s="119">
        <v>1.3470771157558969</v>
      </c>
    </row>
    <row r="28" spans="3:36" ht="15" thickBot="1" x14ac:dyDescent="0.35">
      <c r="C28" s="189"/>
      <c r="D28" s="83" t="s">
        <v>21</v>
      </c>
      <c r="E28" s="108">
        <v>28</v>
      </c>
      <c r="F28" s="83">
        <v>2.4642857142857144</v>
      </c>
      <c r="G28" s="89">
        <v>1.061119232685011</v>
      </c>
      <c r="H28" s="103"/>
      <c r="K28" s="189"/>
      <c r="L28" s="83" t="s">
        <v>21</v>
      </c>
      <c r="M28" s="108">
        <v>28</v>
      </c>
      <c r="N28" s="83">
        <v>1.8452380952380953</v>
      </c>
      <c r="O28" s="89">
        <v>1.3840228393115799</v>
      </c>
      <c r="S28" s="189"/>
      <c r="T28" s="83" t="s">
        <v>21</v>
      </c>
      <c r="U28" s="108">
        <v>28</v>
      </c>
      <c r="V28" s="83">
        <v>2.1326530612244898</v>
      </c>
      <c r="W28" s="89">
        <v>1.2079884114068085</v>
      </c>
      <c r="AB28" s="120" t="s">
        <v>108</v>
      </c>
      <c r="AC28" s="121">
        <v>1.88</v>
      </c>
      <c r="AD28" s="121">
        <v>2</v>
      </c>
      <c r="AE28" s="121">
        <v>2.1363636363636362</v>
      </c>
      <c r="AF28" s="121">
        <v>1.9655172413793103</v>
      </c>
      <c r="AG28" s="121">
        <v>1.7307692307692308</v>
      </c>
      <c r="AH28" s="121">
        <v>1.9583333333333333</v>
      </c>
      <c r="AI28" s="121">
        <v>1.8958333333333333</v>
      </c>
      <c r="AJ28" s="121">
        <v>2</v>
      </c>
    </row>
    <row r="29" spans="3:36" ht="15" thickTop="1" x14ac:dyDescent="0.3">
      <c r="C29" s="189"/>
      <c r="D29" s="40" t="s">
        <v>42</v>
      </c>
      <c r="E29" s="106">
        <v>11</v>
      </c>
      <c r="F29" s="40">
        <v>2.0909090909090908</v>
      </c>
      <c r="G29" s="90">
        <v>1.0649878563622845</v>
      </c>
      <c r="H29" s="103"/>
      <c r="K29" s="189"/>
      <c r="L29" s="40" t="s">
        <v>42</v>
      </c>
      <c r="M29" s="106">
        <v>11</v>
      </c>
      <c r="N29" s="40">
        <v>1.1212121212121211</v>
      </c>
      <c r="O29" s="90">
        <v>1.3637626204176756</v>
      </c>
      <c r="S29" s="189"/>
      <c r="T29" s="40" t="s">
        <v>42</v>
      </c>
      <c r="U29" s="106">
        <v>11</v>
      </c>
      <c r="V29" s="40">
        <v>2.1948051948051948</v>
      </c>
      <c r="W29" s="90">
        <v>1.3863902488397422</v>
      </c>
      <c r="AB29" s="118" t="s">
        <v>123</v>
      </c>
      <c r="AC29" s="119">
        <v>1.2229105462304397</v>
      </c>
      <c r="AD29" s="119">
        <v>1.1599373023808421</v>
      </c>
      <c r="AE29" s="119">
        <v>1.1668212637211672</v>
      </c>
      <c r="AF29" s="119">
        <v>1.2134555159424691</v>
      </c>
      <c r="AG29" s="119">
        <v>1.1509193649493368</v>
      </c>
      <c r="AH29" s="119">
        <v>0.9545846657358219</v>
      </c>
      <c r="AI29" s="119">
        <v>1.2070640190558621</v>
      </c>
      <c r="AJ29" s="119">
        <v>1.3257359305592338</v>
      </c>
    </row>
    <row r="30" spans="3:36" x14ac:dyDescent="0.3">
      <c r="C30" s="189"/>
      <c r="D30" s="28" t="s">
        <v>41</v>
      </c>
      <c r="E30" s="59">
        <v>29</v>
      </c>
      <c r="F30" s="28">
        <v>2.1379310344827585</v>
      </c>
      <c r="G30" s="81">
        <v>1.1152574380182592</v>
      </c>
      <c r="H30" s="103"/>
      <c r="K30" s="189"/>
      <c r="L30" s="28" t="s">
        <v>41</v>
      </c>
      <c r="M30" s="59">
        <v>29</v>
      </c>
      <c r="N30" s="28">
        <v>1.4597701149425288</v>
      </c>
      <c r="O30" s="81">
        <v>1.3012033580868512</v>
      </c>
      <c r="S30" s="189"/>
      <c r="T30" s="28" t="s">
        <v>41</v>
      </c>
      <c r="U30" s="59">
        <v>29</v>
      </c>
      <c r="V30" s="28">
        <v>2.0295566502463056</v>
      </c>
      <c r="W30" s="81">
        <v>1.2855300176309801</v>
      </c>
      <c r="AB30" s="120" t="s">
        <v>116</v>
      </c>
      <c r="AC30" s="121">
        <v>0.36</v>
      </c>
      <c r="AD30" s="121">
        <v>0.625</v>
      </c>
      <c r="AE30" s="121">
        <v>0.31818181818181818</v>
      </c>
      <c r="AF30" s="121">
        <v>0.56896551724137934</v>
      </c>
      <c r="AG30" s="121">
        <v>0.5</v>
      </c>
      <c r="AH30" s="121">
        <v>1.2083333333333333</v>
      </c>
      <c r="AI30" s="121">
        <v>0.25</v>
      </c>
      <c r="AJ30" s="121">
        <v>0.35294117647058826</v>
      </c>
    </row>
    <row r="31" spans="3:36" ht="15" thickBot="1" x14ac:dyDescent="0.35">
      <c r="C31" s="189"/>
      <c r="D31" s="83" t="s">
        <v>40</v>
      </c>
      <c r="E31" s="108">
        <v>13</v>
      </c>
      <c r="F31" s="83">
        <v>2.5</v>
      </c>
      <c r="G31" s="89">
        <v>0.94868329805051377</v>
      </c>
      <c r="H31" s="103"/>
      <c r="K31" s="189"/>
      <c r="L31" s="83" t="s">
        <v>40</v>
      </c>
      <c r="M31" s="108">
        <v>13</v>
      </c>
      <c r="N31" s="83">
        <v>1.3076923076923077</v>
      </c>
      <c r="O31" s="89">
        <v>1.3602214632734617</v>
      </c>
      <c r="S31" s="189"/>
      <c r="T31" s="83" t="s">
        <v>40</v>
      </c>
      <c r="U31" s="108">
        <v>13</v>
      </c>
      <c r="V31" s="83">
        <v>2</v>
      </c>
      <c r="W31" s="89">
        <v>1.4907119849998598</v>
      </c>
      <c r="AB31" s="118" t="s">
        <v>124</v>
      </c>
      <c r="AC31" s="119">
        <v>0.56279187438834877</v>
      </c>
      <c r="AD31" s="119">
        <v>0.90578945978331271</v>
      </c>
      <c r="AE31" s="119">
        <v>0.71623111701950859</v>
      </c>
      <c r="AF31" s="119">
        <v>0.7518881254389137</v>
      </c>
      <c r="AG31" s="119">
        <v>0.86023252670426265</v>
      </c>
      <c r="AH31" s="119">
        <v>0.93153294262114306</v>
      </c>
      <c r="AI31" s="119">
        <v>0.43759497449368367</v>
      </c>
      <c r="AJ31" s="119">
        <v>0.73370594973556125</v>
      </c>
    </row>
    <row r="32" spans="3:36" ht="15" thickTop="1" x14ac:dyDescent="0.3">
      <c r="C32" s="189"/>
      <c r="D32" s="40" t="s">
        <v>44</v>
      </c>
      <c r="E32" s="106">
        <v>12</v>
      </c>
      <c r="F32" s="40">
        <v>2.4166666666666665</v>
      </c>
      <c r="G32" s="90">
        <v>0.88054660231050808</v>
      </c>
      <c r="H32" s="103"/>
      <c r="K32" s="189"/>
      <c r="L32" s="40" t="s">
        <v>44</v>
      </c>
      <c r="M32" s="106">
        <v>12</v>
      </c>
      <c r="N32" s="40">
        <v>2.3888888888888888</v>
      </c>
      <c r="O32" s="90">
        <v>1.1026663211838001</v>
      </c>
      <c r="S32" s="189"/>
      <c r="T32" s="40" t="s">
        <v>44</v>
      </c>
      <c r="U32" s="106">
        <v>12</v>
      </c>
      <c r="V32" s="40">
        <v>2.0595238095238093</v>
      </c>
      <c r="W32" s="90">
        <v>1.1231538048307519</v>
      </c>
      <c r="AB32" s="120" t="s">
        <v>117</v>
      </c>
      <c r="AC32" s="121">
        <v>3.16</v>
      </c>
      <c r="AD32" s="121">
        <v>3.0535714285714284</v>
      </c>
      <c r="AE32" s="121">
        <v>3.3181818181818183</v>
      </c>
      <c r="AF32" s="121">
        <v>2.9827586206896552</v>
      </c>
      <c r="AG32" s="121">
        <v>3.1923076923076925</v>
      </c>
      <c r="AH32" s="121">
        <v>2.4166666666666665</v>
      </c>
      <c r="AI32" s="121">
        <v>3.0416666666666665</v>
      </c>
      <c r="AJ32" s="121">
        <v>3.6764705882352939</v>
      </c>
    </row>
    <row r="33" spans="3:36" ht="15" thickBot="1" x14ac:dyDescent="0.35">
      <c r="C33" s="189"/>
      <c r="D33" s="28" t="s">
        <v>45</v>
      </c>
      <c r="E33" s="59">
        <v>24</v>
      </c>
      <c r="F33" s="28">
        <v>1.8333333333333333</v>
      </c>
      <c r="G33" s="81">
        <v>1.0382746189699346</v>
      </c>
      <c r="H33" s="103"/>
      <c r="K33" s="189"/>
      <c r="L33" s="28" t="s">
        <v>45</v>
      </c>
      <c r="M33" s="59">
        <v>24</v>
      </c>
      <c r="N33" s="28">
        <v>0.5</v>
      </c>
      <c r="O33" s="81">
        <v>0.80491448237912955</v>
      </c>
      <c r="S33" s="189"/>
      <c r="T33" s="28" t="s">
        <v>45</v>
      </c>
      <c r="U33" s="59">
        <v>24</v>
      </c>
      <c r="V33" s="28">
        <v>1.8511904761904763</v>
      </c>
      <c r="W33" s="81">
        <v>1.3913327989785709</v>
      </c>
      <c r="AB33" s="122" t="s">
        <v>125</v>
      </c>
      <c r="AC33" s="123">
        <v>0.79179465488862999</v>
      </c>
      <c r="AD33" s="123">
        <v>0.90291734962826986</v>
      </c>
      <c r="AE33" s="123">
        <v>0.71623111701950881</v>
      </c>
      <c r="AF33" s="123">
        <v>0.90788706520689777</v>
      </c>
      <c r="AG33" s="123">
        <v>0.80096096130739225</v>
      </c>
      <c r="AH33" s="123">
        <v>0.92861124297507325</v>
      </c>
      <c r="AI33" s="123">
        <v>0.71334791527483332</v>
      </c>
      <c r="AJ33" s="123">
        <v>0.53487966561133349</v>
      </c>
    </row>
    <row r="34" spans="3:36" ht="15" thickBot="1" x14ac:dyDescent="0.35">
      <c r="C34" s="190"/>
      <c r="D34" s="43" t="s">
        <v>46</v>
      </c>
      <c r="E34" s="107">
        <v>17</v>
      </c>
      <c r="F34" s="19">
        <v>2.6176470588235294</v>
      </c>
      <c r="G34" s="79">
        <v>1.0735019408982451</v>
      </c>
      <c r="H34" s="103"/>
      <c r="K34" s="190"/>
      <c r="L34" s="43" t="s">
        <v>46</v>
      </c>
      <c r="M34" s="107">
        <v>17</v>
      </c>
      <c r="N34" s="19">
        <v>1.6470588235294117</v>
      </c>
      <c r="O34" s="79">
        <v>1.4258124618864112</v>
      </c>
      <c r="S34" s="190"/>
      <c r="T34" s="43" t="s">
        <v>46</v>
      </c>
      <c r="U34" s="107">
        <v>17</v>
      </c>
      <c r="V34" s="19">
        <v>2.3445378151260505</v>
      </c>
      <c r="W34" s="79">
        <v>1.4168296836146033</v>
      </c>
    </row>
    <row r="35" spans="3:36" ht="15" thickBot="1" x14ac:dyDescent="0.35">
      <c r="C35" s="188" t="s">
        <v>34</v>
      </c>
      <c r="D35" s="104" t="s">
        <v>79</v>
      </c>
      <c r="E35" s="109">
        <v>53</v>
      </c>
      <c r="F35" s="104">
        <v>0.84905660377358494</v>
      </c>
      <c r="G35" s="105">
        <v>1.4747957356240609</v>
      </c>
      <c r="H35" s="103"/>
      <c r="K35" s="188" t="s">
        <v>8</v>
      </c>
      <c r="L35" s="111" t="s">
        <v>79</v>
      </c>
      <c r="M35" s="112">
        <v>53</v>
      </c>
      <c r="N35" s="111">
        <v>0.73584905660377353</v>
      </c>
      <c r="O35" s="113">
        <v>1.0263377963600469</v>
      </c>
      <c r="S35" s="188" t="s">
        <v>12</v>
      </c>
      <c r="T35" s="104" t="s">
        <v>79</v>
      </c>
      <c r="U35" s="109">
        <v>53</v>
      </c>
      <c r="V35" s="104">
        <v>1.8930817610062893</v>
      </c>
      <c r="W35" s="105">
        <v>1.3507385290039262</v>
      </c>
    </row>
    <row r="36" spans="3:36" ht="15.6" thickTop="1" thickBot="1" x14ac:dyDescent="0.35">
      <c r="C36" s="189"/>
      <c r="D36" s="40" t="s">
        <v>19</v>
      </c>
      <c r="E36" s="106">
        <v>25</v>
      </c>
      <c r="F36" s="40">
        <v>0.54</v>
      </c>
      <c r="G36" s="90">
        <v>0.97331749125118994</v>
      </c>
      <c r="H36" s="103"/>
      <c r="K36" s="189"/>
      <c r="L36" s="40" t="s">
        <v>19</v>
      </c>
      <c r="M36" s="106">
        <v>25</v>
      </c>
      <c r="N36" s="40">
        <v>0.48</v>
      </c>
      <c r="O36" s="90">
        <v>0.76238080366436189</v>
      </c>
      <c r="S36" s="189"/>
      <c r="T36" s="40" t="s">
        <v>19</v>
      </c>
      <c r="U36" s="106">
        <v>25</v>
      </c>
      <c r="V36" s="40">
        <v>1.8278145695364238</v>
      </c>
      <c r="W36" s="90">
        <v>1.4956006124808121</v>
      </c>
      <c r="AB36" s="15"/>
      <c r="AC36" s="15"/>
      <c r="AD36" s="15"/>
      <c r="AE36" s="15"/>
      <c r="AF36" s="15"/>
      <c r="AG36" s="15"/>
      <c r="AH36" s="15"/>
      <c r="AI36" s="15"/>
      <c r="AJ36" s="15"/>
    </row>
    <row r="37" spans="3:36" ht="15" thickBot="1" x14ac:dyDescent="0.35">
      <c r="C37" s="189"/>
      <c r="D37" s="83" t="s">
        <v>21</v>
      </c>
      <c r="E37" s="108">
        <v>28</v>
      </c>
      <c r="F37" s="83">
        <v>1.125</v>
      </c>
      <c r="G37" s="89">
        <v>1.236747934926699</v>
      </c>
      <c r="H37" s="103"/>
      <c r="K37" s="189"/>
      <c r="L37" s="83" t="s">
        <v>21</v>
      </c>
      <c r="M37" s="108">
        <v>28</v>
      </c>
      <c r="N37" s="83">
        <v>0.9642857142857143</v>
      </c>
      <c r="O37" s="89">
        <v>1.1749550972354137</v>
      </c>
      <c r="S37" s="189"/>
      <c r="T37" s="83" t="s">
        <v>21</v>
      </c>
      <c r="U37" s="108">
        <v>28</v>
      </c>
      <c r="V37" s="83">
        <v>1.9523809523809523</v>
      </c>
      <c r="W37" s="89">
        <v>1.20283857787545</v>
      </c>
      <c r="AB37" s="204" t="s">
        <v>102</v>
      </c>
      <c r="AC37" s="198" t="s">
        <v>101</v>
      </c>
      <c r="AD37" s="198"/>
      <c r="AE37" s="198" t="s">
        <v>43</v>
      </c>
      <c r="AF37" s="198"/>
      <c r="AG37" s="198"/>
      <c r="AH37" s="198" t="s">
        <v>89</v>
      </c>
      <c r="AI37" s="198"/>
      <c r="AJ37" s="198"/>
    </row>
    <row r="38" spans="3:36" ht="15.6" thickTop="1" thickBot="1" x14ac:dyDescent="0.35">
      <c r="C38" s="189"/>
      <c r="D38" s="40" t="s">
        <v>42</v>
      </c>
      <c r="E38" s="106">
        <v>11</v>
      </c>
      <c r="F38" s="40">
        <v>0.5</v>
      </c>
      <c r="G38" s="90">
        <v>0.80178372573727319</v>
      </c>
      <c r="H38" s="103"/>
      <c r="K38" s="189"/>
      <c r="L38" s="40" t="s">
        <v>42</v>
      </c>
      <c r="M38" s="106">
        <v>11</v>
      </c>
      <c r="N38" s="40">
        <v>0.68181818181818177</v>
      </c>
      <c r="O38" s="90">
        <v>1.0413527665568401</v>
      </c>
      <c r="S38" s="189"/>
      <c r="T38" s="40" t="s">
        <v>42</v>
      </c>
      <c r="U38" s="106">
        <v>11</v>
      </c>
      <c r="V38" s="40">
        <v>2.2272727272727271</v>
      </c>
      <c r="W38" s="90">
        <v>1.2378076717195736</v>
      </c>
      <c r="AB38" s="205"/>
      <c r="AC38" s="125" t="s">
        <v>19</v>
      </c>
      <c r="AD38" s="125" t="s">
        <v>21</v>
      </c>
      <c r="AE38" s="125" t="s">
        <v>42</v>
      </c>
      <c r="AF38" s="125" t="s">
        <v>41</v>
      </c>
      <c r="AG38" s="125" t="s">
        <v>40</v>
      </c>
      <c r="AH38" s="125" t="s">
        <v>44</v>
      </c>
      <c r="AI38" s="125" t="s">
        <v>45</v>
      </c>
      <c r="AJ38" s="125" t="s">
        <v>46</v>
      </c>
    </row>
    <row r="39" spans="3:36" x14ac:dyDescent="0.3">
      <c r="C39" s="189"/>
      <c r="D39" s="28" t="s">
        <v>41</v>
      </c>
      <c r="E39" s="59">
        <v>29</v>
      </c>
      <c r="F39" s="28">
        <v>0.96551724137931039</v>
      </c>
      <c r="G39" s="81">
        <v>1.1989105762620322</v>
      </c>
      <c r="H39" s="103"/>
      <c r="K39" s="189"/>
      <c r="L39" s="28" t="s">
        <v>41</v>
      </c>
      <c r="M39" s="59">
        <v>29</v>
      </c>
      <c r="N39" s="28">
        <v>0.84482758620689657</v>
      </c>
      <c r="O39" s="81">
        <v>1.0890479366623202</v>
      </c>
      <c r="S39" s="189"/>
      <c r="T39" s="28" t="s">
        <v>41</v>
      </c>
      <c r="U39" s="59">
        <v>29</v>
      </c>
      <c r="V39" s="28">
        <v>1.8103448275862069</v>
      </c>
      <c r="W39" s="81">
        <v>1.3315673308951357</v>
      </c>
      <c r="AB39" s="132" t="s">
        <v>103</v>
      </c>
      <c r="AC39" s="133">
        <v>25</v>
      </c>
      <c r="AD39" s="133">
        <v>28</v>
      </c>
      <c r="AE39" s="133">
        <v>11</v>
      </c>
      <c r="AF39" s="133">
        <v>29</v>
      </c>
      <c r="AG39" s="133">
        <v>13</v>
      </c>
      <c r="AH39" s="133">
        <v>12</v>
      </c>
      <c r="AI39" s="133">
        <v>24</v>
      </c>
      <c r="AJ39" s="133">
        <v>17</v>
      </c>
    </row>
    <row r="40" spans="3:36" ht="15" thickBot="1" x14ac:dyDescent="0.35">
      <c r="C40" s="189"/>
      <c r="D40" s="83" t="s">
        <v>40</v>
      </c>
      <c r="E40" s="108">
        <v>13</v>
      </c>
      <c r="F40" s="83">
        <v>0.88461538461538458</v>
      </c>
      <c r="G40" s="89">
        <v>1.2752073737842979</v>
      </c>
      <c r="H40" s="103"/>
      <c r="K40" s="189"/>
      <c r="L40" s="83" t="s">
        <v>40</v>
      </c>
      <c r="M40" s="108">
        <v>13</v>
      </c>
      <c r="N40" s="83">
        <v>0.53846153846153844</v>
      </c>
      <c r="O40" s="89">
        <v>0.85933784884731945</v>
      </c>
      <c r="S40" s="189"/>
      <c r="T40" s="83" t="s">
        <v>40</v>
      </c>
      <c r="U40" s="108">
        <v>13</v>
      </c>
      <c r="V40" s="83">
        <v>1.7948717948717949</v>
      </c>
      <c r="W40" s="89">
        <v>1.453691890745805</v>
      </c>
      <c r="AB40" s="134" t="s">
        <v>117</v>
      </c>
      <c r="AC40" s="135">
        <v>2.4</v>
      </c>
      <c r="AD40" s="135">
        <v>1.8869047619047619</v>
      </c>
      <c r="AE40" s="135">
        <v>2.4848484848484849</v>
      </c>
      <c r="AF40" s="135">
        <v>2.1609195402298851</v>
      </c>
      <c r="AG40" s="135">
        <v>2.4683544303797467</v>
      </c>
      <c r="AH40" s="135">
        <v>1.9166666666666667</v>
      </c>
      <c r="AI40" s="135">
        <v>1.7222222222222223</v>
      </c>
      <c r="AJ40" s="135">
        <v>2.9019607843137254</v>
      </c>
    </row>
    <row r="41" spans="3:36" ht="15" thickTop="1" x14ac:dyDescent="0.3">
      <c r="C41" s="189"/>
      <c r="D41" s="40" t="s">
        <v>44</v>
      </c>
      <c r="E41" s="106">
        <v>12</v>
      </c>
      <c r="F41" s="40">
        <v>1.75</v>
      </c>
      <c r="G41" s="90">
        <v>0.98907071009368053</v>
      </c>
      <c r="H41" s="103"/>
      <c r="K41" s="189"/>
      <c r="L41" s="40" t="s">
        <v>44</v>
      </c>
      <c r="M41" s="106">
        <v>12</v>
      </c>
      <c r="N41" s="40">
        <v>1.7083333333333333</v>
      </c>
      <c r="O41" s="90">
        <v>1.082636342118332</v>
      </c>
      <c r="S41" s="189"/>
      <c r="T41" s="40" t="s">
        <v>44</v>
      </c>
      <c r="U41" s="106">
        <v>12</v>
      </c>
      <c r="V41" s="40">
        <v>2.0138888888888888</v>
      </c>
      <c r="W41" s="90">
        <v>1.1320311491702451</v>
      </c>
      <c r="AB41" s="136" t="s">
        <v>125</v>
      </c>
      <c r="AC41" s="137">
        <v>1.0555064944051948</v>
      </c>
      <c r="AD41" s="137">
        <v>1.2256030911282725</v>
      </c>
      <c r="AE41" s="137">
        <v>1.0704768778076181</v>
      </c>
      <c r="AF41" s="137">
        <v>1.0071830254069991</v>
      </c>
      <c r="AG41" s="137">
        <v>1.1304122578814251</v>
      </c>
      <c r="AH41" s="137">
        <v>0.85167606087998993</v>
      </c>
      <c r="AI41" s="137">
        <v>1.1614100692147236</v>
      </c>
      <c r="AJ41" s="137">
        <v>1.0293687763162549</v>
      </c>
    </row>
    <row r="42" spans="3:36" x14ac:dyDescent="0.3">
      <c r="C42" s="189"/>
      <c r="D42" s="28" t="s">
        <v>45</v>
      </c>
      <c r="E42" s="59">
        <v>24</v>
      </c>
      <c r="F42" s="28">
        <v>0.33333333333333331</v>
      </c>
      <c r="G42" s="81">
        <v>0.72444647492790037</v>
      </c>
      <c r="H42" s="103"/>
      <c r="K42" s="189"/>
      <c r="L42" s="28" t="s">
        <v>45</v>
      </c>
      <c r="M42" s="59">
        <v>24</v>
      </c>
      <c r="N42" s="28">
        <v>0.39583333333333331</v>
      </c>
      <c r="O42" s="81">
        <v>0.70679327783210588</v>
      </c>
      <c r="S42" s="189"/>
      <c r="T42" s="28" t="s">
        <v>45</v>
      </c>
      <c r="U42" s="59">
        <v>24</v>
      </c>
      <c r="V42" s="28">
        <v>1.5</v>
      </c>
      <c r="W42" s="81">
        <v>1.306251777527482</v>
      </c>
      <c r="AB42" s="134" t="s">
        <v>116</v>
      </c>
      <c r="AC42" s="135">
        <v>0.52</v>
      </c>
      <c r="AD42" s="135">
        <v>0.75595238095238093</v>
      </c>
      <c r="AE42" s="135">
        <v>0.54411764705882348</v>
      </c>
      <c r="AF42" s="135">
        <v>0.70114942528735635</v>
      </c>
      <c r="AG42" s="135">
        <v>0.65384615384615385</v>
      </c>
      <c r="AH42" s="135">
        <v>1.3888888888888888</v>
      </c>
      <c r="AI42" s="135">
        <v>0.49305555555555558</v>
      </c>
      <c r="AJ42" s="135">
        <v>0.33333333333333331</v>
      </c>
    </row>
    <row r="43" spans="3:36" ht="15" thickBot="1" x14ac:dyDescent="0.35">
      <c r="C43" s="190"/>
      <c r="D43" s="43" t="s">
        <v>46</v>
      </c>
      <c r="E43" s="107">
        <v>17</v>
      </c>
      <c r="F43" s="19">
        <v>0.94117647058823528</v>
      </c>
      <c r="G43" s="79">
        <v>1.3470771157558969</v>
      </c>
      <c r="H43" s="103"/>
      <c r="K43" s="190"/>
      <c r="L43" s="43" t="s">
        <v>46</v>
      </c>
      <c r="M43" s="107">
        <v>17</v>
      </c>
      <c r="N43" s="19">
        <v>0.52941176470588236</v>
      </c>
      <c r="O43" s="79">
        <v>0.96091162894684357</v>
      </c>
      <c r="S43" s="190"/>
      <c r="T43" s="43" t="s">
        <v>46</v>
      </c>
      <c r="U43" s="107">
        <v>17</v>
      </c>
      <c r="V43" s="19">
        <v>2.3627450980392157</v>
      </c>
      <c r="W43" s="79">
        <v>1.3986500966280007</v>
      </c>
      <c r="AB43" s="136" t="s">
        <v>124</v>
      </c>
      <c r="AC43" s="137">
        <v>0.85702779668765827</v>
      </c>
      <c r="AD43" s="137">
        <v>1.0750130137606595</v>
      </c>
      <c r="AE43" s="137">
        <v>0.87133151717257518</v>
      </c>
      <c r="AF43" s="137">
        <v>0.97500487656981893</v>
      </c>
      <c r="AG43" s="137">
        <v>1.1261579677078026</v>
      </c>
      <c r="AH43" s="137">
        <v>1.1203062402698114</v>
      </c>
      <c r="AI43" s="137">
        <v>0.81073676048030219</v>
      </c>
      <c r="AJ43" s="137">
        <v>0.83646277083723197</v>
      </c>
    </row>
    <row r="44" spans="3:36" ht="15" thickBot="1" x14ac:dyDescent="0.35">
      <c r="C44" s="188" t="s">
        <v>4</v>
      </c>
      <c r="D44" s="104" t="s">
        <v>79</v>
      </c>
      <c r="E44" s="109">
        <v>53</v>
      </c>
      <c r="F44" s="104">
        <v>1.9433962264150944</v>
      </c>
      <c r="G44" s="105">
        <v>1.3307139589750163</v>
      </c>
      <c r="H44" s="103"/>
      <c r="S44" s="42"/>
      <c r="T44" s="16"/>
      <c r="U44" s="110"/>
      <c r="V44" s="16"/>
      <c r="W44" s="16"/>
      <c r="AB44" s="138" t="s">
        <v>110</v>
      </c>
      <c r="AC44" s="135">
        <v>0.8</v>
      </c>
      <c r="AD44" s="135">
        <v>1.8452380952380953</v>
      </c>
      <c r="AE44" s="135">
        <v>1.1212121212121211</v>
      </c>
      <c r="AF44" s="135">
        <v>1.4597701149425288</v>
      </c>
      <c r="AG44" s="135">
        <v>1.3076923076923077</v>
      </c>
      <c r="AH44" s="135">
        <v>2.3888888888888888</v>
      </c>
      <c r="AI44" s="135">
        <v>0.5</v>
      </c>
      <c r="AJ44" s="135">
        <v>1.6470588235294117</v>
      </c>
    </row>
    <row r="45" spans="3:36" ht="15" thickTop="1" x14ac:dyDescent="0.3">
      <c r="C45" s="189"/>
      <c r="D45" s="40" t="s">
        <v>19</v>
      </c>
      <c r="E45" s="106">
        <v>25</v>
      </c>
      <c r="F45" s="40">
        <v>1.88</v>
      </c>
      <c r="G45" s="90">
        <v>1.2229105462304397</v>
      </c>
      <c r="H45" s="103"/>
      <c r="S45" s="42"/>
      <c r="T45" s="16"/>
      <c r="U45" s="110"/>
      <c r="V45" s="16"/>
      <c r="W45" s="16"/>
      <c r="AB45" s="139" t="s">
        <v>126</v>
      </c>
      <c r="AC45" s="137">
        <v>1.0134234194190634</v>
      </c>
      <c r="AD45" s="137">
        <v>1.3840228393115799</v>
      </c>
      <c r="AE45" s="137">
        <v>1.3637626204176756</v>
      </c>
      <c r="AF45" s="137">
        <v>1.3012033580868512</v>
      </c>
      <c r="AG45" s="137">
        <v>1.3602214632734617</v>
      </c>
      <c r="AH45" s="137">
        <v>1.1026663211838001</v>
      </c>
      <c r="AI45" s="137">
        <v>0.80491448237912955</v>
      </c>
      <c r="AJ45" s="137">
        <v>1.4258124618864112</v>
      </c>
    </row>
    <row r="46" spans="3:36" ht="15" thickBot="1" x14ac:dyDescent="0.35">
      <c r="C46" s="189"/>
      <c r="D46" s="83" t="s">
        <v>21</v>
      </c>
      <c r="E46" s="108">
        <v>28</v>
      </c>
      <c r="F46" s="83">
        <v>2</v>
      </c>
      <c r="G46" s="89">
        <v>1.1599373023808421</v>
      </c>
      <c r="H46" s="103"/>
      <c r="O46" s="16"/>
      <c r="S46" s="42"/>
      <c r="V46" s="16"/>
      <c r="W46" s="16"/>
      <c r="AB46" s="129" t="s">
        <v>111</v>
      </c>
      <c r="AC46" s="128">
        <v>0.48</v>
      </c>
      <c r="AD46" s="128">
        <v>0.9642857142857143</v>
      </c>
      <c r="AE46" s="128">
        <v>0.68181818181818177</v>
      </c>
      <c r="AF46" s="128">
        <v>0.84482758620689657</v>
      </c>
      <c r="AG46" s="128">
        <v>0.53846153846153844</v>
      </c>
      <c r="AH46" s="128">
        <v>1.7083333333333333</v>
      </c>
      <c r="AI46" s="128">
        <v>0.39583333333333331</v>
      </c>
      <c r="AJ46" s="128">
        <v>0.52941176470588236</v>
      </c>
    </row>
    <row r="47" spans="3:36" ht="15.6" thickTop="1" thickBot="1" x14ac:dyDescent="0.35">
      <c r="C47" s="189"/>
      <c r="D47" s="40" t="s">
        <v>42</v>
      </c>
      <c r="E47" s="106">
        <v>11</v>
      </c>
      <c r="F47" s="40">
        <v>2.1363636363636362</v>
      </c>
      <c r="G47" s="90">
        <v>1.1668212637211672</v>
      </c>
      <c r="AB47" s="130" t="s">
        <v>127</v>
      </c>
      <c r="AC47" s="131">
        <v>0.76238080366436189</v>
      </c>
      <c r="AD47" s="131">
        <v>1.1749550972354137</v>
      </c>
      <c r="AE47" s="131">
        <v>1.0413527665568401</v>
      </c>
      <c r="AF47" s="131">
        <v>1.0890479366623202</v>
      </c>
      <c r="AG47" s="131">
        <v>0.85933784884731945</v>
      </c>
      <c r="AH47" s="131">
        <v>1.082636342118332</v>
      </c>
      <c r="AI47" s="131">
        <v>0.70679327783210588</v>
      </c>
      <c r="AJ47" s="131">
        <v>0.96091162894684357</v>
      </c>
    </row>
    <row r="48" spans="3:36" x14ac:dyDescent="0.3">
      <c r="C48" s="189"/>
      <c r="D48" s="28" t="s">
        <v>41</v>
      </c>
      <c r="E48" s="59">
        <v>29</v>
      </c>
      <c r="F48" s="28">
        <v>1.9655172413793103</v>
      </c>
      <c r="G48" s="81">
        <v>1.2134555159424691</v>
      </c>
    </row>
    <row r="49" spans="3:64" ht="15" thickBot="1" x14ac:dyDescent="0.35">
      <c r="C49" s="189"/>
      <c r="D49" s="83" t="s">
        <v>40</v>
      </c>
      <c r="E49" s="108">
        <v>13</v>
      </c>
      <c r="F49" s="83">
        <v>1.7307692307692308</v>
      </c>
      <c r="G49" s="89">
        <v>1.1509193649493368</v>
      </c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</row>
    <row r="50" spans="3:64" ht="15.6" thickTop="1" thickBot="1" x14ac:dyDescent="0.35">
      <c r="C50" s="189"/>
      <c r="D50" s="40" t="s">
        <v>44</v>
      </c>
      <c r="E50" s="106">
        <v>12</v>
      </c>
      <c r="F50" s="40">
        <v>1.9583333333333333</v>
      </c>
      <c r="G50" s="90">
        <v>0.9545846657358219</v>
      </c>
      <c r="K50" s="42"/>
      <c r="L50" s="16"/>
      <c r="M50" s="110"/>
      <c r="N50" s="16"/>
      <c r="O50" s="16"/>
      <c r="AB50" s="15"/>
      <c r="AC50" s="15"/>
      <c r="AD50" s="15"/>
      <c r="AE50" s="15"/>
      <c r="AF50" s="15"/>
      <c r="AG50" s="15"/>
      <c r="AH50" s="15"/>
      <c r="AI50" s="15"/>
      <c r="AJ50" s="15"/>
    </row>
    <row r="51" spans="3:64" x14ac:dyDescent="0.3">
      <c r="C51" s="189"/>
      <c r="D51" s="28" t="s">
        <v>45</v>
      </c>
      <c r="E51" s="59">
        <v>24</v>
      </c>
      <c r="F51" s="28">
        <v>1.8958333333333333</v>
      </c>
      <c r="G51" s="81">
        <v>1.2070640190558621</v>
      </c>
      <c r="K51" s="42"/>
      <c r="L51" s="16"/>
      <c r="M51" s="110"/>
      <c r="N51" s="16"/>
      <c r="O51" s="16"/>
      <c r="AB51" s="199" t="s">
        <v>102</v>
      </c>
      <c r="AC51" s="198" t="s">
        <v>101</v>
      </c>
      <c r="AD51" s="198"/>
      <c r="AE51" s="198" t="s">
        <v>43</v>
      </c>
      <c r="AF51" s="198"/>
      <c r="AG51" s="198"/>
      <c r="AH51" s="198" t="s">
        <v>89</v>
      </c>
      <c r="AI51" s="198"/>
      <c r="AJ51" s="198"/>
    </row>
    <row r="52" spans="3:64" ht="15" thickBot="1" x14ac:dyDescent="0.35">
      <c r="C52" s="190"/>
      <c r="D52" s="43" t="s">
        <v>46</v>
      </c>
      <c r="E52" s="107">
        <v>17</v>
      </c>
      <c r="F52" s="19">
        <v>2</v>
      </c>
      <c r="G52" s="79">
        <v>1.3257359305592338</v>
      </c>
      <c r="AB52" s="200"/>
      <c r="AC52" s="125" t="s">
        <v>19</v>
      </c>
      <c r="AD52" s="125" t="s">
        <v>21</v>
      </c>
      <c r="AE52" s="125" t="s">
        <v>42</v>
      </c>
      <c r="AF52" s="125" t="s">
        <v>41</v>
      </c>
      <c r="AG52" s="125" t="s">
        <v>40</v>
      </c>
      <c r="AH52" s="125" t="s">
        <v>44</v>
      </c>
      <c r="AI52" s="125" t="s">
        <v>45</v>
      </c>
      <c r="AJ52" s="125" t="s">
        <v>46</v>
      </c>
    </row>
    <row r="53" spans="3:64" ht="15" thickBot="1" x14ac:dyDescent="0.35">
      <c r="C53" s="188" t="s">
        <v>3</v>
      </c>
      <c r="D53" s="104" t="s">
        <v>79</v>
      </c>
      <c r="E53" s="109">
        <v>53</v>
      </c>
      <c r="F53" s="104">
        <v>0.5</v>
      </c>
      <c r="G53" s="105">
        <v>0.77151674981045959</v>
      </c>
      <c r="AB53" s="132" t="s">
        <v>103</v>
      </c>
      <c r="AC53" s="133">
        <v>25</v>
      </c>
      <c r="AD53" s="133">
        <v>28</v>
      </c>
      <c r="AE53" s="133">
        <v>11</v>
      </c>
      <c r="AF53" s="133">
        <v>29</v>
      </c>
      <c r="AG53" s="133">
        <v>13</v>
      </c>
      <c r="AH53" s="133">
        <v>12</v>
      </c>
      <c r="AI53" s="133">
        <v>24</v>
      </c>
      <c r="AJ53" s="133">
        <v>17</v>
      </c>
    </row>
    <row r="54" spans="3:64" ht="15" thickTop="1" x14ac:dyDescent="0.3">
      <c r="C54" s="189"/>
      <c r="D54" s="40" t="s">
        <v>19</v>
      </c>
      <c r="E54" s="106">
        <v>25</v>
      </c>
      <c r="F54" s="40">
        <v>0.36</v>
      </c>
      <c r="G54" s="90">
        <v>0.56279187438834877</v>
      </c>
      <c r="AB54" s="134" t="s">
        <v>112</v>
      </c>
      <c r="AC54" s="135">
        <v>2.3314285714285714</v>
      </c>
      <c r="AD54" s="135">
        <v>2.3775510204081631</v>
      </c>
      <c r="AE54" s="135">
        <v>2.3961038961038961</v>
      </c>
      <c r="AF54" s="135">
        <v>2.2906403940886699</v>
      </c>
      <c r="AG54" s="135">
        <v>2.4670329670329672</v>
      </c>
      <c r="AH54" s="135">
        <v>2.1428571428571428</v>
      </c>
      <c r="AI54" s="135">
        <v>2.1696428571428572</v>
      </c>
      <c r="AJ54" s="135">
        <v>2.76890756302521</v>
      </c>
    </row>
    <row r="55" spans="3:64" ht="15" thickBot="1" x14ac:dyDescent="0.35">
      <c r="C55" s="189"/>
      <c r="D55" s="83" t="s">
        <v>21</v>
      </c>
      <c r="E55" s="108">
        <v>28</v>
      </c>
      <c r="F55" s="83">
        <v>0.625</v>
      </c>
      <c r="G55" s="89">
        <v>0.90578945978331271</v>
      </c>
      <c r="AB55" s="136" t="s">
        <v>128</v>
      </c>
      <c r="AC55" s="137">
        <v>1.3019208706123664</v>
      </c>
      <c r="AD55" s="137">
        <v>1.0988513521243226</v>
      </c>
      <c r="AE55" s="137">
        <v>1.2494120508443876</v>
      </c>
      <c r="AF55" s="137">
        <v>1.1586544276487136</v>
      </c>
      <c r="AG55" s="137">
        <v>1.2377626353419326</v>
      </c>
      <c r="AH55" s="137">
        <v>0.94321220988853072</v>
      </c>
      <c r="AI55" s="137">
        <v>1.2306173152307918</v>
      </c>
      <c r="AJ55" s="137">
        <v>1.2122614010598216</v>
      </c>
    </row>
    <row r="56" spans="3:64" ht="15" thickTop="1" x14ac:dyDescent="0.3">
      <c r="C56" s="189"/>
      <c r="D56" s="40" t="s">
        <v>42</v>
      </c>
      <c r="E56" s="106">
        <v>11</v>
      </c>
      <c r="F56" s="40">
        <v>0.31818181818181818</v>
      </c>
      <c r="G56" s="90">
        <v>0.71623111701950859</v>
      </c>
      <c r="S56" s="42"/>
      <c r="T56" s="16"/>
      <c r="U56" s="110"/>
      <c r="V56" s="16"/>
      <c r="W56" s="16"/>
      <c r="AB56" s="134" t="s">
        <v>113</v>
      </c>
      <c r="AC56" s="135">
        <v>2.0920000000000001</v>
      </c>
      <c r="AD56" s="135">
        <v>2.1785714285714284</v>
      </c>
      <c r="AE56" s="135">
        <v>2.4</v>
      </c>
      <c r="AF56" s="135">
        <v>2.010344827586207</v>
      </c>
      <c r="AG56" s="135">
        <v>2.2000000000000002</v>
      </c>
      <c r="AH56" s="135">
        <v>1.85</v>
      </c>
      <c r="AI56" s="135">
        <v>1.9166666666666667</v>
      </c>
      <c r="AJ56" s="135">
        <v>2.6529411764705881</v>
      </c>
    </row>
    <row r="57" spans="3:64" x14ac:dyDescent="0.3">
      <c r="C57" s="189"/>
      <c r="D57" s="28" t="s">
        <v>41</v>
      </c>
      <c r="E57" s="59">
        <v>29</v>
      </c>
      <c r="F57" s="28">
        <v>0.56896551724137934</v>
      </c>
      <c r="G57" s="81">
        <v>0.7518881254389137</v>
      </c>
      <c r="S57" s="42"/>
      <c r="T57" s="16"/>
      <c r="U57" s="110"/>
      <c r="V57" s="16"/>
      <c r="W57" s="16"/>
      <c r="AB57" s="136" t="s">
        <v>129</v>
      </c>
      <c r="AC57" s="137">
        <v>1.4069306362650023</v>
      </c>
      <c r="AD57" s="137">
        <v>1.2372234908074764</v>
      </c>
      <c r="AE57" s="137">
        <v>1.197857414436752</v>
      </c>
      <c r="AF57" s="137">
        <v>1.3192335059845373</v>
      </c>
      <c r="AG57" s="137">
        <v>1.3887700207531251</v>
      </c>
      <c r="AH57" s="137">
        <v>1.0973612352695301</v>
      </c>
      <c r="AI57" s="137">
        <v>1.3134854671919318</v>
      </c>
      <c r="AJ57" s="137">
        <v>1.3290641130651526</v>
      </c>
    </row>
    <row r="58" spans="3:64" ht="15" thickBot="1" x14ac:dyDescent="0.35">
      <c r="C58" s="189"/>
      <c r="D58" s="83" t="s">
        <v>40</v>
      </c>
      <c r="E58" s="108">
        <v>13</v>
      </c>
      <c r="F58" s="83">
        <v>0.5</v>
      </c>
      <c r="G58" s="89">
        <v>0.86023252670426265</v>
      </c>
      <c r="S58" s="42"/>
      <c r="T58" s="16"/>
      <c r="U58" s="110"/>
      <c r="V58" s="16"/>
      <c r="W58" s="16"/>
      <c r="AB58" s="134" t="s">
        <v>114</v>
      </c>
      <c r="AC58" s="135">
        <v>1.9714285714285715</v>
      </c>
      <c r="AD58" s="135">
        <v>2.1326530612244898</v>
      </c>
      <c r="AE58" s="135">
        <v>2.1948051948051948</v>
      </c>
      <c r="AF58" s="135">
        <v>2.0295566502463056</v>
      </c>
      <c r="AG58" s="135">
        <v>2</v>
      </c>
      <c r="AH58" s="135">
        <v>2.0595238095238093</v>
      </c>
      <c r="AI58" s="135">
        <v>1.8511904761904763</v>
      </c>
      <c r="AJ58" s="135">
        <v>2.3445378151260505</v>
      </c>
    </row>
    <row r="59" spans="3:64" ht="15" thickTop="1" x14ac:dyDescent="0.3">
      <c r="C59" s="189"/>
      <c r="D59" s="40" t="s">
        <v>44</v>
      </c>
      <c r="E59" s="106">
        <v>12</v>
      </c>
      <c r="F59" s="40">
        <v>1.2083333333333333</v>
      </c>
      <c r="G59" s="90">
        <v>0.93153294262114306</v>
      </c>
      <c r="S59" s="42"/>
      <c r="V59" s="16"/>
      <c r="W59" s="16"/>
      <c r="AB59" s="136" t="s">
        <v>130</v>
      </c>
      <c r="AC59" s="137">
        <v>1.5064175797123247</v>
      </c>
      <c r="AD59" s="137">
        <v>1.2079884114068085</v>
      </c>
      <c r="AE59" s="137">
        <v>1.3863902488397422</v>
      </c>
      <c r="AF59" s="137">
        <v>1.2855300176309801</v>
      </c>
      <c r="AG59" s="137">
        <v>1.4907119849998598</v>
      </c>
      <c r="AH59" s="137">
        <v>1.1231538048307519</v>
      </c>
      <c r="AI59" s="137">
        <v>1.3913327989785709</v>
      </c>
      <c r="AJ59" s="137">
        <v>1.4168296836146033</v>
      </c>
    </row>
    <row r="60" spans="3:64" x14ac:dyDescent="0.3">
      <c r="C60" s="189"/>
      <c r="D60" s="28" t="s">
        <v>45</v>
      </c>
      <c r="E60" s="59">
        <v>24</v>
      </c>
      <c r="F60" s="28">
        <v>0.25</v>
      </c>
      <c r="G60" s="81">
        <v>0.43759497449368367</v>
      </c>
      <c r="AB60" s="124" t="s">
        <v>115</v>
      </c>
      <c r="AC60" s="128">
        <v>1.8278145695364238</v>
      </c>
      <c r="AD60" s="128">
        <v>1.9523809523809523</v>
      </c>
      <c r="AE60" s="128">
        <v>2.2272727272727271</v>
      </c>
      <c r="AF60" s="128">
        <v>1.8103448275862069</v>
      </c>
      <c r="AG60" s="128">
        <v>1.7948717948717949</v>
      </c>
      <c r="AH60" s="128">
        <v>2.0138888888888888</v>
      </c>
      <c r="AI60" s="128">
        <v>1.5</v>
      </c>
      <c r="AJ60" s="128">
        <v>2.3627450980392157</v>
      </c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</row>
    <row r="61" spans="3:64" ht="15" thickBot="1" x14ac:dyDescent="0.35">
      <c r="C61" s="190"/>
      <c r="D61" s="43" t="s">
        <v>46</v>
      </c>
      <c r="E61" s="107">
        <v>17</v>
      </c>
      <c r="F61" s="19">
        <v>0.35294117647058826</v>
      </c>
      <c r="G61" s="79">
        <v>0.73370594973556125</v>
      </c>
      <c r="AB61" s="125" t="s">
        <v>131</v>
      </c>
      <c r="AC61" s="131">
        <v>1.4956006124808121</v>
      </c>
      <c r="AD61" s="131">
        <v>1.20283857787545</v>
      </c>
      <c r="AE61" s="131">
        <v>1.2378076717195736</v>
      </c>
      <c r="AF61" s="131">
        <v>1.3315673308951357</v>
      </c>
      <c r="AG61" s="131">
        <v>1.453691890745805</v>
      </c>
      <c r="AH61" s="131">
        <v>1.1320311491702451</v>
      </c>
      <c r="AI61" s="131">
        <v>1.306251777527482</v>
      </c>
      <c r="AJ61" s="131">
        <v>1.3986500966280007</v>
      </c>
    </row>
    <row r="62" spans="3:64" ht="15" thickBot="1" x14ac:dyDescent="0.35">
      <c r="C62" s="188" t="s">
        <v>37</v>
      </c>
      <c r="D62" s="104" t="s">
        <v>79</v>
      </c>
      <c r="E62" s="109">
        <v>53</v>
      </c>
      <c r="F62" s="104">
        <v>3.1037735849056602</v>
      </c>
      <c r="G62" s="105">
        <v>0.84997753788829344</v>
      </c>
    </row>
    <row r="63" spans="3:64" ht="15" thickTop="1" x14ac:dyDescent="0.3">
      <c r="C63" s="189"/>
      <c r="D63" s="40" t="s">
        <v>19</v>
      </c>
      <c r="E63" s="106">
        <v>25</v>
      </c>
      <c r="F63" s="40">
        <v>3.16</v>
      </c>
      <c r="G63" s="90">
        <v>0.79179465488862999</v>
      </c>
    </row>
    <row r="64" spans="3:64" ht="15" thickBot="1" x14ac:dyDescent="0.35">
      <c r="C64" s="189"/>
      <c r="D64" s="83" t="s">
        <v>21</v>
      </c>
      <c r="E64" s="108">
        <v>28</v>
      </c>
      <c r="F64" s="83">
        <v>3.0535714285714284</v>
      </c>
      <c r="G64" s="89">
        <v>0.90291734962826986</v>
      </c>
    </row>
    <row r="65" spans="3:7" ht="15" thickTop="1" x14ac:dyDescent="0.3">
      <c r="C65" s="189"/>
      <c r="D65" s="40" t="s">
        <v>42</v>
      </c>
      <c r="E65" s="106">
        <v>11</v>
      </c>
      <c r="F65" s="40">
        <v>3.3181818181818183</v>
      </c>
      <c r="G65" s="90">
        <v>0.71623111701950881</v>
      </c>
    </row>
    <row r="66" spans="3:7" x14ac:dyDescent="0.3">
      <c r="C66" s="189"/>
      <c r="D66" s="28" t="s">
        <v>41</v>
      </c>
      <c r="E66" s="59">
        <v>29</v>
      </c>
      <c r="F66" s="28">
        <v>2.9827586206896552</v>
      </c>
      <c r="G66" s="81">
        <v>0.90788706520689777</v>
      </c>
    </row>
    <row r="67" spans="3:7" ht="15" thickBot="1" x14ac:dyDescent="0.35">
      <c r="C67" s="189"/>
      <c r="D67" s="83" t="s">
        <v>40</v>
      </c>
      <c r="E67" s="108">
        <v>13</v>
      </c>
      <c r="F67" s="83">
        <v>3.1923076923076925</v>
      </c>
      <c r="G67" s="89">
        <v>0.80096096130739225</v>
      </c>
    </row>
    <row r="68" spans="3:7" ht="15" thickTop="1" x14ac:dyDescent="0.3">
      <c r="C68" s="189"/>
      <c r="D68" s="40" t="s">
        <v>44</v>
      </c>
      <c r="E68" s="106">
        <v>12</v>
      </c>
      <c r="F68" s="40">
        <v>2.4166666666666665</v>
      </c>
      <c r="G68" s="90">
        <v>0.92861124297507325</v>
      </c>
    </row>
    <row r="69" spans="3:7" x14ac:dyDescent="0.3">
      <c r="C69" s="189"/>
      <c r="D69" s="28" t="s">
        <v>45</v>
      </c>
      <c r="E69" s="59">
        <v>24</v>
      </c>
      <c r="F69" s="28">
        <v>3.0416666666666665</v>
      </c>
      <c r="G69" s="81">
        <v>0.71334791527483332</v>
      </c>
    </row>
    <row r="70" spans="3:7" ht="15" thickBot="1" x14ac:dyDescent="0.35">
      <c r="C70" s="190"/>
      <c r="D70" s="43" t="s">
        <v>46</v>
      </c>
      <c r="E70" s="107">
        <v>17</v>
      </c>
      <c r="F70" s="19">
        <v>3.6764705882352939</v>
      </c>
      <c r="G70" s="79">
        <v>0.53487966561133349</v>
      </c>
    </row>
    <row r="73" spans="3:7" x14ac:dyDescent="0.3">
      <c r="G73" s="16"/>
    </row>
  </sheetData>
  <mergeCells count="30">
    <mergeCell ref="AH51:AJ51"/>
    <mergeCell ref="AB51:AB52"/>
    <mergeCell ref="AC17:AD17"/>
    <mergeCell ref="AE17:AG17"/>
    <mergeCell ref="AH17:AJ17"/>
    <mergeCell ref="AB17:AB18"/>
    <mergeCell ref="AC37:AD37"/>
    <mergeCell ref="AE37:AG37"/>
    <mergeCell ref="AH37:AJ37"/>
    <mergeCell ref="AB37:AB38"/>
    <mergeCell ref="S35:S43"/>
    <mergeCell ref="S17:S25"/>
    <mergeCell ref="S26:S34"/>
    <mergeCell ref="AC51:AD51"/>
    <mergeCell ref="AE51:AG51"/>
    <mergeCell ref="C44:C52"/>
    <mergeCell ref="C53:C61"/>
    <mergeCell ref="C62:C70"/>
    <mergeCell ref="C17:C25"/>
    <mergeCell ref="K17:K25"/>
    <mergeCell ref="C26:C34"/>
    <mergeCell ref="K26:K34"/>
    <mergeCell ref="C35:C43"/>
    <mergeCell ref="K35:K43"/>
    <mergeCell ref="C6:G6"/>
    <mergeCell ref="K6:O6"/>
    <mergeCell ref="S6:W6"/>
    <mergeCell ref="C8:C16"/>
    <mergeCell ref="K8:K16"/>
    <mergeCell ref="S8:S1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458C6-C5CE-4412-BE0F-03915C0F4A89}">
  <dimension ref="C6:AP83"/>
  <sheetViews>
    <sheetView tabSelected="1" topLeftCell="A4" zoomScale="70" zoomScaleNormal="70" workbookViewId="0">
      <selection activeCell="J40" sqref="J40"/>
    </sheetView>
  </sheetViews>
  <sheetFormatPr baseColWidth="10" defaultRowHeight="14.4" x14ac:dyDescent="0.3"/>
  <cols>
    <col min="4" max="4" width="13.33203125" customWidth="1"/>
    <col min="5" max="5" width="14.109375" customWidth="1"/>
    <col min="6" max="6" width="18.109375" customWidth="1"/>
    <col min="7" max="7" width="14.6640625" customWidth="1"/>
    <col min="8" max="8" width="10.5546875" customWidth="1"/>
    <col min="9" max="9" width="15.5546875" customWidth="1"/>
    <col min="10" max="10" width="13.6640625" bestFit="1" customWidth="1"/>
  </cols>
  <sheetData>
    <row r="6" spans="3:11" ht="15" thickBot="1" x14ac:dyDescent="0.35"/>
    <row r="7" spans="3:11" ht="15" thickBot="1" x14ac:dyDescent="0.35">
      <c r="C7" s="179" t="s">
        <v>49</v>
      </c>
      <c r="D7" s="180"/>
      <c r="E7" s="180"/>
      <c r="F7" s="180"/>
      <c r="G7" s="180"/>
      <c r="H7" s="180"/>
      <c r="I7" s="180"/>
      <c r="J7" s="181"/>
    </row>
    <row r="8" spans="3:11" x14ac:dyDescent="0.3">
      <c r="C8" s="35" t="s">
        <v>26</v>
      </c>
      <c r="D8" s="37" t="s">
        <v>1</v>
      </c>
      <c r="E8" s="37" t="s">
        <v>31</v>
      </c>
      <c r="F8" s="37" t="s">
        <v>2</v>
      </c>
      <c r="G8" s="37" t="s">
        <v>34</v>
      </c>
      <c r="H8" s="37" t="s">
        <v>4</v>
      </c>
      <c r="I8" s="37" t="s">
        <v>3</v>
      </c>
      <c r="J8" s="38" t="s">
        <v>37</v>
      </c>
    </row>
    <row r="9" spans="3:11" x14ac:dyDescent="0.3">
      <c r="C9" s="33" t="s">
        <v>19</v>
      </c>
      <c r="D9" s="28">
        <v>2.96</v>
      </c>
      <c r="E9" s="28">
        <v>2.78</v>
      </c>
      <c r="F9" s="28">
        <v>1.94</v>
      </c>
      <c r="G9" s="28">
        <v>0.54</v>
      </c>
      <c r="H9" s="28">
        <v>1.88</v>
      </c>
      <c r="I9" s="28">
        <v>0.36</v>
      </c>
      <c r="J9" s="81">
        <v>3.16</v>
      </c>
      <c r="K9" s="16"/>
    </row>
    <row r="10" spans="3:11" ht="15" thickBot="1" x14ac:dyDescent="0.35">
      <c r="C10" s="88" t="s">
        <v>21</v>
      </c>
      <c r="D10" s="83">
        <v>2.5714285714285716</v>
      </c>
      <c r="E10" s="83">
        <v>3.3214285714285716</v>
      </c>
      <c r="F10" s="83">
        <v>2.4642857142857144</v>
      </c>
      <c r="G10" s="83">
        <v>1.125</v>
      </c>
      <c r="H10" s="83">
        <v>2</v>
      </c>
      <c r="I10" s="83">
        <v>0.625</v>
      </c>
      <c r="J10" s="89">
        <v>3.0535714285714284</v>
      </c>
      <c r="K10" s="16"/>
    </row>
    <row r="11" spans="3:11" ht="15" thickTop="1" x14ac:dyDescent="0.3">
      <c r="C11" s="85" t="s">
        <v>132</v>
      </c>
      <c r="D11" s="86">
        <v>1.2031726662599145</v>
      </c>
      <c r="E11" s="86">
        <v>1.0972149238045192</v>
      </c>
      <c r="F11" s="86">
        <v>0.97800586510263932</v>
      </c>
      <c r="G11" s="86">
        <v>0.51785714285714279</v>
      </c>
      <c r="H11" s="86">
        <v>1.0869218500797448</v>
      </c>
      <c r="I11" s="86">
        <v>0.55922865013774103</v>
      </c>
      <c r="J11" s="87">
        <v>1.1124540199684709</v>
      </c>
      <c r="K11" s="16"/>
    </row>
    <row r="12" spans="3:11" x14ac:dyDescent="0.3">
      <c r="C12" s="33" t="s">
        <v>133</v>
      </c>
      <c r="D12" s="44">
        <v>1</v>
      </c>
      <c r="E12" s="44">
        <v>1</v>
      </c>
      <c r="F12" s="44">
        <v>1</v>
      </c>
      <c r="G12" s="44">
        <v>1</v>
      </c>
      <c r="H12" s="44">
        <v>1</v>
      </c>
      <c r="I12" s="44">
        <v>1</v>
      </c>
      <c r="J12" s="82">
        <v>1</v>
      </c>
      <c r="K12" s="16"/>
    </row>
    <row r="13" spans="3:11" ht="15" thickBot="1" x14ac:dyDescent="0.35">
      <c r="C13" s="88" t="s">
        <v>134</v>
      </c>
      <c r="D13" s="91">
        <v>1.1228704181724316</v>
      </c>
      <c r="E13" s="91">
        <v>1.0315695864828813</v>
      </c>
      <c r="F13" s="91">
        <v>1.1693548387096775</v>
      </c>
      <c r="G13" s="91">
        <v>0.91620879120879117</v>
      </c>
      <c r="H13" s="91">
        <v>0.88056680161943324</v>
      </c>
      <c r="I13" s="91">
        <v>0.87878787878787878</v>
      </c>
      <c r="J13" s="92">
        <v>1.0702534459759894</v>
      </c>
      <c r="K13" s="16"/>
    </row>
    <row r="14" spans="3:11" ht="15" thickTop="1" x14ac:dyDescent="0.3">
      <c r="C14" s="85" t="s">
        <v>44</v>
      </c>
      <c r="D14" s="40">
        <v>1.8333333333333333</v>
      </c>
      <c r="E14" s="40">
        <v>2.9166666666666665</v>
      </c>
      <c r="F14" s="40">
        <v>2.4166666666666665</v>
      </c>
      <c r="G14" s="40">
        <v>1.75</v>
      </c>
      <c r="H14" s="40">
        <v>1.9583333333333333</v>
      </c>
      <c r="I14" s="40">
        <v>1.2083333333333333</v>
      </c>
      <c r="J14" s="90">
        <v>2.4166666666666665</v>
      </c>
      <c r="K14" s="16"/>
    </row>
    <row r="15" spans="3:11" x14ac:dyDescent="0.3">
      <c r="C15" s="33" t="s">
        <v>45</v>
      </c>
      <c r="D15" s="28">
        <v>2.6875</v>
      </c>
      <c r="E15" s="28">
        <v>2.7708333333333335</v>
      </c>
      <c r="F15" s="28">
        <v>1.8333333333333333</v>
      </c>
      <c r="G15" s="28">
        <v>0.33333333333333331</v>
      </c>
      <c r="H15" s="28">
        <v>1.8958333333333333</v>
      </c>
      <c r="I15" s="28">
        <v>0.25</v>
      </c>
      <c r="J15" s="81">
        <v>3.0416666666666665</v>
      </c>
      <c r="K15" s="16"/>
    </row>
    <row r="16" spans="3:11" ht="15" thickBot="1" x14ac:dyDescent="0.35">
      <c r="C16" s="30" t="s">
        <v>46</v>
      </c>
      <c r="D16" s="19">
        <v>3.5</v>
      </c>
      <c r="E16" s="19">
        <v>3.5882352941176472</v>
      </c>
      <c r="F16" s="19">
        <v>2.6176470588235294</v>
      </c>
      <c r="G16" s="19">
        <v>0.94117647058823528</v>
      </c>
      <c r="H16" s="19">
        <v>2</v>
      </c>
      <c r="I16" s="19">
        <v>0.35294117647058826</v>
      </c>
      <c r="J16" s="79">
        <v>3.6764705882352939</v>
      </c>
      <c r="K16" s="16"/>
    </row>
    <row r="17" spans="3:20" x14ac:dyDescent="0.3">
      <c r="D17" s="16"/>
      <c r="E17" s="16"/>
      <c r="F17" s="16"/>
      <c r="G17" s="16"/>
      <c r="H17" s="16"/>
      <c r="I17" s="16"/>
      <c r="J17" s="16"/>
      <c r="K17" s="16"/>
    </row>
    <row r="18" spans="3:20" ht="15" thickBot="1" x14ac:dyDescent="0.35">
      <c r="D18" s="16"/>
      <c r="E18" s="16"/>
      <c r="F18" s="16"/>
      <c r="G18" s="16"/>
      <c r="H18" s="16"/>
      <c r="I18" s="16"/>
      <c r="J18" s="16"/>
      <c r="K18" s="16"/>
    </row>
    <row r="19" spans="3:20" ht="15" thickBot="1" x14ac:dyDescent="0.35">
      <c r="C19" s="206" t="s">
        <v>50</v>
      </c>
      <c r="D19" s="207"/>
      <c r="E19" s="207"/>
      <c r="F19" s="207"/>
      <c r="G19" s="208"/>
      <c r="H19" s="16"/>
      <c r="I19" s="16"/>
      <c r="J19" s="16"/>
      <c r="K19" s="16"/>
    </row>
    <row r="20" spans="3:20" x14ac:dyDescent="0.3">
      <c r="C20" s="84" t="s">
        <v>26</v>
      </c>
      <c r="D20" s="93" t="s">
        <v>37</v>
      </c>
      <c r="E20" s="93" t="s">
        <v>3</v>
      </c>
      <c r="F20" s="93" t="s">
        <v>33</v>
      </c>
      <c r="G20" s="94" t="s">
        <v>8</v>
      </c>
      <c r="H20" s="16"/>
      <c r="I20" s="16"/>
      <c r="J20" s="16"/>
      <c r="K20" s="16"/>
    </row>
    <row r="21" spans="3:20" x14ac:dyDescent="0.3">
      <c r="C21" s="33" t="s">
        <v>19</v>
      </c>
      <c r="D21" s="28">
        <v>2.4</v>
      </c>
      <c r="E21" s="28">
        <v>0.52</v>
      </c>
      <c r="F21" s="28">
        <v>0.8</v>
      </c>
      <c r="G21" s="81">
        <v>0.48</v>
      </c>
      <c r="H21" s="16"/>
      <c r="I21" s="16"/>
      <c r="J21" s="16"/>
      <c r="K21" s="16"/>
    </row>
    <row r="22" spans="3:20" ht="15" thickBot="1" x14ac:dyDescent="0.35">
      <c r="C22" s="88" t="s">
        <v>155</v>
      </c>
      <c r="D22" s="83">
        <v>1.8869047619047619</v>
      </c>
      <c r="E22" s="83">
        <v>0.75595238095238093</v>
      </c>
      <c r="F22" s="83">
        <v>1.8452380952380953</v>
      </c>
      <c r="G22" s="89">
        <v>0.9642857142857143</v>
      </c>
      <c r="H22" s="16"/>
      <c r="I22" s="16"/>
      <c r="J22" s="16"/>
      <c r="K22" s="16"/>
    </row>
    <row r="23" spans="3:20" ht="15" thickTop="1" x14ac:dyDescent="0.3">
      <c r="C23" s="85" t="s">
        <v>132</v>
      </c>
      <c r="D23" s="86">
        <v>1.1499032882011606</v>
      </c>
      <c r="E23" s="86">
        <v>0.77603664416586293</v>
      </c>
      <c r="F23" s="86">
        <v>0.7680744452397994</v>
      </c>
      <c r="G23" s="87">
        <v>0.80705009276437845</v>
      </c>
      <c r="H23" s="16"/>
      <c r="I23" s="16"/>
      <c r="J23" s="16"/>
      <c r="K23" s="16"/>
    </row>
    <row r="24" spans="3:20" x14ac:dyDescent="0.3">
      <c r="C24" s="33" t="s">
        <v>133</v>
      </c>
      <c r="D24" s="44">
        <v>1</v>
      </c>
      <c r="E24" s="44">
        <v>1</v>
      </c>
      <c r="F24" s="44">
        <v>1</v>
      </c>
      <c r="G24" s="82">
        <v>1</v>
      </c>
      <c r="H24" s="16"/>
      <c r="I24" s="16"/>
      <c r="J24" s="16"/>
      <c r="K24" s="16"/>
    </row>
    <row r="25" spans="3:20" ht="15" thickBot="1" x14ac:dyDescent="0.35">
      <c r="C25" s="88" t="s">
        <v>134</v>
      </c>
      <c r="D25" s="91">
        <v>1.1422704012927551</v>
      </c>
      <c r="E25" s="91">
        <v>0.93253467843631777</v>
      </c>
      <c r="F25" s="91">
        <v>0.89582071471835245</v>
      </c>
      <c r="G25" s="92">
        <v>0.63736263736263732</v>
      </c>
      <c r="H25" s="16"/>
      <c r="I25" s="16"/>
      <c r="J25" s="16"/>
      <c r="K25" s="16"/>
    </row>
    <row r="26" spans="3:20" ht="15" thickTop="1" x14ac:dyDescent="0.3">
      <c r="C26" s="85" t="s">
        <v>44</v>
      </c>
      <c r="D26" s="40">
        <v>1.9166666666666667</v>
      </c>
      <c r="E26" s="40">
        <v>1.3888888888888888</v>
      </c>
      <c r="F26" s="40">
        <v>2.3888888888888888</v>
      </c>
      <c r="G26" s="90">
        <v>1.7083333333333333</v>
      </c>
      <c r="H26" s="16"/>
      <c r="I26" s="16"/>
      <c r="J26" s="16"/>
      <c r="K26" s="16"/>
    </row>
    <row r="27" spans="3:20" x14ac:dyDescent="0.3">
      <c r="C27" s="33" t="s">
        <v>45</v>
      </c>
      <c r="D27" s="28">
        <v>1.7222222222222223</v>
      </c>
      <c r="E27" s="28">
        <v>0.49305555555555558</v>
      </c>
      <c r="F27" s="28">
        <v>0.5</v>
      </c>
      <c r="G27" s="81">
        <v>0.39583333333333331</v>
      </c>
      <c r="H27" s="16"/>
      <c r="I27" s="16"/>
      <c r="J27" s="16"/>
      <c r="K27" s="16"/>
    </row>
    <row r="28" spans="3:20" ht="15" thickBot="1" x14ac:dyDescent="0.35">
      <c r="C28" s="30" t="s">
        <v>46</v>
      </c>
      <c r="D28" s="19">
        <v>2.9019607843137254</v>
      </c>
      <c r="E28" s="19">
        <v>0.33333333333333331</v>
      </c>
      <c r="F28" s="19">
        <v>1.6470588235294117</v>
      </c>
      <c r="G28" s="79">
        <v>0.52941176470588236</v>
      </c>
      <c r="H28" s="16"/>
      <c r="I28" s="16"/>
      <c r="J28" s="16"/>
      <c r="K28" s="16"/>
    </row>
    <row r="29" spans="3:20" x14ac:dyDescent="0.3">
      <c r="H29" s="16"/>
      <c r="I29" s="16"/>
      <c r="J29" s="16"/>
      <c r="K29" s="16"/>
      <c r="T29" t="s">
        <v>97</v>
      </c>
    </row>
    <row r="30" spans="3:20" ht="15" thickBot="1" x14ac:dyDescent="0.35">
      <c r="H30" s="16"/>
      <c r="I30" s="16"/>
      <c r="J30" s="16"/>
      <c r="K30" s="16"/>
    </row>
    <row r="31" spans="3:20" ht="15" thickBot="1" x14ac:dyDescent="0.35">
      <c r="C31" s="206" t="s">
        <v>48</v>
      </c>
      <c r="D31" s="207"/>
      <c r="E31" s="207"/>
      <c r="F31" s="207"/>
      <c r="G31" s="208"/>
      <c r="H31" s="16"/>
      <c r="I31" s="16"/>
      <c r="J31" s="16"/>
      <c r="K31" s="16"/>
    </row>
    <row r="32" spans="3:20" ht="15" thickBot="1" x14ac:dyDescent="0.35">
      <c r="C32" s="84" t="s">
        <v>26</v>
      </c>
      <c r="D32" s="93" t="s">
        <v>9</v>
      </c>
      <c r="E32" s="93" t="s">
        <v>10</v>
      </c>
      <c r="F32" s="93" t="s">
        <v>11</v>
      </c>
      <c r="G32" s="94" t="s">
        <v>12</v>
      </c>
      <c r="H32" s="16"/>
      <c r="K32" s="16"/>
    </row>
    <row r="33" spans="3:42" ht="15" thickBot="1" x14ac:dyDescent="0.35">
      <c r="C33" s="33" t="s">
        <v>19</v>
      </c>
      <c r="D33" s="28">
        <v>2.3314285714285714</v>
      </c>
      <c r="E33" s="28">
        <v>2.0920000000000001</v>
      </c>
      <c r="F33" s="28">
        <v>1.9714285714285715</v>
      </c>
      <c r="G33" s="81">
        <v>1.8278145695364238</v>
      </c>
      <c r="H33" s="16"/>
      <c r="I33" s="158" t="s">
        <v>135</v>
      </c>
      <c r="J33" s="159" t="s">
        <v>27</v>
      </c>
      <c r="K33" s="16"/>
    </row>
    <row r="34" spans="3:42" ht="15" thickBot="1" x14ac:dyDescent="0.35">
      <c r="C34" s="88" t="s">
        <v>21</v>
      </c>
      <c r="D34" s="83">
        <v>2.3775510204081631</v>
      </c>
      <c r="E34" s="83">
        <v>2.1785714285714284</v>
      </c>
      <c r="F34" s="83">
        <v>2.1326530612244898</v>
      </c>
      <c r="G34" s="89">
        <v>1.9523809523809523</v>
      </c>
      <c r="H34" s="16"/>
      <c r="K34" s="16"/>
    </row>
    <row r="35" spans="3:42" ht="15" thickTop="1" x14ac:dyDescent="0.3">
      <c r="C35" s="85" t="s">
        <v>132</v>
      </c>
      <c r="D35" s="86">
        <v>1.0460410557184752</v>
      </c>
      <c r="E35" s="86">
        <v>1.1938250428816466</v>
      </c>
      <c r="F35" s="86">
        <v>1.0814210061782876</v>
      </c>
      <c r="G35" s="87">
        <v>1.2303030303030302</v>
      </c>
      <c r="H35" s="16"/>
      <c r="I35" s="16"/>
      <c r="J35" s="16"/>
      <c r="K35" s="16"/>
    </row>
    <row r="36" spans="3:42" x14ac:dyDescent="0.3">
      <c r="C36" s="33" t="s">
        <v>133</v>
      </c>
      <c r="D36" s="44">
        <v>1</v>
      </c>
      <c r="E36" s="44">
        <v>1</v>
      </c>
      <c r="F36" s="44">
        <v>1</v>
      </c>
      <c r="G36" s="82">
        <v>1</v>
      </c>
      <c r="H36" s="16"/>
      <c r="I36" s="16"/>
      <c r="J36" s="16"/>
      <c r="K36" s="16"/>
    </row>
    <row r="37" spans="3:42" ht="15" thickBot="1" x14ac:dyDescent="0.35">
      <c r="C37" s="88" t="s">
        <v>134</v>
      </c>
      <c r="D37" s="91">
        <v>1.0770057899090157</v>
      </c>
      <c r="E37" s="91">
        <v>1.0943396226415094</v>
      </c>
      <c r="F37" s="91">
        <v>0.98543689320388339</v>
      </c>
      <c r="G37" s="92">
        <v>0.99145299145299148</v>
      </c>
      <c r="H37" s="16"/>
      <c r="I37" s="16"/>
      <c r="J37" s="16"/>
      <c r="K37" s="16"/>
    </row>
    <row r="38" spans="3:42" ht="15" thickTop="1" x14ac:dyDescent="0.3">
      <c r="C38" s="85" t="s">
        <v>44</v>
      </c>
      <c r="D38" s="40">
        <v>2.1428571428571428</v>
      </c>
      <c r="E38" s="40">
        <v>1.85</v>
      </c>
      <c r="F38" s="40">
        <v>2.0595238095238093</v>
      </c>
      <c r="G38" s="90">
        <v>2.0138888888888888</v>
      </c>
      <c r="H38" s="16"/>
      <c r="I38" s="16"/>
      <c r="J38" s="16"/>
      <c r="K38" s="16"/>
    </row>
    <row r="39" spans="3:42" x14ac:dyDescent="0.3">
      <c r="C39" s="33" t="s">
        <v>45</v>
      </c>
      <c r="D39" s="28">
        <v>2.1696428571428572</v>
      </c>
      <c r="E39" s="28">
        <v>1.9166666666666667</v>
      </c>
      <c r="F39" s="28">
        <v>1.8511904761904763</v>
      </c>
      <c r="G39" s="81">
        <v>1.5</v>
      </c>
      <c r="H39" s="16"/>
      <c r="I39" s="16"/>
      <c r="J39" s="16"/>
      <c r="K39" s="16"/>
    </row>
    <row r="40" spans="3:42" ht="15" thickBot="1" x14ac:dyDescent="0.35">
      <c r="C40" s="30" t="s">
        <v>46</v>
      </c>
      <c r="D40" s="19">
        <v>2.76890756302521</v>
      </c>
      <c r="E40" s="19">
        <v>2.6529411764705881</v>
      </c>
      <c r="F40" s="19">
        <v>2.3445378151260505</v>
      </c>
      <c r="G40" s="79">
        <v>2.3627450980392157</v>
      </c>
      <c r="H40" s="16"/>
      <c r="I40" s="16"/>
      <c r="J40" s="16"/>
      <c r="K40" s="16"/>
    </row>
    <row r="41" spans="3:42" x14ac:dyDescent="0.3">
      <c r="H41" s="16"/>
      <c r="I41" s="16"/>
      <c r="J41" s="16"/>
      <c r="K41" s="16"/>
    </row>
    <row r="42" spans="3:42" x14ac:dyDescent="0.3">
      <c r="H42" s="16"/>
      <c r="I42" s="16"/>
      <c r="J42" s="16"/>
      <c r="K42" s="16"/>
      <c r="AP42" t="s">
        <v>81</v>
      </c>
    </row>
    <row r="43" spans="3:42" ht="15" thickBot="1" x14ac:dyDescent="0.35">
      <c r="D43" s="16"/>
      <c r="E43" s="16"/>
      <c r="F43" s="16"/>
      <c r="G43" s="16"/>
      <c r="H43" s="16"/>
      <c r="I43" s="16"/>
      <c r="J43" s="16"/>
      <c r="K43" s="16"/>
    </row>
    <row r="44" spans="3:42" ht="15" thickBot="1" x14ac:dyDescent="0.35">
      <c r="C44" s="179" t="s">
        <v>98</v>
      </c>
      <c r="D44" s="180"/>
      <c r="E44" s="180"/>
      <c r="F44" s="180"/>
      <c r="G44" s="180"/>
      <c r="H44" s="180"/>
      <c r="I44" s="180"/>
      <c r="J44" s="181"/>
    </row>
    <row r="45" spans="3:42" ht="15" thickBot="1" x14ac:dyDescent="0.35">
      <c r="C45" s="66" t="s">
        <v>89</v>
      </c>
      <c r="D45" s="101" t="s">
        <v>19</v>
      </c>
      <c r="E45" s="67" t="s">
        <v>21</v>
      </c>
      <c r="F45" s="101" t="s">
        <v>132</v>
      </c>
      <c r="G45" s="101" t="s">
        <v>133</v>
      </c>
      <c r="H45" s="67" t="s">
        <v>134</v>
      </c>
      <c r="I45" s="20" t="s">
        <v>135</v>
      </c>
      <c r="J45" s="80" t="s">
        <v>27</v>
      </c>
    </row>
    <row r="46" spans="3:42" x14ac:dyDescent="0.3">
      <c r="C46" s="32" t="s">
        <v>44</v>
      </c>
      <c r="D46" s="97">
        <v>0.16666666666666699</v>
      </c>
      <c r="E46" s="98">
        <v>0.83333333333333337</v>
      </c>
      <c r="F46" s="97">
        <v>0.16666666666666666</v>
      </c>
      <c r="G46" s="97">
        <v>0.58333333333333337</v>
      </c>
      <c r="H46" s="98">
        <v>0.25</v>
      </c>
      <c r="I46" s="97">
        <v>0.25</v>
      </c>
      <c r="J46" s="98">
        <v>0.75</v>
      </c>
    </row>
    <row r="47" spans="3:42" x14ac:dyDescent="0.3">
      <c r="C47" s="33" t="s">
        <v>45</v>
      </c>
      <c r="D47" s="99">
        <v>0.66666666666666663</v>
      </c>
      <c r="E47" s="100">
        <v>0.33333333333333331</v>
      </c>
      <c r="F47" s="99">
        <v>0.20833333333333334</v>
      </c>
      <c r="G47" s="99">
        <v>0.58333333333333337</v>
      </c>
      <c r="H47" s="100">
        <v>0.20833333333333334</v>
      </c>
      <c r="I47" s="99">
        <v>0.20833333333333334</v>
      </c>
      <c r="J47" s="100">
        <v>0.79166666666666663</v>
      </c>
    </row>
    <row r="48" spans="3:42" ht="15" thickBot="1" x14ac:dyDescent="0.35">
      <c r="C48" s="30" t="s">
        <v>46</v>
      </c>
      <c r="D48" s="95">
        <v>0.41176470588235292</v>
      </c>
      <c r="E48" s="96">
        <v>0.58823529411764708</v>
      </c>
      <c r="F48" s="95">
        <v>0.23529411764705882</v>
      </c>
      <c r="G48" s="95">
        <v>0.47058823529411764</v>
      </c>
      <c r="H48" s="96">
        <v>0.29411764705882354</v>
      </c>
      <c r="I48" s="95">
        <v>0.35294117647058826</v>
      </c>
      <c r="J48" s="96">
        <v>0.6470588235294118</v>
      </c>
    </row>
    <row r="49" spans="3:10" ht="15" thickBot="1" x14ac:dyDescent="0.35">
      <c r="C49" s="158" t="s">
        <v>0</v>
      </c>
      <c r="D49" s="160">
        <v>0.47169811320754718</v>
      </c>
      <c r="E49" s="161">
        <v>0.52830188679245282</v>
      </c>
      <c r="F49" s="160">
        <v>0.20754716981132076</v>
      </c>
      <c r="G49" s="160">
        <v>0.54716981132075471</v>
      </c>
      <c r="H49" s="161">
        <v>0.24528301886792453</v>
      </c>
      <c r="I49" s="156">
        <f>COUNTIF(Matrix!B6:B58,"F")/53</f>
        <v>0.26415094339622641</v>
      </c>
      <c r="J49" s="157">
        <f>COUNTIF(Matrix!B6:B58,"M")/53</f>
        <v>0.73584905660377353</v>
      </c>
    </row>
    <row r="52" spans="3:10" x14ac:dyDescent="0.3">
      <c r="E52" t="s">
        <v>154</v>
      </c>
      <c r="G52" t="s">
        <v>154</v>
      </c>
    </row>
    <row r="54" spans="3:10" x14ac:dyDescent="0.3">
      <c r="D54" s="16"/>
      <c r="E54" s="16"/>
      <c r="F54" s="16"/>
      <c r="G54" s="16"/>
    </row>
    <row r="55" spans="3:10" x14ac:dyDescent="0.3">
      <c r="D55" s="16"/>
      <c r="E55" s="16"/>
      <c r="F55" s="16"/>
      <c r="G55" s="16"/>
    </row>
    <row r="56" spans="3:10" x14ac:dyDescent="0.3">
      <c r="D56" s="16"/>
      <c r="E56" s="16"/>
      <c r="F56" s="16"/>
      <c r="G56" s="16"/>
    </row>
    <row r="57" spans="3:10" x14ac:dyDescent="0.3">
      <c r="D57" s="16"/>
      <c r="E57" s="16"/>
      <c r="F57" s="16"/>
      <c r="G57" s="16"/>
    </row>
    <row r="80" spans="9:9" x14ac:dyDescent="0.3">
      <c r="I80" s="46"/>
    </row>
    <row r="81" spans="13:19" x14ac:dyDescent="0.3">
      <c r="M81" s="16"/>
      <c r="N81" s="16"/>
      <c r="O81" s="16"/>
      <c r="P81" s="16"/>
      <c r="Q81" s="16"/>
      <c r="R81" s="16"/>
      <c r="S81" s="16"/>
    </row>
    <row r="82" spans="13:19" x14ac:dyDescent="0.3">
      <c r="M82" s="16"/>
      <c r="N82" s="16"/>
      <c r="O82" s="16"/>
      <c r="P82" s="16"/>
      <c r="Q82" s="16"/>
      <c r="R82" s="16"/>
      <c r="S82" s="16"/>
    </row>
    <row r="83" spans="13:19" x14ac:dyDescent="0.3">
      <c r="M83" s="16"/>
      <c r="N83" s="16"/>
      <c r="O83" s="16"/>
      <c r="P83" s="16"/>
      <c r="Q83" s="16"/>
      <c r="R83" s="16"/>
      <c r="S83" s="16"/>
    </row>
  </sheetData>
  <mergeCells count="4">
    <mergeCell ref="C7:J7"/>
    <mergeCell ref="C31:G31"/>
    <mergeCell ref="C19:G19"/>
    <mergeCell ref="C44:J4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Matrix</vt:lpstr>
      <vt:lpstr>Tables</vt:lpstr>
      <vt:lpstr>Figures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BRUNO RODRIGUEZ GARCIA</cp:lastModifiedBy>
  <cp:revision/>
  <dcterms:created xsi:type="dcterms:W3CDTF">2023-12-20T16:02:34Z</dcterms:created>
  <dcterms:modified xsi:type="dcterms:W3CDTF">2024-05-02T09:33:48Z</dcterms:modified>
  <cp:category/>
  <cp:contentStatus/>
</cp:coreProperties>
</file>