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filterPrivacy="1" defaultThemeVersion="124226"/>
  <xr:revisionPtr revIDLastSave="0" documentId="13_ncr:1_{2FD6999E-2796-4925-9C25-D40979AFAACE}" xr6:coauthVersionLast="47" xr6:coauthVersionMax="47" xr10:uidLastSave="{00000000-0000-0000-0000-000000000000}"/>
  <bookViews>
    <workbookView xWindow="10148" yWindow="-4118" windowWidth="19395" windowHeight="11476" activeTab="5" xr2:uid="{00000000-000D-0000-FFFF-FFFF00000000}"/>
  </bookViews>
  <sheets>
    <sheet name="Table S1" sheetId="4" r:id="rId1"/>
    <sheet name="Table S2" sheetId="3" r:id="rId2"/>
    <sheet name="Table S3" sheetId="1" r:id="rId3"/>
    <sheet name="Table S4" sheetId="2" r:id="rId4"/>
    <sheet name="Table S5" sheetId="5" r:id="rId5"/>
    <sheet name="TableS6" sheetId="10" r:id="rId6"/>
  </sheets>
  <definedNames>
    <definedName name="_Hlk145700543" localSheetId="1">'Table S2'!$A$15</definedName>
  </definedNames>
  <calcPr calcId="191029"/>
</workbook>
</file>

<file path=xl/calcChain.xml><?xml version="1.0" encoding="utf-8"?>
<calcChain xmlns="http://schemas.openxmlformats.org/spreadsheetml/2006/main">
  <c r="R5" i="1" l="1"/>
  <c r="N5" i="1"/>
  <c r="N9" i="1"/>
  <c r="D25" i="1"/>
  <c r="D26" i="1"/>
  <c r="D27" i="1"/>
  <c r="D28" i="1"/>
  <c r="D29" i="1"/>
  <c r="D30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7" i="1"/>
  <c r="D48" i="1"/>
  <c r="D49" i="1"/>
  <c r="D50" i="1"/>
  <c r="D51" i="1"/>
  <c r="D54" i="1"/>
  <c r="D55" i="1"/>
  <c r="D57" i="1"/>
  <c r="D58" i="1"/>
  <c r="D59" i="1"/>
  <c r="D60" i="1"/>
  <c r="D61" i="1"/>
  <c r="D63" i="1"/>
  <c r="D64" i="1"/>
  <c r="D65" i="1"/>
  <c r="D66" i="1"/>
  <c r="D67" i="1"/>
  <c r="D68" i="1"/>
  <c r="D69" i="1"/>
  <c r="D71" i="1"/>
  <c r="D72" i="1"/>
  <c r="D73" i="1"/>
  <c r="D74" i="1"/>
  <c r="D75" i="1"/>
  <c r="D76" i="1"/>
  <c r="D77" i="1"/>
  <c r="D79" i="1"/>
  <c r="D80" i="1"/>
  <c r="D81" i="1"/>
  <c r="D82" i="1"/>
  <c r="D83" i="1"/>
  <c r="D84" i="1"/>
  <c r="D85" i="1"/>
  <c r="D86" i="1"/>
  <c r="D87" i="1"/>
  <c r="D88" i="1"/>
  <c r="D89" i="1"/>
  <c r="D91" i="1"/>
  <c r="D92" i="1"/>
  <c r="D93" i="1"/>
  <c r="D94" i="1"/>
  <c r="D95" i="1"/>
  <c r="D96" i="1"/>
  <c r="D97" i="1"/>
  <c r="D98" i="1"/>
  <c r="D99" i="1"/>
  <c r="D100" i="1"/>
  <c r="T5" i="1"/>
  <c r="T10" i="1"/>
  <c r="T12" i="1"/>
  <c r="T14" i="1"/>
  <c r="T15" i="1"/>
  <c r="T16" i="1"/>
  <c r="T17" i="1"/>
  <c r="T19" i="1"/>
  <c r="T20" i="1"/>
  <c r="T21" i="1"/>
  <c r="T22" i="1"/>
  <c r="T23" i="1"/>
  <c r="T25" i="1"/>
  <c r="T26" i="1"/>
  <c r="T27" i="1"/>
  <c r="T28" i="1"/>
  <c r="T29" i="1"/>
  <c r="T30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7" i="1"/>
  <c r="T48" i="1"/>
  <c r="T49" i="1"/>
  <c r="T50" i="1"/>
  <c r="T51" i="1"/>
  <c r="T54" i="1"/>
  <c r="T55" i="1"/>
  <c r="T57" i="1"/>
  <c r="T58" i="1"/>
  <c r="T59" i="1"/>
  <c r="T60" i="1"/>
  <c r="T61" i="1"/>
  <c r="T63" i="1"/>
  <c r="T64" i="1"/>
  <c r="T65" i="1"/>
  <c r="T66" i="1"/>
  <c r="T67" i="1"/>
  <c r="T68" i="1"/>
  <c r="T69" i="1"/>
  <c r="T71" i="1"/>
  <c r="T72" i="1"/>
  <c r="T73" i="1"/>
  <c r="T74" i="1"/>
  <c r="T75" i="1"/>
  <c r="T76" i="1"/>
  <c r="T77" i="1"/>
  <c r="T79" i="1"/>
  <c r="T80" i="1"/>
  <c r="T81" i="1"/>
  <c r="T82" i="1"/>
  <c r="T83" i="1"/>
  <c r="T84" i="1"/>
  <c r="T85" i="1"/>
  <c r="T86" i="1"/>
  <c r="T87" i="1"/>
  <c r="T88" i="1"/>
  <c r="T89" i="1"/>
  <c r="T91" i="1"/>
  <c r="T92" i="1"/>
  <c r="T93" i="1"/>
  <c r="T94" i="1"/>
  <c r="T95" i="1"/>
  <c r="T96" i="1"/>
  <c r="T97" i="1"/>
  <c r="T98" i="1"/>
  <c r="T99" i="1"/>
  <c r="T100" i="1"/>
  <c r="T9" i="1"/>
  <c r="R9" i="1"/>
  <c r="R10" i="1"/>
  <c r="R12" i="1"/>
  <c r="R14" i="1"/>
  <c r="R15" i="1"/>
  <c r="R16" i="1"/>
  <c r="R17" i="1"/>
  <c r="R19" i="1"/>
  <c r="R20" i="1"/>
  <c r="R21" i="1"/>
  <c r="R22" i="1"/>
  <c r="R23" i="1"/>
  <c r="R25" i="1"/>
  <c r="R26" i="1"/>
  <c r="R27" i="1"/>
  <c r="R28" i="1"/>
  <c r="R29" i="1"/>
  <c r="R30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7" i="1"/>
  <c r="R48" i="1"/>
  <c r="R49" i="1"/>
  <c r="R50" i="1"/>
  <c r="R51" i="1"/>
  <c r="R54" i="1"/>
  <c r="R55" i="1"/>
  <c r="R57" i="1"/>
  <c r="R58" i="1"/>
  <c r="R59" i="1"/>
  <c r="R60" i="1"/>
  <c r="R61" i="1"/>
  <c r="R63" i="1"/>
  <c r="R64" i="1"/>
  <c r="R65" i="1"/>
  <c r="R66" i="1"/>
  <c r="R67" i="1"/>
  <c r="R68" i="1"/>
  <c r="R69" i="1"/>
  <c r="R71" i="1"/>
  <c r="R72" i="1"/>
  <c r="R73" i="1"/>
  <c r="R74" i="1"/>
  <c r="R75" i="1"/>
  <c r="R76" i="1"/>
  <c r="R77" i="1"/>
  <c r="R79" i="1"/>
  <c r="R80" i="1"/>
  <c r="R81" i="1"/>
  <c r="R82" i="1"/>
  <c r="R83" i="1"/>
  <c r="R84" i="1"/>
  <c r="R85" i="1"/>
  <c r="R86" i="1"/>
  <c r="R87" i="1"/>
  <c r="R88" i="1"/>
  <c r="R89" i="1"/>
  <c r="R91" i="1"/>
  <c r="R92" i="1"/>
  <c r="R93" i="1"/>
  <c r="R94" i="1"/>
  <c r="R95" i="1"/>
  <c r="R96" i="1"/>
  <c r="R97" i="1"/>
  <c r="R98" i="1"/>
  <c r="R99" i="1"/>
  <c r="R100" i="1"/>
  <c r="P5" i="1"/>
  <c r="P10" i="1"/>
  <c r="P12" i="1"/>
  <c r="P14" i="1"/>
  <c r="P15" i="1"/>
  <c r="P16" i="1"/>
  <c r="P17" i="1"/>
  <c r="P19" i="1"/>
  <c r="P20" i="1"/>
  <c r="P21" i="1"/>
  <c r="P22" i="1"/>
  <c r="P23" i="1"/>
  <c r="P25" i="1"/>
  <c r="P26" i="1"/>
  <c r="P27" i="1"/>
  <c r="P28" i="1"/>
  <c r="P29" i="1"/>
  <c r="P30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7" i="1"/>
  <c r="P48" i="1"/>
  <c r="P49" i="1"/>
  <c r="P50" i="1"/>
  <c r="P51" i="1"/>
  <c r="P54" i="1"/>
  <c r="P55" i="1"/>
  <c r="P57" i="1"/>
  <c r="P58" i="1"/>
  <c r="P59" i="1"/>
  <c r="P60" i="1"/>
  <c r="P61" i="1"/>
  <c r="P63" i="1"/>
  <c r="P64" i="1"/>
  <c r="P65" i="1"/>
  <c r="P66" i="1"/>
  <c r="P67" i="1"/>
  <c r="P68" i="1"/>
  <c r="P69" i="1"/>
  <c r="P71" i="1"/>
  <c r="P72" i="1"/>
  <c r="P73" i="1"/>
  <c r="P74" i="1"/>
  <c r="P75" i="1"/>
  <c r="P76" i="1"/>
  <c r="P77" i="1"/>
  <c r="P79" i="1"/>
  <c r="P80" i="1"/>
  <c r="P81" i="1"/>
  <c r="P82" i="1"/>
  <c r="P83" i="1"/>
  <c r="P84" i="1"/>
  <c r="P85" i="1"/>
  <c r="P86" i="1"/>
  <c r="P87" i="1"/>
  <c r="P88" i="1"/>
  <c r="P89" i="1"/>
  <c r="P91" i="1"/>
  <c r="P92" i="1"/>
  <c r="P93" i="1"/>
  <c r="P94" i="1"/>
  <c r="P95" i="1"/>
  <c r="P96" i="1"/>
  <c r="P97" i="1"/>
  <c r="P98" i="1"/>
  <c r="P99" i="1"/>
  <c r="P100" i="1"/>
  <c r="P9" i="1"/>
  <c r="N10" i="1"/>
  <c r="N12" i="1"/>
  <c r="N14" i="1"/>
  <c r="N15" i="1"/>
  <c r="N16" i="1"/>
  <c r="N17" i="1"/>
  <c r="N19" i="1"/>
  <c r="N20" i="1"/>
  <c r="N21" i="1"/>
  <c r="N22" i="1"/>
  <c r="N23" i="1"/>
  <c r="N25" i="1"/>
  <c r="N26" i="1"/>
  <c r="N27" i="1"/>
  <c r="N28" i="1"/>
  <c r="N29" i="1"/>
  <c r="N30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7" i="1"/>
  <c r="N48" i="1"/>
  <c r="N49" i="1"/>
  <c r="N50" i="1"/>
  <c r="N51" i="1"/>
  <c r="N54" i="1"/>
  <c r="N55" i="1"/>
  <c r="N57" i="1"/>
  <c r="N58" i="1"/>
  <c r="N59" i="1"/>
  <c r="N60" i="1"/>
  <c r="N61" i="1"/>
  <c r="N63" i="1"/>
  <c r="N64" i="1"/>
  <c r="N65" i="1"/>
  <c r="N66" i="1"/>
  <c r="N67" i="1"/>
  <c r="N68" i="1"/>
  <c r="N69" i="1"/>
  <c r="N71" i="1"/>
  <c r="N72" i="1"/>
  <c r="N73" i="1"/>
  <c r="N74" i="1"/>
  <c r="N75" i="1"/>
  <c r="N76" i="1"/>
  <c r="N77" i="1"/>
  <c r="N79" i="1"/>
  <c r="N80" i="1"/>
  <c r="N81" i="1"/>
  <c r="N82" i="1"/>
  <c r="N83" i="1"/>
  <c r="N84" i="1"/>
  <c r="N85" i="1"/>
  <c r="N86" i="1"/>
  <c r="N87" i="1"/>
  <c r="N88" i="1"/>
  <c r="N89" i="1"/>
  <c r="N91" i="1"/>
  <c r="N92" i="1"/>
  <c r="N93" i="1"/>
  <c r="N94" i="1"/>
  <c r="N95" i="1"/>
  <c r="N96" i="1"/>
  <c r="N97" i="1"/>
  <c r="N98" i="1"/>
  <c r="N99" i="1"/>
  <c r="N100" i="1"/>
  <c r="L5" i="1"/>
  <c r="L10" i="1"/>
  <c r="L12" i="1"/>
  <c r="L14" i="1"/>
  <c r="L15" i="1"/>
  <c r="L16" i="1"/>
  <c r="L17" i="1"/>
  <c r="L19" i="1"/>
  <c r="L20" i="1"/>
  <c r="L21" i="1"/>
  <c r="L22" i="1"/>
  <c r="L23" i="1"/>
  <c r="L25" i="1"/>
  <c r="L26" i="1"/>
  <c r="L27" i="1"/>
  <c r="L28" i="1"/>
  <c r="L29" i="1"/>
  <c r="L30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7" i="1"/>
  <c r="L48" i="1"/>
  <c r="L49" i="1"/>
  <c r="L50" i="1"/>
  <c r="L51" i="1"/>
  <c r="L54" i="1"/>
  <c r="L55" i="1"/>
  <c r="L57" i="1"/>
  <c r="L58" i="1"/>
  <c r="L59" i="1"/>
  <c r="L60" i="1"/>
  <c r="L61" i="1"/>
  <c r="L63" i="1"/>
  <c r="L64" i="1"/>
  <c r="L65" i="1"/>
  <c r="L66" i="1"/>
  <c r="L67" i="1"/>
  <c r="L68" i="1"/>
  <c r="L69" i="1"/>
  <c r="L71" i="1"/>
  <c r="L72" i="1"/>
  <c r="L73" i="1"/>
  <c r="L74" i="1"/>
  <c r="L75" i="1"/>
  <c r="L76" i="1"/>
  <c r="L77" i="1"/>
  <c r="L79" i="1"/>
  <c r="L80" i="1"/>
  <c r="L81" i="1"/>
  <c r="L82" i="1"/>
  <c r="L83" i="1"/>
  <c r="L84" i="1"/>
  <c r="L85" i="1"/>
  <c r="L86" i="1"/>
  <c r="L87" i="1"/>
  <c r="L88" i="1"/>
  <c r="L89" i="1"/>
  <c r="L91" i="1"/>
  <c r="L92" i="1"/>
  <c r="L93" i="1"/>
  <c r="L94" i="1"/>
  <c r="L95" i="1"/>
  <c r="L96" i="1"/>
  <c r="L97" i="1"/>
  <c r="L98" i="1"/>
  <c r="L99" i="1"/>
  <c r="L100" i="1"/>
  <c r="L9" i="1"/>
  <c r="J10" i="1"/>
  <c r="J12" i="1"/>
  <c r="J14" i="1"/>
  <c r="J15" i="1"/>
  <c r="J16" i="1"/>
  <c r="J17" i="1"/>
  <c r="J19" i="1"/>
  <c r="J20" i="1"/>
  <c r="J21" i="1"/>
  <c r="J22" i="1"/>
  <c r="J23" i="1"/>
  <c r="J25" i="1"/>
  <c r="J26" i="1"/>
  <c r="J27" i="1"/>
  <c r="J28" i="1"/>
  <c r="J29" i="1"/>
  <c r="J30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7" i="1"/>
  <c r="J48" i="1"/>
  <c r="J49" i="1"/>
  <c r="J50" i="1"/>
  <c r="J51" i="1"/>
  <c r="J54" i="1"/>
  <c r="J55" i="1"/>
  <c r="J57" i="1"/>
  <c r="J58" i="1"/>
  <c r="J59" i="1"/>
  <c r="J60" i="1"/>
  <c r="J61" i="1"/>
  <c r="J63" i="1"/>
  <c r="J64" i="1"/>
  <c r="J65" i="1"/>
  <c r="J66" i="1"/>
  <c r="J67" i="1"/>
  <c r="J68" i="1"/>
  <c r="J69" i="1"/>
  <c r="J71" i="1"/>
  <c r="J72" i="1"/>
  <c r="J73" i="1"/>
  <c r="J74" i="1"/>
  <c r="J75" i="1"/>
  <c r="J76" i="1"/>
  <c r="J77" i="1"/>
  <c r="J79" i="1"/>
  <c r="J80" i="1"/>
  <c r="J81" i="1"/>
  <c r="J82" i="1"/>
  <c r="J83" i="1"/>
  <c r="J84" i="1"/>
  <c r="J85" i="1"/>
  <c r="J86" i="1"/>
  <c r="J87" i="1"/>
  <c r="J88" i="1"/>
  <c r="J89" i="1"/>
  <c r="J91" i="1"/>
  <c r="J92" i="1"/>
  <c r="J93" i="1"/>
  <c r="J94" i="1"/>
  <c r="J95" i="1"/>
  <c r="J96" i="1"/>
  <c r="J97" i="1"/>
  <c r="J98" i="1"/>
  <c r="J99" i="1"/>
  <c r="J100" i="1"/>
  <c r="J5" i="1"/>
  <c r="J9" i="1"/>
  <c r="H5" i="1"/>
  <c r="H10" i="1"/>
  <c r="H12" i="1"/>
  <c r="H14" i="1"/>
  <c r="H15" i="1"/>
  <c r="H16" i="1"/>
  <c r="H17" i="1"/>
  <c r="H19" i="1"/>
  <c r="H20" i="1"/>
  <c r="H21" i="1"/>
  <c r="H22" i="1"/>
  <c r="H23" i="1"/>
  <c r="H25" i="1"/>
  <c r="H26" i="1"/>
  <c r="H27" i="1"/>
  <c r="H28" i="1"/>
  <c r="H29" i="1"/>
  <c r="H30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7" i="1"/>
  <c r="H48" i="1"/>
  <c r="H49" i="1"/>
  <c r="H50" i="1"/>
  <c r="H51" i="1"/>
  <c r="H54" i="1"/>
  <c r="H55" i="1"/>
  <c r="H57" i="1"/>
  <c r="H58" i="1"/>
  <c r="H59" i="1"/>
  <c r="H60" i="1"/>
  <c r="H61" i="1"/>
  <c r="H63" i="1"/>
  <c r="H64" i="1"/>
  <c r="H65" i="1"/>
  <c r="H66" i="1"/>
  <c r="H67" i="1"/>
  <c r="H68" i="1"/>
  <c r="H69" i="1"/>
  <c r="H71" i="1"/>
  <c r="H72" i="1"/>
  <c r="H73" i="1"/>
  <c r="H74" i="1"/>
  <c r="H75" i="1"/>
  <c r="H76" i="1"/>
  <c r="H77" i="1"/>
  <c r="H79" i="1"/>
  <c r="H80" i="1"/>
  <c r="H81" i="1"/>
  <c r="H82" i="1"/>
  <c r="H83" i="1"/>
  <c r="H84" i="1"/>
  <c r="H85" i="1"/>
  <c r="H86" i="1"/>
  <c r="H87" i="1"/>
  <c r="H88" i="1"/>
  <c r="H89" i="1"/>
  <c r="H91" i="1"/>
  <c r="H92" i="1"/>
  <c r="H93" i="1"/>
  <c r="H94" i="1"/>
  <c r="H95" i="1"/>
  <c r="H96" i="1"/>
  <c r="H97" i="1"/>
  <c r="H98" i="1"/>
  <c r="H99" i="1"/>
  <c r="H100" i="1"/>
  <c r="H9" i="1"/>
  <c r="F12" i="1"/>
  <c r="F14" i="1"/>
  <c r="F15" i="1"/>
  <c r="F16" i="1"/>
  <c r="F17" i="1"/>
  <c r="F19" i="1"/>
  <c r="F20" i="1"/>
  <c r="F21" i="1"/>
  <c r="F22" i="1"/>
  <c r="F23" i="1"/>
  <c r="F25" i="1"/>
  <c r="F26" i="1"/>
  <c r="F27" i="1"/>
  <c r="F28" i="1"/>
  <c r="F29" i="1"/>
  <c r="F30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0" i="1"/>
  <c r="F51" i="1"/>
  <c r="F54" i="1"/>
  <c r="F55" i="1"/>
  <c r="F57" i="1"/>
  <c r="F58" i="1"/>
  <c r="F59" i="1"/>
  <c r="F60" i="1"/>
  <c r="F61" i="1"/>
  <c r="F63" i="1"/>
  <c r="F64" i="1"/>
  <c r="F65" i="1"/>
  <c r="F66" i="1"/>
  <c r="F67" i="1"/>
  <c r="F68" i="1"/>
  <c r="F69" i="1"/>
  <c r="F71" i="1"/>
  <c r="F72" i="1"/>
  <c r="F73" i="1"/>
  <c r="F74" i="1"/>
  <c r="F75" i="1"/>
  <c r="F76" i="1"/>
  <c r="F77" i="1"/>
  <c r="F79" i="1"/>
  <c r="F80" i="1"/>
  <c r="F81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7" i="1"/>
  <c r="F98" i="1"/>
  <c r="F99" i="1"/>
  <c r="F100" i="1"/>
  <c r="F5" i="1"/>
  <c r="F10" i="1"/>
  <c r="F9" i="1"/>
  <c r="D9" i="1"/>
  <c r="D10" i="1"/>
  <c r="D12" i="1"/>
  <c r="D14" i="1"/>
  <c r="D15" i="1"/>
  <c r="D16" i="1"/>
  <c r="D17" i="1"/>
  <c r="D19" i="1"/>
  <c r="D20" i="1"/>
  <c r="D21" i="1"/>
  <c r="D22" i="1"/>
  <c r="D23" i="1"/>
  <c r="D5" i="1"/>
  <c r="AL8" i="1"/>
  <c r="AL9" i="1"/>
  <c r="AL10" i="1"/>
  <c r="AL11" i="1"/>
  <c r="AL12" i="1"/>
  <c r="AL13" i="1"/>
  <c r="AL15" i="1"/>
  <c r="AL17" i="1"/>
  <c r="AL18" i="1"/>
  <c r="AL19" i="1"/>
  <c r="AL20" i="1"/>
  <c r="AL21" i="1"/>
  <c r="AL22" i="1"/>
  <c r="AL23" i="1"/>
  <c r="AL24" i="1"/>
  <c r="AL26" i="1"/>
  <c r="AL27" i="1"/>
  <c r="AL30" i="1"/>
  <c r="AL31" i="1"/>
  <c r="AL32" i="1"/>
  <c r="AL35" i="1"/>
  <c r="AL36" i="1"/>
  <c r="AL37" i="1"/>
  <c r="AL38" i="1"/>
  <c r="AL39" i="1"/>
  <c r="AL43" i="1"/>
  <c r="AL44" i="1"/>
  <c r="AL45" i="1"/>
  <c r="AL46" i="1"/>
  <c r="AL51" i="1"/>
  <c r="AL52" i="1"/>
  <c r="AL53" i="1"/>
  <c r="AL54" i="1"/>
  <c r="AL56" i="1"/>
  <c r="AL57" i="1"/>
  <c r="AL58" i="1"/>
  <c r="AL59" i="1"/>
  <c r="AL62" i="1"/>
  <c r="AL64" i="1"/>
  <c r="AL65" i="1"/>
  <c r="AL66" i="1"/>
  <c r="AL68" i="1"/>
  <c r="AL70" i="1"/>
  <c r="AL71" i="1"/>
  <c r="AL72" i="1"/>
  <c r="AL73" i="1"/>
  <c r="AL74" i="1"/>
  <c r="AL75" i="1"/>
  <c r="AL76" i="1"/>
  <c r="AL77" i="1"/>
  <c r="AL78" i="1"/>
  <c r="AL79" i="1"/>
  <c r="AL81" i="1"/>
  <c r="AL82" i="1"/>
  <c r="AL83" i="1"/>
  <c r="AL84" i="1"/>
  <c r="AL86" i="1"/>
  <c r="AL87" i="1"/>
  <c r="AL88" i="1"/>
  <c r="AL89" i="1"/>
  <c r="AL90" i="1"/>
  <c r="AL92" i="1"/>
  <c r="AL93" i="1"/>
  <c r="AL94" i="1"/>
  <c r="AL96" i="1"/>
  <c r="AL97" i="1"/>
  <c r="AL98" i="1"/>
  <c r="AL99" i="1"/>
  <c r="AL100" i="1"/>
  <c r="AL5" i="1"/>
  <c r="AL7" i="1"/>
  <c r="AL6" i="1"/>
  <c r="AF100" i="1"/>
  <c r="AJ7" i="1"/>
  <c r="AJ8" i="1"/>
  <c r="AJ9" i="1"/>
  <c r="AJ10" i="1"/>
  <c r="AJ11" i="1"/>
  <c r="AJ12" i="1"/>
  <c r="AJ13" i="1"/>
  <c r="AJ15" i="1"/>
  <c r="AJ17" i="1"/>
  <c r="AJ18" i="1"/>
  <c r="AJ19" i="1"/>
  <c r="AJ20" i="1"/>
  <c r="AJ21" i="1"/>
  <c r="AJ22" i="1"/>
  <c r="AJ23" i="1"/>
  <c r="AJ24" i="1"/>
  <c r="AJ26" i="1"/>
  <c r="AJ27" i="1"/>
  <c r="AJ30" i="1"/>
  <c r="AJ31" i="1"/>
  <c r="AJ32" i="1"/>
  <c r="AJ35" i="1"/>
  <c r="AJ36" i="1"/>
  <c r="AJ37" i="1"/>
  <c r="AJ38" i="1"/>
  <c r="AJ39" i="1"/>
  <c r="AJ43" i="1"/>
  <c r="AJ44" i="1"/>
  <c r="AJ45" i="1"/>
  <c r="AJ46" i="1"/>
  <c r="AJ51" i="1"/>
  <c r="AJ52" i="1"/>
  <c r="AJ53" i="1"/>
  <c r="AJ54" i="1"/>
  <c r="AJ56" i="1"/>
  <c r="AJ57" i="1"/>
  <c r="AJ58" i="1"/>
  <c r="AJ59" i="1"/>
  <c r="AJ62" i="1"/>
  <c r="AJ64" i="1"/>
  <c r="AJ65" i="1"/>
  <c r="AJ66" i="1"/>
  <c r="AJ68" i="1"/>
  <c r="AJ70" i="1"/>
  <c r="AJ71" i="1"/>
  <c r="AJ72" i="1"/>
  <c r="AJ73" i="1"/>
  <c r="AJ74" i="1"/>
  <c r="AJ75" i="1"/>
  <c r="AJ76" i="1"/>
  <c r="AJ77" i="1"/>
  <c r="AJ78" i="1"/>
  <c r="AJ79" i="1"/>
  <c r="AJ81" i="1"/>
  <c r="AJ82" i="1"/>
  <c r="AJ83" i="1"/>
  <c r="AJ84" i="1"/>
  <c r="AJ86" i="1"/>
  <c r="AJ87" i="1"/>
  <c r="AJ88" i="1"/>
  <c r="AJ89" i="1"/>
  <c r="AJ90" i="1"/>
  <c r="AJ92" i="1"/>
  <c r="AJ93" i="1"/>
  <c r="AJ94" i="1"/>
  <c r="AJ96" i="1"/>
  <c r="AJ97" i="1"/>
  <c r="AJ98" i="1"/>
  <c r="AJ99" i="1"/>
  <c r="AJ100" i="1"/>
  <c r="AJ5" i="1"/>
  <c r="AJ6" i="1"/>
  <c r="AH7" i="1"/>
  <c r="AH8" i="1"/>
  <c r="AH9" i="1"/>
  <c r="AH10" i="1"/>
  <c r="AH11" i="1"/>
  <c r="AH12" i="1"/>
  <c r="AH13" i="1"/>
  <c r="AH15" i="1"/>
  <c r="AH17" i="1"/>
  <c r="AH18" i="1"/>
  <c r="AH19" i="1"/>
  <c r="AH20" i="1"/>
  <c r="AH21" i="1"/>
  <c r="AH22" i="1"/>
  <c r="AH23" i="1"/>
  <c r="AH24" i="1"/>
  <c r="AH26" i="1"/>
  <c r="AH27" i="1"/>
  <c r="AH30" i="1"/>
  <c r="AH31" i="1"/>
  <c r="AH32" i="1"/>
  <c r="AH35" i="1"/>
  <c r="AH36" i="1"/>
  <c r="AH37" i="1"/>
  <c r="AH38" i="1"/>
  <c r="AH39" i="1"/>
  <c r="AH43" i="1"/>
  <c r="AH44" i="1"/>
  <c r="AH45" i="1"/>
  <c r="AH46" i="1"/>
  <c r="AH51" i="1"/>
  <c r="AH52" i="1"/>
  <c r="AH53" i="1"/>
  <c r="AH54" i="1"/>
  <c r="AH56" i="1"/>
  <c r="AH57" i="1"/>
  <c r="AH58" i="1"/>
  <c r="AH59" i="1"/>
  <c r="AH62" i="1"/>
  <c r="AH64" i="1"/>
  <c r="AH65" i="1"/>
  <c r="AH66" i="1"/>
  <c r="AH68" i="1"/>
  <c r="AH70" i="1"/>
  <c r="AH71" i="1"/>
  <c r="AH72" i="1"/>
  <c r="AH73" i="1"/>
  <c r="AH74" i="1"/>
  <c r="AH75" i="1"/>
  <c r="AH76" i="1"/>
  <c r="AH77" i="1"/>
  <c r="AH78" i="1"/>
  <c r="AH79" i="1"/>
  <c r="AH81" i="1"/>
  <c r="AH82" i="1"/>
  <c r="AH83" i="1"/>
  <c r="AH84" i="1"/>
  <c r="AH86" i="1"/>
  <c r="AH87" i="1"/>
  <c r="AH88" i="1"/>
  <c r="AH89" i="1"/>
  <c r="AH90" i="1"/>
  <c r="AH92" i="1"/>
  <c r="AH93" i="1"/>
  <c r="AH94" i="1"/>
  <c r="AH96" i="1"/>
  <c r="AH97" i="1"/>
  <c r="AH98" i="1"/>
  <c r="AH99" i="1"/>
  <c r="AH100" i="1"/>
  <c r="AH5" i="1"/>
  <c r="AH6" i="1"/>
  <c r="AF7" i="1"/>
  <c r="AF8" i="1"/>
  <c r="AF9" i="1"/>
  <c r="AF10" i="1"/>
  <c r="AF11" i="1"/>
  <c r="AF12" i="1"/>
  <c r="AF13" i="1"/>
  <c r="AF15" i="1"/>
  <c r="AF17" i="1"/>
  <c r="AF18" i="1"/>
  <c r="AF19" i="1"/>
  <c r="AF20" i="1"/>
  <c r="AF21" i="1"/>
  <c r="AF22" i="1"/>
  <c r="AF23" i="1"/>
  <c r="AF24" i="1"/>
  <c r="AF26" i="1"/>
  <c r="AF27" i="1"/>
  <c r="AF30" i="1"/>
  <c r="AF31" i="1"/>
  <c r="AF32" i="1"/>
  <c r="AF35" i="1"/>
  <c r="AF36" i="1"/>
  <c r="AF37" i="1"/>
  <c r="AF38" i="1"/>
  <c r="AF39" i="1"/>
  <c r="AF43" i="1"/>
  <c r="AF44" i="1"/>
  <c r="AF45" i="1"/>
  <c r="AF46" i="1"/>
  <c r="AF51" i="1"/>
  <c r="AF52" i="1"/>
  <c r="AF53" i="1"/>
  <c r="AF54" i="1"/>
  <c r="AF56" i="1"/>
  <c r="AF57" i="1"/>
  <c r="AF58" i="1"/>
  <c r="AF59" i="1"/>
  <c r="AF62" i="1"/>
  <c r="AF64" i="1"/>
  <c r="AF65" i="1"/>
  <c r="AF66" i="1"/>
  <c r="AF68" i="1"/>
  <c r="AF70" i="1"/>
  <c r="AF71" i="1"/>
  <c r="AF72" i="1"/>
  <c r="AF73" i="1"/>
  <c r="AF74" i="1"/>
  <c r="AF75" i="1"/>
  <c r="AF76" i="1"/>
  <c r="AF77" i="1"/>
  <c r="AF78" i="1"/>
  <c r="AF79" i="1"/>
  <c r="AF81" i="1"/>
  <c r="AF82" i="1"/>
  <c r="AF83" i="1"/>
  <c r="AF84" i="1"/>
  <c r="AF86" i="1"/>
  <c r="AF87" i="1"/>
  <c r="AF88" i="1"/>
  <c r="AF89" i="1"/>
  <c r="AF90" i="1"/>
  <c r="AF92" i="1"/>
  <c r="AF93" i="1"/>
  <c r="AF94" i="1"/>
  <c r="AF96" i="1"/>
  <c r="AF97" i="1"/>
  <c r="AF98" i="1"/>
  <c r="AF99" i="1"/>
  <c r="AF5" i="1"/>
  <c r="AF6" i="1"/>
  <c r="AD7" i="1"/>
  <c r="AD8" i="1"/>
  <c r="AD9" i="1"/>
  <c r="AD10" i="1"/>
  <c r="AD11" i="1"/>
  <c r="AD12" i="1"/>
  <c r="AD13" i="1"/>
  <c r="AD15" i="1"/>
  <c r="AD17" i="1"/>
  <c r="AD18" i="1"/>
  <c r="AD19" i="1"/>
  <c r="AD20" i="1"/>
  <c r="AD21" i="1"/>
  <c r="AD22" i="1"/>
  <c r="AD23" i="1"/>
  <c r="AD24" i="1"/>
  <c r="AD26" i="1"/>
  <c r="AD27" i="1"/>
  <c r="AD30" i="1"/>
  <c r="AD31" i="1"/>
  <c r="AD32" i="1"/>
  <c r="AD35" i="1"/>
  <c r="AD36" i="1"/>
  <c r="AD37" i="1"/>
  <c r="AD38" i="1"/>
  <c r="AD39" i="1"/>
  <c r="AD43" i="1"/>
  <c r="AD44" i="1"/>
  <c r="AD45" i="1"/>
  <c r="AD46" i="1"/>
  <c r="AD51" i="1"/>
  <c r="AD52" i="1"/>
  <c r="AD53" i="1"/>
  <c r="AD54" i="1"/>
  <c r="AD56" i="1"/>
  <c r="AD57" i="1"/>
  <c r="AD58" i="1"/>
  <c r="AD59" i="1"/>
  <c r="AD62" i="1"/>
  <c r="AD64" i="1"/>
  <c r="AD65" i="1"/>
  <c r="AD66" i="1"/>
  <c r="AD68" i="1"/>
  <c r="AD70" i="1"/>
  <c r="AD71" i="1"/>
  <c r="AD72" i="1"/>
  <c r="AD73" i="1"/>
  <c r="AD74" i="1"/>
  <c r="AD75" i="1"/>
  <c r="AD76" i="1"/>
  <c r="AD77" i="1"/>
  <c r="AD78" i="1"/>
  <c r="AD79" i="1"/>
  <c r="AD81" i="1"/>
  <c r="AD82" i="1"/>
  <c r="AD83" i="1"/>
  <c r="AD84" i="1"/>
  <c r="AD86" i="1"/>
  <c r="AD87" i="1"/>
  <c r="AD88" i="1"/>
  <c r="AD89" i="1"/>
  <c r="AD90" i="1"/>
  <c r="AD92" i="1"/>
  <c r="AD93" i="1"/>
  <c r="AD94" i="1"/>
  <c r="AD96" i="1"/>
  <c r="AD97" i="1"/>
  <c r="AD98" i="1"/>
  <c r="AD99" i="1"/>
  <c r="AD100" i="1"/>
  <c r="AD5" i="1"/>
  <c r="AD6" i="1"/>
  <c r="AB7" i="1"/>
  <c r="AB8" i="1"/>
  <c r="AB9" i="1"/>
  <c r="AB10" i="1"/>
  <c r="AB11" i="1"/>
  <c r="AB12" i="1"/>
  <c r="AB13" i="1"/>
  <c r="AB15" i="1"/>
  <c r="AB17" i="1"/>
  <c r="AB18" i="1"/>
  <c r="AB19" i="1"/>
  <c r="AB20" i="1"/>
  <c r="AB21" i="1"/>
  <c r="AB22" i="1"/>
  <c r="AB23" i="1"/>
  <c r="AB24" i="1"/>
  <c r="AB26" i="1"/>
  <c r="AB27" i="1"/>
  <c r="AB30" i="1"/>
  <c r="AB31" i="1"/>
  <c r="AB32" i="1"/>
  <c r="AB35" i="1"/>
  <c r="AB36" i="1"/>
  <c r="AB37" i="1"/>
  <c r="AB38" i="1"/>
  <c r="AB39" i="1"/>
  <c r="AB43" i="1"/>
  <c r="AB44" i="1"/>
  <c r="AB45" i="1"/>
  <c r="AB46" i="1"/>
  <c r="AB51" i="1"/>
  <c r="AB52" i="1"/>
  <c r="AB53" i="1"/>
  <c r="AB54" i="1"/>
  <c r="AB56" i="1"/>
  <c r="AB57" i="1"/>
  <c r="AB58" i="1"/>
  <c r="AB59" i="1"/>
  <c r="AB62" i="1"/>
  <c r="AB64" i="1"/>
  <c r="AB65" i="1"/>
  <c r="AB66" i="1"/>
  <c r="AB68" i="1"/>
  <c r="AB70" i="1"/>
  <c r="AB71" i="1"/>
  <c r="AB72" i="1"/>
  <c r="AB73" i="1"/>
  <c r="AB74" i="1"/>
  <c r="AB75" i="1"/>
  <c r="AB76" i="1"/>
  <c r="AB77" i="1"/>
  <c r="AB78" i="1"/>
  <c r="AB79" i="1"/>
  <c r="AB81" i="1"/>
  <c r="AB82" i="1"/>
  <c r="AB83" i="1"/>
  <c r="AB84" i="1"/>
  <c r="AB86" i="1"/>
  <c r="AB87" i="1"/>
  <c r="AB88" i="1"/>
  <c r="AB89" i="1"/>
  <c r="AB90" i="1"/>
  <c r="AB92" i="1"/>
  <c r="AB93" i="1"/>
  <c r="AB94" i="1"/>
  <c r="AB96" i="1"/>
  <c r="AB97" i="1"/>
  <c r="AB98" i="1"/>
  <c r="AB99" i="1"/>
  <c r="AB100" i="1"/>
  <c r="AB5" i="1"/>
  <c r="AB6" i="1"/>
</calcChain>
</file>

<file path=xl/sharedStrings.xml><?xml version="1.0" encoding="utf-8"?>
<sst xmlns="http://schemas.openxmlformats.org/spreadsheetml/2006/main" count="1726" uniqueCount="363">
  <si>
    <t>Compounds</t>
  </si>
  <si>
    <t xml:space="preserve">Class </t>
    <phoneticPr fontId="1" type="noConversion"/>
  </si>
  <si>
    <t>Leaves</t>
    <phoneticPr fontId="1" type="noConversion"/>
  </si>
  <si>
    <t>Roots</t>
    <phoneticPr fontId="1" type="noConversion"/>
  </si>
  <si>
    <t>L1</t>
    <phoneticPr fontId="1" type="noConversion"/>
  </si>
  <si>
    <t>L2</t>
    <phoneticPr fontId="1" type="noConversion"/>
  </si>
  <si>
    <t>L3</t>
    <phoneticPr fontId="1" type="noConversion"/>
  </si>
  <si>
    <t>M1</t>
    <phoneticPr fontId="1" type="noConversion"/>
  </si>
  <si>
    <t>M2</t>
    <phoneticPr fontId="1" type="noConversion"/>
  </si>
  <si>
    <t>M3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</si>
  <si>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</si>
  <si>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</si>
  <si>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</si>
  <si>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1-Butanol</t>
    <phoneticPr fontId="1" type="noConversion"/>
  </si>
  <si>
    <t xml:space="preserve">	
Lipids</t>
    <phoneticPr fontId="1" type="noConversion"/>
  </si>
  <si>
    <t>1-Propanol</t>
  </si>
  <si>
    <t>-</t>
    <phoneticPr fontId="1" type="noConversion"/>
  </si>
  <si>
    <t>2(3H)-Furanone</t>
  </si>
  <si>
    <t>Amines</t>
    <phoneticPr fontId="1" type="noConversion"/>
  </si>
  <si>
    <t>2,3-Butanediol</t>
  </si>
  <si>
    <t>Alkaloids</t>
    <phoneticPr fontId="1" type="noConversion"/>
  </si>
  <si>
    <t>2-Butenedioic acid</t>
    <phoneticPr fontId="1" type="noConversion"/>
  </si>
  <si>
    <t>Organic acids</t>
    <phoneticPr fontId="1" type="noConversion"/>
  </si>
  <si>
    <t>2-Butenoic acid</t>
  </si>
  <si>
    <t>2-Propenamide</t>
  </si>
  <si>
    <t>2-Propenoic acid</t>
  </si>
  <si>
    <t>2-Quinolinecarboxylic acid</t>
  </si>
  <si>
    <t>3-Aminoisobutyric acid</t>
  </si>
  <si>
    <t>3-Chloro-1,2-propanediol</t>
  </si>
  <si>
    <t>3-Hydroxybenzoic acid</t>
  </si>
  <si>
    <t>4-Aminobutanoic acid</t>
    <phoneticPr fontId="1" type="noConversion"/>
  </si>
  <si>
    <t>Amino acids</t>
    <phoneticPr fontId="1" type="noConversion"/>
  </si>
  <si>
    <t>5-Hydroxytryptophan</t>
    <phoneticPr fontId="1" type="noConversion"/>
  </si>
  <si>
    <t>Acetamide</t>
  </si>
  <si>
    <t>Acetic acid</t>
  </si>
  <si>
    <t>Organic acids</t>
  </si>
  <si>
    <t>Aconitic acid</t>
  </si>
  <si>
    <t>Arabinofuranose</t>
  </si>
  <si>
    <t>Sugars</t>
    <phoneticPr fontId="1" type="noConversion"/>
  </si>
  <si>
    <t>Benzamide</t>
  </si>
  <si>
    <t>Benzenamine</t>
  </si>
  <si>
    <t>Butane</t>
  </si>
  <si>
    <t>Others</t>
    <phoneticPr fontId="1" type="noConversion"/>
  </si>
  <si>
    <t>Butanedioic acid</t>
  </si>
  <si>
    <t>Butanoic acid</t>
  </si>
  <si>
    <t>Cadaverine</t>
  </si>
  <si>
    <t>Carbamic acid</t>
  </si>
  <si>
    <t>Citric acid</t>
  </si>
  <si>
    <t>Cysteine</t>
    <phoneticPr fontId="1" type="noConversion"/>
  </si>
  <si>
    <t>D-(+)-Cellobiose</t>
  </si>
  <si>
    <t>D-(+)-Xylose</t>
  </si>
  <si>
    <t>D-Arabinose</t>
  </si>
  <si>
    <t>Decane</t>
  </si>
  <si>
    <t>D-Fructose</t>
  </si>
  <si>
    <t>d-Galactose</t>
  </si>
  <si>
    <t>D-Gluconic acid</t>
  </si>
  <si>
    <t>d-Glucose</t>
  </si>
  <si>
    <t>Dihydroxyacetone</t>
  </si>
  <si>
    <t>DL-Norvaline</t>
    <phoneticPr fontId="1" type="noConversion"/>
  </si>
  <si>
    <t>D-Lyxose</t>
  </si>
  <si>
    <t>d-Mannose</t>
  </si>
  <si>
    <t>Dodecane</t>
  </si>
  <si>
    <t>Dopamine</t>
  </si>
  <si>
    <t>D-Phenylalanine</t>
    <phoneticPr fontId="1" type="noConversion"/>
  </si>
  <si>
    <t>d-Ribose</t>
  </si>
  <si>
    <t>D-Threitol</t>
    <phoneticPr fontId="1" type="noConversion"/>
  </si>
  <si>
    <t>Polyols</t>
    <phoneticPr fontId="1" type="noConversion"/>
  </si>
  <si>
    <t>D-Xylose</t>
  </si>
  <si>
    <t>Erythritol</t>
  </si>
  <si>
    <t>Ethanolamine</t>
  </si>
  <si>
    <t>Ethylamine</t>
  </si>
  <si>
    <t>Fumaric acid</t>
    <phoneticPr fontId="1" type="noConversion"/>
  </si>
  <si>
    <t>Galactaric acid</t>
    <phoneticPr fontId="1" type="noConversion"/>
  </si>
  <si>
    <t>Galactinol</t>
  </si>
  <si>
    <t>Galactopyranose</t>
  </si>
  <si>
    <t>Glyceric acid</t>
  </si>
  <si>
    <t>Glycerol</t>
  </si>
  <si>
    <t>Glycine</t>
  </si>
  <si>
    <t>Glycolic acid</t>
  </si>
  <si>
    <t>Hexadecane</t>
  </si>
  <si>
    <t>Hexanoic acid</t>
  </si>
  <si>
    <t>Isovaleric acid</t>
  </si>
  <si>
    <t>Lactic Acid</t>
  </si>
  <si>
    <t>Lactose</t>
  </si>
  <si>
    <t>L-Isoleucine</t>
    <phoneticPr fontId="1" type="noConversion"/>
  </si>
  <si>
    <t>L-Proline</t>
    <phoneticPr fontId="1" type="noConversion"/>
  </si>
  <si>
    <t>L-Rhamnose</t>
  </si>
  <si>
    <t>L-Serine</t>
  </si>
  <si>
    <t>L-Threonine</t>
  </si>
  <si>
    <t>L-Valine</t>
    <phoneticPr fontId="1" type="noConversion"/>
  </si>
  <si>
    <t>Malic acid</t>
  </si>
  <si>
    <t>Maltose</t>
  </si>
  <si>
    <t>Myo-Inositol</t>
  </si>
  <si>
    <t>Octane</t>
  </si>
  <si>
    <t>Oxalic acid</t>
  </si>
  <si>
    <t>Palmitic Acid</t>
  </si>
  <si>
    <t>Penicillamine</t>
  </si>
  <si>
    <t>Pentanoic acid</t>
  </si>
  <si>
    <t>Phenylpropanolamine</t>
  </si>
  <si>
    <t>Phthalic acid</t>
  </si>
  <si>
    <t>Pipecolic acid</t>
  </si>
  <si>
    <t>Propanedioic acid</t>
  </si>
  <si>
    <t>Propanoic acid</t>
    <phoneticPr fontId="1" type="noConversion"/>
  </si>
  <si>
    <t>Propylamine</t>
  </si>
  <si>
    <t>Propylene glycol</t>
  </si>
  <si>
    <t>Ribitol</t>
  </si>
  <si>
    <t>Ribonic acid</t>
  </si>
  <si>
    <t>Sedoheptulose</t>
  </si>
  <si>
    <t>Serine</t>
    <phoneticPr fontId="1" type="noConversion"/>
  </si>
  <si>
    <t>Shikimic acid</t>
  </si>
  <si>
    <t>Stearic acid</t>
    <phoneticPr fontId="1" type="noConversion"/>
  </si>
  <si>
    <t>Succinic acid</t>
  </si>
  <si>
    <t>Sucrose</t>
  </si>
  <si>
    <t xml:space="preserve">Tartaric acid </t>
  </si>
  <si>
    <t>Terephthalic acid</t>
  </si>
  <si>
    <t>Tridecanol</t>
    <phoneticPr fontId="1" type="noConversion"/>
  </si>
  <si>
    <t>Triethylamine</t>
  </si>
  <si>
    <t>Valeric acid</t>
    <phoneticPr fontId="1" type="noConversion"/>
  </si>
  <si>
    <t>Xylitol</t>
  </si>
  <si>
    <t>Type</t>
  </si>
  <si>
    <t>Metabolites</t>
    <phoneticPr fontId="1" type="noConversion"/>
  </si>
  <si>
    <t>VIP</t>
    <phoneticPr fontId="1" type="noConversion"/>
  </si>
  <si>
    <t>p.value</t>
    <phoneticPr fontId="1" type="noConversion"/>
  </si>
  <si>
    <t>FDR</t>
    <phoneticPr fontId="1" type="noConversion"/>
  </si>
  <si>
    <t xml:space="preserve">Tissue </t>
  </si>
  <si>
    <t>L-Proline</t>
  </si>
  <si>
    <t>Apigenin</t>
  </si>
  <si>
    <t>Benzoic acid</t>
  </si>
  <si>
    <t>Chrysin</t>
  </si>
  <si>
    <t>Daidzein</t>
  </si>
  <si>
    <t>Galangin</t>
  </si>
  <si>
    <t>Genistein</t>
  </si>
  <si>
    <t>Genistin</t>
  </si>
  <si>
    <t>Isoquercitrin</t>
  </si>
  <si>
    <t>Kaempferol</t>
  </si>
  <si>
    <t>Luteolin</t>
  </si>
  <si>
    <t>Naringenin</t>
  </si>
  <si>
    <t>Naringin</t>
  </si>
  <si>
    <t>P-hydroxycinnamic acid</t>
  </si>
  <si>
    <t>Protocatechuic acid</t>
  </si>
  <si>
    <t>Quercitrin</t>
  </si>
  <si>
    <t>Rosmarinic acid</t>
  </si>
  <si>
    <t>Taxifolin</t>
  </si>
  <si>
    <t>2-Butenedioic acid</t>
  </si>
  <si>
    <t>Cysteine</t>
  </si>
  <si>
    <t>Fumaric acid</t>
  </si>
  <si>
    <t>Hesperetin</t>
  </si>
  <si>
    <t>Isoliquiritigenin</t>
  </si>
  <si>
    <t>Liquiritigenin</t>
  </si>
  <si>
    <t>Rutin</t>
  </si>
  <si>
    <t>TP</t>
  </si>
  <si>
    <t>TN</t>
  </si>
  <si>
    <t>TOC</t>
  </si>
  <si>
    <t>Al</t>
  </si>
  <si>
    <t>Cu</t>
  </si>
  <si>
    <t>Fe</t>
  </si>
  <si>
    <t>Mn</t>
  </si>
  <si>
    <t>Mo</t>
  </si>
  <si>
    <t>Zn</t>
  </si>
  <si>
    <t>B</t>
  </si>
  <si>
    <t>Mg</t>
  </si>
  <si>
    <t>Leaves</t>
  </si>
  <si>
    <t>Roots</t>
  </si>
  <si>
    <t>Element</t>
    <phoneticPr fontId="1" type="noConversion"/>
  </si>
  <si>
    <t>L</t>
  </si>
  <si>
    <t>M</t>
  </si>
  <si>
    <t>H</t>
  </si>
  <si>
    <t>Succinic acid</t>
    <phoneticPr fontId="1" type="noConversion"/>
  </si>
  <si>
    <t>Primary metabolites</t>
    <phoneticPr fontId="1" type="noConversion"/>
  </si>
  <si>
    <t>ListHit</t>
  </si>
  <si>
    <t>impact</t>
  </si>
  <si>
    <t>-log p</t>
  </si>
  <si>
    <t>Flavonoid biosynthesis</t>
  </si>
  <si>
    <t>Ascorbate and aldarate metabolism</t>
  </si>
  <si>
    <t>Glycine, serine and threonine metabolism</t>
  </si>
  <si>
    <t>Tyrosine metabolism</t>
  </si>
  <si>
    <t>Phenylpropanoid biosynthesis</t>
  </si>
  <si>
    <t>Starch and sucrose metabolism</t>
  </si>
  <si>
    <t>Sulfur metabolism</t>
  </si>
  <si>
    <t>Cysteine and methionine metabolism</t>
  </si>
  <si>
    <t>Galactose metabolism</t>
  </si>
  <si>
    <t>Citrate cycle (TCA cycle)</t>
  </si>
  <si>
    <t>Glutathione metabolism</t>
  </si>
  <si>
    <t>Alanine, aspartate and glutamate metabolism</t>
  </si>
  <si>
    <t>Glycolysis / Gluconeogenesis</t>
  </si>
  <si>
    <t>Aminoacyl-tRNA biosynthesis</t>
  </si>
  <si>
    <t>Valine, leucine and isoleucine biosynthesis</t>
  </si>
  <si>
    <t>Pentose and glucuronate interconversions</t>
  </si>
  <si>
    <t>Arginine biosynthesis</t>
  </si>
  <si>
    <t>Pyruvate metabolism</t>
  </si>
  <si>
    <t>Thiamine metabolism</t>
  </si>
  <si>
    <t>Pantothenate and CoA biosynthesis</t>
  </si>
  <si>
    <t>Cyanoamino acid metabolism</t>
  </si>
  <si>
    <t>Glyoxylate and dicarboxylate metabolism</t>
  </si>
  <si>
    <t>Valine, leucine and isoleucine degradation</t>
  </si>
  <si>
    <t>Amino sugar and nucleotide sugar metabolism</t>
  </si>
  <si>
    <t>Glucosinolate biosynthesis</t>
  </si>
  <si>
    <t>Pathway name</t>
    <phoneticPr fontId="1" type="noConversion"/>
  </si>
  <si>
    <t>Inositol phosphate metabolism</t>
  </si>
  <si>
    <t>Phenylalanine, tyrosine and tryptophan biosynthesis</t>
  </si>
  <si>
    <t>Arginine and proline metabolism</t>
  </si>
  <si>
    <t>Phosphatidylinositol signaling system</t>
  </si>
  <si>
    <t>Ubiquinone and other terpenoid-quinone biosynthesis</t>
  </si>
  <si>
    <t>Sphingolipid metabolism</t>
  </si>
  <si>
    <t>Lysine degradation</t>
  </si>
  <si>
    <t>Propanoate metabolism</t>
  </si>
  <si>
    <t xml:space="preserve">Tissue </t>
    <phoneticPr fontId="1" type="noConversion"/>
  </si>
  <si>
    <t>Flavone and flavonol biosynthesis</t>
    <phoneticPr fontId="1" type="noConversion"/>
  </si>
  <si>
    <t>Flavonoid biosynthesis</t>
    <phoneticPr fontId="1" type="noConversion"/>
  </si>
  <si>
    <r>
      <rPr>
        <b/>
        <sz val="11"/>
        <rFont val="Times New Roman"/>
        <family val="1"/>
      </rPr>
      <t>Table S1.</t>
    </r>
    <r>
      <rPr>
        <sz val="11"/>
        <rFont val="Times New Roman"/>
        <family val="1"/>
      </rPr>
      <t xml:space="preserve"> Variance contribution of each element</t>
    </r>
    <phoneticPr fontId="1" type="noConversion"/>
  </si>
  <si>
    <r>
      <rPr>
        <b/>
        <sz val="11"/>
        <color theme="1"/>
        <rFont val="Times New Roman"/>
        <family val="1"/>
      </rPr>
      <t>Table S2.</t>
    </r>
    <r>
      <rPr>
        <sz val="11"/>
        <color theme="1"/>
        <rFont val="Times New Roman"/>
        <family val="1"/>
      </rPr>
      <t xml:space="preserve"> Nutritiona element distribution in leaves and roots at different altitudes</t>
    </r>
    <phoneticPr fontId="1" type="noConversion"/>
  </si>
  <si>
    <t>Oxalic acid</t>
    <phoneticPr fontId="1" type="noConversion"/>
  </si>
  <si>
    <t>Vanillic acid</t>
  </si>
  <si>
    <t>Mg (mg/kg)</t>
  </si>
  <si>
    <t>Al(mg/kg)</t>
  </si>
  <si>
    <t>Fe (mg/kg)</t>
  </si>
  <si>
    <t>Mn (mg/kg)</t>
  </si>
  <si>
    <t>Zn (mg/kg)</t>
  </si>
  <si>
    <t>Cu (mg/kg)</t>
  </si>
  <si>
    <t>B(mg/kg)</t>
  </si>
  <si>
    <t>Mo(mg/kg)</t>
  </si>
  <si>
    <t>TOC(%)</t>
  </si>
  <si>
    <t>TN(%)</t>
  </si>
  <si>
    <t>TP(%)</t>
  </si>
  <si>
    <t>Flavone and flavonol biosynthesis</t>
  </si>
  <si>
    <t>Nitrogen metabolism</t>
  </si>
  <si>
    <t>Fatty acid biosynthesis</t>
  </si>
  <si>
    <t>Biosynthesis of unsaturated fatty acids</t>
  </si>
  <si>
    <t>Cutin, suberine and wax biosynthesis</t>
  </si>
  <si>
    <t>Fatty acid elongation</t>
  </si>
  <si>
    <t>Fatty acid degradation</t>
  </si>
  <si>
    <t>Isoquinoline alkaloid biosynthesis</t>
  </si>
  <si>
    <t>Butanoate metabolism</t>
  </si>
  <si>
    <t>Glycerophospholipid metabolism</t>
  </si>
  <si>
    <t>Glycerolipid metabolism</t>
  </si>
  <si>
    <t>Betalain biosynthesis</t>
  </si>
  <si>
    <t>Glycine, serine and threonine metabolism</t>
    <phoneticPr fontId="1" type="noConversion"/>
  </si>
  <si>
    <t>Propanoate metabolism</t>
    <phoneticPr fontId="1" type="noConversion"/>
  </si>
  <si>
    <t>Valine, leucine and isoleucine degradation</t>
    <phoneticPr fontId="1" type="noConversion"/>
  </si>
  <si>
    <t>Biosynthesis of secondary metabolites - unclassified</t>
  </si>
  <si>
    <t>F</t>
  </si>
  <si>
    <t>Sig.</t>
  </si>
  <si>
    <t>L-Valine</t>
  </si>
  <si>
    <t>Butanoic acid</t>
    <phoneticPr fontId="1" type="noConversion"/>
  </si>
  <si>
    <t>1-Butanol</t>
  </si>
  <si>
    <t>L-Isoleucine</t>
  </si>
  <si>
    <t>Valeric acid</t>
  </si>
  <si>
    <t>Glycerol</t>
    <phoneticPr fontId="1" type="noConversion"/>
  </si>
  <si>
    <t>Propanoic acid</t>
  </si>
  <si>
    <t>Tridecanol</t>
  </si>
  <si>
    <t>Galactaric acid</t>
  </si>
  <si>
    <t>Stearic acid</t>
  </si>
  <si>
    <t>Arabinofuranose</t>
    <phoneticPr fontId="1" type="noConversion"/>
  </si>
  <si>
    <t>4-Aminobutanoic acid</t>
  </si>
  <si>
    <t>d-Mannose</t>
    <phoneticPr fontId="1" type="noConversion"/>
  </si>
  <si>
    <t>Syringic acid</t>
  </si>
  <si>
    <t>Caffeic acid</t>
  </si>
  <si>
    <t>Astragalin</t>
  </si>
  <si>
    <t>Sinapic Acid</t>
  </si>
  <si>
    <t>Isoliquiritigenin</t>
    <phoneticPr fontId="1" type="noConversion"/>
  </si>
  <si>
    <t>L-phenylalanine</t>
  </si>
  <si>
    <t>Ferulic acid</t>
  </si>
  <si>
    <t>Chlorogenic acid</t>
  </si>
  <si>
    <t>TP</t>
    <phoneticPr fontId="1" type="noConversion"/>
  </si>
  <si>
    <t xml:space="preserve">Cu </t>
  </si>
  <si>
    <t xml:space="preserve">Fe </t>
  </si>
  <si>
    <t xml:space="preserve">Zn </t>
  </si>
  <si>
    <t xml:space="preserve">Mg </t>
  </si>
  <si>
    <t>Altitude</t>
    <phoneticPr fontId="1" type="noConversion"/>
  </si>
  <si>
    <t>tissues</t>
    <phoneticPr fontId="1" type="noConversion"/>
  </si>
  <si>
    <t>altitudes-tissues interactions</t>
    <phoneticPr fontId="1" type="noConversion"/>
  </si>
  <si>
    <t>asaimin</t>
    <phoneticPr fontId="1" type="noConversion"/>
  </si>
  <si>
    <t>sesamin</t>
    <phoneticPr fontId="1" type="noConversion"/>
  </si>
  <si>
    <t>type</t>
    <phoneticPr fontId="1" type="noConversion"/>
  </si>
  <si>
    <t>primary metabolite</t>
    <phoneticPr fontId="1" type="noConversion"/>
  </si>
  <si>
    <t>Phenolic metabolites</t>
  </si>
  <si>
    <t>Elements</t>
  </si>
  <si>
    <t>Medicinal Ingredients</t>
  </si>
  <si>
    <r>
      <rPr>
        <b/>
        <sz val="11"/>
        <color theme="1"/>
        <rFont val="Times New Roman"/>
        <family val="1"/>
      </rPr>
      <t>Table S6.</t>
    </r>
    <r>
      <rPr>
        <sz val="11"/>
        <color theme="1"/>
        <rFont val="Times New Roman"/>
        <family val="1"/>
      </rPr>
      <t xml:space="preserve"> Statistics for two-way ANOVA, incorporating tissues, altitudes, and their interaction as fixed effects</t>
    </r>
    <phoneticPr fontId="1" type="noConversion"/>
  </si>
  <si>
    <t>DL-Norvaline</t>
  </si>
  <si>
    <t>Tartaric acid</t>
  </si>
  <si>
    <t>l-Isoleucine</t>
  </si>
  <si>
    <t>Primary metabolites</t>
  </si>
  <si>
    <t>D-Phenylalanine</t>
  </si>
  <si>
    <t>Serine</t>
  </si>
  <si>
    <t>PC1</t>
    <phoneticPr fontId="1" type="noConversion"/>
  </si>
  <si>
    <t>PC2</t>
    <phoneticPr fontId="1" type="noConversion"/>
  </si>
  <si>
    <t>Cinnamic acid</t>
    <phoneticPr fontId="1" type="noConversion"/>
  </si>
  <si>
    <t>Phenolic metabolites</t>
    <phoneticPr fontId="1" type="noConversion"/>
  </si>
  <si>
    <r>
      <rPr>
        <b/>
        <sz val="11"/>
        <color theme="1"/>
        <rFont val="Times New Roman"/>
        <family val="1"/>
      </rPr>
      <t>Table S5.</t>
    </r>
    <r>
      <rPr>
        <sz val="11"/>
        <color theme="1"/>
        <rFont val="Times New Roman"/>
        <family val="1"/>
      </rPr>
      <t xml:space="preserve"> Enriched metabolic pathways of the differential metabolites at different altitudes</t>
    </r>
    <phoneticPr fontId="1" type="noConversion"/>
  </si>
  <si>
    <r>
      <t>0.06±0.01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</si>
  <si>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0.09±0.01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</si>
  <si>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1.41±0.01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</si>
  <si>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1.32±0.00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</si>
  <si>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rPr>
        <b/>
        <sz val="11"/>
        <color theme="1"/>
        <rFont val="Times New Roman"/>
        <family val="1"/>
      </rPr>
      <t xml:space="preserve">Table S3. </t>
    </r>
    <r>
      <rPr>
        <sz val="11"/>
        <color theme="1"/>
        <rFont val="Times New Roman"/>
        <family val="1"/>
      </rPr>
      <t xml:space="preserve">List of the metabolites identified in </t>
    </r>
    <r>
      <rPr>
        <i/>
        <sz val="11"/>
        <color theme="1"/>
        <rFont val="Times New Roman"/>
        <family val="1"/>
      </rPr>
      <t>Asarum</t>
    </r>
    <phoneticPr fontId="1" type="noConversion"/>
  </si>
  <si>
    <r>
      <t xml:space="preserve">Table S4. </t>
    </r>
    <r>
      <rPr>
        <sz val="11"/>
        <color theme="1"/>
        <rFont val="Times New Roman"/>
        <family val="1"/>
      </rPr>
      <t>List of the differential metabolites identified in</t>
    </r>
    <r>
      <rPr>
        <i/>
        <sz val="11"/>
        <color theme="1"/>
        <rFont val="Times New Roman"/>
        <family val="1"/>
      </rPr>
      <t xml:space="preserve"> Asarum</t>
    </r>
    <phoneticPr fontId="1" type="noConversion"/>
  </si>
  <si>
    <t>LOD (mg/L)</t>
    <phoneticPr fontId="1" type="noConversion"/>
  </si>
  <si>
    <r>
      <t>55.36±</t>
    </r>
    <r>
      <rPr>
        <sz val="11"/>
        <color rgb="FFFF0000"/>
        <rFont val="Times New Roman"/>
        <family val="1"/>
      </rPr>
      <t>19.29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</si>
  <si>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58.96±</t>
    </r>
    <r>
      <rPr>
        <sz val="11"/>
        <color rgb="FFFF0000"/>
        <rFont val="Times New Roman"/>
        <family val="1"/>
      </rPr>
      <t>12.49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</si>
  <si>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60.56±</t>
    </r>
    <r>
      <rPr>
        <sz val="11"/>
        <color rgb="FFFF0000"/>
        <rFont val="Times New Roman"/>
        <family val="1"/>
      </rPr>
      <t>17.32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</si>
  <si>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2.6±</t>
    </r>
    <r>
      <rPr>
        <sz val="11"/>
        <color rgb="FFFF0000"/>
        <rFont val="Times New Roman"/>
        <family val="1"/>
      </rPr>
      <t>0.45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</si>
  <si>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3.95±</t>
    </r>
    <r>
      <rPr>
        <sz val="11"/>
        <color rgb="FFFF0000"/>
        <rFont val="Times New Roman"/>
        <family val="1"/>
      </rPr>
      <t>0.17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</si>
  <si>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3.07±</t>
    </r>
    <r>
      <rPr>
        <sz val="11"/>
        <color rgb="FFFF0000"/>
        <rFont val="Times New Roman"/>
        <family val="1"/>
      </rPr>
      <t>0.09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</si>
  <si>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0.2±</t>
    </r>
    <r>
      <rPr>
        <sz val="11"/>
        <color rgb="FFFF0000"/>
        <rFont val="Times New Roman"/>
        <family val="1"/>
      </rPr>
      <t>0.01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</si>
  <si>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1.23±</t>
    </r>
    <r>
      <rPr>
        <sz val="11"/>
        <color rgb="FFFF0000"/>
        <rFont val="Times New Roman"/>
        <family val="1"/>
      </rPr>
      <t>0.17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</si>
  <si>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1.01±</t>
    </r>
    <r>
      <rPr>
        <sz val="11"/>
        <color rgb="FFFF0000"/>
        <rFont val="Times New Roman"/>
        <family val="1"/>
      </rPr>
      <t>0.15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</si>
  <si>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1.7±</t>
    </r>
    <r>
      <rPr>
        <sz val="11"/>
        <color rgb="FFFF0000"/>
        <rFont val="Times New Roman"/>
        <family val="1"/>
      </rPr>
      <t>0.03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</si>
  <si>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0.99±</t>
    </r>
    <r>
      <rPr>
        <sz val="11"/>
        <color rgb="FFFF0000"/>
        <rFont val="Times New Roman"/>
        <family val="1"/>
      </rPr>
      <t>0.10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</si>
  <si>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1.73±</t>
    </r>
    <r>
      <rPr>
        <sz val="11"/>
        <color rgb="FFFF0000"/>
        <rFont val="Times New Roman"/>
        <family val="1"/>
      </rPr>
      <t>0.16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</si>
  <si>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8.43±</t>
    </r>
    <r>
      <rPr>
        <sz val="11"/>
        <color rgb="FFFF0000"/>
        <rFont val="Times New Roman"/>
        <family val="1"/>
      </rPr>
      <t>0.48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</si>
  <si>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Notes:</t>
    </r>
    <r>
      <rPr>
        <sz val="10"/>
        <color theme="1"/>
        <rFont val="Times New Roman"/>
        <family val="1"/>
      </rPr>
      <t xml:space="preserve"> Different lower-case letters indicate a significant difference (P&lt; 0.05) as determined by one-way ANOVA. All data shown were the </t>
    </r>
    <r>
      <rPr>
        <sz val="10"/>
        <color rgb="FFFF0000"/>
        <rFont val="Times New Roman"/>
        <family val="1"/>
      </rPr>
      <t>means ± SD</t>
    </r>
    <r>
      <rPr>
        <sz val="10"/>
        <color theme="1"/>
        <rFont val="Times New Roman"/>
        <family val="1"/>
      </rPr>
      <t>. TOC, total organic carbon; TN, total nitrogen; TP, total phosphorus.</t>
    </r>
    <phoneticPr fontId="1" type="noConversion"/>
  </si>
  <si>
    <r>
      <t>72.79±</t>
    </r>
    <r>
      <rPr>
        <sz val="11"/>
        <color rgb="FFFF0000"/>
        <rFont val="Times New Roman"/>
        <family val="1"/>
      </rPr>
      <t>3.35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</si>
  <si>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105.19±</t>
    </r>
    <r>
      <rPr>
        <sz val="11"/>
        <color rgb="FFFF0000"/>
        <rFont val="Times New Roman"/>
        <family val="1"/>
      </rPr>
      <t>8.14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</si>
  <si>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94.69±</t>
    </r>
    <r>
      <rPr>
        <sz val="11"/>
        <color rgb="FFFF0000"/>
        <rFont val="Times New Roman"/>
        <family val="1"/>
      </rPr>
      <t>4.06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</si>
  <si>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71.9±</t>
    </r>
    <r>
      <rPr>
        <sz val="11"/>
        <color rgb="FFFF0000"/>
        <rFont val="Times New Roman"/>
        <family val="1"/>
      </rPr>
      <t>4.71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</si>
  <si>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110.9±</t>
    </r>
    <r>
      <rPr>
        <sz val="11"/>
        <color rgb="FFFF0000"/>
        <rFont val="Times New Roman"/>
        <family val="1"/>
      </rPr>
      <t>1.85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</si>
  <si>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176.24±</t>
    </r>
    <r>
      <rPr>
        <sz val="11"/>
        <color rgb="FFFF0000"/>
        <rFont val="Times New Roman"/>
        <family val="1"/>
      </rPr>
      <t>5.31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</si>
  <si>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6.73±</t>
    </r>
    <r>
      <rPr>
        <sz val="11"/>
        <color rgb="FFFF0000"/>
        <rFont val="Times New Roman"/>
        <family val="1"/>
      </rPr>
      <t>0.14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</si>
  <si>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5.2±</t>
    </r>
    <r>
      <rPr>
        <sz val="11"/>
        <color rgb="FFFF0000"/>
        <rFont val="Times New Roman"/>
        <family val="1"/>
      </rPr>
      <t>0.03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</si>
  <si>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5.44±</t>
    </r>
    <r>
      <rPr>
        <sz val="11"/>
        <color rgb="FFFF0000"/>
        <rFont val="Times New Roman"/>
        <family val="1"/>
      </rPr>
      <t>0.06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</si>
  <si>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54.56±</t>
    </r>
    <r>
      <rPr>
        <sz val="11"/>
        <color rgb="FFFF0000"/>
        <rFont val="Times New Roman"/>
        <family val="1"/>
      </rPr>
      <t>12.49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</si>
  <si>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57.96±</t>
    </r>
    <r>
      <rPr>
        <sz val="11"/>
        <color rgb="FFFF0000"/>
        <rFont val="Times New Roman"/>
        <family val="1"/>
      </rPr>
      <t>6.00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</si>
  <si>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60.76±</t>
    </r>
    <r>
      <rPr>
        <sz val="11"/>
        <color rgb="FFFF0000"/>
        <rFont val="Times New Roman"/>
        <family val="1"/>
      </rPr>
      <t>9.17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</si>
  <si>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1.29±</t>
    </r>
    <r>
      <rPr>
        <sz val="11"/>
        <color rgb="FFFF0000"/>
        <rFont val="Times New Roman"/>
        <family val="1"/>
      </rPr>
      <t>0.04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</si>
  <si>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1.76±</t>
    </r>
    <r>
      <rPr>
        <sz val="11"/>
        <color rgb="FFFF0000"/>
        <rFont val="Times New Roman"/>
        <family val="1"/>
      </rPr>
      <t>0.11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</si>
  <si>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0.09±</t>
    </r>
    <r>
      <rPr>
        <sz val="11"/>
        <color rgb="FFFF0000"/>
        <rFont val="Times New Roman"/>
        <family val="1"/>
      </rPr>
      <t>0.01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</si>
  <si>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0.17±</t>
    </r>
    <r>
      <rPr>
        <sz val="11"/>
        <color rgb="FFFF0000"/>
        <rFont val="Times New Roman"/>
        <family val="1"/>
      </rPr>
      <t>0.01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</si>
  <si>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15.43±</t>
    </r>
    <r>
      <rPr>
        <sz val="11"/>
        <color rgb="FFFF0000"/>
        <rFont val="Times New Roman"/>
        <family val="1"/>
      </rPr>
      <t>0.95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</si>
  <si>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6.8±</t>
    </r>
    <r>
      <rPr>
        <sz val="11"/>
        <color rgb="FFFF0000"/>
        <rFont val="Times New Roman"/>
        <family val="1"/>
      </rPr>
      <t>0.17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</si>
  <si>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13.23±</t>
    </r>
    <r>
      <rPr>
        <sz val="11"/>
        <color rgb="FFFF0000"/>
        <rFont val="Times New Roman"/>
        <family val="1"/>
      </rPr>
      <t>1.05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</si>
  <si>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6.86±</t>
    </r>
    <r>
      <rPr>
        <sz val="11"/>
        <color rgb="FFFF0000"/>
        <rFont val="Times New Roman"/>
        <family val="1"/>
      </rPr>
      <t>1.10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</si>
  <si>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3.78±</t>
    </r>
    <r>
      <rPr>
        <sz val="11"/>
        <color rgb="FFFF0000"/>
        <rFont val="Times New Roman"/>
        <family val="1"/>
      </rPr>
      <t>0.11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</si>
  <si>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137.88±</t>
    </r>
    <r>
      <rPr>
        <sz val="11"/>
        <color rgb="FFFF0000"/>
        <rFont val="Times New Roman"/>
        <family val="1"/>
      </rPr>
      <t>4.63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</si>
  <si>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85.61±</t>
    </r>
    <r>
      <rPr>
        <sz val="11"/>
        <color rgb="FFFF0000"/>
        <rFont val="Times New Roman"/>
        <family val="1"/>
      </rPr>
      <t>7.93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</si>
  <si>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43.08±</t>
    </r>
    <r>
      <rPr>
        <sz val="11"/>
        <color rgb="FFFF0000"/>
        <rFont val="Times New Roman"/>
        <family val="1"/>
      </rPr>
      <t>2.84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</si>
  <si>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215.43±</t>
    </r>
    <r>
      <rPr>
        <sz val="11"/>
        <color rgb="FFFF0000"/>
        <rFont val="Times New Roman"/>
        <family val="1"/>
      </rPr>
      <t>16.90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</si>
  <si>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168.21±</t>
    </r>
    <r>
      <rPr>
        <sz val="11"/>
        <color rgb="FFFF0000"/>
        <rFont val="Times New Roman"/>
        <family val="1"/>
      </rPr>
      <t>6.90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</si>
  <si>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153.78±</t>
    </r>
    <r>
      <rPr>
        <sz val="11"/>
        <color rgb="FFFF0000"/>
        <rFont val="Times New Roman"/>
        <family val="1"/>
      </rPr>
      <t>5.01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</si>
  <si>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1.03±</t>
    </r>
    <r>
      <rPr>
        <sz val="11"/>
        <color rgb="FFFF0000"/>
        <rFont val="Times New Roman"/>
        <family val="1"/>
      </rPr>
      <t>0.08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</si>
  <si>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2.36±</t>
    </r>
    <r>
      <rPr>
        <sz val="11"/>
        <color rgb="FFFF0000"/>
        <rFont val="Times New Roman"/>
        <family val="1"/>
      </rPr>
      <t>0.17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</si>
  <si>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5.69±</t>
    </r>
    <r>
      <rPr>
        <sz val="11"/>
        <color rgb="FFFF0000"/>
        <rFont val="Times New Roman"/>
        <family val="1"/>
      </rPr>
      <t>0.36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</si>
  <si>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t>L1</t>
  </si>
  <si>
    <t>Peak area</t>
    <phoneticPr fontId="1" type="noConversion"/>
  </si>
  <si>
    <t>Area (%)</t>
    <phoneticPr fontId="1" type="noConversion"/>
  </si>
  <si>
    <t xml:space="preserve">Mn </t>
    <phoneticPr fontId="1" type="noConversion"/>
  </si>
  <si>
    <r>
      <t>899.46±34.83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</si>
  <si>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673.71±23.26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</si>
  <si>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74.81±2.69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</si>
  <si>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0.24±0.00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</si>
  <si>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454.19±52.26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</si>
  <si>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678.72±56.04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</si>
  <si>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54.29±3.03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</si>
  <si>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30.86±4.21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</si>
  <si>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94.47±3.34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</si>
  <si>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0.26±0.01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</si>
  <si>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1.17±0.01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</si>
  <si>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0.44±0.01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</si>
  <si>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45.84±5.51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</si>
  <si>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0.48±0.03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</si>
  <si>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0.41±0.00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</si>
  <si>
    <r>
      <t>276.84±36.33</t>
    </r>
    <r>
      <rPr>
        <vertAlign val="superscript"/>
        <sz val="11"/>
        <color rgb="FFFF0000"/>
        <rFont val="Times New Roman"/>
        <family val="1"/>
      </rPr>
      <t>c</t>
    </r>
    <phoneticPr fontId="1" type="noConversion"/>
  </si>
  <si>
    <r>
      <t>648.71±104.06</t>
    </r>
    <r>
      <rPr>
        <vertAlign val="superscript"/>
        <sz val="11"/>
        <color rgb="FFFF0000"/>
        <rFont val="Times New Roman"/>
        <family val="1"/>
      </rPr>
      <t>a</t>
    </r>
    <phoneticPr fontId="1" type="noConversion"/>
  </si>
  <si>
    <r>
      <t>47.00±7.91</t>
    </r>
    <r>
      <rPr>
        <vertAlign val="superscript"/>
        <sz val="11"/>
        <color rgb="FFFF0000"/>
        <rFont val="Times New Roman"/>
        <family val="1"/>
      </rPr>
      <t>b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</si>
</sst>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%"/>
    <numFmt numFmtId="178" formatCode="0.00000%"/>
  </numFmts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宋体"/>
      <family val="2"/>
      <charset val="134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.5"/>
      <name val="Times New Roman"/>
      <family val="1"/>
    </font>
    <font>
      <vertAlign val="superscript"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11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6" xfId="0" applyFont="1" applyBorder="1">
      <alignment vertical="center"/>
    </xf>
    <xf numFmtId="0" fontId="9" fillId="0" borderId="6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2" fillId="3" borderId="0" xfId="0" applyNumberFormat="1" applyFont="1" applyFill="1" applyAlignment="1">
      <alignment horizontal="center" vertical="center"/>
    </xf>
    <xf numFmtId="0" fontId="2" fillId="5" borderId="0" xfId="0" applyFont="1" applyFill="1">
      <alignment vertical="center"/>
    </xf>
    <xf numFmtId="0" fontId="3" fillId="5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4" borderId="1" xfId="0" applyFont="1" applyFill="1" applyBorder="1">
      <alignment vertical="center"/>
    </xf>
    <xf numFmtId="0" fontId="3" fillId="4" borderId="0" xfId="0" applyFont="1" applyFill="1">
      <alignment vertical="center"/>
    </xf>
    <xf numFmtId="0" fontId="2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177" fontId="2" fillId="0" borderId="1" xfId="0" applyNumberFormat="1" applyFont="1" applyBorder="1" applyAlignment="1">
      <alignment horizontal="left" vertical="center"/>
    </xf>
    <xf numFmtId="177" fontId="2" fillId="0" borderId="1" xfId="0" applyNumberFormat="1" applyFont="1" applyBorder="1">
      <alignment vertical="center"/>
    </xf>
    <xf numFmtId="177" fontId="0" fillId="0" borderId="1" xfId="0" applyNumberFormat="1" applyBorder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2" fontId="14" fillId="0" borderId="0" xfId="0" applyNumberFormat="1" applyFont="1">
      <alignment vertical="center"/>
    </xf>
    <xf numFmtId="2" fontId="12" fillId="0" borderId="0" xfId="0" applyNumberFormat="1" applyFont="1">
      <alignment vertical="center"/>
    </xf>
    <xf numFmtId="2" fontId="12" fillId="0" borderId="1" xfId="0" applyNumberFormat="1" applyFont="1" applyBorder="1">
      <alignment vertical="center"/>
    </xf>
    <xf numFmtId="2" fontId="14" fillId="0" borderId="1" xfId="0" applyNumberFormat="1" applyFont="1" applyBorder="1">
      <alignment vertical="center"/>
    </xf>
    <xf numFmtId="0" fontId="12" fillId="5" borderId="3" xfId="0" applyFont="1" applyFill="1" applyBorder="1" applyAlignment="1">
      <alignment horizontal="center" vertical="center"/>
    </xf>
    <xf numFmtId="177" fontId="12" fillId="5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177" fontId="12" fillId="5" borderId="1" xfId="0" applyNumberFormat="1" applyFont="1" applyFill="1" applyBorder="1" applyAlignment="1">
      <alignment horizontal="center" vertical="center"/>
    </xf>
    <xf numFmtId="177" fontId="12" fillId="5" borderId="3" xfId="0" applyNumberFormat="1" applyFont="1" applyFill="1" applyBorder="1" applyAlignment="1">
      <alignment horizontal="center" vertical="center"/>
    </xf>
    <xf numFmtId="178" fontId="12" fillId="5" borderId="0" xfId="0" applyNumberFormat="1" applyFont="1" applyFill="1" applyAlignment="1">
      <alignment horizontal="center" vertical="center"/>
    </xf>
    <xf numFmtId="177" fontId="12" fillId="4" borderId="3" xfId="0" applyNumberFormat="1" applyFont="1" applyFill="1" applyBorder="1" applyAlignment="1">
      <alignment horizontal="center" vertical="center"/>
    </xf>
    <xf numFmtId="177" fontId="12" fillId="4" borderId="0" xfId="0" applyNumberFormat="1" applyFont="1" applyFill="1" applyAlignment="1">
      <alignment horizontal="center" vertical="center"/>
    </xf>
    <xf numFmtId="177" fontId="12" fillId="4" borderId="1" xfId="0" applyNumberFormat="1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10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10" fontId="12" fillId="4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2" fontId="2" fillId="5" borderId="0" xfId="0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2" fontId="14" fillId="3" borderId="0" xfId="0" applyNumberFormat="1" applyFont="1" applyFill="1" applyAlignment="1">
      <alignment horizontal="center" vertical="center"/>
    </xf>
    <xf numFmtId="2" fontId="14" fillId="5" borderId="0" xfId="0" applyNumberFormat="1" applyFont="1" applyFill="1" applyAlignment="1">
      <alignment horizontal="center" vertical="center"/>
    </xf>
    <xf numFmtId="2" fontId="14" fillId="2" borderId="0" xfId="0" applyNumberFormat="1" applyFont="1" applyFill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FB349-E946-4D13-ACF9-2CCACECCD43A}">
  <dimension ref="A1:H14"/>
  <sheetViews>
    <sheetView zoomScaleNormal="100" workbookViewId="0">
      <selection activeCell="A13" sqref="A13"/>
    </sheetView>
  </sheetViews>
  <sheetFormatPr defaultRowHeight="13.5" x14ac:dyDescent="0.3"/>
  <sheetData>
    <row r="1" spans="1:8" ht="14.25" thickBot="1" x14ac:dyDescent="0.35">
      <c r="A1" s="9" t="s">
        <v>209</v>
      </c>
      <c r="B1" s="7"/>
      <c r="C1" s="7"/>
      <c r="D1" s="7"/>
      <c r="E1" s="7"/>
      <c r="F1" s="8"/>
      <c r="G1" s="8"/>
      <c r="H1" s="8"/>
    </row>
    <row r="2" spans="1:8" ht="13.9" x14ac:dyDescent="0.3">
      <c r="A2" s="47" t="s">
        <v>163</v>
      </c>
      <c r="B2" s="46" t="s">
        <v>2</v>
      </c>
      <c r="C2" s="46"/>
      <c r="D2" s="46" t="s">
        <v>3</v>
      </c>
      <c r="E2" s="46"/>
    </row>
    <row r="3" spans="1:8" ht="14.25" thickBot="1" x14ac:dyDescent="0.35">
      <c r="A3" s="48"/>
      <c r="B3" s="4" t="s">
        <v>285</v>
      </c>
      <c r="C3" s="4" t="s">
        <v>286</v>
      </c>
      <c r="D3" s="4" t="s">
        <v>285</v>
      </c>
      <c r="E3" s="4" t="s">
        <v>286</v>
      </c>
    </row>
    <row r="4" spans="1:8" ht="13.9" x14ac:dyDescent="0.3">
      <c r="A4" s="3" t="s">
        <v>152</v>
      </c>
      <c r="B4" s="59">
        <v>0.270403</v>
      </c>
      <c r="C4" s="59">
        <v>0.175118</v>
      </c>
      <c r="D4" s="58">
        <v>0.33175500000000002</v>
      </c>
      <c r="E4" s="59">
        <v>6.8570999999999993E-2</v>
      </c>
    </row>
    <row r="5" spans="1:8" ht="13.9" x14ac:dyDescent="0.3">
      <c r="A5" s="3" t="s">
        <v>151</v>
      </c>
      <c r="B5" s="59">
        <v>0.27776600000000001</v>
      </c>
      <c r="C5" s="59">
        <v>-0.21603600000000001</v>
      </c>
      <c r="D5" s="59">
        <v>-9.3004100000000003E-3</v>
      </c>
      <c r="E5" s="58">
        <v>0.43488700000000002</v>
      </c>
    </row>
    <row r="6" spans="1:8" ht="13.9" x14ac:dyDescent="0.3">
      <c r="A6" s="3" t="s">
        <v>150</v>
      </c>
      <c r="B6" s="59">
        <v>0.26204</v>
      </c>
      <c r="C6" s="59">
        <v>-0.291491</v>
      </c>
      <c r="D6" s="59">
        <v>-0.11020099999999999</v>
      </c>
      <c r="E6" s="58">
        <v>0.41594900000000001</v>
      </c>
    </row>
    <row r="7" spans="1:8" ht="13.9" x14ac:dyDescent="0.3">
      <c r="A7" s="3" t="s">
        <v>160</v>
      </c>
      <c r="B7" s="59">
        <v>1.3304399999999999E-2</v>
      </c>
      <c r="C7" s="58">
        <v>0.44492999999999999</v>
      </c>
      <c r="D7" s="58">
        <v>-0.33479500000000001</v>
      </c>
      <c r="E7" s="59">
        <v>-9.6673999999999996E-2</v>
      </c>
    </row>
    <row r="8" spans="1:8" ht="13.9" x14ac:dyDescent="0.3">
      <c r="A8" s="3" t="s">
        <v>153</v>
      </c>
      <c r="B8" s="59">
        <v>0.14716699999999999</v>
      </c>
      <c r="C8" s="58">
        <v>0.41778500000000002</v>
      </c>
      <c r="D8" s="58">
        <v>-0.32469199999999998</v>
      </c>
      <c r="E8" s="59">
        <v>-0.12372</v>
      </c>
    </row>
    <row r="9" spans="1:8" ht="13.9" x14ac:dyDescent="0.3">
      <c r="A9" s="3" t="s">
        <v>155</v>
      </c>
      <c r="B9" s="58">
        <v>0.33152399999999999</v>
      </c>
      <c r="C9" s="59">
        <v>-9.3380599999999994E-2</v>
      </c>
      <c r="D9" s="59">
        <v>0.224999</v>
      </c>
      <c r="E9" s="59">
        <v>0.26854699999999998</v>
      </c>
    </row>
    <row r="10" spans="1:8" ht="13.9" x14ac:dyDescent="0.3">
      <c r="A10" s="3" t="s">
        <v>156</v>
      </c>
      <c r="B10" s="58">
        <v>-0.31455300000000003</v>
      </c>
      <c r="C10" s="59">
        <v>-5.3386000000000003E-2</v>
      </c>
      <c r="D10" s="59">
        <v>0.236481</v>
      </c>
      <c r="E10" s="58">
        <v>-0.32061400000000001</v>
      </c>
    </row>
    <row r="11" spans="1:8" ht="13.9" x14ac:dyDescent="0.3">
      <c r="A11" s="3" t="s">
        <v>158</v>
      </c>
      <c r="B11" s="58">
        <v>0.32061600000000001</v>
      </c>
      <c r="C11" s="59">
        <v>-7.7946799999999997E-2</v>
      </c>
      <c r="D11" s="58">
        <v>-0.33801500000000001</v>
      </c>
      <c r="E11" s="59">
        <v>-6.4283300000000002E-2</v>
      </c>
    </row>
    <row r="12" spans="1:8" ht="13.9" x14ac:dyDescent="0.3">
      <c r="A12" s="3" t="s">
        <v>154</v>
      </c>
      <c r="B12" s="59">
        <v>0.22872000000000001</v>
      </c>
      <c r="C12" s="58">
        <v>0.34364800000000001</v>
      </c>
      <c r="D12" s="59">
        <v>-0.30472300000000002</v>
      </c>
      <c r="E12" s="59">
        <v>-0.16222700000000001</v>
      </c>
    </row>
    <row r="13" spans="1:8" ht="13.9" x14ac:dyDescent="0.3">
      <c r="A13" s="3" t="s">
        <v>159</v>
      </c>
      <c r="B13" s="58">
        <v>-0.33523900000000001</v>
      </c>
      <c r="C13" s="59">
        <v>-7.8931399999999999E-3</v>
      </c>
      <c r="D13" s="58">
        <v>0.33792499999999998</v>
      </c>
      <c r="E13" s="59">
        <v>-6.9026000000000004E-2</v>
      </c>
    </row>
    <row r="14" spans="1:8" ht="14.25" thickBot="1" x14ac:dyDescent="0.35">
      <c r="A14" s="4" t="s">
        <v>157</v>
      </c>
      <c r="B14" s="61">
        <v>0.33360200000000001</v>
      </c>
      <c r="C14" s="60">
        <v>-6.2843099999999999E-2</v>
      </c>
      <c r="D14" s="60">
        <v>0.237902</v>
      </c>
      <c r="E14" s="61">
        <v>-0.32017099999999998</v>
      </c>
    </row>
  </sheetData>
  <mergeCells count="3">
    <mergeCell ref="B2:C2"/>
    <mergeCell ref="D2:E2"/>
    <mergeCell ref="A2:A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zoomScale="130" zoomScaleNormal="130" workbookViewId="0">
      <selection activeCell="B18" sqref="B18"/>
    </sheetView>
  </sheetViews>
  <sheetFormatPr defaultRowHeight="13.5" x14ac:dyDescent="0.3"/>
  <cols>
    <col min="2" max="2" width="11.73046875" customWidth="1"/>
    <col min="3" max="8" width="15.59765625" customWidth="1"/>
  </cols>
  <sheetData>
    <row r="1" spans="1:8" ht="14.25" thickBot="1" x14ac:dyDescent="0.35">
      <c r="A1" s="1" t="s">
        <v>210</v>
      </c>
      <c r="B1" s="6"/>
      <c r="C1" s="6"/>
      <c r="D1" s="6"/>
      <c r="E1" s="6"/>
      <c r="F1" s="6"/>
      <c r="G1" s="6"/>
    </row>
    <row r="2" spans="1:8" ht="13.9" x14ac:dyDescent="0.3">
      <c r="B2" s="50" t="s">
        <v>296</v>
      </c>
      <c r="C2" s="49" t="s">
        <v>161</v>
      </c>
      <c r="D2" s="49"/>
      <c r="E2" s="49"/>
      <c r="F2" s="49" t="s">
        <v>162</v>
      </c>
      <c r="G2" s="49"/>
      <c r="H2" s="49"/>
    </row>
    <row r="3" spans="1:8" ht="14.25" thickBot="1" x14ac:dyDescent="0.35">
      <c r="A3" s="4"/>
      <c r="B3" s="51"/>
      <c r="C3" s="4" t="s">
        <v>164</v>
      </c>
      <c r="D3" s="4" t="s">
        <v>165</v>
      </c>
      <c r="E3" s="4" t="s">
        <v>166</v>
      </c>
      <c r="F3" s="4" t="s">
        <v>164</v>
      </c>
      <c r="G3" s="4" t="s">
        <v>165</v>
      </c>
      <c r="H3" s="4" t="s">
        <v>166</v>
      </c>
    </row>
    <row r="4" spans="1:8" ht="15" customHeight="1" x14ac:dyDescent="0.3">
      <c r="A4" s="36" t="s">
        <v>221</v>
      </c>
      <c r="B4" s="38" t="s">
        <v>16</v>
      </c>
      <c r="C4" s="37" t="s">
        <v>297</v>
      </c>
      <c r="D4" s="37" t="s">
        <v>298</v>
      </c>
      <c r="E4" s="37" t="s">
        <v>299</v>
      </c>
      <c r="F4" s="37" t="s">
        <v>320</v>
      </c>
      <c r="G4" s="37" t="s">
        <v>321</v>
      </c>
      <c r="H4" s="37" t="s">
        <v>322</v>
      </c>
    </row>
    <row r="5" spans="1:8" ht="15" customHeight="1" x14ac:dyDescent="0.3">
      <c r="A5" s="36" t="s">
        <v>222</v>
      </c>
      <c r="B5" s="38" t="s">
        <v>16</v>
      </c>
      <c r="C5" s="37" t="s">
        <v>300</v>
      </c>
      <c r="D5" s="37" t="s">
        <v>301</v>
      </c>
      <c r="E5" s="37" t="s">
        <v>302</v>
      </c>
      <c r="F5" s="37" t="s">
        <v>323</v>
      </c>
      <c r="G5" s="37" t="s">
        <v>324</v>
      </c>
      <c r="H5" s="37" t="s">
        <v>293</v>
      </c>
    </row>
    <row r="6" spans="1:8" ht="15" customHeight="1" x14ac:dyDescent="0.3">
      <c r="A6" s="36" t="s">
        <v>223</v>
      </c>
      <c r="B6" s="38" t="s">
        <v>16</v>
      </c>
      <c r="C6" s="37" t="s">
        <v>290</v>
      </c>
      <c r="D6" s="37" t="s">
        <v>303</v>
      </c>
      <c r="E6" s="37" t="s">
        <v>291</v>
      </c>
      <c r="F6" s="37" t="s">
        <v>325</v>
      </c>
      <c r="G6" s="37" t="s">
        <v>326</v>
      </c>
      <c r="H6" s="37" t="s">
        <v>290</v>
      </c>
    </row>
    <row r="7" spans="1:8" ht="15" customHeight="1" x14ac:dyDescent="0.3">
      <c r="A7" s="37" t="s">
        <v>213</v>
      </c>
      <c r="B7" s="38">
        <v>1E-4</v>
      </c>
      <c r="C7" s="37" t="s">
        <v>304</v>
      </c>
      <c r="D7" s="37" t="s">
        <v>305</v>
      </c>
      <c r="E7" s="37" t="s">
        <v>306</v>
      </c>
      <c r="F7" s="37" t="s">
        <v>327</v>
      </c>
      <c r="G7" s="37" t="s">
        <v>328</v>
      </c>
      <c r="H7" s="37" t="s">
        <v>292</v>
      </c>
    </row>
    <row r="8" spans="1:8" s="77" customFormat="1" ht="15" customHeight="1" x14ac:dyDescent="0.3">
      <c r="A8" s="75" t="s">
        <v>214</v>
      </c>
      <c r="B8" s="76">
        <v>1E-4</v>
      </c>
      <c r="C8" s="75" t="s">
        <v>307</v>
      </c>
      <c r="D8" s="75" t="s">
        <v>308</v>
      </c>
      <c r="E8" s="75" t="s">
        <v>309</v>
      </c>
      <c r="F8" s="75" t="s">
        <v>329</v>
      </c>
      <c r="G8" s="75" t="s">
        <v>330</v>
      </c>
      <c r="H8" s="75" t="s">
        <v>331</v>
      </c>
    </row>
    <row r="9" spans="1:8" s="77" customFormat="1" ht="15" customHeight="1" x14ac:dyDescent="0.3">
      <c r="A9" s="75" t="s">
        <v>215</v>
      </c>
      <c r="B9" s="76">
        <v>5.0000000000000001E-4</v>
      </c>
      <c r="C9" s="76" t="s">
        <v>360</v>
      </c>
      <c r="D9" s="76" t="s">
        <v>345</v>
      </c>
      <c r="E9" s="76" t="s">
        <v>346</v>
      </c>
      <c r="F9" s="76" t="s">
        <v>349</v>
      </c>
      <c r="G9" s="76" t="s">
        <v>350</v>
      </c>
      <c r="H9" s="76" t="s">
        <v>361</v>
      </c>
    </row>
    <row r="10" spans="1:8" s="77" customFormat="1" ht="15" customHeight="1" x14ac:dyDescent="0.3">
      <c r="A10" s="75" t="s">
        <v>216</v>
      </c>
      <c r="B10" s="76">
        <v>2.0000000000000001E-4</v>
      </c>
      <c r="C10" s="76" t="s">
        <v>347</v>
      </c>
      <c r="D10" s="76" t="s">
        <v>357</v>
      </c>
      <c r="E10" s="76" t="s">
        <v>362</v>
      </c>
      <c r="F10" s="76" t="s">
        <v>351</v>
      </c>
      <c r="G10" s="76" t="s">
        <v>352</v>
      </c>
      <c r="H10" s="76" t="s">
        <v>353</v>
      </c>
    </row>
    <row r="11" spans="1:8" s="77" customFormat="1" ht="15" customHeight="1" x14ac:dyDescent="0.3">
      <c r="A11" s="75" t="s">
        <v>217</v>
      </c>
      <c r="B11" s="76">
        <v>4.0000000000000002E-4</v>
      </c>
      <c r="C11" s="75" t="s">
        <v>311</v>
      </c>
      <c r="D11" s="75" t="s">
        <v>312</v>
      </c>
      <c r="E11" s="75" t="s">
        <v>313</v>
      </c>
      <c r="F11" s="75" t="s">
        <v>332</v>
      </c>
      <c r="G11" s="75" t="s">
        <v>333</v>
      </c>
      <c r="H11" s="75" t="s">
        <v>334</v>
      </c>
    </row>
    <row r="12" spans="1:8" s="77" customFormat="1" ht="15" customHeight="1" x14ac:dyDescent="0.3">
      <c r="A12" s="75" t="s">
        <v>218</v>
      </c>
      <c r="B12" s="76">
        <v>1E-3</v>
      </c>
      <c r="C12" s="75" t="s">
        <v>314</v>
      </c>
      <c r="D12" s="75" t="s">
        <v>315</v>
      </c>
      <c r="E12" s="75" t="s">
        <v>316</v>
      </c>
      <c r="F12" s="75" t="s">
        <v>335</v>
      </c>
      <c r="G12" s="75" t="s">
        <v>336</v>
      </c>
      <c r="H12" s="75" t="s">
        <v>337</v>
      </c>
    </row>
    <row r="13" spans="1:8" s="77" customFormat="1" ht="15" customHeight="1" x14ac:dyDescent="0.3">
      <c r="A13" s="75" t="s">
        <v>219</v>
      </c>
      <c r="B13" s="76">
        <v>1.4E-3</v>
      </c>
      <c r="C13" s="75" t="s">
        <v>317</v>
      </c>
      <c r="D13" s="75" t="s">
        <v>318</v>
      </c>
      <c r="E13" s="75" t="s">
        <v>319</v>
      </c>
      <c r="F13" s="75" t="s">
        <v>338</v>
      </c>
      <c r="G13" s="75" t="s">
        <v>339</v>
      </c>
      <c r="H13" s="75" t="s">
        <v>340</v>
      </c>
    </row>
    <row r="14" spans="1:8" s="77" customFormat="1" ht="15" customHeight="1" thickBot="1" x14ac:dyDescent="0.35">
      <c r="A14" s="78" t="s">
        <v>220</v>
      </c>
      <c r="B14" s="79">
        <v>1E-4</v>
      </c>
      <c r="C14" s="79" t="s">
        <v>348</v>
      </c>
      <c r="D14" s="79" t="s">
        <v>358</v>
      </c>
      <c r="E14" s="79" t="s">
        <v>359</v>
      </c>
      <c r="F14" s="79" t="s">
        <v>354</v>
      </c>
      <c r="G14" s="79" t="s">
        <v>355</v>
      </c>
      <c r="H14" s="79" t="s">
        <v>356</v>
      </c>
    </row>
    <row r="15" spans="1:8" s="77" customFormat="1" x14ac:dyDescent="0.3">
      <c r="A15" s="80" t="s">
        <v>310</v>
      </c>
    </row>
    <row r="18" spans="2:7" ht="13.9" x14ac:dyDescent="0.3">
      <c r="B18" s="3"/>
      <c r="C18" s="5"/>
      <c r="D18" s="5"/>
      <c r="F18" s="5"/>
      <c r="G18" s="5"/>
    </row>
  </sheetData>
  <mergeCells count="3">
    <mergeCell ref="C2:E2"/>
    <mergeCell ref="F2:H2"/>
    <mergeCell ref="B2:B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0"/>
  <sheetViews>
    <sheetView zoomScale="80" zoomScaleNormal="80" workbookViewId="0">
      <selection activeCell="AI104" sqref="AI104"/>
    </sheetView>
  </sheetViews>
  <sheetFormatPr defaultRowHeight="13.5" x14ac:dyDescent="0.3"/>
  <cols>
    <col min="3" max="5" width="11.59765625" customWidth="1"/>
    <col min="6" max="6" width="11.59765625" style="39" customWidth="1"/>
    <col min="7" max="7" width="11.59765625" customWidth="1"/>
    <col min="8" max="8" width="11.59765625" style="39" customWidth="1"/>
    <col min="9" max="9" width="11.59765625" customWidth="1"/>
    <col min="10" max="10" width="11.59765625" style="39" customWidth="1"/>
    <col min="11" max="11" width="11.59765625" customWidth="1"/>
    <col min="12" max="12" width="11.59765625" style="39" customWidth="1"/>
    <col min="13" max="13" width="11.59765625" customWidth="1"/>
    <col min="14" max="14" width="11.59765625" style="39" customWidth="1"/>
    <col min="15" max="15" width="11.59765625" customWidth="1"/>
    <col min="16" max="16" width="11.59765625" style="39" customWidth="1"/>
    <col min="17" max="17" width="11.59765625" customWidth="1"/>
    <col min="18" max="18" width="11.59765625" style="39" customWidth="1"/>
    <col min="19" max="19" width="11.59765625" customWidth="1"/>
    <col min="20" max="20" width="11.59765625" style="39" customWidth="1"/>
    <col min="21" max="21" width="11.59765625" customWidth="1"/>
    <col min="22" max="22" width="11.59765625" style="39" customWidth="1"/>
    <col min="23" max="23" width="11.59765625" customWidth="1"/>
    <col min="24" max="24" width="11.59765625" style="39" customWidth="1"/>
    <col min="25" max="27" width="11.59765625" customWidth="1"/>
    <col min="28" max="28" width="11.59765625" style="39" customWidth="1"/>
    <col min="29" max="29" width="11.59765625" customWidth="1"/>
    <col min="30" max="30" width="11.59765625" style="39" customWidth="1"/>
    <col min="31" max="31" width="11.59765625" customWidth="1"/>
    <col min="32" max="32" width="11.59765625" style="39" customWidth="1"/>
    <col min="33" max="33" width="11.59765625" customWidth="1"/>
    <col min="34" max="34" width="11.59765625" style="39" customWidth="1"/>
    <col min="35" max="35" width="11.59765625" customWidth="1"/>
    <col min="36" max="36" width="11.59765625" style="39" customWidth="1"/>
    <col min="37" max="38" width="11.59765625" customWidth="1"/>
  </cols>
  <sheetData>
    <row r="1" spans="1:38" ht="14.25" thickBot="1" x14ac:dyDescent="0.35">
      <c r="A1" s="1" t="s">
        <v>294</v>
      </c>
      <c r="B1" s="1"/>
      <c r="C1" s="2"/>
      <c r="D1" s="2"/>
      <c r="E1" s="2"/>
      <c r="F1" s="40"/>
      <c r="G1" s="2"/>
      <c r="H1" s="40"/>
      <c r="I1" s="2"/>
      <c r="J1" s="40"/>
      <c r="K1" s="2"/>
      <c r="L1" s="40"/>
      <c r="M1" s="2"/>
      <c r="N1" s="40"/>
      <c r="O1" s="2"/>
      <c r="P1" s="40"/>
      <c r="Q1" s="2"/>
      <c r="R1" s="40"/>
      <c r="S1" s="2"/>
      <c r="T1" s="40"/>
      <c r="U1" s="1"/>
      <c r="V1" s="41"/>
      <c r="W1" s="1"/>
      <c r="X1" s="41"/>
      <c r="Y1" s="1"/>
      <c r="Z1" s="1"/>
      <c r="AA1" s="1"/>
      <c r="AB1" s="41"/>
      <c r="AC1" s="1"/>
      <c r="AD1" s="41"/>
      <c r="AE1" s="1"/>
      <c r="AF1" s="41"/>
      <c r="AG1" s="1"/>
      <c r="AH1" s="41"/>
      <c r="AI1" s="6"/>
      <c r="AJ1" s="42"/>
      <c r="AK1" s="6"/>
      <c r="AL1" s="6"/>
    </row>
    <row r="2" spans="1:38" s="5" customFormat="1" ht="13.9" x14ac:dyDescent="0.3">
      <c r="A2" s="47" t="s">
        <v>0</v>
      </c>
      <c r="B2" s="47" t="s">
        <v>1</v>
      </c>
      <c r="C2" s="53" t="s">
        <v>2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4" t="s">
        <v>3</v>
      </c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</row>
    <row r="3" spans="1:38" s="5" customFormat="1" ht="13.9" x14ac:dyDescent="0.3">
      <c r="A3" s="47"/>
      <c r="B3" s="47"/>
      <c r="C3" s="55" t="s">
        <v>341</v>
      </c>
      <c r="D3" s="55"/>
      <c r="E3" s="55" t="s">
        <v>5</v>
      </c>
      <c r="F3" s="55"/>
      <c r="G3" s="55" t="s">
        <v>6</v>
      </c>
      <c r="H3" s="55"/>
      <c r="I3" s="55" t="s">
        <v>7</v>
      </c>
      <c r="J3" s="55"/>
      <c r="K3" s="55" t="s">
        <v>8</v>
      </c>
      <c r="L3" s="55"/>
      <c r="M3" s="55" t="s">
        <v>9</v>
      </c>
      <c r="N3" s="55"/>
      <c r="O3" s="55" t="s">
        <v>10</v>
      </c>
      <c r="P3" s="55"/>
      <c r="Q3" s="55" t="s">
        <v>11</v>
      </c>
      <c r="R3" s="55"/>
      <c r="S3" s="55" t="s">
        <v>12</v>
      </c>
      <c r="T3" s="55"/>
      <c r="U3" s="52" t="s">
        <v>4</v>
      </c>
      <c r="V3" s="52"/>
      <c r="W3" s="52" t="s">
        <v>5</v>
      </c>
      <c r="X3" s="52"/>
      <c r="Y3" s="52" t="s">
        <v>6</v>
      </c>
      <c r="Z3" s="52"/>
      <c r="AA3" s="52" t="s">
        <v>7</v>
      </c>
      <c r="AB3" s="52"/>
      <c r="AC3" s="52" t="s">
        <v>8</v>
      </c>
      <c r="AD3" s="52"/>
      <c r="AE3" s="52" t="s">
        <v>9</v>
      </c>
      <c r="AF3" s="52"/>
      <c r="AG3" s="52" t="s">
        <v>10</v>
      </c>
      <c r="AH3" s="52"/>
      <c r="AI3" s="52" t="s">
        <v>11</v>
      </c>
      <c r="AJ3" s="52"/>
      <c r="AK3" s="52" t="s">
        <v>12</v>
      </c>
      <c r="AL3" s="52"/>
    </row>
    <row r="4" spans="1:38" s="5" customFormat="1" ht="14.25" thickBot="1" x14ac:dyDescent="0.35">
      <c r="A4" s="48"/>
      <c r="B4" s="48"/>
      <c r="C4" s="43" t="s">
        <v>342</v>
      </c>
      <c r="D4" s="62" t="s">
        <v>343</v>
      </c>
      <c r="E4" s="43" t="s">
        <v>342</v>
      </c>
      <c r="F4" s="62" t="s">
        <v>343</v>
      </c>
      <c r="G4" s="43" t="s">
        <v>342</v>
      </c>
      <c r="H4" s="62" t="s">
        <v>343</v>
      </c>
      <c r="I4" s="43" t="s">
        <v>342</v>
      </c>
      <c r="J4" s="66" t="s">
        <v>343</v>
      </c>
      <c r="K4" s="43" t="s">
        <v>342</v>
      </c>
      <c r="L4" s="66" t="s">
        <v>343</v>
      </c>
      <c r="M4" s="43" t="s">
        <v>342</v>
      </c>
      <c r="N4" s="66" t="s">
        <v>343</v>
      </c>
      <c r="O4" s="43" t="s">
        <v>342</v>
      </c>
      <c r="P4" s="66" t="s">
        <v>343</v>
      </c>
      <c r="Q4" s="43" t="s">
        <v>342</v>
      </c>
      <c r="R4" s="66" t="s">
        <v>343</v>
      </c>
      <c r="S4" s="43" t="s">
        <v>342</v>
      </c>
      <c r="T4" s="66" t="s">
        <v>343</v>
      </c>
      <c r="U4" s="44" t="s">
        <v>342</v>
      </c>
      <c r="V4" s="68" t="s">
        <v>343</v>
      </c>
      <c r="W4" s="44" t="s">
        <v>342</v>
      </c>
      <c r="X4" s="68" t="s">
        <v>343</v>
      </c>
      <c r="Y4" s="44" t="s">
        <v>342</v>
      </c>
      <c r="Z4" s="71" t="s">
        <v>343</v>
      </c>
      <c r="AA4" s="44" t="s">
        <v>342</v>
      </c>
      <c r="AB4" s="68" t="s">
        <v>343</v>
      </c>
      <c r="AC4" s="44" t="s">
        <v>342</v>
      </c>
      <c r="AD4" s="68" t="s">
        <v>343</v>
      </c>
      <c r="AE4" s="44" t="s">
        <v>342</v>
      </c>
      <c r="AF4" s="68" t="s">
        <v>343</v>
      </c>
      <c r="AG4" s="44" t="s">
        <v>342</v>
      </c>
      <c r="AH4" s="68" t="s">
        <v>343</v>
      </c>
      <c r="AI4" s="44" t="s">
        <v>342</v>
      </c>
      <c r="AJ4" s="68" t="s">
        <v>343</v>
      </c>
      <c r="AK4" s="44" t="s">
        <v>342</v>
      </c>
      <c r="AL4" s="68" t="s">
        <v>343</v>
      </c>
    </row>
    <row r="5" spans="1:38" s="3" customFormat="1" ht="13.9" x14ac:dyDescent="0.3">
      <c r="A5" s="3" t="s">
        <v>13</v>
      </c>
      <c r="B5" s="3" t="s">
        <v>14</v>
      </c>
      <c r="C5" s="24">
        <v>552</v>
      </c>
      <c r="D5" s="63">
        <f>C5/116280099</f>
        <v>4.7471579810058471E-6</v>
      </c>
      <c r="E5" s="24">
        <v>604</v>
      </c>
      <c r="F5" s="63">
        <f>E5/85683670</f>
        <v>7.0491845178900485E-6</v>
      </c>
      <c r="G5" s="24">
        <v>510</v>
      </c>
      <c r="H5" s="63">
        <f>G5/95675191</f>
        <v>5.3305354781052906E-6</v>
      </c>
      <c r="I5" s="24">
        <v>1301</v>
      </c>
      <c r="J5" s="63">
        <f>I5/117354501</f>
        <v>1.1086068185829531E-5</v>
      </c>
      <c r="K5" s="24">
        <v>1256</v>
      </c>
      <c r="L5" s="63">
        <f>K5/82819197</f>
        <v>1.5165566022090265E-5</v>
      </c>
      <c r="M5" s="24">
        <v>1201</v>
      </c>
      <c r="N5" s="63">
        <f>M5/110865175</f>
        <v>1.0832977984294889E-5</v>
      </c>
      <c r="O5" s="24">
        <v>1992</v>
      </c>
      <c r="P5" s="63">
        <f>O5/142991263</f>
        <v>1.3930921080122217E-5</v>
      </c>
      <c r="Q5" s="24">
        <v>2094</v>
      </c>
      <c r="R5" s="63">
        <f>Q5/148832627</f>
        <v>1.4069495662399348E-5</v>
      </c>
      <c r="S5" s="24">
        <v>2194</v>
      </c>
      <c r="T5" s="63">
        <f>S5/108933185</f>
        <v>2.0140786299418307E-5</v>
      </c>
      <c r="U5" s="31">
        <v>2363</v>
      </c>
      <c r="V5" s="69">
        <v>2.1929047143460885E-4</v>
      </c>
      <c r="W5" s="31">
        <v>2193</v>
      </c>
      <c r="X5" s="69">
        <v>1.4778280308194196E-4</v>
      </c>
      <c r="Y5" s="31">
        <v>2400</v>
      </c>
      <c r="Z5" s="72">
        <v>1.7680280851261322E-4</v>
      </c>
      <c r="AA5" s="31">
        <v>1196</v>
      </c>
      <c r="AB5" s="69">
        <f>AA5/80181666</f>
        <v>1.4916128083444911E-5</v>
      </c>
      <c r="AC5" s="31">
        <v>1237</v>
      </c>
      <c r="AD5" s="69">
        <f>AC5/114499438</f>
        <v>1.0803546476795808E-5</v>
      </c>
      <c r="AE5" s="31">
        <v>1103</v>
      </c>
      <c r="AF5" s="69">
        <f>AE5/46916312</f>
        <v>2.3509946817644149E-5</v>
      </c>
      <c r="AG5" s="31">
        <v>2308</v>
      </c>
      <c r="AH5" s="69">
        <f>AG5/111744629</f>
        <v>2.065423654500656E-5</v>
      </c>
      <c r="AI5" s="31">
        <v>2541</v>
      </c>
      <c r="AJ5" s="69">
        <f>AI5/123953736</f>
        <v>2.0499583812463709E-5</v>
      </c>
      <c r="AK5" s="31">
        <v>2401</v>
      </c>
      <c r="AL5" s="69">
        <f>AK5/96558669</f>
        <v>2.4865711436018241E-5</v>
      </c>
    </row>
    <row r="6" spans="1:38" s="3" customFormat="1" ht="13.9" x14ac:dyDescent="0.3">
      <c r="A6" s="3" t="s">
        <v>15</v>
      </c>
      <c r="B6" s="3" t="s">
        <v>14</v>
      </c>
      <c r="C6" s="24" t="s">
        <v>16</v>
      </c>
      <c r="D6" s="64" t="s">
        <v>16</v>
      </c>
      <c r="E6" s="24" t="s">
        <v>16</v>
      </c>
      <c r="F6" s="64" t="s">
        <v>16</v>
      </c>
      <c r="G6" s="24" t="s">
        <v>16</v>
      </c>
      <c r="H6" s="64" t="s">
        <v>16</v>
      </c>
      <c r="I6" s="24" t="s">
        <v>16</v>
      </c>
      <c r="J6" s="63" t="s">
        <v>16</v>
      </c>
      <c r="K6" s="24" t="s">
        <v>16</v>
      </c>
      <c r="L6" s="63" t="s">
        <v>16</v>
      </c>
      <c r="M6" s="24" t="s">
        <v>16</v>
      </c>
      <c r="N6" s="63" t="s">
        <v>16</v>
      </c>
      <c r="O6" s="24" t="s">
        <v>16</v>
      </c>
      <c r="P6" s="63" t="s">
        <v>16</v>
      </c>
      <c r="Q6" s="24" t="s">
        <v>16</v>
      </c>
      <c r="R6" s="63" t="s">
        <v>16</v>
      </c>
      <c r="S6" s="24" t="s">
        <v>16</v>
      </c>
      <c r="T6" s="63" t="s">
        <v>16</v>
      </c>
      <c r="U6" s="31">
        <v>1710</v>
      </c>
      <c r="V6" s="69">
        <v>1.5869094631958575E-4</v>
      </c>
      <c r="W6" s="31">
        <v>1676</v>
      </c>
      <c r="X6" s="69">
        <v>1.1294299040826937E-4</v>
      </c>
      <c r="Y6" s="31">
        <v>1722</v>
      </c>
      <c r="Z6" s="72">
        <v>1.268560151078E-4</v>
      </c>
      <c r="AA6" s="31">
        <v>5941</v>
      </c>
      <c r="AB6" s="69">
        <f>AA6/80181666</f>
        <v>7.409424493624266E-5</v>
      </c>
      <c r="AC6" s="31">
        <v>6023</v>
      </c>
      <c r="AD6" s="69">
        <f>AC6/114499438</f>
        <v>5.2602878277882898E-5</v>
      </c>
      <c r="AE6" s="31">
        <v>5832</v>
      </c>
      <c r="AF6" s="69">
        <f>AE6/46916312</f>
        <v>1.2430644591160533E-4</v>
      </c>
      <c r="AG6" s="31">
        <v>3509</v>
      </c>
      <c r="AH6" s="69">
        <f>AG6/111744629</f>
        <v>3.1401956688227044E-5</v>
      </c>
      <c r="AI6" s="31">
        <v>3694</v>
      </c>
      <c r="AJ6" s="69">
        <f>AI6/123953736</f>
        <v>2.9801441402298676E-5</v>
      </c>
      <c r="AK6" s="31">
        <v>3421</v>
      </c>
      <c r="AL6" s="69">
        <f>AK6/96558669</f>
        <v>3.5429237327204664E-5</v>
      </c>
    </row>
    <row r="7" spans="1:38" s="3" customFormat="1" ht="13.9" x14ac:dyDescent="0.3">
      <c r="A7" s="3" t="s">
        <v>17</v>
      </c>
      <c r="B7" s="3" t="s">
        <v>18</v>
      </c>
      <c r="C7" s="24" t="s">
        <v>16</v>
      </c>
      <c r="D7" s="64" t="s">
        <v>16</v>
      </c>
      <c r="E7" s="24" t="s">
        <v>16</v>
      </c>
      <c r="F7" s="64" t="s">
        <v>16</v>
      </c>
      <c r="G7" s="24" t="s">
        <v>16</v>
      </c>
      <c r="H7" s="64" t="s">
        <v>16</v>
      </c>
      <c r="I7" s="24" t="s">
        <v>16</v>
      </c>
      <c r="J7" s="63" t="s">
        <v>16</v>
      </c>
      <c r="K7" s="24" t="s">
        <v>16</v>
      </c>
      <c r="L7" s="63" t="s">
        <v>16</v>
      </c>
      <c r="M7" s="24" t="s">
        <v>16</v>
      </c>
      <c r="N7" s="63" t="s">
        <v>16</v>
      </c>
      <c r="O7" s="24" t="s">
        <v>16</v>
      </c>
      <c r="P7" s="63" t="s">
        <v>16</v>
      </c>
      <c r="Q7" s="24" t="s">
        <v>16</v>
      </c>
      <c r="R7" s="63" t="s">
        <v>16</v>
      </c>
      <c r="S7" s="24" t="s">
        <v>16</v>
      </c>
      <c r="T7" s="63" t="s">
        <v>16</v>
      </c>
      <c r="U7" s="31">
        <v>2914</v>
      </c>
      <c r="V7" s="69">
        <v>2.7042422080425315E-4</v>
      </c>
      <c r="W7" s="31">
        <v>3012</v>
      </c>
      <c r="X7" s="69">
        <v>2.0297391832321441E-4</v>
      </c>
      <c r="Y7" s="31">
        <v>2876</v>
      </c>
      <c r="Z7" s="72">
        <v>2.1186869886761483E-4</v>
      </c>
      <c r="AA7" s="31">
        <v>798</v>
      </c>
      <c r="AB7" s="69">
        <f t="shared" ref="AB7:AB70" si="0">AA7/80181666</f>
        <v>9.9523998416296313E-6</v>
      </c>
      <c r="AC7" s="31">
        <v>812</v>
      </c>
      <c r="AD7" s="69">
        <f t="shared" ref="AD7:AD70" si="1">AC7/114499438</f>
        <v>7.0917378651238445E-6</v>
      </c>
      <c r="AE7" s="31">
        <v>784</v>
      </c>
      <c r="AF7" s="69">
        <f t="shared" ref="AF7:AF70" si="2">AE7/46916312</f>
        <v>1.671060589758206E-5</v>
      </c>
      <c r="AG7" s="31">
        <v>357</v>
      </c>
      <c r="AH7" s="69">
        <f t="shared" ref="AH7:AH70" si="3">AG7/111744629</f>
        <v>3.1947844222562143E-6</v>
      </c>
      <c r="AI7" s="31">
        <v>334</v>
      </c>
      <c r="AJ7" s="69">
        <f t="shared" ref="AJ7:AJ70" si="4">AI7/123953736</f>
        <v>2.6945537163962528E-6</v>
      </c>
      <c r="AK7" s="31">
        <v>349</v>
      </c>
      <c r="AL7" s="69">
        <f>AK7/96558669</f>
        <v>3.614382878454963E-6</v>
      </c>
    </row>
    <row r="8" spans="1:38" s="3" customFormat="1" ht="13.9" x14ac:dyDescent="0.3">
      <c r="A8" s="3" t="s">
        <v>19</v>
      </c>
      <c r="B8" s="3" t="s">
        <v>20</v>
      </c>
      <c r="C8" s="24" t="s">
        <v>16</v>
      </c>
      <c r="D8" s="64" t="s">
        <v>16</v>
      </c>
      <c r="E8" s="24" t="s">
        <v>16</v>
      </c>
      <c r="F8" s="64" t="s">
        <v>16</v>
      </c>
      <c r="G8" s="24" t="s">
        <v>16</v>
      </c>
      <c r="H8" s="64" t="s">
        <v>16</v>
      </c>
      <c r="I8" s="24" t="s">
        <v>16</v>
      </c>
      <c r="J8" s="63" t="s">
        <v>16</v>
      </c>
      <c r="K8" s="24" t="s">
        <v>16</v>
      </c>
      <c r="L8" s="63" t="s">
        <v>16</v>
      </c>
      <c r="M8" s="24" t="s">
        <v>16</v>
      </c>
      <c r="N8" s="63" t="s">
        <v>16</v>
      </c>
      <c r="O8" s="24" t="s">
        <v>16</v>
      </c>
      <c r="P8" s="63" t="s">
        <v>16</v>
      </c>
      <c r="Q8" s="24" t="s">
        <v>16</v>
      </c>
      <c r="R8" s="63" t="s">
        <v>16</v>
      </c>
      <c r="S8" s="24" t="s">
        <v>16</v>
      </c>
      <c r="T8" s="63" t="s">
        <v>16</v>
      </c>
      <c r="U8" s="31">
        <v>6983</v>
      </c>
      <c r="V8" s="69">
        <v>6.4803443166647212E-4</v>
      </c>
      <c r="W8" s="31">
        <v>7025</v>
      </c>
      <c r="X8" s="69">
        <v>4.7340364416353957E-4</v>
      </c>
      <c r="Y8" s="31">
        <v>6856</v>
      </c>
      <c r="Z8" s="72">
        <v>5.0506668965103179E-4</v>
      </c>
      <c r="AA8" s="31">
        <v>6110</v>
      </c>
      <c r="AB8" s="69">
        <f t="shared" si="0"/>
        <v>7.6201958687164225E-5</v>
      </c>
      <c r="AC8" s="31">
        <v>7008</v>
      </c>
      <c r="AD8" s="69">
        <f t="shared" si="1"/>
        <v>6.120554058964028E-5</v>
      </c>
      <c r="AE8" s="31">
        <v>6555</v>
      </c>
      <c r="AF8" s="69">
        <f t="shared" si="2"/>
        <v>1.3971686436052347E-4</v>
      </c>
      <c r="AG8" s="31">
        <v>7403</v>
      </c>
      <c r="AH8" s="69">
        <f t="shared" si="3"/>
        <v>6.6249269125946093E-5</v>
      </c>
      <c r="AI8" s="31">
        <v>35071</v>
      </c>
      <c r="AJ8" s="69">
        <f t="shared" si="4"/>
        <v>2.8293620774770355E-4</v>
      </c>
      <c r="AK8" s="31">
        <v>3217</v>
      </c>
      <c r="AL8" s="69">
        <f t="shared" ref="AL8:AL71" si="5">AK8/96558669</f>
        <v>3.3316532148967379E-5</v>
      </c>
    </row>
    <row r="9" spans="1:38" s="3" customFormat="1" ht="13.9" x14ac:dyDescent="0.3">
      <c r="A9" s="3" t="s">
        <v>21</v>
      </c>
      <c r="B9" s="3" t="s">
        <v>22</v>
      </c>
      <c r="C9" s="24">
        <v>62576</v>
      </c>
      <c r="D9" s="63">
        <f t="shared" ref="D9:D69" si="6">C9/116280099</f>
        <v>5.3814883662938742E-4</v>
      </c>
      <c r="E9" s="24">
        <v>23140</v>
      </c>
      <c r="F9" s="63">
        <f>E9/85683670</f>
        <v>2.7006312871519157E-4</v>
      </c>
      <c r="G9" s="24">
        <v>93175</v>
      </c>
      <c r="H9" s="63">
        <f>G9/95675191</f>
        <v>9.7386792778913816E-4</v>
      </c>
      <c r="I9" s="24">
        <v>211110</v>
      </c>
      <c r="J9" s="63">
        <f>I9/117354501</f>
        <v>1.7989084202232686E-3</v>
      </c>
      <c r="K9" s="24">
        <v>112387</v>
      </c>
      <c r="L9" s="63">
        <f>K9/82819197</f>
        <v>1.3570162965960658E-3</v>
      </c>
      <c r="M9" s="24">
        <v>124466</v>
      </c>
      <c r="N9" s="63">
        <f>M9/110865175</f>
        <v>1.1226789656896316E-3</v>
      </c>
      <c r="O9" s="24">
        <v>197687</v>
      </c>
      <c r="P9" s="63">
        <f>O9/142991263</f>
        <v>1.3825110419508639E-3</v>
      </c>
      <c r="Q9" s="24">
        <v>291563</v>
      </c>
      <c r="R9" s="63">
        <f>Q9/148832627</f>
        <v>1.95899921863235E-3</v>
      </c>
      <c r="S9" s="24">
        <v>391362</v>
      </c>
      <c r="T9" s="63">
        <f>S9/108933185</f>
        <v>3.5926793107169319E-3</v>
      </c>
      <c r="U9" s="31">
        <v>3374</v>
      </c>
      <c r="V9" s="69">
        <v>3.1311301338145166E-4</v>
      </c>
      <c r="W9" s="31">
        <v>3487</v>
      </c>
      <c r="X9" s="69">
        <v>2.3498341739477046E-4</v>
      </c>
      <c r="Y9" s="31">
        <v>3201</v>
      </c>
      <c r="Z9" s="72">
        <v>2.3581074585369788E-4</v>
      </c>
      <c r="AA9" s="31">
        <v>1564</v>
      </c>
      <c r="AB9" s="69">
        <f t="shared" si="0"/>
        <v>1.9505705955274114E-5</v>
      </c>
      <c r="AC9" s="31">
        <v>1599</v>
      </c>
      <c r="AD9" s="69">
        <f t="shared" si="1"/>
        <v>1.3965134047208162E-5</v>
      </c>
      <c r="AE9" s="31">
        <v>1492</v>
      </c>
      <c r="AF9" s="69">
        <f t="shared" si="2"/>
        <v>3.180130612141892E-5</v>
      </c>
      <c r="AG9" s="31">
        <v>30265</v>
      </c>
      <c r="AH9" s="69">
        <f t="shared" si="3"/>
        <v>2.708407578139617E-4</v>
      </c>
      <c r="AI9" s="31">
        <v>32305</v>
      </c>
      <c r="AJ9" s="69">
        <f t="shared" si="4"/>
        <v>2.6062143056341603E-4</v>
      </c>
      <c r="AK9" s="31">
        <v>31938</v>
      </c>
      <c r="AL9" s="69">
        <f t="shared" si="5"/>
        <v>3.3076263716932551E-4</v>
      </c>
    </row>
    <row r="10" spans="1:38" s="3" customFormat="1" ht="13.9" x14ac:dyDescent="0.3">
      <c r="A10" s="3" t="s">
        <v>23</v>
      </c>
      <c r="B10" s="3" t="s">
        <v>14</v>
      </c>
      <c r="C10" s="24">
        <v>11028</v>
      </c>
      <c r="D10" s="63">
        <f t="shared" si="6"/>
        <v>9.4839960533573339E-5</v>
      </c>
      <c r="E10" s="24">
        <v>12991</v>
      </c>
      <c r="F10" s="63">
        <f>E10/85683670</f>
        <v>1.5161582131110863E-4</v>
      </c>
      <c r="G10" s="24">
        <v>10293</v>
      </c>
      <c r="H10" s="63">
        <f t="shared" ref="H10:H73" si="7">G10/95675191</f>
        <v>1.0758274838458384E-4</v>
      </c>
      <c r="I10" s="24">
        <v>22818</v>
      </c>
      <c r="J10" s="63">
        <f t="shared" ref="J10:J73" si="8">I10/117354501</f>
        <v>1.9443651334685494E-4</v>
      </c>
      <c r="K10" s="24">
        <v>23001</v>
      </c>
      <c r="L10" s="63">
        <f t="shared" ref="L10:L73" si="9">K10/82819197</f>
        <v>2.7772546502714823E-4</v>
      </c>
      <c r="M10" s="24">
        <v>22312</v>
      </c>
      <c r="N10" s="63">
        <f t="shared" ref="N10:N73" si="10">M10/110865175</f>
        <v>2.0125345943845758E-4</v>
      </c>
      <c r="O10" s="24">
        <v>1026651</v>
      </c>
      <c r="P10" s="63">
        <f t="shared" ref="P10:P73" si="11">O10/142991263</f>
        <v>7.1798162940906393E-3</v>
      </c>
      <c r="Q10" s="24">
        <v>1310932</v>
      </c>
      <c r="R10" s="63">
        <f t="shared" ref="R10:R73" si="12">Q10/148832627</f>
        <v>8.8080955528655695E-3</v>
      </c>
      <c r="S10" s="24">
        <v>1169419</v>
      </c>
      <c r="T10" s="63">
        <f t="shared" ref="T10:T73" si="13">S10/108933185</f>
        <v>1.0735195156553991E-2</v>
      </c>
      <c r="U10" s="31">
        <v>455</v>
      </c>
      <c r="V10" s="69">
        <v>4.2224783962228957E-5</v>
      </c>
      <c r="W10" s="31">
        <v>514</v>
      </c>
      <c r="X10" s="69">
        <v>3.4637647416378551E-5</v>
      </c>
      <c r="Y10" s="31">
        <v>403</v>
      </c>
      <c r="Z10" s="72">
        <v>2.9688138262742971E-5</v>
      </c>
      <c r="AA10" s="31">
        <v>112</v>
      </c>
      <c r="AB10" s="69">
        <f t="shared" si="0"/>
        <v>1.3968280479480184E-6</v>
      </c>
      <c r="AC10" s="31">
        <v>105</v>
      </c>
      <c r="AD10" s="69">
        <f t="shared" si="1"/>
        <v>9.1703506876601437E-7</v>
      </c>
      <c r="AE10" s="31">
        <v>102</v>
      </c>
      <c r="AF10" s="69">
        <f t="shared" si="2"/>
        <v>2.1740839305527682E-6</v>
      </c>
      <c r="AG10" s="31">
        <v>204</v>
      </c>
      <c r="AH10" s="69">
        <f t="shared" si="3"/>
        <v>1.8255910984321224E-6</v>
      </c>
      <c r="AI10" s="31">
        <v>207</v>
      </c>
      <c r="AJ10" s="69">
        <f t="shared" si="4"/>
        <v>1.6699779020779173E-6</v>
      </c>
      <c r="AK10" s="31">
        <v>214</v>
      </c>
      <c r="AL10" s="69">
        <f t="shared" si="5"/>
        <v>2.2162691575626422E-6</v>
      </c>
    </row>
    <row r="11" spans="1:38" s="3" customFormat="1" ht="13.9" x14ac:dyDescent="0.3">
      <c r="A11" s="3" t="s">
        <v>24</v>
      </c>
      <c r="B11" s="3" t="s">
        <v>18</v>
      </c>
      <c r="C11" s="24" t="s">
        <v>16</v>
      </c>
      <c r="D11" s="64" t="s">
        <v>16</v>
      </c>
      <c r="E11" s="24" t="s">
        <v>16</v>
      </c>
      <c r="F11" s="64" t="s">
        <v>16</v>
      </c>
      <c r="G11" s="24" t="s">
        <v>16</v>
      </c>
      <c r="H11" s="64" t="s">
        <v>16</v>
      </c>
      <c r="I11" s="24" t="s">
        <v>16</v>
      </c>
      <c r="J11" s="63" t="s">
        <v>16</v>
      </c>
      <c r="K11" s="24" t="s">
        <v>16</v>
      </c>
      <c r="L11" s="63" t="s">
        <v>16</v>
      </c>
      <c r="M11" s="24" t="s">
        <v>16</v>
      </c>
      <c r="N11" s="63" t="s">
        <v>16</v>
      </c>
      <c r="O11" s="24" t="s">
        <v>16</v>
      </c>
      <c r="P11" s="63" t="s">
        <v>16</v>
      </c>
      <c r="Q11" s="24" t="s">
        <v>16</v>
      </c>
      <c r="R11" s="63" t="s">
        <v>16</v>
      </c>
      <c r="S11" s="24" t="s">
        <v>16</v>
      </c>
      <c r="T11" s="63" t="s">
        <v>16</v>
      </c>
      <c r="U11" s="31">
        <v>114</v>
      </c>
      <c r="V11" s="69">
        <v>1.0579396421305716E-5</v>
      </c>
      <c r="W11" s="31">
        <v>127</v>
      </c>
      <c r="X11" s="69">
        <v>8.5583292254476191E-6</v>
      </c>
      <c r="Y11" s="31">
        <v>102</v>
      </c>
      <c r="Z11" s="72">
        <v>7.5141193617860618E-6</v>
      </c>
      <c r="AA11" s="31">
        <v>629</v>
      </c>
      <c r="AB11" s="69">
        <f t="shared" si="0"/>
        <v>7.8446860907080685E-6</v>
      </c>
      <c r="AC11" s="31">
        <v>723</v>
      </c>
      <c r="AD11" s="69">
        <f t="shared" si="1"/>
        <v>6.3144414735031275E-6</v>
      </c>
      <c r="AE11" s="31">
        <v>610</v>
      </c>
      <c r="AF11" s="69">
        <f t="shared" si="2"/>
        <v>1.3001874486639102E-5</v>
      </c>
      <c r="AG11" s="31">
        <v>254</v>
      </c>
      <c r="AH11" s="69">
        <f t="shared" si="3"/>
        <v>2.2730398970674466E-6</v>
      </c>
      <c r="AI11" s="31">
        <v>1161</v>
      </c>
      <c r="AJ11" s="69">
        <f t="shared" si="4"/>
        <v>9.3663977986109272E-6</v>
      </c>
      <c r="AK11" s="31">
        <v>532</v>
      </c>
      <c r="AL11" s="69">
        <f t="shared" si="5"/>
        <v>5.5096037001089979E-6</v>
      </c>
    </row>
    <row r="12" spans="1:38" s="3" customFormat="1" ht="13.9" x14ac:dyDescent="0.3">
      <c r="A12" s="3" t="s">
        <v>25</v>
      </c>
      <c r="B12" s="3" t="s">
        <v>14</v>
      </c>
      <c r="C12" s="24">
        <v>29483</v>
      </c>
      <c r="D12" s="63">
        <f t="shared" si="6"/>
        <v>2.5355155571375976E-4</v>
      </c>
      <c r="E12" s="24">
        <v>103353</v>
      </c>
      <c r="F12" s="63">
        <f t="shared" ref="F12:F74" si="14">E12/85683670</f>
        <v>1.2062158401945201E-3</v>
      </c>
      <c r="G12" s="24">
        <v>8326</v>
      </c>
      <c r="H12" s="63">
        <f t="shared" si="7"/>
        <v>8.7023604687656172E-5</v>
      </c>
      <c r="I12" s="24">
        <v>2647</v>
      </c>
      <c r="J12" s="63">
        <f t="shared" si="8"/>
        <v>2.2555589921514812E-5</v>
      </c>
      <c r="K12" s="24">
        <v>2723</v>
      </c>
      <c r="L12" s="63">
        <f t="shared" si="9"/>
        <v>3.2878850539929773E-5</v>
      </c>
      <c r="M12" s="24">
        <v>3018</v>
      </c>
      <c r="N12" s="63">
        <f t="shared" si="10"/>
        <v>2.7222254418486239E-5</v>
      </c>
      <c r="O12" s="24">
        <v>5950</v>
      </c>
      <c r="P12" s="63">
        <f t="shared" si="11"/>
        <v>4.1610933949160233E-5</v>
      </c>
      <c r="Q12" s="24">
        <v>103602</v>
      </c>
      <c r="R12" s="63">
        <f t="shared" si="12"/>
        <v>6.9609736848896711E-4</v>
      </c>
      <c r="S12" s="24">
        <v>9814</v>
      </c>
      <c r="T12" s="63">
        <f t="shared" si="13"/>
        <v>9.009192194279457E-5</v>
      </c>
      <c r="U12" s="31">
        <v>7894</v>
      </c>
      <c r="V12" s="69">
        <v>7.3257680131392393E-4</v>
      </c>
      <c r="W12" s="31">
        <v>1358</v>
      </c>
      <c r="X12" s="69">
        <v>9.1513473135101318E-5</v>
      </c>
      <c r="Y12" s="31">
        <v>12885</v>
      </c>
      <c r="Z12" s="72">
        <v>9.4921007820209229E-4</v>
      </c>
      <c r="AA12" s="31">
        <v>648</v>
      </c>
      <c r="AB12" s="69">
        <f t="shared" si="0"/>
        <v>8.0816479916992502E-6</v>
      </c>
      <c r="AC12" s="31">
        <v>6230</v>
      </c>
      <c r="AD12" s="69">
        <f t="shared" si="1"/>
        <v>5.4410747413450184E-5</v>
      </c>
      <c r="AE12" s="31">
        <v>11939</v>
      </c>
      <c r="AF12" s="69">
        <f t="shared" si="2"/>
        <v>2.5447439261636762E-4</v>
      </c>
      <c r="AG12" s="31">
        <v>1663</v>
      </c>
      <c r="AH12" s="69">
        <f t="shared" si="3"/>
        <v>1.488214704261088E-5</v>
      </c>
      <c r="AI12" s="31">
        <v>1572</v>
      </c>
      <c r="AJ12" s="69">
        <f t="shared" si="4"/>
        <v>1.2682151024475777E-5</v>
      </c>
      <c r="AK12" s="31">
        <v>1455</v>
      </c>
      <c r="AL12" s="69">
        <f t="shared" si="5"/>
        <v>1.5068558991839459E-5</v>
      </c>
    </row>
    <row r="13" spans="1:38" s="3" customFormat="1" ht="13.9" x14ac:dyDescent="0.3">
      <c r="A13" s="3" t="s">
        <v>26</v>
      </c>
      <c r="B13" s="3" t="s">
        <v>22</v>
      </c>
      <c r="C13" s="24" t="s">
        <v>16</v>
      </c>
      <c r="D13" s="64" t="s">
        <v>16</v>
      </c>
      <c r="E13" s="24" t="s">
        <v>16</v>
      </c>
      <c r="F13" s="64" t="s">
        <v>16</v>
      </c>
      <c r="G13" s="24" t="s">
        <v>16</v>
      </c>
      <c r="H13" s="64" t="s">
        <v>16</v>
      </c>
      <c r="I13" s="24" t="s">
        <v>16</v>
      </c>
      <c r="J13" s="63" t="s">
        <v>16</v>
      </c>
      <c r="K13" s="24" t="s">
        <v>16</v>
      </c>
      <c r="L13" s="67" t="s">
        <v>16</v>
      </c>
      <c r="M13" s="24" t="s">
        <v>16</v>
      </c>
      <c r="N13" s="63" t="s">
        <v>16</v>
      </c>
      <c r="O13" s="24" t="s">
        <v>16</v>
      </c>
      <c r="P13" s="63" t="s">
        <v>16</v>
      </c>
      <c r="Q13" s="24" t="s">
        <v>16</v>
      </c>
      <c r="R13" s="63" t="s">
        <v>16</v>
      </c>
      <c r="S13" s="24" t="s">
        <v>16</v>
      </c>
      <c r="T13" s="63" t="s">
        <v>16</v>
      </c>
      <c r="U13" s="31">
        <v>1532</v>
      </c>
      <c r="V13" s="69">
        <v>1.421722396266698E-4</v>
      </c>
      <c r="W13" s="31">
        <v>1634</v>
      </c>
      <c r="X13" s="69">
        <v>1.1011267680615283E-4</v>
      </c>
      <c r="Y13" s="31">
        <v>1422</v>
      </c>
      <c r="Z13" s="72">
        <v>1.0475566404372334E-4</v>
      </c>
      <c r="AA13" s="31">
        <v>3521</v>
      </c>
      <c r="AB13" s="69">
        <f t="shared" si="0"/>
        <v>4.3912781757365828E-5</v>
      </c>
      <c r="AC13" s="31">
        <v>3204</v>
      </c>
      <c r="AD13" s="69">
        <f t="shared" si="1"/>
        <v>2.7982670098345811E-5</v>
      </c>
      <c r="AE13" s="31">
        <v>3321</v>
      </c>
      <c r="AF13" s="69">
        <f t="shared" si="2"/>
        <v>7.0785615032997479E-5</v>
      </c>
      <c r="AG13" s="31">
        <v>3008</v>
      </c>
      <c r="AH13" s="69">
        <f t="shared" si="3"/>
        <v>2.6918519725901098E-5</v>
      </c>
      <c r="AI13" s="31">
        <v>2983</v>
      </c>
      <c r="AJ13" s="69">
        <f t="shared" si="4"/>
        <v>2.4065430347335395E-5</v>
      </c>
      <c r="AK13" s="31">
        <v>3122</v>
      </c>
      <c r="AL13" s="69">
        <f t="shared" si="5"/>
        <v>3.233267434537649E-5</v>
      </c>
    </row>
    <row r="14" spans="1:38" s="3" customFormat="1" ht="13.9" x14ac:dyDescent="0.3">
      <c r="A14" s="3" t="s">
        <v>27</v>
      </c>
      <c r="B14" s="3" t="s">
        <v>14</v>
      </c>
      <c r="C14" s="24">
        <v>3102</v>
      </c>
      <c r="D14" s="63">
        <f t="shared" si="6"/>
        <v>2.6676963871521989E-5</v>
      </c>
      <c r="E14" s="24">
        <v>3288</v>
      </c>
      <c r="F14" s="63">
        <f t="shared" si="14"/>
        <v>3.8373706448381585E-5</v>
      </c>
      <c r="G14" s="24">
        <v>3341</v>
      </c>
      <c r="H14" s="63">
        <f t="shared" si="7"/>
        <v>3.4920233396764268E-5</v>
      </c>
      <c r="I14" s="24">
        <v>6339</v>
      </c>
      <c r="J14" s="63">
        <f t="shared" si="8"/>
        <v>5.4015823389679786E-5</v>
      </c>
      <c r="K14" s="24">
        <v>6104</v>
      </c>
      <c r="L14" s="63">
        <f t="shared" si="9"/>
        <v>7.3702718948120201E-5</v>
      </c>
      <c r="M14" s="24">
        <v>6244</v>
      </c>
      <c r="N14" s="63">
        <f t="shared" si="10"/>
        <v>5.6320661560314135E-5</v>
      </c>
      <c r="O14" s="24">
        <v>12144</v>
      </c>
      <c r="P14" s="63">
        <f t="shared" si="11"/>
        <v>8.4928265861949898E-5</v>
      </c>
      <c r="Q14" s="24">
        <v>11725</v>
      </c>
      <c r="R14" s="63">
        <f t="shared" si="12"/>
        <v>7.8779769169833971E-5</v>
      </c>
      <c r="S14" s="24">
        <v>10992</v>
      </c>
      <c r="T14" s="63">
        <f t="shared" si="13"/>
        <v>1.0090589015642937E-4</v>
      </c>
      <c r="U14" s="31" t="s">
        <v>16</v>
      </c>
      <c r="V14" s="69" t="s">
        <v>16</v>
      </c>
      <c r="W14" s="31" t="s">
        <v>16</v>
      </c>
      <c r="X14" s="69" t="s">
        <v>16</v>
      </c>
      <c r="Y14" s="31" t="s">
        <v>16</v>
      </c>
      <c r="Z14" s="73" t="s">
        <v>16</v>
      </c>
      <c r="AA14" s="31" t="s">
        <v>16</v>
      </c>
      <c r="AB14" s="69" t="s">
        <v>16</v>
      </c>
      <c r="AC14" s="31" t="s">
        <v>16</v>
      </c>
      <c r="AD14" s="69" t="s">
        <v>16</v>
      </c>
      <c r="AE14" s="31" t="s">
        <v>16</v>
      </c>
      <c r="AF14" s="69" t="s">
        <v>16</v>
      </c>
      <c r="AG14" s="31" t="s">
        <v>16</v>
      </c>
      <c r="AH14" s="69" t="s">
        <v>16</v>
      </c>
      <c r="AI14" s="31" t="s">
        <v>16</v>
      </c>
      <c r="AJ14" s="69" t="s">
        <v>16</v>
      </c>
      <c r="AK14" s="31" t="s">
        <v>16</v>
      </c>
      <c r="AL14" s="73" t="s">
        <v>16</v>
      </c>
    </row>
    <row r="15" spans="1:38" s="3" customFormat="1" ht="13.9" x14ac:dyDescent="0.3">
      <c r="A15" s="3" t="s">
        <v>28</v>
      </c>
      <c r="B15" s="3" t="s">
        <v>14</v>
      </c>
      <c r="C15" s="24">
        <v>16170</v>
      </c>
      <c r="D15" s="63">
        <f t="shared" si="6"/>
        <v>1.3906076911750822E-4</v>
      </c>
      <c r="E15" s="24">
        <v>17421</v>
      </c>
      <c r="F15" s="63">
        <f t="shared" si="14"/>
        <v>2.0331762166583202E-4</v>
      </c>
      <c r="G15" s="24">
        <v>16333</v>
      </c>
      <c r="H15" s="63">
        <f t="shared" si="7"/>
        <v>1.7071301169390923E-4</v>
      </c>
      <c r="I15" s="24">
        <v>22340</v>
      </c>
      <c r="J15" s="63">
        <f t="shared" si="8"/>
        <v>1.9036338452838719E-4</v>
      </c>
      <c r="K15" s="24">
        <v>20556</v>
      </c>
      <c r="L15" s="63">
        <f t="shared" si="9"/>
        <v>2.4820332416408241E-4</v>
      </c>
      <c r="M15" s="24">
        <v>21155</v>
      </c>
      <c r="N15" s="63">
        <f t="shared" si="10"/>
        <v>1.9081735991486958E-4</v>
      </c>
      <c r="O15" s="24">
        <v>9964</v>
      </c>
      <c r="P15" s="63">
        <f t="shared" si="11"/>
        <v>6.968257913771977E-5</v>
      </c>
      <c r="Q15" s="24">
        <v>13735</v>
      </c>
      <c r="R15" s="63">
        <f t="shared" si="12"/>
        <v>9.2284872456091231E-5</v>
      </c>
      <c r="S15" s="24">
        <v>15436</v>
      </c>
      <c r="T15" s="63">
        <f t="shared" si="13"/>
        <v>1.4170153934267137E-4</v>
      </c>
      <c r="U15" s="31">
        <v>10437</v>
      </c>
      <c r="V15" s="69">
        <v>9.6857158288743655E-4</v>
      </c>
      <c r="W15" s="31">
        <v>17816</v>
      </c>
      <c r="X15" s="69">
        <v>1.2005920746501952E-3</v>
      </c>
      <c r="Y15" s="31">
        <v>12756</v>
      </c>
      <c r="Z15" s="72">
        <v>9.3970692724453929E-4</v>
      </c>
      <c r="AA15" s="31">
        <v>14638</v>
      </c>
      <c r="AB15" s="69">
        <f t="shared" si="0"/>
        <v>1.8256043719520619E-4</v>
      </c>
      <c r="AC15" s="31">
        <v>21381</v>
      </c>
      <c r="AD15" s="69">
        <f t="shared" si="1"/>
        <v>1.8673454100272526E-4</v>
      </c>
      <c r="AE15" s="31">
        <v>16685</v>
      </c>
      <c r="AF15" s="69">
        <f t="shared" si="2"/>
        <v>3.5563323903208758E-4</v>
      </c>
      <c r="AG15" s="31">
        <v>15782</v>
      </c>
      <c r="AH15" s="69">
        <f t="shared" si="3"/>
        <v>1.4123273880125371E-4</v>
      </c>
      <c r="AI15" s="31">
        <v>14762</v>
      </c>
      <c r="AJ15" s="69">
        <f t="shared" si="4"/>
        <v>1.1909282024383678E-4</v>
      </c>
      <c r="AK15" s="31">
        <v>11734</v>
      </c>
      <c r="AL15" s="69">
        <f t="shared" si="5"/>
        <v>1.2152197334037403E-4</v>
      </c>
    </row>
    <row r="16" spans="1:38" s="3" customFormat="1" ht="13.9" x14ac:dyDescent="0.3">
      <c r="A16" s="3" t="s">
        <v>29</v>
      </c>
      <c r="B16" s="3" t="s">
        <v>22</v>
      </c>
      <c r="C16" s="24">
        <v>501</v>
      </c>
      <c r="D16" s="63">
        <f t="shared" si="6"/>
        <v>4.308561863195524E-6</v>
      </c>
      <c r="E16" s="24">
        <v>613</v>
      </c>
      <c r="F16" s="63">
        <f t="shared" si="14"/>
        <v>7.1542220355407277E-6</v>
      </c>
      <c r="G16" s="24">
        <v>557</v>
      </c>
      <c r="H16" s="63">
        <f t="shared" si="7"/>
        <v>5.8217809045189153E-6</v>
      </c>
      <c r="I16" s="24">
        <v>1209</v>
      </c>
      <c r="J16" s="63">
        <f t="shared" si="8"/>
        <v>1.0302118706124446E-5</v>
      </c>
      <c r="K16" s="24">
        <v>1141</v>
      </c>
      <c r="L16" s="63">
        <f t="shared" si="9"/>
        <v>1.3776999069430726E-5</v>
      </c>
      <c r="M16" s="24">
        <v>1137</v>
      </c>
      <c r="N16" s="63">
        <f t="shared" si="10"/>
        <v>1.0255700223266684E-5</v>
      </c>
      <c r="O16" s="24">
        <v>1998</v>
      </c>
      <c r="P16" s="63">
        <f t="shared" si="11"/>
        <v>1.3972881685785236E-5</v>
      </c>
      <c r="Q16" s="24">
        <v>2104</v>
      </c>
      <c r="R16" s="63">
        <f t="shared" si="12"/>
        <v>1.4136685230987693E-5</v>
      </c>
      <c r="S16" s="24">
        <v>2375</v>
      </c>
      <c r="T16" s="63">
        <f t="shared" si="13"/>
        <v>2.1802355269425016E-5</v>
      </c>
      <c r="U16" s="31" t="s">
        <v>16</v>
      </c>
      <c r="V16" s="69" t="s">
        <v>16</v>
      </c>
      <c r="W16" s="31" t="s">
        <v>16</v>
      </c>
      <c r="X16" s="69" t="s">
        <v>16</v>
      </c>
      <c r="Y16" s="31" t="s">
        <v>16</v>
      </c>
      <c r="Z16" s="73" t="s">
        <v>16</v>
      </c>
      <c r="AA16" s="31" t="s">
        <v>16</v>
      </c>
      <c r="AB16" s="69" t="s">
        <v>16</v>
      </c>
      <c r="AC16" s="31" t="s">
        <v>16</v>
      </c>
      <c r="AD16" s="69" t="s">
        <v>16</v>
      </c>
      <c r="AE16" s="31" t="s">
        <v>16</v>
      </c>
      <c r="AF16" s="69" t="s">
        <v>16</v>
      </c>
      <c r="AG16" s="31" t="s">
        <v>16</v>
      </c>
      <c r="AH16" s="69" t="s">
        <v>16</v>
      </c>
      <c r="AI16" s="31" t="s">
        <v>16</v>
      </c>
      <c r="AJ16" s="69" t="s">
        <v>16</v>
      </c>
      <c r="AK16" s="31" t="s">
        <v>16</v>
      </c>
      <c r="AL16" s="73" t="s">
        <v>16</v>
      </c>
    </row>
    <row r="17" spans="1:38" s="3" customFormat="1" ht="13.9" x14ac:dyDescent="0.3">
      <c r="A17" s="3" t="s">
        <v>30</v>
      </c>
      <c r="B17" s="3" t="s">
        <v>31</v>
      </c>
      <c r="C17" s="24">
        <v>400122</v>
      </c>
      <c r="D17" s="63">
        <f t="shared" si="6"/>
        <v>3.4410187421667054E-3</v>
      </c>
      <c r="E17" s="24">
        <v>391384</v>
      </c>
      <c r="F17" s="63">
        <f t="shared" si="14"/>
        <v>4.5677782009103949E-3</v>
      </c>
      <c r="G17" s="24">
        <v>384277</v>
      </c>
      <c r="H17" s="63">
        <f t="shared" si="7"/>
        <v>4.0164748665095429E-3</v>
      </c>
      <c r="I17" s="24">
        <v>911204</v>
      </c>
      <c r="J17" s="63">
        <f t="shared" si="8"/>
        <v>7.7645424098390569E-3</v>
      </c>
      <c r="K17" s="24">
        <v>780660</v>
      </c>
      <c r="L17" s="63">
        <f t="shared" si="9"/>
        <v>9.426075454462569E-3</v>
      </c>
      <c r="M17" s="24">
        <v>808864</v>
      </c>
      <c r="N17" s="63">
        <f t="shared" si="10"/>
        <v>7.2959249827549543E-3</v>
      </c>
      <c r="O17" s="24">
        <v>1006607</v>
      </c>
      <c r="P17" s="63">
        <f t="shared" si="11"/>
        <v>7.0396398974390487E-3</v>
      </c>
      <c r="Q17" s="24">
        <v>1530339</v>
      </c>
      <c r="R17" s="63">
        <f t="shared" si="12"/>
        <v>1.028228172039186E-2</v>
      </c>
      <c r="S17" s="24">
        <v>1311497</v>
      </c>
      <c r="T17" s="63">
        <f t="shared" si="13"/>
        <v>1.2039462538435831E-2</v>
      </c>
      <c r="U17" s="31">
        <v>302143</v>
      </c>
      <c r="V17" s="69">
        <v>2.8039390990548887E-2</v>
      </c>
      <c r="W17" s="31">
        <v>132922</v>
      </c>
      <c r="X17" s="69">
        <v>8.95740344334605E-3</v>
      </c>
      <c r="Y17" s="31">
        <v>295998</v>
      </c>
      <c r="Z17" s="72">
        <v>2.180553238088187E-2</v>
      </c>
      <c r="AA17" s="31">
        <v>38852</v>
      </c>
      <c r="AB17" s="69">
        <f t="shared" si="0"/>
        <v>4.8454967248996798E-4</v>
      </c>
      <c r="AC17" s="31">
        <v>190251</v>
      </c>
      <c r="AD17" s="69">
        <f t="shared" si="1"/>
        <v>1.6615889415981238E-3</v>
      </c>
      <c r="AE17" s="31">
        <v>67818</v>
      </c>
      <c r="AF17" s="69">
        <f t="shared" si="2"/>
        <v>1.4455100392375257E-3</v>
      </c>
      <c r="AG17" s="31">
        <v>762594</v>
      </c>
      <c r="AH17" s="69">
        <f t="shared" si="3"/>
        <v>6.8244353829301271E-3</v>
      </c>
      <c r="AI17" s="31">
        <v>1771177</v>
      </c>
      <c r="AJ17" s="69">
        <f t="shared" si="4"/>
        <v>1.4289016669896903E-2</v>
      </c>
      <c r="AK17" s="31">
        <v>755244</v>
      </c>
      <c r="AL17" s="69">
        <f t="shared" si="5"/>
        <v>7.8216074001600001E-3</v>
      </c>
    </row>
    <row r="18" spans="1:38" s="3" customFormat="1" ht="13.9" x14ac:dyDescent="0.3">
      <c r="A18" s="3" t="s">
        <v>32</v>
      </c>
      <c r="B18" s="3" t="s">
        <v>31</v>
      </c>
      <c r="C18" s="24" t="s">
        <v>16</v>
      </c>
      <c r="D18" s="64" t="s">
        <v>16</v>
      </c>
      <c r="E18" s="24" t="s">
        <v>16</v>
      </c>
      <c r="F18" s="64" t="s">
        <v>16</v>
      </c>
      <c r="G18" s="24" t="s">
        <v>16</v>
      </c>
      <c r="H18" s="64" t="s">
        <v>16</v>
      </c>
      <c r="I18" s="24" t="s">
        <v>16</v>
      </c>
      <c r="J18" s="63" t="s">
        <v>16</v>
      </c>
      <c r="K18" s="24" t="s">
        <v>16</v>
      </c>
      <c r="L18" s="63" t="s">
        <v>16</v>
      </c>
      <c r="M18" s="24" t="s">
        <v>16</v>
      </c>
      <c r="N18" s="63" t="s">
        <v>16</v>
      </c>
      <c r="O18" s="24" t="s">
        <v>16</v>
      </c>
      <c r="P18" s="63" t="s">
        <v>16</v>
      </c>
      <c r="Q18" s="24" t="s">
        <v>16</v>
      </c>
      <c r="R18" s="63" t="s">
        <v>16</v>
      </c>
      <c r="S18" s="24" t="s">
        <v>16</v>
      </c>
      <c r="T18" s="63" t="s">
        <v>16</v>
      </c>
      <c r="U18" s="31">
        <v>2128</v>
      </c>
      <c r="V18" s="69">
        <v>1.9748206653104005E-4</v>
      </c>
      <c r="W18" s="31">
        <v>2034</v>
      </c>
      <c r="X18" s="69">
        <v>1.3706804444535794E-4</v>
      </c>
      <c r="Y18" s="31">
        <v>2306</v>
      </c>
      <c r="Z18" s="72">
        <v>1.6987803184586919E-4</v>
      </c>
      <c r="AA18" s="31">
        <v>4233</v>
      </c>
      <c r="AB18" s="69">
        <f t="shared" si="0"/>
        <v>5.2792617205035377E-5</v>
      </c>
      <c r="AC18" s="31">
        <v>3543</v>
      </c>
      <c r="AD18" s="69">
        <f t="shared" si="1"/>
        <v>3.0943383320361799E-5</v>
      </c>
      <c r="AE18" s="31">
        <v>5832</v>
      </c>
      <c r="AF18" s="69">
        <f t="shared" si="2"/>
        <v>1.2430644591160533E-4</v>
      </c>
      <c r="AG18" s="31">
        <v>7492</v>
      </c>
      <c r="AH18" s="69">
        <f t="shared" si="3"/>
        <v>6.7045727987516968E-5</v>
      </c>
      <c r="AI18" s="31">
        <v>7259</v>
      </c>
      <c r="AJ18" s="69">
        <f t="shared" si="4"/>
        <v>5.8562171938085025E-5</v>
      </c>
      <c r="AK18" s="31">
        <v>7632</v>
      </c>
      <c r="AL18" s="69">
        <f t="shared" si="5"/>
        <v>7.9040029021112542E-5</v>
      </c>
    </row>
    <row r="19" spans="1:38" s="3" customFormat="1" ht="13.9" x14ac:dyDescent="0.3">
      <c r="A19" s="3" t="s">
        <v>33</v>
      </c>
      <c r="B19" s="3" t="s">
        <v>18</v>
      </c>
      <c r="C19" s="24">
        <v>473</v>
      </c>
      <c r="D19" s="63">
        <f t="shared" si="6"/>
        <v>4.0677639945937784E-6</v>
      </c>
      <c r="E19" s="24">
        <v>525</v>
      </c>
      <c r="F19" s="63">
        <f t="shared" si="14"/>
        <v>6.1271885296229722E-6</v>
      </c>
      <c r="G19" s="24">
        <v>450</v>
      </c>
      <c r="H19" s="63">
        <f t="shared" si="7"/>
        <v>4.7034136571517269E-6</v>
      </c>
      <c r="I19" s="24">
        <v>1501</v>
      </c>
      <c r="J19" s="63">
        <f t="shared" si="8"/>
        <v>1.2790306185188414E-5</v>
      </c>
      <c r="K19" s="24">
        <v>1422</v>
      </c>
      <c r="L19" s="63">
        <f t="shared" si="9"/>
        <v>1.7169932232016206E-5</v>
      </c>
      <c r="M19" s="24">
        <v>1493</v>
      </c>
      <c r="N19" s="63">
        <f t="shared" si="10"/>
        <v>1.3466807768986068E-5</v>
      </c>
      <c r="O19" s="24">
        <v>855</v>
      </c>
      <c r="P19" s="63">
        <f t="shared" si="11"/>
        <v>5.9793863069801687E-6</v>
      </c>
      <c r="Q19" s="24">
        <v>1103</v>
      </c>
      <c r="R19" s="63">
        <f t="shared" si="12"/>
        <v>7.4110094152944031E-6</v>
      </c>
      <c r="S19" s="24">
        <v>984</v>
      </c>
      <c r="T19" s="63">
        <f t="shared" si="13"/>
        <v>9.0330600358375648E-6</v>
      </c>
      <c r="U19" s="31">
        <v>251</v>
      </c>
      <c r="V19" s="69">
        <v>2.3293232471471359E-5</v>
      </c>
      <c r="W19" s="31">
        <v>235</v>
      </c>
      <c r="X19" s="69">
        <v>1.5836278488032997E-5</v>
      </c>
      <c r="Y19" s="31">
        <v>240</v>
      </c>
      <c r="Z19" s="72">
        <v>1.7680280851261322E-5</v>
      </c>
      <c r="AA19" s="31">
        <v>721</v>
      </c>
      <c r="AB19" s="69">
        <f t="shared" si="0"/>
        <v>8.9920805586653679E-6</v>
      </c>
      <c r="AC19" s="31">
        <v>642</v>
      </c>
      <c r="AD19" s="69">
        <f t="shared" si="1"/>
        <v>5.6070144204550592E-6</v>
      </c>
      <c r="AE19" s="31">
        <v>613</v>
      </c>
      <c r="AF19" s="69">
        <f t="shared" si="2"/>
        <v>1.3065818131655361E-5</v>
      </c>
      <c r="AG19" s="31">
        <v>119</v>
      </c>
      <c r="AH19" s="69">
        <f t="shared" si="3"/>
        <v>1.0649281407520714E-6</v>
      </c>
      <c r="AI19" s="31">
        <v>102</v>
      </c>
      <c r="AJ19" s="69">
        <f t="shared" si="4"/>
        <v>8.2288766189346646E-7</v>
      </c>
      <c r="AK19" s="31">
        <v>98</v>
      </c>
      <c r="AL19" s="69">
        <f t="shared" si="5"/>
        <v>1.0149269973884997E-6</v>
      </c>
    </row>
    <row r="20" spans="1:38" s="3" customFormat="1" ht="13.9" x14ac:dyDescent="0.3">
      <c r="A20" s="3" t="s">
        <v>34</v>
      </c>
      <c r="B20" s="3" t="s">
        <v>35</v>
      </c>
      <c r="C20" s="24">
        <v>13443</v>
      </c>
      <c r="D20" s="63">
        <f t="shared" si="6"/>
        <v>1.1560877670047391E-4</v>
      </c>
      <c r="E20" s="24">
        <v>12557</v>
      </c>
      <c r="F20" s="63">
        <f t="shared" si="14"/>
        <v>1.4655067879328697E-4</v>
      </c>
      <c r="G20" s="24">
        <v>13244</v>
      </c>
      <c r="H20" s="63">
        <f t="shared" si="7"/>
        <v>1.3842668994514993E-4</v>
      </c>
      <c r="I20" s="24">
        <v>82350</v>
      </c>
      <c r="J20" s="63">
        <f t="shared" si="8"/>
        <v>7.0171999623601996E-4</v>
      </c>
      <c r="K20" s="24">
        <v>12655</v>
      </c>
      <c r="L20" s="63">
        <f t="shared" si="9"/>
        <v>1.5280273726875183E-4</v>
      </c>
      <c r="M20" s="24">
        <v>57762</v>
      </c>
      <c r="N20" s="63">
        <f t="shared" si="10"/>
        <v>5.2101121925798616E-4</v>
      </c>
      <c r="O20" s="24">
        <v>20386</v>
      </c>
      <c r="P20" s="63">
        <f t="shared" si="11"/>
        <v>1.425681511743833E-4</v>
      </c>
      <c r="Q20" s="24">
        <v>22830</v>
      </c>
      <c r="R20" s="63">
        <f t="shared" si="12"/>
        <v>1.5339378508719058E-4</v>
      </c>
      <c r="S20" s="24">
        <v>21723</v>
      </c>
      <c r="T20" s="63">
        <f t="shared" si="13"/>
        <v>1.994158162179872E-4</v>
      </c>
      <c r="U20" s="31">
        <v>7834</v>
      </c>
      <c r="V20" s="69">
        <v>7.2700869793428937E-4</v>
      </c>
      <c r="W20" s="31">
        <v>15025</v>
      </c>
      <c r="X20" s="69">
        <v>1.0125109969476415E-3</v>
      </c>
      <c r="Y20" s="31">
        <v>5339</v>
      </c>
      <c r="Z20" s="72">
        <v>3.9331258110368415E-4</v>
      </c>
      <c r="AA20" s="31">
        <v>1723</v>
      </c>
      <c r="AB20" s="69">
        <f t="shared" si="0"/>
        <v>2.1488702916200318E-5</v>
      </c>
      <c r="AC20" s="31">
        <v>1648</v>
      </c>
      <c r="AD20" s="69">
        <f t="shared" si="1"/>
        <v>1.4393083745965635E-5</v>
      </c>
      <c r="AE20" s="31">
        <v>1572</v>
      </c>
      <c r="AF20" s="69">
        <f t="shared" si="2"/>
        <v>3.3506469988519132E-5</v>
      </c>
      <c r="AG20" s="31">
        <v>3512</v>
      </c>
      <c r="AH20" s="69">
        <f t="shared" si="3"/>
        <v>3.1428803616145164E-5</v>
      </c>
      <c r="AI20" s="31">
        <v>3662</v>
      </c>
      <c r="AJ20" s="69">
        <f t="shared" si="4"/>
        <v>2.9543280567194845E-5</v>
      </c>
      <c r="AK20" s="31">
        <v>3450</v>
      </c>
      <c r="AL20" s="69">
        <f t="shared" si="5"/>
        <v>3.5729572867248203E-5</v>
      </c>
    </row>
    <row r="21" spans="1:38" s="3" customFormat="1" ht="13.9" x14ac:dyDescent="0.3">
      <c r="A21" s="3" t="s">
        <v>36</v>
      </c>
      <c r="B21" s="3" t="s">
        <v>22</v>
      </c>
      <c r="C21" s="24">
        <v>1199333</v>
      </c>
      <c r="D21" s="63">
        <f t="shared" si="6"/>
        <v>1.0314172505133489E-2</v>
      </c>
      <c r="E21" s="24">
        <v>665940</v>
      </c>
      <c r="F21" s="63">
        <f t="shared" si="14"/>
        <v>7.7720760560326136E-3</v>
      </c>
      <c r="G21" s="24">
        <v>1099877</v>
      </c>
      <c r="H21" s="63">
        <f t="shared" si="7"/>
        <v>1.1495947784415711E-2</v>
      </c>
      <c r="I21" s="24">
        <v>74282</v>
      </c>
      <c r="J21" s="63">
        <f t="shared" si="8"/>
        <v>6.329710353418826E-4</v>
      </c>
      <c r="K21" s="24">
        <v>69710</v>
      </c>
      <c r="L21" s="63">
        <f t="shared" si="9"/>
        <v>8.4171306321649075E-4</v>
      </c>
      <c r="M21" s="24">
        <v>66555</v>
      </c>
      <c r="N21" s="63">
        <f t="shared" si="10"/>
        <v>6.0032377164425169E-4</v>
      </c>
      <c r="O21" s="24">
        <v>48371</v>
      </c>
      <c r="P21" s="63">
        <f t="shared" si="11"/>
        <v>3.3827940942097979E-4</v>
      </c>
      <c r="Q21" s="24">
        <v>109823</v>
      </c>
      <c r="R21" s="63">
        <f t="shared" si="12"/>
        <v>7.3789599910777624E-4</v>
      </c>
      <c r="S21" s="24">
        <v>141935</v>
      </c>
      <c r="T21" s="63">
        <f t="shared" si="13"/>
        <v>1.302954650596143E-3</v>
      </c>
      <c r="U21" s="31">
        <v>211657</v>
      </c>
      <c r="V21" s="69">
        <v>1.9642134283721965E-2</v>
      </c>
      <c r="W21" s="31">
        <v>254518</v>
      </c>
      <c r="X21" s="69">
        <v>1.7151565651988009E-2</v>
      </c>
      <c r="Y21" s="31">
        <v>368429</v>
      </c>
      <c r="Z21" s="72">
        <v>2.7141367473955656E-2</v>
      </c>
      <c r="AA21" s="31">
        <v>66576</v>
      </c>
      <c r="AB21" s="69">
        <f t="shared" si="0"/>
        <v>8.3031450107310073E-4</v>
      </c>
      <c r="AC21" s="31">
        <v>57953</v>
      </c>
      <c r="AD21" s="69">
        <f t="shared" si="1"/>
        <v>5.0614222228758884E-4</v>
      </c>
      <c r="AE21" s="31">
        <v>32465</v>
      </c>
      <c r="AF21" s="69">
        <f t="shared" si="2"/>
        <v>6.919768118176041E-4</v>
      </c>
      <c r="AG21" s="31">
        <v>703376</v>
      </c>
      <c r="AH21" s="69">
        <f t="shared" si="3"/>
        <v>6.2944949237783944E-3</v>
      </c>
      <c r="AI21" s="31">
        <v>949931</v>
      </c>
      <c r="AJ21" s="69">
        <f t="shared" si="4"/>
        <v>7.6635931328443378E-3</v>
      </c>
      <c r="AK21" s="31">
        <v>81781</v>
      </c>
      <c r="AL21" s="69">
        <f t="shared" si="5"/>
        <v>8.469565793207029E-4</v>
      </c>
    </row>
    <row r="22" spans="1:38" s="3" customFormat="1" ht="13.9" x14ac:dyDescent="0.3">
      <c r="A22" s="3" t="s">
        <v>37</v>
      </c>
      <c r="B22" s="3" t="s">
        <v>38</v>
      </c>
      <c r="C22" s="24">
        <v>99949</v>
      </c>
      <c r="D22" s="63">
        <f t="shared" si="6"/>
        <v>8.5955379174556775E-4</v>
      </c>
      <c r="E22" s="24">
        <v>81051</v>
      </c>
      <c r="F22" s="63">
        <f t="shared" si="14"/>
        <v>9.4593287145613623E-4</v>
      </c>
      <c r="G22" s="24">
        <v>7417</v>
      </c>
      <c r="H22" s="63">
        <f t="shared" si="7"/>
        <v>7.7522709100209683E-5</v>
      </c>
      <c r="I22" s="24">
        <v>25504</v>
      </c>
      <c r="J22" s="63">
        <f t="shared" si="8"/>
        <v>2.1732442967824472E-4</v>
      </c>
      <c r="K22" s="24">
        <v>52865</v>
      </c>
      <c r="L22" s="63">
        <f t="shared" si="9"/>
        <v>6.3831819088996965E-4</v>
      </c>
      <c r="M22" s="24">
        <v>42365</v>
      </c>
      <c r="N22" s="63">
        <f t="shared" si="10"/>
        <v>3.8213081790562274E-4</v>
      </c>
      <c r="O22" s="24">
        <v>13097</v>
      </c>
      <c r="P22" s="63">
        <f t="shared" si="11"/>
        <v>9.1593008728092714E-5</v>
      </c>
      <c r="Q22" s="24">
        <v>4947</v>
      </c>
      <c r="R22" s="63">
        <f t="shared" si="12"/>
        <v>3.3238679580654048E-5</v>
      </c>
      <c r="S22" s="24">
        <v>8225</v>
      </c>
      <c r="T22" s="63">
        <f t="shared" si="13"/>
        <v>7.5504998775166631E-5</v>
      </c>
      <c r="U22" s="31">
        <v>56320</v>
      </c>
      <c r="V22" s="69">
        <v>5.2265930390169996E-3</v>
      </c>
      <c r="W22" s="31">
        <v>11507</v>
      </c>
      <c r="X22" s="69">
        <v>7.7543853856083269E-4</v>
      </c>
      <c r="Y22" s="31">
        <v>35582</v>
      </c>
      <c r="Z22" s="72">
        <v>2.6212489718732516E-3</v>
      </c>
      <c r="AA22" s="31">
        <v>37029</v>
      </c>
      <c r="AB22" s="69">
        <f t="shared" si="0"/>
        <v>4.6181380167381408E-4</v>
      </c>
      <c r="AC22" s="31">
        <v>33691</v>
      </c>
      <c r="AD22" s="69">
        <f t="shared" si="1"/>
        <v>2.9424598573138849E-4</v>
      </c>
      <c r="AE22" s="31">
        <v>6247</v>
      </c>
      <c r="AF22" s="69">
        <f t="shared" si="2"/>
        <v>1.3315198347218767E-4</v>
      </c>
      <c r="AG22" s="31">
        <v>8834</v>
      </c>
      <c r="AH22" s="69">
        <f t="shared" si="3"/>
        <v>7.9055253742889067E-5</v>
      </c>
      <c r="AI22" s="31">
        <v>3467</v>
      </c>
      <c r="AJ22" s="69">
        <f t="shared" si="4"/>
        <v>2.7970112978280863E-5</v>
      </c>
      <c r="AK22" s="31">
        <v>17138</v>
      </c>
      <c r="AL22" s="69">
        <f t="shared" si="5"/>
        <v>1.7748794776779701E-4</v>
      </c>
    </row>
    <row r="23" spans="1:38" s="3" customFormat="1" ht="13.9" x14ac:dyDescent="0.3">
      <c r="A23" s="3" t="s">
        <v>39</v>
      </c>
      <c r="B23" s="3" t="s">
        <v>18</v>
      </c>
      <c r="C23" s="24">
        <v>241</v>
      </c>
      <c r="D23" s="63">
        <f t="shared" si="6"/>
        <v>2.072581654750741E-6</v>
      </c>
      <c r="E23" s="24">
        <v>406</v>
      </c>
      <c r="F23" s="63">
        <f t="shared" si="14"/>
        <v>4.7383591295750986E-6</v>
      </c>
      <c r="G23" s="24">
        <v>246</v>
      </c>
      <c r="H23" s="63">
        <f t="shared" si="7"/>
        <v>2.5711994659096106E-6</v>
      </c>
      <c r="I23" s="24">
        <v>816</v>
      </c>
      <c r="J23" s="63">
        <f t="shared" si="8"/>
        <v>6.9532910373842417E-6</v>
      </c>
      <c r="K23" s="24">
        <v>834</v>
      </c>
      <c r="L23" s="63">
        <f t="shared" si="9"/>
        <v>1.0070129030591784E-5</v>
      </c>
      <c r="M23" s="24">
        <v>484</v>
      </c>
      <c r="N23" s="63">
        <f t="shared" si="10"/>
        <v>4.3656630677757919E-6</v>
      </c>
      <c r="O23" s="24">
        <v>1044</v>
      </c>
      <c r="P23" s="63">
        <f t="shared" si="11"/>
        <v>7.3011453853652585E-6</v>
      </c>
      <c r="Q23" s="24">
        <v>349</v>
      </c>
      <c r="R23" s="63">
        <f t="shared" si="12"/>
        <v>2.3449159437332244E-6</v>
      </c>
      <c r="S23" s="24">
        <v>2078</v>
      </c>
      <c r="T23" s="63">
        <f t="shared" si="13"/>
        <v>1.9075913368364285E-5</v>
      </c>
      <c r="U23" s="31">
        <v>2583</v>
      </c>
      <c r="V23" s="69">
        <v>2.39706850493269E-4</v>
      </c>
      <c r="W23" s="31">
        <v>3001</v>
      </c>
      <c r="X23" s="69">
        <v>2.0223264571313625E-4</v>
      </c>
      <c r="Y23" s="31">
        <v>2056</v>
      </c>
      <c r="Z23" s="72">
        <v>1.5146107262580533E-4</v>
      </c>
      <c r="AA23" s="31">
        <v>4467</v>
      </c>
      <c r="AB23" s="69">
        <f t="shared" si="0"/>
        <v>5.5710990090926773E-5</v>
      </c>
      <c r="AC23" s="31">
        <v>5124</v>
      </c>
      <c r="AD23" s="69">
        <f t="shared" si="1"/>
        <v>4.4751311355781502E-5</v>
      </c>
      <c r="AE23" s="31">
        <v>9864</v>
      </c>
      <c r="AF23" s="69">
        <f t="shared" si="2"/>
        <v>2.1024670481345592E-4</v>
      </c>
      <c r="AG23" s="31">
        <v>2103</v>
      </c>
      <c r="AH23" s="69">
        <f t="shared" si="3"/>
        <v>1.8819696470601732E-5</v>
      </c>
      <c r="AI23" s="31">
        <v>2241</v>
      </c>
      <c r="AJ23" s="69">
        <f t="shared" si="4"/>
        <v>1.8079325983365278E-5</v>
      </c>
      <c r="AK23" s="31">
        <v>1283</v>
      </c>
      <c r="AL23" s="69">
        <f t="shared" si="5"/>
        <v>1.3287258547443317E-5</v>
      </c>
    </row>
    <row r="24" spans="1:38" s="3" customFormat="1" ht="13.9" x14ac:dyDescent="0.3">
      <c r="A24" s="3" t="s">
        <v>40</v>
      </c>
      <c r="B24" s="3" t="s">
        <v>18</v>
      </c>
      <c r="C24" s="24" t="s">
        <v>16</v>
      </c>
      <c r="D24" s="64" t="s">
        <v>16</v>
      </c>
      <c r="E24" s="24" t="s">
        <v>16</v>
      </c>
      <c r="F24" s="64" t="s">
        <v>16</v>
      </c>
      <c r="G24" s="24" t="s">
        <v>16</v>
      </c>
      <c r="H24" s="64" t="s">
        <v>16</v>
      </c>
      <c r="I24" s="24" t="s">
        <v>16</v>
      </c>
      <c r="J24" s="63" t="s">
        <v>16</v>
      </c>
      <c r="K24" s="24" t="s">
        <v>16</v>
      </c>
      <c r="L24" s="63" t="s">
        <v>16</v>
      </c>
      <c r="M24" s="24" t="s">
        <v>16</v>
      </c>
      <c r="N24" s="63" t="s">
        <v>16</v>
      </c>
      <c r="O24" s="24" t="s">
        <v>16</v>
      </c>
      <c r="P24" s="63" t="s">
        <v>16</v>
      </c>
      <c r="Q24" s="24" t="s">
        <v>16</v>
      </c>
      <c r="R24" s="63" t="s">
        <v>16</v>
      </c>
      <c r="S24" s="24" t="s">
        <v>16</v>
      </c>
      <c r="T24" s="63" t="s">
        <v>16</v>
      </c>
      <c r="U24" s="31">
        <v>866</v>
      </c>
      <c r="V24" s="69">
        <v>8.0366292112725877E-5</v>
      </c>
      <c r="W24" s="31">
        <v>668</v>
      </c>
      <c r="X24" s="69">
        <v>4.501546395747252E-5</v>
      </c>
      <c r="Y24" s="31">
        <v>736</v>
      </c>
      <c r="Z24" s="72">
        <v>5.4219527943868056E-5</v>
      </c>
      <c r="AA24" s="31">
        <v>372</v>
      </c>
      <c r="AB24" s="69">
        <f t="shared" si="0"/>
        <v>4.6394645878273468E-6</v>
      </c>
      <c r="AC24" s="31">
        <v>320</v>
      </c>
      <c r="AD24" s="69">
        <f t="shared" si="1"/>
        <v>2.7947735429059486E-6</v>
      </c>
      <c r="AE24" s="31">
        <v>354</v>
      </c>
      <c r="AF24" s="69">
        <f t="shared" si="2"/>
        <v>7.5453501119184308E-6</v>
      </c>
      <c r="AG24" s="31">
        <v>1205</v>
      </c>
      <c r="AH24" s="69">
        <f t="shared" si="3"/>
        <v>1.0783516047111312E-5</v>
      </c>
      <c r="AI24" s="31">
        <v>1221</v>
      </c>
      <c r="AJ24" s="69">
        <f t="shared" si="4"/>
        <v>9.8504493644306134E-6</v>
      </c>
      <c r="AK24" s="31">
        <v>1320</v>
      </c>
      <c r="AL24" s="69">
        <f t="shared" si="5"/>
        <v>1.3670445270947138E-5</v>
      </c>
    </row>
    <row r="25" spans="1:38" s="3" customFormat="1" ht="13.9" x14ac:dyDescent="0.3">
      <c r="A25" s="3" t="s">
        <v>41</v>
      </c>
      <c r="B25" s="3" t="s">
        <v>42</v>
      </c>
      <c r="C25" s="24">
        <v>1661</v>
      </c>
      <c r="D25" s="63">
        <f t="shared" si="6"/>
        <v>1.428447356241071E-5</v>
      </c>
      <c r="E25" s="24">
        <v>1705</v>
      </c>
      <c r="F25" s="63">
        <f t="shared" si="14"/>
        <v>1.9898774177156509E-5</v>
      </c>
      <c r="G25" s="24">
        <v>1658</v>
      </c>
      <c r="H25" s="63">
        <f t="shared" si="7"/>
        <v>1.7329466319016807E-5</v>
      </c>
      <c r="I25" s="24">
        <v>8068</v>
      </c>
      <c r="J25" s="63">
        <f t="shared" si="8"/>
        <v>6.874896089413733E-5</v>
      </c>
      <c r="K25" s="24">
        <v>8177</v>
      </c>
      <c r="L25" s="63">
        <f t="shared" si="9"/>
        <v>9.8733147581713456E-5</v>
      </c>
      <c r="M25" s="24">
        <v>7681</v>
      </c>
      <c r="N25" s="63">
        <f t="shared" si="10"/>
        <v>6.9282351288400528E-5</v>
      </c>
      <c r="O25" s="24">
        <v>1337</v>
      </c>
      <c r="P25" s="63">
        <f t="shared" si="11"/>
        <v>9.3502216285760061E-6</v>
      </c>
      <c r="Q25" s="24">
        <v>827</v>
      </c>
      <c r="R25" s="63">
        <f t="shared" si="12"/>
        <v>5.5565773222560936E-6</v>
      </c>
      <c r="S25" s="24">
        <v>1959</v>
      </c>
      <c r="T25" s="63">
        <f t="shared" si="13"/>
        <v>1.7983500620127835E-5</v>
      </c>
      <c r="U25" s="31" t="s">
        <v>16</v>
      </c>
      <c r="V25" s="69" t="s">
        <v>16</v>
      </c>
      <c r="W25" s="31" t="s">
        <v>16</v>
      </c>
      <c r="X25" s="69" t="s">
        <v>16</v>
      </c>
      <c r="Y25" s="31" t="s">
        <v>16</v>
      </c>
      <c r="Z25" s="73" t="s">
        <v>16</v>
      </c>
      <c r="AA25" s="31" t="s">
        <v>16</v>
      </c>
      <c r="AB25" s="69" t="s">
        <v>16</v>
      </c>
      <c r="AC25" s="31" t="s">
        <v>16</v>
      </c>
      <c r="AD25" s="69" t="s">
        <v>16</v>
      </c>
      <c r="AE25" s="31" t="s">
        <v>16</v>
      </c>
      <c r="AF25" s="69" t="s">
        <v>16</v>
      </c>
      <c r="AG25" s="31" t="s">
        <v>16</v>
      </c>
      <c r="AH25" s="69" t="s">
        <v>16</v>
      </c>
      <c r="AI25" s="31" t="s">
        <v>16</v>
      </c>
      <c r="AJ25" s="69" t="s">
        <v>16</v>
      </c>
      <c r="AK25" s="31" t="s">
        <v>16</v>
      </c>
      <c r="AL25" s="73" t="s">
        <v>16</v>
      </c>
    </row>
    <row r="26" spans="1:38" s="3" customFormat="1" ht="13.9" x14ac:dyDescent="0.3">
      <c r="A26" s="3" t="s">
        <v>43</v>
      </c>
      <c r="B26" s="3" t="s">
        <v>22</v>
      </c>
      <c r="C26" s="24">
        <v>102517</v>
      </c>
      <c r="D26" s="63">
        <f t="shared" si="6"/>
        <v>8.8163839626589934E-4</v>
      </c>
      <c r="E26" s="24">
        <v>42694</v>
      </c>
      <c r="F26" s="63">
        <f t="shared" si="14"/>
        <v>4.9827464206423462E-4</v>
      </c>
      <c r="G26" s="24">
        <v>70952</v>
      </c>
      <c r="H26" s="63">
        <f t="shared" si="7"/>
        <v>7.4159245733828737E-4</v>
      </c>
      <c r="I26" s="24">
        <v>180745</v>
      </c>
      <c r="J26" s="63">
        <f t="shared" si="8"/>
        <v>1.5401624859706063E-3</v>
      </c>
      <c r="K26" s="24">
        <v>117409</v>
      </c>
      <c r="L26" s="63">
        <f t="shared" si="9"/>
        <v>1.4176544116939458E-3</v>
      </c>
      <c r="M26" s="24">
        <v>105546</v>
      </c>
      <c r="N26" s="63">
        <f t="shared" si="10"/>
        <v>9.5202122758566879E-4</v>
      </c>
      <c r="O26" s="24">
        <v>82268</v>
      </c>
      <c r="P26" s="63">
        <f t="shared" si="11"/>
        <v>5.7533585111420413E-4</v>
      </c>
      <c r="Q26" s="24">
        <v>81493</v>
      </c>
      <c r="R26" s="63">
        <f t="shared" si="12"/>
        <v>5.4754795129699615E-4</v>
      </c>
      <c r="S26" s="24">
        <v>83379</v>
      </c>
      <c r="T26" s="63">
        <f t="shared" si="13"/>
        <v>7.6541413895132144E-4</v>
      </c>
      <c r="U26" s="31">
        <v>22452</v>
      </c>
      <c r="V26" s="69">
        <v>2.0835842846592626E-3</v>
      </c>
      <c r="W26" s="31">
        <v>19295</v>
      </c>
      <c r="X26" s="69">
        <v>1.3002595464961561E-3</v>
      </c>
      <c r="Y26" s="31">
        <v>24355</v>
      </c>
      <c r="Z26" s="72">
        <v>1.7941801672186229E-3</v>
      </c>
      <c r="AA26" s="31">
        <v>166593</v>
      </c>
      <c r="AB26" s="69">
        <f t="shared" si="0"/>
        <v>2.0776944195696808E-3</v>
      </c>
      <c r="AC26" s="31">
        <v>19340</v>
      </c>
      <c r="AD26" s="69">
        <f t="shared" si="1"/>
        <v>1.6890912599937827E-4</v>
      </c>
      <c r="AE26" s="31">
        <v>16100</v>
      </c>
      <c r="AF26" s="69">
        <f t="shared" si="2"/>
        <v>3.4316422825391731E-4</v>
      </c>
      <c r="AG26" s="31">
        <v>38657</v>
      </c>
      <c r="AH26" s="69">
        <f t="shared" si="3"/>
        <v>3.4594056417691448E-4</v>
      </c>
      <c r="AI26" s="31">
        <v>41472</v>
      </c>
      <c r="AJ26" s="69">
        <f t="shared" si="4"/>
        <v>3.3457644229456708E-4</v>
      </c>
      <c r="AK26" s="31">
        <v>40115</v>
      </c>
      <c r="AL26" s="69">
        <f t="shared" si="5"/>
        <v>4.1544690306367005E-4</v>
      </c>
    </row>
    <row r="27" spans="1:38" s="3" customFormat="1" ht="13.9" x14ac:dyDescent="0.3">
      <c r="A27" s="3" t="s">
        <v>44</v>
      </c>
      <c r="B27" s="3" t="s">
        <v>35</v>
      </c>
      <c r="C27" s="24">
        <v>290</v>
      </c>
      <c r="D27" s="63">
        <f t="shared" si="6"/>
        <v>2.4939779248037963E-6</v>
      </c>
      <c r="E27" s="24">
        <v>1086</v>
      </c>
      <c r="F27" s="63">
        <f t="shared" si="14"/>
        <v>1.2674527129848663E-5</v>
      </c>
      <c r="G27" s="24">
        <v>882</v>
      </c>
      <c r="H27" s="63">
        <f t="shared" si="7"/>
        <v>9.2186907680173852E-6</v>
      </c>
      <c r="I27" s="24">
        <v>2451</v>
      </c>
      <c r="J27" s="63">
        <f t="shared" si="8"/>
        <v>2.0885436682143107E-5</v>
      </c>
      <c r="K27" s="24">
        <v>2067</v>
      </c>
      <c r="L27" s="63">
        <f t="shared" si="9"/>
        <v>2.4957981662150143E-5</v>
      </c>
      <c r="M27" s="24">
        <v>1407</v>
      </c>
      <c r="N27" s="63">
        <f t="shared" si="10"/>
        <v>1.2691090777604418E-5</v>
      </c>
      <c r="O27" s="24">
        <v>2289</v>
      </c>
      <c r="P27" s="63">
        <f t="shared" si="11"/>
        <v>1.6007971060441642E-5</v>
      </c>
      <c r="Q27" s="24">
        <v>4307</v>
      </c>
      <c r="R27" s="63">
        <f t="shared" si="12"/>
        <v>2.8938547190999996E-5</v>
      </c>
      <c r="S27" s="24">
        <v>4614</v>
      </c>
      <c r="T27" s="63">
        <f t="shared" si="13"/>
        <v>4.2356238826579795E-5</v>
      </c>
      <c r="U27" s="31">
        <v>2032</v>
      </c>
      <c r="V27" s="69">
        <v>1.885731011236247E-4</v>
      </c>
      <c r="W27" s="31">
        <v>2564</v>
      </c>
      <c r="X27" s="69">
        <v>1.7278390656730468E-4</v>
      </c>
      <c r="Y27" s="31">
        <v>2937</v>
      </c>
      <c r="Z27" s="72">
        <v>2.1636243691731044E-4</v>
      </c>
      <c r="AA27" s="31">
        <v>3554</v>
      </c>
      <c r="AB27" s="69">
        <f t="shared" si="0"/>
        <v>4.4324347164350515E-5</v>
      </c>
      <c r="AC27" s="31">
        <v>1724</v>
      </c>
      <c r="AD27" s="69">
        <f t="shared" si="1"/>
        <v>1.5056842462405799E-5</v>
      </c>
      <c r="AE27" s="31">
        <v>6763</v>
      </c>
      <c r="AF27" s="69">
        <f t="shared" si="2"/>
        <v>1.4415029041498403E-4</v>
      </c>
      <c r="AG27" s="31">
        <v>2663</v>
      </c>
      <c r="AH27" s="69">
        <f t="shared" si="3"/>
        <v>2.3831123015317363E-5</v>
      </c>
      <c r="AI27" s="31">
        <v>2553</v>
      </c>
      <c r="AJ27" s="69">
        <f t="shared" si="4"/>
        <v>2.0596394125627646E-5</v>
      </c>
      <c r="AK27" s="31">
        <v>2441</v>
      </c>
      <c r="AL27" s="69">
        <f t="shared" si="5"/>
        <v>2.527996735331967E-5</v>
      </c>
    </row>
    <row r="28" spans="1:38" s="3" customFormat="1" ht="13.9" x14ac:dyDescent="0.3">
      <c r="A28" s="3" t="s">
        <v>45</v>
      </c>
      <c r="B28" s="3" t="s">
        <v>18</v>
      </c>
      <c r="C28" s="24">
        <v>2593</v>
      </c>
      <c r="D28" s="63">
        <f t="shared" si="6"/>
        <v>2.2299602617297393E-5</v>
      </c>
      <c r="E28" s="24">
        <v>1938</v>
      </c>
      <c r="F28" s="63">
        <f t="shared" si="14"/>
        <v>2.2618078800779659E-5</v>
      </c>
      <c r="G28" s="24">
        <v>2230</v>
      </c>
      <c r="H28" s="63">
        <f t="shared" si="7"/>
        <v>2.3308027678774113E-5</v>
      </c>
      <c r="I28" s="24">
        <v>3781</v>
      </c>
      <c r="J28" s="63">
        <f t="shared" si="8"/>
        <v>3.2218619377879676E-5</v>
      </c>
      <c r="K28" s="24">
        <v>18068</v>
      </c>
      <c r="L28" s="63">
        <f t="shared" si="9"/>
        <v>2.181619800056743E-4</v>
      </c>
      <c r="M28" s="24">
        <v>11355</v>
      </c>
      <c r="N28" s="63">
        <f t="shared" si="10"/>
        <v>1.0242170275742586E-4</v>
      </c>
      <c r="O28" s="24">
        <v>5478</v>
      </c>
      <c r="P28" s="63">
        <f t="shared" si="11"/>
        <v>3.8310032970336094E-5</v>
      </c>
      <c r="Q28" s="24">
        <v>4471</v>
      </c>
      <c r="R28" s="63">
        <f t="shared" si="12"/>
        <v>3.0040456115848846E-5</v>
      </c>
      <c r="S28" s="24">
        <v>44692</v>
      </c>
      <c r="T28" s="63">
        <f t="shared" si="13"/>
        <v>4.1026983650574434E-4</v>
      </c>
      <c r="U28" s="31" t="s">
        <v>16</v>
      </c>
      <c r="V28" s="69" t="s">
        <v>16</v>
      </c>
      <c r="W28" s="31" t="s">
        <v>16</v>
      </c>
      <c r="X28" s="69" t="s">
        <v>16</v>
      </c>
      <c r="Y28" s="31" t="s">
        <v>16</v>
      </c>
      <c r="Z28" s="73" t="s">
        <v>16</v>
      </c>
      <c r="AA28" s="31" t="s">
        <v>16</v>
      </c>
      <c r="AB28" s="69" t="s">
        <v>16</v>
      </c>
      <c r="AC28" s="31" t="s">
        <v>16</v>
      </c>
      <c r="AD28" s="69" t="s">
        <v>16</v>
      </c>
      <c r="AE28" s="31" t="s">
        <v>16</v>
      </c>
      <c r="AF28" s="69" t="s">
        <v>16</v>
      </c>
      <c r="AG28" s="31" t="s">
        <v>16</v>
      </c>
      <c r="AH28" s="69" t="s">
        <v>16</v>
      </c>
      <c r="AI28" s="31" t="s">
        <v>16</v>
      </c>
      <c r="AJ28" s="69" t="s">
        <v>16</v>
      </c>
      <c r="AK28" s="31" t="s">
        <v>16</v>
      </c>
      <c r="AL28" s="73" t="s">
        <v>16</v>
      </c>
    </row>
    <row r="29" spans="1:38" s="3" customFormat="1" ht="13.9" x14ac:dyDescent="0.3">
      <c r="A29" s="3" t="s">
        <v>46</v>
      </c>
      <c r="B29" s="3" t="s">
        <v>35</v>
      </c>
      <c r="C29" s="24">
        <v>1974</v>
      </c>
      <c r="D29" s="63">
        <f t="shared" si="6"/>
        <v>1.6976249736423085E-5</v>
      </c>
      <c r="E29" s="24">
        <v>1774</v>
      </c>
      <c r="F29" s="63">
        <f t="shared" si="14"/>
        <v>2.0704061812478388E-5</v>
      </c>
      <c r="G29" s="24">
        <v>2047</v>
      </c>
      <c r="H29" s="63">
        <f t="shared" si="7"/>
        <v>2.1395306124865746E-5</v>
      </c>
      <c r="I29" s="24">
        <v>2380</v>
      </c>
      <c r="J29" s="63">
        <f t="shared" si="8"/>
        <v>2.0280432192370704E-5</v>
      </c>
      <c r="K29" s="24">
        <v>2421</v>
      </c>
      <c r="L29" s="63">
        <f t="shared" si="9"/>
        <v>2.9232352977293418E-5</v>
      </c>
      <c r="M29" s="24">
        <v>2501</v>
      </c>
      <c r="N29" s="63">
        <f t="shared" si="10"/>
        <v>2.2558932505180278E-5</v>
      </c>
      <c r="O29" s="24">
        <v>396</v>
      </c>
      <c r="P29" s="63">
        <f t="shared" si="11"/>
        <v>2.7693999737592358E-6</v>
      </c>
      <c r="Q29" s="24">
        <v>406</v>
      </c>
      <c r="R29" s="63">
        <f t="shared" si="12"/>
        <v>2.7278964846867884E-6</v>
      </c>
      <c r="S29" s="24">
        <v>385</v>
      </c>
      <c r="T29" s="63">
        <f t="shared" si="13"/>
        <v>3.5342765384120548E-6</v>
      </c>
      <c r="U29" s="31" t="s">
        <v>16</v>
      </c>
      <c r="V29" s="69" t="s">
        <v>16</v>
      </c>
      <c r="W29" s="31" t="s">
        <v>16</v>
      </c>
      <c r="X29" s="69" t="s">
        <v>16</v>
      </c>
      <c r="Y29" s="31" t="s">
        <v>16</v>
      </c>
      <c r="Z29" s="73" t="s">
        <v>16</v>
      </c>
      <c r="AA29" s="31" t="s">
        <v>16</v>
      </c>
      <c r="AB29" s="69" t="s">
        <v>16</v>
      </c>
      <c r="AC29" s="31" t="s">
        <v>16</v>
      </c>
      <c r="AD29" s="69" t="s">
        <v>16</v>
      </c>
      <c r="AE29" s="31" t="s">
        <v>16</v>
      </c>
      <c r="AF29" s="69" t="s">
        <v>16</v>
      </c>
      <c r="AG29" s="31" t="s">
        <v>16</v>
      </c>
      <c r="AH29" s="69" t="s">
        <v>16</v>
      </c>
      <c r="AI29" s="31" t="s">
        <v>16</v>
      </c>
      <c r="AJ29" s="69" t="s">
        <v>16</v>
      </c>
      <c r="AK29" s="31" t="s">
        <v>16</v>
      </c>
      <c r="AL29" s="73" t="s">
        <v>16</v>
      </c>
    </row>
    <row r="30" spans="1:38" s="3" customFormat="1" ht="13.9" x14ac:dyDescent="0.3">
      <c r="A30" s="3" t="s">
        <v>47</v>
      </c>
      <c r="B30" s="3" t="s">
        <v>35</v>
      </c>
      <c r="C30" s="24">
        <v>135742</v>
      </c>
      <c r="D30" s="63">
        <f t="shared" si="6"/>
        <v>1.1673708671335067E-3</v>
      </c>
      <c r="E30" s="24">
        <v>129881</v>
      </c>
      <c r="F30" s="63">
        <f t="shared" si="14"/>
        <v>1.5158197588875453E-3</v>
      </c>
      <c r="G30" s="24">
        <v>134107</v>
      </c>
      <c r="H30" s="63">
        <f t="shared" si="7"/>
        <v>1.4016904340436592E-3</v>
      </c>
      <c r="I30" s="24">
        <v>2351741</v>
      </c>
      <c r="J30" s="63">
        <f t="shared" si="8"/>
        <v>2.0039631884251292E-2</v>
      </c>
      <c r="K30" s="24">
        <v>3376419</v>
      </c>
      <c r="L30" s="63">
        <f t="shared" si="9"/>
        <v>4.0768555145493622E-2</v>
      </c>
      <c r="M30" s="24">
        <v>1094865</v>
      </c>
      <c r="N30" s="63">
        <f t="shared" si="10"/>
        <v>9.8756439973147567E-3</v>
      </c>
      <c r="O30" s="24">
        <v>581147</v>
      </c>
      <c r="P30" s="63">
        <f t="shared" si="11"/>
        <v>4.0642133498743904E-3</v>
      </c>
      <c r="Q30" s="24">
        <v>163533</v>
      </c>
      <c r="R30" s="63">
        <f t="shared" si="12"/>
        <v>1.0987711719957747E-3</v>
      </c>
      <c r="S30" s="24">
        <v>1338298</v>
      </c>
      <c r="T30" s="63">
        <f t="shared" si="13"/>
        <v>1.2285494085204613E-2</v>
      </c>
      <c r="U30" s="31">
        <v>459577</v>
      </c>
      <c r="V30" s="69">
        <v>4.2649537448372084E-2</v>
      </c>
      <c r="W30" s="31">
        <v>322567</v>
      </c>
      <c r="X30" s="69">
        <v>2.1737280183188677E-2</v>
      </c>
      <c r="Y30" s="31">
        <v>685306</v>
      </c>
      <c r="Z30" s="72">
        <v>5.0485010621060381E-2</v>
      </c>
      <c r="AA30" s="31">
        <v>4575845</v>
      </c>
      <c r="AB30" s="69">
        <f t="shared" si="0"/>
        <v>5.7068469991631253E-2</v>
      </c>
      <c r="AC30" s="31">
        <v>2062760</v>
      </c>
      <c r="AD30" s="69">
        <f t="shared" si="1"/>
        <v>1.8015459604264608E-2</v>
      </c>
      <c r="AE30" s="31">
        <v>821698</v>
      </c>
      <c r="AF30" s="69">
        <f t="shared" si="2"/>
        <v>1.7514121740856356E-2</v>
      </c>
      <c r="AG30" s="31">
        <v>533124</v>
      </c>
      <c r="AH30" s="69">
        <f t="shared" si="3"/>
        <v>4.7709138664731709E-3</v>
      </c>
      <c r="AI30" s="31">
        <v>1866625</v>
      </c>
      <c r="AJ30" s="69">
        <f t="shared" si="4"/>
        <v>1.5059045900802861E-2</v>
      </c>
      <c r="AK30" s="31">
        <v>1334252</v>
      </c>
      <c r="AL30" s="69">
        <f t="shared" si="5"/>
        <v>1.3818044654281637E-2</v>
      </c>
    </row>
    <row r="31" spans="1:38" s="3" customFormat="1" ht="13.9" x14ac:dyDescent="0.3">
      <c r="A31" s="3" t="s">
        <v>48</v>
      </c>
      <c r="B31" s="3" t="s">
        <v>31</v>
      </c>
      <c r="C31" s="24" t="s">
        <v>16</v>
      </c>
      <c r="D31" s="64" t="s">
        <v>16</v>
      </c>
      <c r="E31" s="24" t="s">
        <v>16</v>
      </c>
      <c r="F31" s="64" t="s">
        <v>16</v>
      </c>
      <c r="G31" s="24" t="s">
        <v>16</v>
      </c>
      <c r="H31" s="64" t="s">
        <v>16</v>
      </c>
      <c r="I31" s="24" t="s">
        <v>16</v>
      </c>
      <c r="J31" s="63" t="s">
        <v>16</v>
      </c>
      <c r="K31" s="24" t="s">
        <v>16</v>
      </c>
      <c r="L31" s="63" t="s">
        <v>16</v>
      </c>
      <c r="M31" s="24" t="s">
        <v>16</v>
      </c>
      <c r="N31" s="63" t="s">
        <v>16</v>
      </c>
      <c r="O31" s="24" t="s">
        <v>16</v>
      </c>
      <c r="P31" s="63" t="s">
        <v>16</v>
      </c>
      <c r="Q31" s="24" t="s">
        <v>16</v>
      </c>
      <c r="R31" s="63" t="s">
        <v>16</v>
      </c>
      <c r="S31" s="24" t="s">
        <v>16</v>
      </c>
      <c r="T31" s="63" t="s">
        <v>16</v>
      </c>
      <c r="U31" s="31">
        <v>5583</v>
      </c>
      <c r="V31" s="69">
        <v>5.1811201947499837E-4</v>
      </c>
      <c r="W31" s="31">
        <v>6134</v>
      </c>
      <c r="X31" s="69">
        <v>4.133605627472102E-4</v>
      </c>
      <c r="Y31" s="31">
        <v>5688</v>
      </c>
      <c r="Z31" s="72">
        <v>4.1902265617489335E-4</v>
      </c>
      <c r="AA31" s="31">
        <v>26473</v>
      </c>
      <c r="AB31" s="69">
        <f t="shared" si="0"/>
        <v>3.3016275815471333E-4</v>
      </c>
      <c r="AC31" s="31">
        <v>28834</v>
      </c>
      <c r="AD31" s="69">
        <f t="shared" si="1"/>
        <v>2.5182656355046912E-4</v>
      </c>
      <c r="AE31" s="31">
        <v>27324</v>
      </c>
      <c r="AF31" s="69">
        <f t="shared" si="2"/>
        <v>5.8239871880807678E-4</v>
      </c>
      <c r="AG31" s="31">
        <v>13242</v>
      </c>
      <c r="AH31" s="69">
        <f t="shared" si="3"/>
        <v>1.1850233983057924E-4</v>
      </c>
      <c r="AI31" s="31">
        <v>10233</v>
      </c>
      <c r="AJ31" s="69">
        <f t="shared" si="4"/>
        <v>8.2554994550547477E-5</v>
      </c>
      <c r="AK31" s="31">
        <v>11750</v>
      </c>
      <c r="AL31" s="69">
        <f t="shared" si="5"/>
        <v>1.216876757072946E-4</v>
      </c>
    </row>
    <row r="32" spans="1:38" s="3" customFormat="1" ht="13.9" x14ac:dyDescent="0.3">
      <c r="A32" s="3" t="s">
        <v>49</v>
      </c>
      <c r="B32" s="3" t="s">
        <v>38</v>
      </c>
      <c r="C32" s="24" t="s">
        <v>16</v>
      </c>
      <c r="D32" s="64" t="s">
        <v>16</v>
      </c>
      <c r="E32" s="24" t="s">
        <v>16</v>
      </c>
      <c r="F32" s="64" t="s">
        <v>16</v>
      </c>
      <c r="G32" s="24" t="s">
        <v>16</v>
      </c>
      <c r="H32" s="64" t="s">
        <v>16</v>
      </c>
      <c r="I32" s="24" t="s">
        <v>16</v>
      </c>
      <c r="J32" s="63" t="s">
        <v>16</v>
      </c>
      <c r="K32" s="24" t="s">
        <v>16</v>
      </c>
      <c r="L32" s="63" t="s">
        <v>16</v>
      </c>
      <c r="M32" s="24" t="s">
        <v>16</v>
      </c>
      <c r="N32" s="63" t="s">
        <v>16</v>
      </c>
      <c r="O32" s="24" t="s">
        <v>16</v>
      </c>
      <c r="P32" s="63" t="s">
        <v>16</v>
      </c>
      <c r="Q32" s="24" t="s">
        <v>16</v>
      </c>
      <c r="R32" s="63" t="s">
        <v>16</v>
      </c>
      <c r="S32" s="24" t="s">
        <v>16</v>
      </c>
      <c r="T32" s="63" t="s">
        <v>16</v>
      </c>
      <c r="U32" s="31">
        <v>31884</v>
      </c>
      <c r="V32" s="69">
        <v>2.9588901359378201E-3</v>
      </c>
      <c r="W32" s="31">
        <v>30118</v>
      </c>
      <c r="X32" s="69">
        <v>2.029604406393948E-3</v>
      </c>
      <c r="Y32" s="31">
        <v>32984</v>
      </c>
      <c r="Z32" s="72">
        <v>2.4298599316583476E-3</v>
      </c>
      <c r="AA32" s="31">
        <v>66301</v>
      </c>
      <c r="AB32" s="69">
        <f t="shared" si="0"/>
        <v>8.2688478934822833E-4</v>
      </c>
      <c r="AC32" s="31">
        <v>67948</v>
      </c>
      <c r="AD32" s="69">
        <f t="shared" si="1"/>
        <v>5.934352271667919E-4</v>
      </c>
      <c r="AE32" s="31">
        <v>68382</v>
      </c>
      <c r="AF32" s="69">
        <f t="shared" si="2"/>
        <v>1.4575314445005821E-3</v>
      </c>
      <c r="AG32" s="31">
        <v>84332</v>
      </c>
      <c r="AH32" s="69">
        <f t="shared" si="3"/>
        <v>7.5468504173028302E-4</v>
      </c>
      <c r="AI32" s="31">
        <v>82756</v>
      </c>
      <c r="AJ32" s="69">
        <f t="shared" si="4"/>
        <v>6.6763618968289915E-4</v>
      </c>
      <c r="AK32" s="31">
        <v>81002</v>
      </c>
      <c r="AL32" s="69">
        <f t="shared" si="5"/>
        <v>8.3888894533125759E-4</v>
      </c>
    </row>
    <row r="33" spans="1:38" s="3" customFormat="1" ht="13.9" x14ac:dyDescent="0.3">
      <c r="A33" s="3" t="s">
        <v>50</v>
      </c>
      <c r="B33" s="3" t="s">
        <v>38</v>
      </c>
      <c r="C33" s="24">
        <v>65859</v>
      </c>
      <c r="D33" s="63">
        <f t="shared" si="6"/>
        <v>5.6638238672294212E-4</v>
      </c>
      <c r="E33" s="24">
        <v>66012</v>
      </c>
      <c r="F33" s="63">
        <f t="shared" si="14"/>
        <v>7.7041517946185075E-4</v>
      </c>
      <c r="G33" s="24">
        <v>65311</v>
      </c>
      <c r="H33" s="63">
        <f t="shared" si="7"/>
        <v>6.8263255413830324E-4</v>
      </c>
      <c r="I33" s="24">
        <v>8843</v>
      </c>
      <c r="J33" s="63">
        <f t="shared" si="8"/>
        <v>7.5352883141652994E-5</v>
      </c>
      <c r="K33" s="24">
        <v>7541</v>
      </c>
      <c r="L33" s="63">
        <f t="shared" si="9"/>
        <v>9.105376860874418E-5</v>
      </c>
      <c r="M33" s="24">
        <v>7826</v>
      </c>
      <c r="N33" s="63">
        <f t="shared" si="10"/>
        <v>7.0590246215730055E-5</v>
      </c>
      <c r="O33" s="24">
        <v>15033</v>
      </c>
      <c r="P33" s="63">
        <f t="shared" si="11"/>
        <v>1.0513229748869342E-4</v>
      </c>
      <c r="Q33" s="24">
        <v>17192</v>
      </c>
      <c r="R33" s="63">
        <f t="shared" si="12"/>
        <v>1.1551230631708194E-4</v>
      </c>
      <c r="S33" s="24">
        <v>16462</v>
      </c>
      <c r="T33" s="63">
        <f t="shared" si="13"/>
        <v>1.51120156819063E-4</v>
      </c>
      <c r="U33" s="31" t="s">
        <v>16</v>
      </c>
      <c r="V33" s="69" t="s">
        <v>16</v>
      </c>
      <c r="W33" s="31" t="s">
        <v>16</v>
      </c>
      <c r="X33" s="69" t="s">
        <v>16</v>
      </c>
      <c r="Y33" s="31" t="s">
        <v>16</v>
      </c>
      <c r="Z33" s="73" t="s">
        <v>16</v>
      </c>
      <c r="AA33" s="31" t="s">
        <v>16</v>
      </c>
      <c r="AB33" s="69" t="s">
        <v>16</v>
      </c>
      <c r="AC33" s="31" t="s">
        <v>16</v>
      </c>
      <c r="AD33" s="69" t="s">
        <v>16</v>
      </c>
      <c r="AE33" s="31" t="s">
        <v>16</v>
      </c>
      <c r="AF33" s="69" t="s">
        <v>16</v>
      </c>
      <c r="AG33" s="31" t="s">
        <v>16</v>
      </c>
      <c r="AH33" s="69" t="s">
        <v>16</v>
      </c>
      <c r="AI33" s="31" t="s">
        <v>16</v>
      </c>
      <c r="AJ33" s="69" t="s">
        <v>16</v>
      </c>
      <c r="AK33" s="31" t="s">
        <v>16</v>
      </c>
      <c r="AL33" s="73" t="s">
        <v>16</v>
      </c>
    </row>
    <row r="34" spans="1:38" s="3" customFormat="1" ht="13.9" x14ac:dyDescent="0.3">
      <c r="A34" s="3" t="s">
        <v>51</v>
      </c>
      <c r="B34" s="3" t="s">
        <v>38</v>
      </c>
      <c r="C34" s="24">
        <v>123990</v>
      </c>
      <c r="D34" s="63">
        <f t="shared" si="6"/>
        <v>1.0663045617118024E-3</v>
      </c>
      <c r="E34" s="24">
        <v>125191</v>
      </c>
      <c r="F34" s="63">
        <f t="shared" si="14"/>
        <v>1.4610835413562467E-3</v>
      </c>
      <c r="G34" s="24">
        <v>124936</v>
      </c>
      <c r="H34" s="63">
        <f t="shared" si="7"/>
        <v>1.3058348637109071E-3</v>
      </c>
      <c r="I34" s="24">
        <v>22865</v>
      </c>
      <c r="J34" s="63">
        <f t="shared" si="8"/>
        <v>1.9483700927670427E-4</v>
      </c>
      <c r="K34" s="24">
        <v>23014</v>
      </c>
      <c r="L34" s="63">
        <f t="shared" si="9"/>
        <v>2.7788243346527498E-4</v>
      </c>
      <c r="M34" s="24">
        <v>21047</v>
      </c>
      <c r="N34" s="63">
        <f t="shared" si="10"/>
        <v>1.8984320369313447E-4</v>
      </c>
      <c r="O34" s="24">
        <v>6992</v>
      </c>
      <c r="P34" s="63">
        <f t="shared" si="11"/>
        <v>4.8898092465971158E-5</v>
      </c>
      <c r="Q34" s="24">
        <v>7332</v>
      </c>
      <c r="R34" s="63">
        <f t="shared" si="12"/>
        <v>4.9263391688974216E-5</v>
      </c>
      <c r="S34" s="24">
        <v>6592</v>
      </c>
      <c r="T34" s="63">
        <f t="shared" si="13"/>
        <v>6.0514158288863032E-5</v>
      </c>
      <c r="U34" s="31" t="s">
        <v>16</v>
      </c>
      <c r="V34" s="69" t="s">
        <v>16</v>
      </c>
      <c r="W34" s="31" t="s">
        <v>16</v>
      </c>
      <c r="X34" s="69" t="s">
        <v>16</v>
      </c>
      <c r="Y34" s="31" t="s">
        <v>16</v>
      </c>
      <c r="Z34" s="73" t="s">
        <v>16</v>
      </c>
      <c r="AA34" s="31" t="s">
        <v>16</v>
      </c>
      <c r="AB34" s="69" t="s">
        <v>16</v>
      </c>
      <c r="AC34" s="31" t="s">
        <v>16</v>
      </c>
      <c r="AD34" s="69" t="s">
        <v>16</v>
      </c>
      <c r="AE34" s="31" t="s">
        <v>16</v>
      </c>
      <c r="AF34" s="69" t="s">
        <v>16</v>
      </c>
      <c r="AG34" s="31" t="s">
        <v>16</v>
      </c>
      <c r="AH34" s="69" t="s">
        <v>16</v>
      </c>
      <c r="AI34" s="31" t="s">
        <v>16</v>
      </c>
      <c r="AJ34" s="69" t="s">
        <v>16</v>
      </c>
      <c r="AK34" s="31" t="s">
        <v>16</v>
      </c>
      <c r="AL34" s="73" t="s">
        <v>16</v>
      </c>
    </row>
    <row r="35" spans="1:38" s="3" customFormat="1" ht="13.9" x14ac:dyDescent="0.3">
      <c r="A35" s="3" t="s">
        <v>52</v>
      </c>
      <c r="B35" s="3" t="s">
        <v>42</v>
      </c>
      <c r="C35" s="24">
        <v>4844</v>
      </c>
      <c r="D35" s="63">
        <f t="shared" si="6"/>
        <v>4.1658031268102033E-5</v>
      </c>
      <c r="E35" s="24">
        <v>2530</v>
      </c>
      <c r="F35" s="63">
        <f t="shared" si="14"/>
        <v>2.9527213295135467E-5</v>
      </c>
      <c r="G35" s="24">
        <v>2951</v>
      </c>
      <c r="H35" s="63">
        <f t="shared" si="7"/>
        <v>3.0843941560566103E-5</v>
      </c>
      <c r="I35" s="24">
        <v>6041</v>
      </c>
      <c r="J35" s="63">
        <f t="shared" si="8"/>
        <v>5.1476508770635051E-5</v>
      </c>
      <c r="K35" s="24">
        <v>4897</v>
      </c>
      <c r="L35" s="63">
        <f t="shared" si="9"/>
        <v>5.9128803192815311E-5</v>
      </c>
      <c r="M35" s="24">
        <v>16732</v>
      </c>
      <c r="N35" s="63">
        <f t="shared" si="10"/>
        <v>1.5092205464881103E-4</v>
      </c>
      <c r="O35" s="24">
        <v>11405</v>
      </c>
      <c r="P35" s="63">
        <f t="shared" si="11"/>
        <v>7.9760117931121434E-5</v>
      </c>
      <c r="Q35" s="24">
        <v>10951</v>
      </c>
      <c r="R35" s="63">
        <f t="shared" si="12"/>
        <v>7.357929656109611E-5</v>
      </c>
      <c r="S35" s="24">
        <v>11219</v>
      </c>
      <c r="T35" s="63">
        <f t="shared" si="13"/>
        <v>1.0298973632323337E-4</v>
      </c>
      <c r="U35" s="31">
        <v>7859</v>
      </c>
      <c r="V35" s="69">
        <v>7.2932874100913709E-4</v>
      </c>
      <c r="W35" s="31">
        <v>13350</v>
      </c>
      <c r="X35" s="69">
        <v>8.996353949584702E-4</v>
      </c>
      <c r="Y35" s="31">
        <v>46644</v>
      </c>
      <c r="Z35" s="72">
        <v>3.4361625834426379E-3</v>
      </c>
      <c r="AA35" s="31">
        <v>6250</v>
      </c>
      <c r="AB35" s="69">
        <f t="shared" si="0"/>
        <v>7.7947993747099249E-5</v>
      </c>
      <c r="AC35" s="31">
        <v>5178</v>
      </c>
      <c r="AD35" s="69">
        <f t="shared" si="1"/>
        <v>4.5222929391146882E-5</v>
      </c>
      <c r="AE35" s="31">
        <v>5883</v>
      </c>
      <c r="AF35" s="69">
        <f t="shared" si="2"/>
        <v>1.253934878768817E-4</v>
      </c>
      <c r="AG35" s="31">
        <v>10104</v>
      </c>
      <c r="AH35" s="69">
        <f t="shared" si="3"/>
        <v>9.0420453228226303E-5</v>
      </c>
      <c r="AI35" s="31">
        <v>1327</v>
      </c>
      <c r="AJ35" s="69">
        <f t="shared" si="4"/>
        <v>1.0705607130712058E-5</v>
      </c>
      <c r="AK35" s="31">
        <v>2780</v>
      </c>
      <c r="AL35" s="69">
        <f t="shared" si="5"/>
        <v>2.8790786252449277E-5</v>
      </c>
    </row>
    <row r="36" spans="1:38" s="3" customFormat="1" ht="13.9" x14ac:dyDescent="0.3">
      <c r="A36" s="3" t="s">
        <v>53</v>
      </c>
      <c r="B36" s="3" t="s">
        <v>38</v>
      </c>
      <c r="C36" s="24">
        <v>103545599</v>
      </c>
      <c r="D36" s="63">
        <f t="shared" si="6"/>
        <v>0.89048426936753811</v>
      </c>
      <c r="E36" s="24">
        <v>77995636</v>
      </c>
      <c r="F36" s="63">
        <f t="shared" si="14"/>
        <v>0.91027422144733061</v>
      </c>
      <c r="G36" s="24">
        <v>93170313</v>
      </c>
      <c r="H36" s="63">
        <f t="shared" si="7"/>
        <v>0.9738189391228913</v>
      </c>
      <c r="I36" s="24">
        <v>102569949</v>
      </c>
      <c r="J36" s="63">
        <f t="shared" si="8"/>
        <v>0.87401802339051315</v>
      </c>
      <c r="K36" s="24">
        <v>75786274</v>
      </c>
      <c r="L36" s="63">
        <f t="shared" si="9"/>
        <v>0.91508100470957232</v>
      </c>
      <c r="M36" s="24">
        <v>104578951</v>
      </c>
      <c r="N36" s="63">
        <f t="shared" si="10"/>
        <v>0.94329847943684753</v>
      </c>
      <c r="O36" s="24">
        <v>125532639</v>
      </c>
      <c r="P36" s="63">
        <f t="shared" si="11"/>
        <v>0.87790426048618087</v>
      </c>
      <c r="Q36" s="24">
        <v>145307617</v>
      </c>
      <c r="R36" s="63">
        <f t="shared" si="12"/>
        <v>0.97631560988304</v>
      </c>
      <c r="S36" s="24">
        <v>108933185</v>
      </c>
      <c r="T36" s="63">
        <f t="shared" si="13"/>
        <v>1</v>
      </c>
      <c r="U36" s="31">
        <v>7204056</v>
      </c>
      <c r="V36" s="69">
        <v>0.6685488093446138</v>
      </c>
      <c r="W36" s="31">
        <v>9296696</v>
      </c>
      <c r="X36" s="69">
        <v>0.62648964627481873</v>
      </c>
      <c r="Y36" s="31">
        <v>8989479</v>
      </c>
      <c r="Z36" s="72">
        <v>0.66223547261048243</v>
      </c>
      <c r="AA36" s="31">
        <v>12777483</v>
      </c>
      <c r="AB36" s="69">
        <f t="shared" si="0"/>
        <v>0.1593566663980267</v>
      </c>
      <c r="AC36" s="31">
        <v>13313630</v>
      </c>
      <c r="AD36" s="69">
        <f t="shared" si="1"/>
        <v>0.11627681526262164</v>
      </c>
      <c r="AE36" s="31">
        <v>31083800</v>
      </c>
      <c r="AF36" s="69">
        <f t="shared" si="2"/>
        <v>0.66253715765211896</v>
      </c>
      <c r="AG36" s="31">
        <v>79023964</v>
      </c>
      <c r="AH36" s="69">
        <f t="shared" si="3"/>
        <v>0.70718355510402209</v>
      </c>
      <c r="AI36" s="31">
        <v>89366011</v>
      </c>
      <c r="AJ36" s="69">
        <f t="shared" si="4"/>
        <v>0.72096262592682159</v>
      </c>
      <c r="AK36" s="31">
        <v>58068338</v>
      </c>
      <c r="AL36" s="69">
        <f t="shared" si="5"/>
        <v>0.60137881560898487</v>
      </c>
    </row>
    <row r="37" spans="1:38" s="3" customFormat="1" ht="13.9" x14ac:dyDescent="0.3">
      <c r="A37" s="3" t="s">
        <v>54</v>
      </c>
      <c r="B37" s="3" t="s">
        <v>38</v>
      </c>
      <c r="C37" s="24">
        <v>255866</v>
      </c>
      <c r="D37" s="63">
        <f t="shared" si="6"/>
        <v>2.2004281231305109E-3</v>
      </c>
      <c r="E37" s="24">
        <v>252527</v>
      </c>
      <c r="F37" s="63">
        <f t="shared" si="14"/>
        <v>2.9472010244192388E-3</v>
      </c>
      <c r="G37" s="24">
        <v>250112</v>
      </c>
      <c r="H37" s="63">
        <f t="shared" si="7"/>
        <v>2.6141782147056283E-3</v>
      </c>
      <c r="I37" s="24">
        <v>8869</v>
      </c>
      <c r="J37" s="63">
        <f t="shared" si="8"/>
        <v>7.5574434081569658E-5</v>
      </c>
      <c r="K37" s="24">
        <v>9012</v>
      </c>
      <c r="L37" s="63">
        <f t="shared" si="9"/>
        <v>1.0881535110754576E-4</v>
      </c>
      <c r="M37" s="24">
        <v>8972</v>
      </c>
      <c r="N37" s="63">
        <f t="shared" si="10"/>
        <v>8.0927126124141329E-5</v>
      </c>
      <c r="O37" s="24">
        <v>435828</v>
      </c>
      <c r="P37" s="63">
        <f t="shared" si="11"/>
        <v>3.0479344741503544E-3</v>
      </c>
      <c r="Q37" s="24">
        <v>443653</v>
      </c>
      <c r="R37" s="63">
        <f t="shared" si="12"/>
        <v>2.980885367292482E-3</v>
      </c>
      <c r="S37" s="24">
        <v>420615</v>
      </c>
      <c r="T37" s="63">
        <f t="shared" si="13"/>
        <v>3.8612200680628221E-3</v>
      </c>
      <c r="U37" s="31">
        <v>266401</v>
      </c>
      <c r="V37" s="69">
        <v>2.4722471807300563E-2</v>
      </c>
      <c r="W37" s="31">
        <v>259675</v>
      </c>
      <c r="X37" s="69">
        <v>1.7499087729276462E-2</v>
      </c>
      <c r="Y37" s="31">
        <v>255682</v>
      </c>
      <c r="Z37" s="72">
        <v>1.8835539869217488E-2</v>
      </c>
      <c r="AA37" s="31">
        <v>54265</v>
      </c>
      <c r="AB37" s="69">
        <f t="shared" si="0"/>
        <v>6.7677566090981452E-4</v>
      </c>
      <c r="AC37" s="31">
        <v>58854</v>
      </c>
      <c r="AD37" s="69">
        <f t="shared" si="1"/>
        <v>5.1401125654433339E-4</v>
      </c>
      <c r="AE37" s="31">
        <v>56275</v>
      </c>
      <c r="AF37" s="69">
        <f t="shared" si="2"/>
        <v>1.1994762077633041E-3</v>
      </c>
      <c r="AG37" s="31">
        <v>166352</v>
      </c>
      <c r="AH37" s="69">
        <f t="shared" si="3"/>
        <v>1.4886800510116687E-3</v>
      </c>
      <c r="AI37" s="31">
        <v>171242</v>
      </c>
      <c r="AJ37" s="69">
        <f t="shared" si="4"/>
        <v>1.3814993039015782E-3</v>
      </c>
      <c r="AK37" s="31">
        <v>169170</v>
      </c>
      <c r="AL37" s="69">
        <f t="shared" si="5"/>
        <v>1.7519918382470662E-3</v>
      </c>
    </row>
    <row r="38" spans="1:38" s="3" customFormat="1" ht="13.9" x14ac:dyDescent="0.3">
      <c r="A38" s="3" t="s">
        <v>55</v>
      </c>
      <c r="B38" s="3" t="s">
        <v>35</v>
      </c>
      <c r="C38" s="24">
        <v>36308</v>
      </c>
      <c r="D38" s="63">
        <f t="shared" si="6"/>
        <v>3.1224603618543531E-4</v>
      </c>
      <c r="E38" s="24">
        <v>36991</v>
      </c>
      <c r="F38" s="63">
        <f t="shared" si="14"/>
        <v>4.3171586837958736E-4</v>
      </c>
      <c r="G38" s="24">
        <v>35621</v>
      </c>
      <c r="H38" s="63">
        <f t="shared" si="7"/>
        <v>3.7231177306978148E-4</v>
      </c>
      <c r="I38" s="24">
        <v>72617</v>
      </c>
      <c r="J38" s="63">
        <f t="shared" si="8"/>
        <v>6.1878325399721988E-4</v>
      </c>
      <c r="K38" s="24">
        <v>76658</v>
      </c>
      <c r="L38" s="63">
        <f t="shared" si="9"/>
        <v>9.2560665614760786E-4</v>
      </c>
      <c r="M38" s="24">
        <v>80014</v>
      </c>
      <c r="N38" s="63">
        <f t="shared" si="10"/>
        <v>7.2172348079547978E-4</v>
      </c>
      <c r="O38" s="24">
        <v>117012</v>
      </c>
      <c r="P38" s="63">
        <f t="shared" si="11"/>
        <v>8.1831573164019115E-4</v>
      </c>
      <c r="Q38" s="24">
        <v>121003</v>
      </c>
      <c r="R38" s="63">
        <f t="shared" si="12"/>
        <v>8.1301393678954548E-4</v>
      </c>
      <c r="S38" s="24">
        <v>115442</v>
      </c>
      <c r="T38" s="63">
        <f t="shared" si="13"/>
        <v>1.0597505250580896E-3</v>
      </c>
      <c r="U38" s="31">
        <v>921513</v>
      </c>
      <c r="V38" s="69">
        <v>8.5517994161286789E-2</v>
      </c>
      <c r="W38" s="31">
        <v>916364</v>
      </c>
      <c r="X38" s="69">
        <v>6.1752321278331357E-2</v>
      </c>
      <c r="Y38" s="31">
        <v>912526</v>
      </c>
      <c r="Z38" s="72">
        <v>6.7223816516992038E-2</v>
      </c>
      <c r="AA38" s="31">
        <v>755428</v>
      </c>
      <c r="AB38" s="69">
        <f t="shared" si="0"/>
        <v>9.4214555232613895E-3</v>
      </c>
      <c r="AC38" s="31">
        <v>749624</v>
      </c>
      <c r="AD38" s="69">
        <f t="shared" si="1"/>
        <v>6.5469666322729029E-3</v>
      </c>
      <c r="AE38" s="31">
        <v>797377</v>
      </c>
      <c r="AF38" s="69">
        <f t="shared" si="2"/>
        <v>1.6995730610709553E-2</v>
      </c>
      <c r="AG38" s="31">
        <v>1392544</v>
      </c>
      <c r="AH38" s="69">
        <f t="shared" si="3"/>
        <v>1.2461842796936577E-2</v>
      </c>
      <c r="AI38" s="31">
        <v>1701771</v>
      </c>
      <c r="AJ38" s="69">
        <f t="shared" si="4"/>
        <v>1.3729081953608885E-2</v>
      </c>
      <c r="AK38" s="31">
        <v>153726</v>
      </c>
      <c r="AL38" s="69">
        <f t="shared" si="5"/>
        <v>1.5920476285769846E-3</v>
      </c>
    </row>
    <row r="39" spans="1:38" s="3" customFormat="1" ht="13.9" x14ac:dyDescent="0.3">
      <c r="A39" s="3" t="s">
        <v>56</v>
      </c>
      <c r="B39" s="3" t="s">
        <v>38</v>
      </c>
      <c r="C39" s="24">
        <v>116280099</v>
      </c>
      <c r="D39" s="63">
        <f t="shared" si="6"/>
        <v>1</v>
      </c>
      <c r="E39" s="24">
        <v>85683670</v>
      </c>
      <c r="F39" s="63">
        <f t="shared" si="14"/>
        <v>1</v>
      </c>
      <c r="G39" s="24">
        <v>95675191</v>
      </c>
      <c r="H39" s="63">
        <f t="shared" si="7"/>
        <v>1</v>
      </c>
      <c r="I39" s="24">
        <v>117354501</v>
      </c>
      <c r="J39" s="63">
        <f t="shared" si="8"/>
        <v>1</v>
      </c>
      <c r="K39" s="24">
        <v>82819197</v>
      </c>
      <c r="L39" s="63">
        <f t="shared" si="9"/>
        <v>1</v>
      </c>
      <c r="M39" s="24">
        <v>110865175</v>
      </c>
      <c r="N39" s="63">
        <f t="shared" si="10"/>
        <v>1</v>
      </c>
      <c r="O39" s="24">
        <v>142991263</v>
      </c>
      <c r="P39" s="63">
        <f t="shared" si="11"/>
        <v>1</v>
      </c>
      <c r="Q39" s="24">
        <v>148832627</v>
      </c>
      <c r="R39" s="63">
        <f t="shared" si="12"/>
        <v>1</v>
      </c>
      <c r="S39" s="24">
        <v>30702047</v>
      </c>
      <c r="T39" s="63">
        <f t="shared" si="13"/>
        <v>0.28184292050214083</v>
      </c>
      <c r="U39" s="31">
        <v>10775662</v>
      </c>
      <c r="V39" s="69">
        <v>1</v>
      </c>
      <c r="W39" s="31">
        <v>14839345</v>
      </c>
      <c r="X39" s="69">
        <v>1</v>
      </c>
      <c r="Y39" s="31">
        <v>13574445</v>
      </c>
      <c r="Z39" s="72">
        <v>1</v>
      </c>
      <c r="AA39" s="31">
        <v>23914218</v>
      </c>
      <c r="AB39" s="69">
        <f t="shared" si="0"/>
        <v>0.29825045042092291</v>
      </c>
      <c r="AC39" s="31">
        <v>23403425</v>
      </c>
      <c r="AD39" s="69">
        <f t="shared" si="1"/>
        <v>0.20439772813557391</v>
      </c>
      <c r="AE39" s="31">
        <v>46916312</v>
      </c>
      <c r="AF39" s="69">
        <f t="shared" si="2"/>
        <v>1</v>
      </c>
      <c r="AG39" s="31">
        <v>111744629</v>
      </c>
      <c r="AH39" s="69">
        <f t="shared" si="3"/>
        <v>1</v>
      </c>
      <c r="AI39" s="31">
        <v>123953736</v>
      </c>
      <c r="AJ39" s="69">
        <f t="shared" si="4"/>
        <v>1</v>
      </c>
      <c r="AK39" s="31">
        <v>88575600</v>
      </c>
      <c r="AL39" s="69">
        <f t="shared" si="5"/>
        <v>0.91732416071311007</v>
      </c>
    </row>
    <row r="40" spans="1:38" s="3" customFormat="1" ht="13.9" x14ac:dyDescent="0.3">
      <c r="A40" s="3" t="s">
        <v>57</v>
      </c>
      <c r="B40" s="3" t="s">
        <v>38</v>
      </c>
      <c r="C40" s="24">
        <v>11505</v>
      </c>
      <c r="D40" s="63">
        <f t="shared" si="6"/>
        <v>9.894212422368165E-5</v>
      </c>
      <c r="E40" s="24">
        <v>55161</v>
      </c>
      <c r="F40" s="63">
        <f t="shared" si="14"/>
        <v>6.4377494568101479E-4</v>
      </c>
      <c r="G40" s="24">
        <v>105376</v>
      </c>
      <c r="H40" s="63">
        <f t="shared" si="7"/>
        <v>1.1013931500800454E-3</v>
      </c>
      <c r="I40" s="24">
        <v>2123</v>
      </c>
      <c r="J40" s="63">
        <f t="shared" si="8"/>
        <v>1.8090486363194539E-5</v>
      </c>
      <c r="K40" s="24">
        <v>1553</v>
      </c>
      <c r="L40" s="63">
        <f t="shared" si="9"/>
        <v>1.875169110852403E-5</v>
      </c>
      <c r="M40" s="24">
        <v>1982</v>
      </c>
      <c r="N40" s="63">
        <f t="shared" si="10"/>
        <v>1.7877570661842188E-5</v>
      </c>
      <c r="O40" s="24">
        <v>4102</v>
      </c>
      <c r="P40" s="63">
        <f t="shared" si="11"/>
        <v>2.8687067404950468E-5</v>
      </c>
      <c r="Q40" s="24">
        <v>3577</v>
      </c>
      <c r="R40" s="63">
        <f t="shared" si="12"/>
        <v>2.4033708684050844E-5</v>
      </c>
      <c r="S40" s="24">
        <v>3229</v>
      </c>
      <c r="T40" s="63">
        <f t="shared" si="13"/>
        <v>2.9642023227357211E-5</v>
      </c>
      <c r="U40" s="31" t="s">
        <v>16</v>
      </c>
      <c r="V40" s="69" t="s">
        <v>16</v>
      </c>
      <c r="W40" s="31" t="s">
        <v>16</v>
      </c>
      <c r="X40" s="69" t="s">
        <v>16</v>
      </c>
      <c r="Y40" s="31" t="s">
        <v>16</v>
      </c>
      <c r="Z40" s="73" t="s">
        <v>16</v>
      </c>
      <c r="AA40" s="31" t="s">
        <v>16</v>
      </c>
      <c r="AB40" s="69" t="s">
        <v>16</v>
      </c>
      <c r="AC40" s="31" t="s">
        <v>16</v>
      </c>
      <c r="AD40" s="69" t="s">
        <v>16</v>
      </c>
      <c r="AE40" s="31" t="s">
        <v>16</v>
      </c>
      <c r="AF40" s="69" t="s">
        <v>16</v>
      </c>
      <c r="AG40" s="31" t="s">
        <v>16</v>
      </c>
      <c r="AH40" s="69" t="s">
        <v>16</v>
      </c>
      <c r="AI40" s="31" t="s">
        <v>16</v>
      </c>
      <c r="AJ40" s="69" t="s">
        <v>16</v>
      </c>
      <c r="AK40" s="31" t="s">
        <v>16</v>
      </c>
      <c r="AL40" s="73" t="s">
        <v>16</v>
      </c>
    </row>
    <row r="41" spans="1:38" s="3" customFormat="1" ht="13.9" x14ac:dyDescent="0.3">
      <c r="A41" s="3" t="s">
        <v>58</v>
      </c>
      <c r="B41" s="3" t="s">
        <v>31</v>
      </c>
      <c r="C41" s="24">
        <v>757</v>
      </c>
      <c r="D41" s="63">
        <f t="shared" si="6"/>
        <v>6.5101423761257718E-6</v>
      </c>
      <c r="E41" s="24">
        <v>690</v>
      </c>
      <c r="F41" s="63">
        <f t="shared" si="14"/>
        <v>8.0528763532187646E-6</v>
      </c>
      <c r="G41" s="24">
        <v>693</v>
      </c>
      <c r="H41" s="63">
        <f t="shared" si="7"/>
        <v>7.2432570320136598E-6</v>
      </c>
      <c r="I41" s="24">
        <v>1604</v>
      </c>
      <c r="J41" s="63">
        <f t="shared" si="8"/>
        <v>1.366798875485824E-5</v>
      </c>
      <c r="K41" s="24">
        <v>1498</v>
      </c>
      <c r="L41" s="63">
        <f t="shared" si="9"/>
        <v>1.8087593870295555E-5</v>
      </c>
      <c r="M41" s="24">
        <v>1509</v>
      </c>
      <c r="N41" s="63">
        <f t="shared" si="10"/>
        <v>1.361112720924312E-5</v>
      </c>
      <c r="O41" s="24">
        <v>120492</v>
      </c>
      <c r="P41" s="63">
        <f t="shared" si="11"/>
        <v>8.4265288292474205E-4</v>
      </c>
      <c r="Q41" s="24">
        <v>119221</v>
      </c>
      <c r="R41" s="63">
        <f t="shared" si="12"/>
        <v>8.010407556671025E-4</v>
      </c>
      <c r="S41" s="24">
        <v>118731</v>
      </c>
      <c r="T41" s="63">
        <f t="shared" si="13"/>
        <v>1.0899433446290953E-3</v>
      </c>
      <c r="U41" s="31" t="s">
        <v>16</v>
      </c>
      <c r="V41" s="69" t="s">
        <v>16</v>
      </c>
      <c r="W41" s="31" t="s">
        <v>16</v>
      </c>
      <c r="X41" s="69" t="s">
        <v>16</v>
      </c>
      <c r="Y41" s="31" t="s">
        <v>16</v>
      </c>
      <c r="Z41" s="73" t="s">
        <v>16</v>
      </c>
      <c r="AA41" s="31" t="s">
        <v>16</v>
      </c>
      <c r="AB41" s="69" t="s">
        <v>16</v>
      </c>
      <c r="AC41" s="31" t="s">
        <v>16</v>
      </c>
      <c r="AD41" s="69" t="s">
        <v>16</v>
      </c>
      <c r="AE41" s="31" t="s">
        <v>16</v>
      </c>
      <c r="AF41" s="69" t="s">
        <v>16</v>
      </c>
      <c r="AG41" s="31" t="s">
        <v>16</v>
      </c>
      <c r="AH41" s="69" t="s">
        <v>16</v>
      </c>
      <c r="AI41" s="31" t="s">
        <v>16</v>
      </c>
      <c r="AJ41" s="69" t="s">
        <v>16</v>
      </c>
      <c r="AK41" s="31" t="s">
        <v>16</v>
      </c>
      <c r="AL41" s="73" t="s">
        <v>16</v>
      </c>
    </row>
    <row r="42" spans="1:38" s="3" customFormat="1" ht="13.9" x14ac:dyDescent="0.3">
      <c r="A42" s="3" t="s">
        <v>59</v>
      </c>
      <c r="B42" s="3" t="s">
        <v>38</v>
      </c>
      <c r="C42" s="24">
        <v>26635</v>
      </c>
      <c r="D42" s="63">
        <f t="shared" si="6"/>
        <v>2.2905897250741076E-4</v>
      </c>
      <c r="E42" s="24">
        <v>28613</v>
      </c>
      <c r="F42" s="63">
        <f t="shared" si="14"/>
        <v>3.3393761028209924E-4</v>
      </c>
      <c r="G42" s="24">
        <v>28875</v>
      </c>
      <c r="H42" s="63">
        <f t="shared" si="7"/>
        <v>3.0180237633390246E-4</v>
      </c>
      <c r="I42" s="24">
        <v>1785</v>
      </c>
      <c r="J42" s="63">
        <f t="shared" si="8"/>
        <v>1.5210324144278029E-5</v>
      </c>
      <c r="K42" s="24">
        <v>2044</v>
      </c>
      <c r="L42" s="63">
        <f t="shared" si="9"/>
        <v>2.4680268271618232E-5</v>
      </c>
      <c r="M42" s="24">
        <v>1997</v>
      </c>
      <c r="N42" s="63">
        <f t="shared" si="10"/>
        <v>1.8012870137083175E-5</v>
      </c>
      <c r="O42" s="24">
        <v>9094</v>
      </c>
      <c r="P42" s="63">
        <f t="shared" si="11"/>
        <v>6.3598291316582046E-5</v>
      </c>
      <c r="Q42" s="24">
        <v>9122</v>
      </c>
      <c r="R42" s="63">
        <f t="shared" si="12"/>
        <v>6.1290324466287894E-5</v>
      </c>
      <c r="S42" s="24">
        <v>9044</v>
      </c>
      <c r="T42" s="63">
        <f t="shared" si="13"/>
        <v>8.3023368865970464E-5</v>
      </c>
      <c r="U42" s="31" t="s">
        <v>16</v>
      </c>
      <c r="V42" s="69" t="s">
        <v>16</v>
      </c>
      <c r="W42" s="31" t="s">
        <v>16</v>
      </c>
      <c r="X42" s="69" t="s">
        <v>16</v>
      </c>
      <c r="Y42" s="31" t="s">
        <v>16</v>
      </c>
      <c r="Z42" s="73" t="s">
        <v>16</v>
      </c>
      <c r="AA42" s="31" t="s">
        <v>16</v>
      </c>
      <c r="AB42" s="69" t="s">
        <v>16</v>
      </c>
      <c r="AC42" s="31" t="s">
        <v>16</v>
      </c>
      <c r="AD42" s="69" t="s">
        <v>16</v>
      </c>
      <c r="AE42" s="31" t="s">
        <v>16</v>
      </c>
      <c r="AF42" s="69" t="s">
        <v>16</v>
      </c>
      <c r="AG42" s="31" t="s">
        <v>16</v>
      </c>
      <c r="AH42" s="69" t="s">
        <v>16</v>
      </c>
      <c r="AI42" s="31" t="s">
        <v>16</v>
      </c>
      <c r="AJ42" s="69" t="s">
        <v>16</v>
      </c>
      <c r="AK42" s="31" t="s">
        <v>16</v>
      </c>
      <c r="AL42" s="73" t="s">
        <v>16</v>
      </c>
    </row>
    <row r="43" spans="1:38" s="3" customFormat="1" ht="13.9" x14ac:dyDescent="0.3">
      <c r="A43" s="3" t="s">
        <v>60</v>
      </c>
      <c r="B43" s="3" t="s">
        <v>38</v>
      </c>
      <c r="C43" s="24">
        <v>298014</v>
      </c>
      <c r="D43" s="63">
        <f t="shared" si="6"/>
        <v>2.5628977147671675E-3</v>
      </c>
      <c r="E43" s="24">
        <v>188069</v>
      </c>
      <c r="F43" s="63">
        <f t="shared" si="14"/>
        <v>2.1949223230050721E-3</v>
      </c>
      <c r="G43" s="24">
        <v>245358</v>
      </c>
      <c r="H43" s="63">
        <f t="shared" si="7"/>
        <v>2.5644892624254075E-3</v>
      </c>
      <c r="I43" s="24">
        <v>78892</v>
      </c>
      <c r="J43" s="63">
        <f t="shared" si="8"/>
        <v>6.7225372122710488E-4</v>
      </c>
      <c r="K43" s="24">
        <v>113966</v>
      </c>
      <c r="L43" s="63">
        <f t="shared" si="9"/>
        <v>1.3760819245808432E-3</v>
      </c>
      <c r="M43" s="24">
        <v>145465</v>
      </c>
      <c r="N43" s="63">
        <f t="shared" si="10"/>
        <v>1.3120892110619949E-3</v>
      </c>
      <c r="O43" s="24">
        <v>19201</v>
      </c>
      <c r="P43" s="63">
        <f t="shared" si="11"/>
        <v>1.3428093155593709E-4</v>
      </c>
      <c r="Q43" s="24">
        <v>3162949</v>
      </c>
      <c r="R43" s="63">
        <f t="shared" si="12"/>
        <v>2.1251717877693577E-2</v>
      </c>
      <c r="S43" s="24">
        <v>99137</v>
      </c>
      <c r="T43" s="63">
        <f t="shared" si="13"/>
        <v>9.1007161867157375E-4</v>
      </c>
      <c r="U43" s="31">
        <v>880438</v>
      </c>
      <c r="V43" s="69">
        <v>8.1706163389311956E-2</v>
      </c>
      <c r="W43" s="31">
        <v>5079</v>
      </c>
      <c r="X43" s="69">
        <v>3.4226578059880675E-4</v>
      </c>
      <c r="Y43" s="31">
        <v>990830</v>
      </c>
      <c r="Z43" s="72">
        <v>7.2992302816063573E-2</v>
      </c>
      <c r="AA43" s="31">
        <v>72518</v>
      </c>
      <c r="AB43" s="69">
        <f t="shared" si="0"/>
        <v>9.0442121768834292E-4</v>
      </c>
      <c r="AC43" s="31">
        <v>1371588</v>
      </c>
      <c r="AD43" s="69">
        <f t="shared" si="1"/>
        <v>1.1978993294272763E-2</v>
      </c>
      <c r="AE43" s="31">
        <v>4347990</v>
      </c>
      <c r="AF43" s="69">
        <f t="shared" si="2"/>
        <v>9.2675443031413035E-2</v>
      </c>
      <c r="AG43" s="31">
        <v>390512</v>
      </c>
      <c r="AH43" s="69">
        <f t="shared" si="3"/>
        <v>3.4946825050535539E-3</v>
      </c>
      <c r="AI43" s="31">
        <v>1273902</v>
      </c>
      <c r="AJ43" s="69">
        <f t="shared" si="4"/>
        <v>1.0277237630013831E-2</v>
      </c>
      <c r="AK43" s="31">
        <v>454748</v>
      </c>
      <c r="AL43" s="69">
        <f t="shared" si="5"/>
        <v>4.7095512470247489E-3</v>
      </c>
    </row>
    <row r="44" spans="1:38" s="3" customFormat="1" ht="13.9" x14ac:dyDescent="0.3">
      <c r="A44" s="3" t="s">
        <v>61</v>
      </c>
      <c r="B44" s="3" t="s">
        <v>14</v>
      </c>
      <c r="C44" s="24">
        <v>22937</v>
      </c>
      <c r="D44" s="63">
        <f t="shared" si="6"/>
        <v>1.9725645400422303E-4</v>
      </c>
      <c r="E44" s="24">
        <v>27566</v>
      </c>
      <c r="F44" s="63">
        <f t="shared" si="14"/>
        <v>3.2171824572873686E-4</v>
      </c>
      <c r="G44" s="24">
        <v>36327</v>
      </c>
      <c r="H44" s="63">
        <f t="shared" si="7"/>
        <v>3.796909064963351E-4</v>
      </c>
      <c r="I44" s="24">
        <v>50885</v>
      </c>
      <c r="J44" s="63">
        <f t="shared" si="8"/>
        <v>4.3360075298688375E-4</v>
      </c>
      <c r="K44" s="24">
        <v>10394</v>
      </c>
      <c r="L44" s="63">
        <f t="shared" si="9"/>
        <v>1.2550230352994124E-4</v>
      </c>
      <c r="M44" s="24">
        <v>39351</v>
      </c>
      <c r="N44" s="63">
        <f t="shared" si="10"/>
        <v>3.5494464334720076E-4</v>
      </c>
      <c r="O44" s="24">
        <v>45521</v>
      </c>
      <c r="P44" s="63">
        <f t="shared" si="11"/>
        <v>3.1834812173104591E-4</v>
      </c>
      <c r="Q44" s="24">
        <v>44870</v>
      </c>
      <c r="R44" s="63">
        <f t="shared" si="12"/>
        <v>3.0147959425590198E-4</v>
      </c>
      <c r="S44" s="24">
        <v>52485</v>
      </c>
      <c r="T44" s="63">
        <f t="shared" si="13"/>
        <v>4.8180910160664078E-4</v>
      </c>
      <c r="U44" s="31">
        <v>6764</v>
      </c>
      <c r="V44" s="69">
        <v>6.2771085433080583E-4</v>
      </c>
      <c r="W44" s="31">
        <v>6979</v>
      </c>
      <c r="X44" s="69">
        <v>4.7030377688503096E-4</v>
      </c>
      <c r="Y44" s="31">
        <v>6843</v>
      </c>
      <c r="Z44" s="72">
        <v>5.0410900777158847E-4</v>
      </c>
      <c r="AA44" s="31">
        <v>35509</v>
      </c>
      <c r="AB44" s="69">
        <f t="shared" si="0"/>
        <v>4.4285684959451951E-4</v>
      </c>
      <c r="AC44" s="31">
        <v>12565</v>
      </c>
      <c r="AD44" s="69">
        <f t="shared" si="1"/>
        <v>1.0973852989566639E-4</v>
      </c>
      <c r="AE44" s="31">
        <v>70218</v>
      </c>
      <c r="AF44" s="69">
        <f t="shared" si="2"/>
        <v>1.4966649552505321E-3</v>
      </c>
      <c r="AG44" s="31">
        <v>48945</v>
      </c>
      <c r="AH44" s="69">
        <f t="shared" si="3"/>
        <v>4.3800762898411877E-4</v>
      </c>
      <c r="AI44" s="31">
        <v>50482</v>
      </c>
      <c r="AJ44" s="69">
        <f t="shared" si="4"/>
        <v>4.0726485242848995E-4</v>
      </c>
      <c r="AK44" s="31">
        <v>14702</v>
      </c>
      <c r="AL44" s="69">
        <f t="shared" si="5"/>
        <v>1.5225976240414E-4</v>
      </c>
    </row>
    <row r="45" spans="1:38" s="3" customFormat="1" ht="13.9" x14ac:dyDescent="0.3">
      <c r="A45" s="3" t="s">
        <v>62</v>
      </c>
      <c r="B45" s="3" t="s">
        <v>18</v>
      </c>
      <c r="C45" s="24">
        <v>2190</v>
      </c>
      <c r="D45" s="63">
        <f t="shared" si="6"/>
        <v>1.8833833294207979E-5</v>
      </c>
      <c r="E45" s="24">
        <v>3021</v>
      </c>
      <c r="F45" s="63">
        <f t="shared" si="14"/>
        <v>3.525759342474476E-5</v>
      </c>
      <c r="G45" s="24">
        <v>2012</v>
      </c>
      <c r="H45" s="63">
        <f t="shared" si="7"/>
        <v>2.1029485062642831E-5</v>
      </c>
      <c r="I45" s="24">
        <v>5164</v>
      </c>
      <c r="J45" s="63">
        <f t="shared" si="8"/>
        <v>4.4003425143446352E-5</v>
      </c>
      <c r="K45" s="24">
        <v>4267</v>
      </c>
      <c r="L45" s="63">
        <f t="shared" si="9"/>
        <v>5.1521871191289143E-5</v>
      </c>
      <c r="M45" s="24">
        <v>4887</v>
      </c>
      <c r="N45" s="63">
        <f t="shared" si="10"/>
        <v>4.4080569033513002E-5</v>
      </c>
      <c r="O45" s="24">
        <v>6393</v>
      </c>
      <c r="P45" s="63">
        <f t="shared" si="11"/>
        <v>4.470902533394645E-5</v>
      </c>
      <c r="Q45" s="24">
        <v>7762</v>
      </c>
      <c r="R45" s="63">
        <f t="shared" si="12"/>
        <v>5.2152543138273036E-5</v>
      </c>
      <c r="S45" s="24">
        <v>21468</v>
      </c>
      <c r="T45" s="63">
        <f t="shared" si="13"/>
        <v>1.9707493175748052E-4</v>
      </c>
      <c r="U45" s="31">
        <v>3050</v>
      </c>
      <c r="V45" s="69">
        <v>2.8304525513142488E-4</v>
      </c>
      <c r="W45" s="31">
        <v>8865</v>
      </c>
      <c r="X45" s="69">
        <v>5.9739833530388304E-4</v>
      </c>
      <c r="Y45" s="31">
        <v>16174</v>
      </c>
      <c r="Z45" s="72">
        <v>1.1915035937012527E-3</v>
      </c>
      <c r="AA45" s="31">
        <v>21342</v>
      </c>
      <c r="AB45" s="69">
        <f t="shared" si="0"/>
        <v>2.6617057320809474E-4</v>
      </c>
      <c r="AC45" s="31">
        <v>19354</v>
      </c>
      <c r="AD45" s="69">
        <f t="shared" si="1"/>
        <v>1.6903139734188041E-4</v>
      </c>
      <c r="AE45" s="31">
        <v>20221</v>
      </c>
      <c r="AF45" s="69">
        <f t="shared" si="2"/>
        <v>4.3100148195791691E-4</v>
      </c>
      <c r="AG45" s="31">
        <v>8196</v>
      </c>
      <c r="AH45" s="69">
        <f t="shared" si="3"/>
        <v>7.3345807072302323E-5</v>
      </c>
      <c r="AI45" s="31">
        <v>3203</v>
      </c>
      <c r="AJ45" s="69">
        <f t="shared" si="4"/>
        <v>2.5840286088674245E-5</v>
      </c>
      <c r="AK45" s="31">
        <v>5354</v>
      </c>
      <c r="AL45" s="69">
        <f t="shared" si="5"/>
        <v>5.5448154530796195E-5</v>
      </c>
    </row>
    <row r="46" spans="1:38" s="3" customFormat="1" ht="13.9" x14ac:dyDescent="0.3">
      <c r="A46" s="3" t="s">
        <v>63</v>
      </c>
      <c r="B46" s="3" t="s">
        <v>31</v>
      </c>
      <c r="C46" s="24" t="s">
        <v>16</v>
      </c>
      <c r="D46" s="64" t="s">
        <v>16</v>
      </c>
      <c r="E46" s="24" t="s">
        <v>16</v>
      </c>
      <c r="F46" s="64" t="s">
        <v>16</v>
      </c>
      <c r="G46" s="24" t="s">
        <v>16</v>
      </c>
      <c r="H46" s="64" t="s">
        <v>16</v>
      </c>
      <c r="I46" s="24" t="s">
        <v>16</v>
      </c>
      <c r="J46" s="63" t="s">
        <v>16</v>
      </c>
      <c r="K46" s="24" t="s">
        <v>16</v>
      </c>
      <c r="L46" s="63" t="s">
        <v>16</v>
      </c>
      <c r="M46" s="24" t="s">
        <v>16</v>
      </c>
      <c r="N46" s="63" t="s">
        <v>16</v>
      </c>
      <c r="O46" s="24" t="s">
        <v>16</v>
      </c>
      <c r="P46" s="63" t="s">
        <v>16</v>
      </c>
      <c r="Q46" s="24" t="s">
        <v>16</v>
      </c>
      <c r="R46" s="63" t="s">
        <v>16</v>
      </c>
      <c r="S46" s="24" t="s">
        <v>16</v>
      </c>
      <c r="T46" s="63" t="s">
        <v>16</v>
      </c>
      <c r="U46" s="31">
        <v>2483</v>
      </c>
      <c r="V46" s="69">
        <v>2.3042667819387803E-4</v>
      </c>
      <c r="W46" s="31">
        <v>2541</v>
      </c>
      <c r="X46" s="69">
        <v>1.712339729280504E-4</v>
      </c>
      <c r="Y46" s="31">
        <v>2509</v>
      </c>
      <c r="Z46" s="72">
        <v>1.8483260273256108E-4</v>
      </c>
      <c r="AA46" s="31">
        <v>1294</v>
      </c>
      <c r="AB46" s="69">
        <f t="shared" si="0"/>
        <v>1.6138352625399428E-5</v>
      </c>
      <c r="AC46" s="31">
        <v>1302</v>
      </c>
      <c r="AD46" s="69">
        <f t="shared" si="1"/>
        <v>1.1371234852698578E-5</v>
      </c>
      <c r="AE46" s="31">
        <v>1288</v>
      </c>
      <c r="AF46" s="69">
        <f t="shared" si="2"/>
        <v>2.7453138260313384E-5</v>
      </c>
      <c r="AG46" s="31">
        <v>3491</v>
      </c>
      <c r="AH46" s="69">
        <f t="shared" si="3"/>
        <v>3.1240875120718329E-5</v>
      </c>
      <c r="AI46" s="31">
        <v>3394</v>
      </c>
      <c r="AJ46" s="69">
        <f t="shared" si="4"/>
        <v>2.7381183573200245E-5</v>
      </c>
      <c r="AK46" s="31">
        <v>3223</v>
      </c>
      <c r="AL46" s="69">
        <f t="shared" si="5"/>
        <v>3.3378670536562593E-5</v>
      </c>
    </row>
    <row r="47" spans="1:38" s="3" customFormat="1" ht="13.9" x14ac:dyDescent="0.3">
      <c r="A47" s="3" t="s">
        <v>64</v>
      </c>
      <c r="B47" s="3" t="s">
        <v>38</v>
      </c>
      <c r="C47" s="24">
        <v>65254</v>
      </c>
      <c r="D47" s="63">
        <f t="shared" si="6"/>
        <v>5.6117943277636875E-4</v>
      </c>
      <c r="E47" s="24">
        <v>65231</v>
      </c>
      <c r="F47" s="63">
        <f t="shared" si="14"/>
        <v>7.6130025709683071E-4</v>
      </c>
      <c r="G47" s="24">
        <v>35210</v>
      </c>
      <c r="H47" s="63">
        <f t="shared" si="7"/>
        <v>3.6801598859624959E-4</v>
      </c>
      <c r="I47" s="24">
        <v>159886</v>
      </c>
      <c r="J47" s="63">
        <f t="shared" si="8"/>
        <v>1.3624189838274715E-3</v>
      </c>
      <c r="K47" s="24">
        <v>162042</v>
      </c>
      <c r="L47" s="63">
        <f t="shared" si="9"/>
        <v>1.9565753577639733E-3</v>
      </c>
      <c r="M47" s="24">
        <v>162858</v>
      </c>
      <c r="N47" s="63">
        <f t="shared" si="10"/>
        <v>1.4689734625864253E-3</v>
      </c>
      <c r="O47" s="24">
        <v>38617</v>
      </c>
      <c r="P47" s="63">
        <f t="shared" si="11"/>
        <v>2.7006545148146571E-4</v>
      </c>
      <c r="Q47" s="24">
        <v>256679</v>
      </c>
      <c r="R47" s="63">
        <f t="shared" si="12"/>
        <v>1.724615127568769E-3</v>
      </c>
      <c r="S47" s="24">
        <v>22986</v>
      </c>
      <c r="T47" s="63">
        <f t="shared" si="13"/>
        <v>2.1101007925179089E-4</v>
      </c>
      <c r="U47" s="31" t="s">
        <v>16</v>
      </c>
      <c r="V47" s="69" t="s">
        <v>16</v>
      </c>
      <c r="W47" s="31" t="s">
        <v>16</v>
      </c>
      <c r="X47" s="69" t="s">
        <v>16</v>
      </c>
      <c r="Y47" s="31" t="s">
        <v>16</v>
      </c>
      <c r="Z47" s="73" t="s">
        <v>16</v>
      </c>
      <c r="AA47" s="31" t="s">
        <v>16</v>
      </c>
      <c r="AB47" s="69" t="s">
        <v>16</v>
      </c>
      <c r="AC47" s="31" t="s">
        <v>16</v>
      </c>
      <c r="AD47" s="69" t="s">
        <v>16</v>
      </c>
      <c r="AE47" s="31" t="s">
        <v>16</v>
      </c>
      <c r="AF47" s="69" t="s">
        <v>16</v>
      </c>
      <c r="AG47" s="31" t="s">
        <v>16</v>
      </c>
      <c r="AH47" s="69" t="s">
        <v>16</v>
      </c>
      <c r="AI47" s="31" t="s">
        <v>16</v>
      </c>
      <c r="AJ47" s="69" t="s">
        <v>16</v>
      </c>
      <c r="AK47" s="31" t="s">
        <v>16</v>
      </c>
      <c r="AL47" s="73" t="s">
        <v>16</v>
      </c>
    </row>
    <row r="48" spans="1:38" s="3" customFormat="1" ht="13.9" x14ac:dyDescent="0.3">
      <c r="A48" s="3" t="s">
        <v>65</v>
      </c>
      <c r="B48" s="3" t="s">
        <v>66</v>
      </c>
      <c r="C48" s="24">
        <v>37112</v>
      </c>
      <c r="D48" s="63">
        <f t="shared" si="6"/>
        <v>3.1916037498385687E-4</v>
      </c>
      <c r="E48" s="24">
        <v>36896</v>
      </c>
      <c r="F48" s="63">
        <f t="shared" si="14"/>
        <v>4.3060713902660799E-4</v>
      </c>
      <c r="G48" s="24">
        <v>36511</v>
      </c>
      <c r="H48" s="63">
        <f t="shared" si="7"/>
        <v>3.8161408008059267E-4</v>
      </c>
      <c r="I48" s="24">
        <v>10039</v>
      </c>
      <c r="J48" s="63">
        <f t="shared" si="8"/>
        <v>8.5544226377819112E-5</v>
      </c>
      <c r="K48" s="24">
        <v>9982</v>
      </c>
      <c r="L48" s="63">
        <f t="shared" si="9"/>
        <v>1.2052761149084795E-4</v>
      </c>
      <c r="M48" s="24">
        <v>10125</v>
      </c>
      <c r="N48" s="63">
        <f t="shared" si="10"/>
        <v>9.1327145787665063E-5</v>
      </c>
      <c r="O48" s="24">
        <v>19931</v>
      </c>
      <c r="P48" s="63">
        <f t="shared" si="11"/>
        <v>1.3938613857827103E-4</v>
      </c>
      <c r="Q48" s="24">
        <v>20142</v>
      </c>
      <c r="R48" s="63">
        <f t="shared" si="12"/>
        <v>1.3533322905064359E-4</v>
      </c>
      <c r="S48" s="24">
        <v>18732</v>
      </c>
      <c r="T48" s="63">
        <f t="shared" si="13"/>
        <v>1.7195861848710289E-4</v>
      </c>
      <c r="U48" s="31" t="s">
        <v>16</v>
      </c>
      <c r="V48" s="69" t="s">
        <v>16</v>
      </c>
      <c r="W48" s="31" t="s">
        <v>16</v>
      </c>
      <c r="X48" s="69" t="s">
        <v>16</v>
      </c>
      <c r="Y48" s="31" t="s">
        <v>16</v>
      </c>
      <c r="Z48" s="73" t="s">
        <v>16</v>
      </c>
      <c r="AA48" s="31" t="s">
        <v>16</v>
      </c>
      <c r="AB48" s="69" t="s">
        <v>16</v>
      </c>
      <c r="AC48" s="31" t="s">
        <v>16</v>
      </c>
      <c r="AD48" s="69" t="s">
        <v>16</v>
      </c>
      <c r="AE48" s="31" t="s">
        <v>16</v>
      </c>
      <c r="AF48" s="69" t="s">
        <v>16</v>
      </c>
      <c r="AG48" s="31" t="s">
        <v>16</v>
      </c>
      <c r="AH48" s="69" t="s">
        <v>16</v>
      </c>
      <c r="AI48" s="31" t="s">
        <v>16</v>
      </c>
      <c r="AJ48" s="69" t="s">
        <v>16</v>
      </c>
      <c r="AK48" s="31" t="s">
        <v>16</v>
      </c>
      <c r="AL48" s="73" t="s">
        <v>16</v>
      </c>
    </row>
    <row r="49" spans="1:38" s="3" customFormat="1" ht="13.9" x14ac:dyDescent="0.3">
      <c r="A49" s="3" t="s">
        <v>67</v>
      </c>
      <c r="B49" s="3" t="s">
        <v>38</v>
      </c>
      <c r="C49" s="24">
        <v>58684</v>
      </c>
      <c r="D49" s="63">
        <f t="shared" si="6"/>
        <v>5.0467793289374482E-4</v>
      </c>
      <c r="E49" s="24">
        <v>59931</v>
      </c>
      <c r="F49" s="63">
        <f t="shared" si="14"/>
        <v>6.9944483003587501E-4</v>
      </c>
      <c r="G49" s="24">
        <v>57122</v>
      </c>
      <c r="H49" s="63">
        <f t="shared" si="7"/>
        <v>5.9704087760849105E-4</v>
      </c>
      <c r="I49" s="24">
        <v>124454</v>
      </c>
      <c r="J49" s="63">
        <f t="shared" si="8"/>
        <v>1.060496179861052E-3</v>
      </c>
      <c r="K49" s="24">
        <v>12557</v>
      </c>
      <c r="L49" s="63">
        <f t="shared" si="9"/>
        <v>1.5161943673518109E-4</v>
      </c>
      <c r="M49" s="24">
        <v>12347</v>
      </c>
      <c r="N49" s="63">
        <f t="shared" si="10"/>
        <v>1.1136950805336302E-4</v>
      </c>
      <c r="O49" s="24">
        <v>6173</v>
      </c>
      <c r="P49" s="63">
        <f t="shared" si="11"/>
        <v>4.3170469792969102E-5</v>
      </c>
      <c r="Q49" s="24">
        <v>6299</v>
      </c>
      <c r="R49" s="63">
        <f t="shared" si="12"/>
        <v>4.2322709253798229E-5</v>
      </c>
      <c r="S49" s="24">
        <v>6183</v>
      </c>
      <c r="T49" s="63">
        <f t="shared" si="13"/>
        <v>5.675956321299152E-5</v>
      </c>
      <c r="U49" s="31" t="s">
        <v>16</v>
      </c>
      <c r="V49" s="69" t="s">
        <v>16</v>
      </c>
      <c r="W49" s="31" t="s">
        <v>16</v>
      </c>
      <c r="X49" s="69" t="s">
        <v>16</v>
      </c>
      <c r="Y49" s="31" t="s">
        <v>16</v>
      </c>
      <c r="Z49" s="73" t="s">
        <v>16</v>
      </c>
      <c r="AA49" s="31" t="s">
        <v>16</v>
      </c>
      <c r="AB49" s="69" t="s">
        <v>16</v>
      </c>
      <c r="AC49" s="31" t="s">
        <v>16</v>
      </c>
      <c r="AD49" s="69" t="s">
        <v>16</v>
      </c>
      <c r="AE49" s="31" t="s">
        <v>16</v>
      </c>
      <c r="AF49" s="69" t="s">
        <v>16</v>
      </c>
      <c r="AG49" s="31" t="s">
        <v>16</v>
      </c>
      <c r="AH49" s="69" t="s">
        <v>16</v>
      </c>
      <c r="AI49" s="31" t="s">
        <v>16</v>
      </c>
      <c r="AJ49" s="69" t="s">
        <v>16</v>
      </c>
      <c r="AK49" s="31" t="s">
        <v>16</v>
      </c>
      <c r="AL49" s="73" t="s">
        <v>16</v>
      </c>
    </row>
    <row r="50" spans="1:38" s="3" customFormat="1" ht="13.9" x14ac:dyDescent="0.3">
      <c r="A50" s="3" t="s">
        <v>68</v>
      </c>
      <c r="B50" s="3" t="s">
        <v>66</v>
      </c>
      <c r="C50" s="24">
        <v>11003</v>
      </c>
      <c r="D50" s="63">
        <f t="shared" si="6"/>
        <v>9.4624962436607482E-5</v>
      </c>
      <c r="E50" s="24">
        <v>12021</v>
      </c>
      <c r="F50" s="63">
        <f t="shared" si="14"/>
        <v>1.402951110754243E-4</v>
      </c>
      <c r="G50" s="24">
        <v>11136</v>
      </c>
      <c r="H50" s="63">
        <f t="shared" si="7"/>
        <v>1.1639380996898141E-4</v>
      </c>
      <c r="I50" s="24">
        <v>5755</v>
      </c>
      <c r="J50" s="63">
        <f t="shared" si="8"/>
        <v>4.903944843155185E-5</v>
      </c>
      <c r="K50" s="24">
        <v>5584</v>
      </c>
      <c r="L50" s="63">
        <f t="shared" si="9"/>
        <v>6.742398142305099E-5</v>
      </c>
      <c r="M50" s="24">
        <v>5681</v>
      </c>
      <c r="N50" s="63">
        <f t="shared" si="10"/>
        <v>5.1242421256269161E-5</v>
      </c>
      <c r="O50" s="24">
        <v>38112</v>
      </c>
      <c r="P50" s="63">
        <f t="shared" si="11"/>
        <v>2.6653376717149495E-4</v>
      </c>
      <c r="Q50" s="24">
        <v>38069</v>
      </c>
      <c r="R50" s="63">
        <f t="shared" si="12"/>
        <v>2.5578396865896883E-4</v>
      </c>
      <c r="S50" s="24">
        <v>37988</v>
      </c>
      <c r="T50" s="63">
        <f t="shared" si="13"/>
        <v>3.4872752504207049E-4</v>
      </c>
      <c r="U50" s="31" t="s">
        <v>16</v>
      </c>
      <c r="V50" s="69" t="s">
        <v>16</v>
      </c>
      <c r="W50" s="31" t="s">
        <v>16</v>
      </c>
      <c r="X50" s="69" t="s">
        <v>16</v>
      </c>
      <c r="Y50" s="31" t="s">
        <v>16</v>
      </c>
      <c r="Z50" s="73" t="s">
        <v>16</v>
      </c>
      <c r="AA50" s="31" t="s">
        <v>16</v>
      </c>
      <c r="AB50" s="69" t="s">
        <v>16</v>
      </c>
      <c r="AC50" s="31" t="s">
        <v>16</v>
      </c>
      <c r="AD50" s="69" t="s">
        <v>16</v>
      </c>
      <c r="AE50" s="31" t="s">
        <v>16</v>
      </c>
      <c r="AF50" s="69" t="s">
        <v>16</v>
      </c>
      <c r="AG50" s="31" t="s">
        <v>16</v>
      </c>
      <c r="AH50" s="69" t="s">
        <v>16</v>
      </c>
      <c r="AI50" s="31" t="s">
        <v>16</v>
      </c>
      <c r="AJ50" s="69" t="s">
        <v>16</v>
      </c>
      <c r="AK50" s="31" t="s">
        <v>16</v>
      </c>
      <c r="AL50" s="73" t="s">
        <v>16</v>
      </c>
    </row>
    <row r="51" spans="1:38" s="3" customFormat="1" ht="13.9" x14ac:dyDescent="0.3">
      <c r="A51" s="3" t="s">
        <v>69</v>
      </c>
      <c r="B51" s="3" t="s">
        <v>18</v>
      </c>
      <c r="C51" s="24">
        <v>10023</v>
      </c>
      <c r="D51" s="63">
        <f t="shared" si="6"/>
        <v>8.6197037035546384E-5</v>
      </c>
      <c r="E51" s="24">
        <v>12494</v>
      </c>
      <c r="F51" s="63">
        <f t="shared" si="14"/>
        <v>1.4581541616973223E-4</v>
      </c>
      <c r="G51" s="24">
        <v>12486</v>
      </c>
      <c r="H51" s="63">
        <f t="shared" si="7"/>
        <v>1.3050405094043658E-4</v>
      </c>
      <c r="I51" s="24">
        <v>40802</v>
      </c>
      <c r="J51" s="63">
        <f t="shared" si="8"/>
        <v>3.4768159424920564E-4</v>
      </c>
      <c r="K51" s="24">
        <v>35225</v>
      </c>
      <c r="L51" s="63">
        <f t="shared" si="9"/>
        <v>4.2532409484723693E-4</v>
      </c>
      <c r="M51" s="24">
        <v>20201</v>
      </c>
      <c r="N51" s="63">
        <f t="shared" si="10"/>
        <v>1.8221231328954292E-4</v>
      </c>
      <c r="O51" s="24">
        <v>49332</v>
      </c>
      <c r="P51" s="63">
        <f t="shared" si="11"/>
        <v>3.4500009976133996E-4</v>
      </c>
      <c r="Q51" s="24">
        <v>51021</v>
      </c>
      <c r="R51" s="63">
        <f t="shared" si="12"/>
        <v>3.428078978945927E-4</v>
      </c>
      <c r="S51" s="24">
        <v>50162</v>
      </c>
      <c r="T51" s="63">
        <f t="shared" si="13"/>
        <v>4.6048410316837791E-4</v>
      </c>
      <c r="U51" s="31">
        <v>30238</v>
      </c>
      <c r="V51" s="69">
        <v>2.8061384998898445E-3</v>
      </c>
      <c r="W51" s="31">
        <v>38846</v>
      </c>
      <c r="X51" s="69">
        <v>2.6177705282814032E-3</v>
      </c>
      <c r="Y51" s="31">
        <v>43924</v>
      </c>
      <c r="Z51" s="72">
        <v>3.2357860671283429E-3</v>
      </c>
      <c r="AA51" s="31">
        <v>31142</v>
      </c>
      <c r="AB51" s="69">
        <f t="shared" si="0"/>
        <v>3.8839302740354634E-4</v>
      </c>
      <c r="AC51" s="31">
        <v>35680</v>
      </c>
      <c r="AD51" s="69">
        <f t="shared" si="1"/>
        <v>3.1161725003401328E-4</v>
      </c>
      <c r="AE51" s="31">
        <v>25767</v>
      </c>
      <c r="AF51" s="69">
        <f t="shared" si="2"/>
        <v>5.49211967044639E-4</v>
      </c>
      <c r="AG51" s="31">
        <v>104748</v>
      </c>
      <c r="AH51" s="69">
        <f t="shared" si="3"/>
        <v>9.3738733518905861E-4</v>
      </c>
      <c r="AI51" s="31">
        <v>114156</v>
      </c>
      <c r="AJ51" s="69">
        <f t="shared" si="4"/>
        <v>9.2095650912853481E-4</v>
      </c>
      <c r="AK51" s="31">
        <v>124425</v>
      </c>
      <c r="AL51" s="69">
        <f t="shared" si="5"/>
        <v>1.2885948127557558E-3</v>
      </c>
    </row>
    <row r="52" spans="1:38" s="3" customFormat="1" ht="13.9" x14ac:dyDescent="0.3">
      <c r="A52" s="3" t="s">
        <v>70</v>
      </c>
      <c r="B52" s="3" t="s">
        <v>18</v>
      </c>
      <c r="C52" s="24" t="s">
        <v>16</v>
      </c>
      <c r="D52" s="64" t="s">
        <v>16</v>
      </c>
      <c r="E52" s="24" t="s">
        <v>16</v>
      </c>
      <c r="F52" s="64" t="s">
        <v>16</v>
      </c>
      <c r="G52" s="24" t="s">
        <v>16</v>
      </c>
      <c r="H52" s="64" t="s">
        <v>16</v>
      </c>
      <c r="I52" s="24" t="s">
        <v>16</v>
      </c>
      <c r="J52" s="63" t="s">
        <v>16</v>
      </c>
      <c r="K52" s="24" t="s">
        <v>16</v>
      </c>
      <c r="L52" s="63" t="s">
        <v>16</v>
      </c>
      <c r="M52" s="24" t="s">
        <v>16</v>
      </c>
      <c r="N52" s="63" t="s">
        <v>16</v>
      </c>
      <c r="O52" s="24" t="s">
        <v>16</v>
      </c>
      <c r="P52" s="63" t="s">
        <v>16</v>
      </c>
      <c r="Q52" s="24" t="s">
        <v>16</v>
      </c>
      <c r="R52" s="63" t="s">
        <v>16</v>
      </c>
      <c r="S52" s="24" t="s">
        <v>16</v>
      </c>
      <c r="T52" s="63" t="s">
        <v>16</v>
      </c>
      <c r="U52" s="31">
        <v>352</v>
      </c>
      <c r="V52" s="69">
        <v>3.266620649385625E-5</v>
      </c>
      <c r="W52" s="31">
        <v>328</v>
      </c>
      <c r="X52" s="69">
        <v>2.2103401464148182E-5</v>
      </c>
      <c r="Y52" s="31">
        <v>317</v>
      </c>
      <c r="Z52" s="72">
        <v>2.3352704291040997E-5</v>
      </c>
      <c r="AA52" s="31">
        <v>892</v>
      </c>
      <c r="AB52" s="69">
        <f t="shared" si="0"/>
        <v>1.1124737667586004E-5</v>
      </c>
      <c r="AC52" s="31">
        <v>1021</v>
      </c>
      <c r="AD52" s="69">
        <f t="shared" si="1"/>
        <v>8.9170743353342929E-6</v>
      </c>
      <c r="AE52" s="31">
        <v>909</v>
      </c>
      <c r="AF52" s="69">
        <f t="shared" si="2"/>
        <v>1.937492443992614E-5</v>
      </c>
      <c r="AG52" s="31">
        <v>689</v>
      </c>
      <c r="AH52" s="69">
        <f t="shared" si="3"/>
        <v>6.1658444451947664E-6</v>
      </c>
      <c r="AI52" s="31">
        <v>702</v>
      </c>
      <c r="AJ52" s="69">
        <f t="shared" si="4"/>
        <v>5.6634033200903276E-6</v>
      </c>
      <c r="AK52" s="31">
        <v>693</v>
      </c>
      <c r="AL52" s="69">
        <f t="shared" si="5"/>
        <v>7.1769837672472474E-6</v>
      </c>
    </row>
    <row r="53" spans="1:38" s="3" customFormat="1" ht="13.9" x14ac:dyDescent="0.3">
      <c r="A53" s="3" t="s">
        <v>71</v>
      </c>
      <c r="B53" s="3" t="s">
        <v>35</v>
      </c>
      <c r="C53" s="24" t="s">
        <v>16</v>
      </c>
      <c r="D53" s="64" t="s">
        <v>16</v>
      </c>
      <c r="E53" s="24" t="s">
        <v>16</v>
      </c>
      <c r="F53" s="64" t="s">
        <v>16</v>
      </c>
      <c r="G53" s="24" t="s">
        <v>16</v>
      </c>
      <c r="H53" s="64" t="s">
        <v>16</v>
      </c>
      <c r="I53" s="24" t="s">
        <v>16</v>
      </c>
      <c r="J53" s="63" t="s">
        <v>16</v>
      </c>
      <c r="K53" s="24" t="s">
        <v>16</v>
      </c>
      <c r="L53" s="63" t="s">
        <v>16</v>
      </c>
      <c r="M53" s="24" t="s">
        <v>16</v>
      </c>
      <c r="N53" s="63" t="s">
        <v>16</v>
      </c>
      <c r="O53" s="24" t="s">
        <v>16</v>
      </c>
      <c r="P53" s="63" t="s">
        <v>16</v>
      </c>
      <c r="Q53" s="24" t="s">
        <v>16</v>
      </c>
      <c r="R53" s="63" t="s">
        <v>16</v>
      </c>
      <c r="S53" s="24" t="s">
        <v>16</v>
      </c>
      <c r="T53" s="63" t="s">
        <v>16</v>
      </c>
      <c r="U53" s="31">
        <v>1185</v>
      </c>
      <c r="V53" s="69">
        <v>1.0997004174778311E-4</v>
      </c>
      <c r="W53" s="31">
        <v>1203</v>
      </c>
      <c r="X53" s="69">
        <v>8.1068268174909339E-5</v>
      </c>
      <c r="Y53" s="31">
        <v>1283</v>
      </c>
      <c r="Z53" s="72">
        <v>9.4515834717367816E-5</v>
      </c>
      <c r="AA53" s="31">
        <v>26433</v>
      </c>
      <c r="AB53" s="69">
        <f t="shared" si="0"/>
        <v>3.2966389099473188E-4</v>
      </c>
      <c r="AC53" s="31">
        <v>23710</v>
      </c>
      <c r="AD53" s="69">
        <f t="shared" si="1"/>
        <v>2.0707525219468764E-4</v>
      </c>
      <c r="AE53" s="31">
        <v>21002</v>
      </c>
      <c r="AF53" s="69">
        <f t="shared" si="2"/>
        <v>4.4764814421048267E-4</v>
      </c>
      <c r="AG53" s="31">
        <v>2708</v>
      </c>
      <c r="AH53" s="69">
        <f t="shared" si="3"/>
        <v>2.4233826934089153E-5</v>
      </c>
      <c r="AI53" s="31">
        <v>2712</v>
      </c>
      <c r="AJ53" s="69">
        <f t="shared" si="4"/>
        <v>2.1879130775049815E-5</v>
      </c>
      <c r="AK53" s="31">
        <v>2733</v>
      </c>
      <c r="AL53" s="69">
        <f t="shared" si="5"/>
        <v>2.8304035549620097E-5</v>
      </c>
    </row>
    <row r="54" spans="1:38" s="3" customFormat="1" ht="13.9" x14ac:dyDescent="0.3">
      <c r="A54" s="3" t="s">
        <v>72</v>
      </c>
      <c r="B54" s="3" t="s">
        <v>14</v>
      </c>
      <c r="C54" s="24">
        <v>33904</v>
      </c>
      <c r="D54" s="63">
        <f t="shared" si="6"/>
        <v>2.9157181918119973E-4</v>
      </c>
      <c r="E54" s="24">
        <v>33234</v>
      </c>
      <c r="F54" s="63">
        <f t="shared" si="14"/>
        <v>3.8786854017807592E-4</v>
      </c>
      <c r="G54" s="24">
        <v>31684</v>
      </c>
      <c r="H54" s="63">
        <f t="shared" si="7"/>
        <v>3.311621295848785E-4</v>
      </c>
      <c r="I54" s="24">
        <v>66229</v>
      </c>
      <c r="J54" s="63">
        <f t="shared" si="8"/>
        <v>5.6434989229769722E-4</v>
      </c>
      <c r="K54" s="24">
        <v>32924</v>
      </c>
      <c r="L54" s="63">
        <f t="shared" si="9"/>
        <v>3.9754068129880561E-4</v>
      </c>
      <c r="M54" s="24">
        <v>52114</v>
      </c>
      <c r="N54" s="63">
        <f t="shared" si="10"/>
        <v>4.7006645684724709E-4</v>
      </c>
      <c r="O54" s="24">
        <v>74245</v>
      </c>
      <c r="P54" s="63">
        <f t="shared" si="11"/>
        <v>5.1922752790847088E-4</v>
      </c>
      <c r="Q54" s="24">
        <v>173861</v>
      </c>
      <c r="R54" s="63">
        <f t="shared" si="12"/>
        <v>1.1681645584338172E-3</v>
      </c>
      <c r="S54" s="24">
        <v>166573</v>
      </c>
      <c r="T54" s="63">
        <f t="shared" si="13"/>
        <v>1.5291299891763929E-3</v>
      </c>
      <c r="U54" s="31">
        <v>15723</v>
      </c>
      <c r="V54" s="69">
        <v>1.4591214906332437E-3</v>
      </c>
      <c r="W54" s="31">
        <v>10042</v>
      </c>
      <c r="X54" s="69">
        <v>6.7671450458224407E-4</v>
      </c>
      <c r="Y54" s="31">
        <v>7854</v>
      </c>
      <c r="Z54" s="72">
        <v>5.7858719085752681E-4</v>
      </c>
      <c r="AA54" s="31">
        <v>11425</v>
      </c>
      <c r="AB54" s="69">
        <f t="shared" si="0"/>
        <v>1.424889325696974E-4</v>
      </c>
      <c r="AC54" s="31">
        <v>9938</v>
      </c>
      <c r="AD54" s="69">
        <f t="shared" si="1"/>
        <v>8.6795185841872868E-5</v>
      </c>
      <c r="AE54" s="31">
        <v>10867</v>
      </c>
      <c r="AF54" s="69">
        <f t="shared" si="2"/>
        <v>2.3162519679722482E-4</v>
      </c>
      <c r="AG54" s="31">
        <v>15332</v>
      </c>
      <c r="AH54" s="69">
        <f t="shared" si="3"/>
        <v>1.3720569961353578E-4</v>
      </c>
      <c r="AI54" s="31">
        <v>16636</v>
      </c>
      <c r="AJ54" s="69">
        <f t="shared" si="4"/>
        <v>1.3421136414960497E-4</v>
      </c>
      <c r="AK54" s="31">
        <v>17745</v>
      </c>
      <c r="AL54" s="69">
        <f t="shared" si="5"/>
        <v>1.8377428131284619E-4</v>
      </c>
    </row>
    <row r="55" spans="1:38" s="3" customFormat="1" ht="13.9" x14ac:dyDescent="0.3">
      <c r="A55" s="3" t="s">
        <v>73</v>
      </c>
      <c r="B55" s="3" t="s">
        <v>66</v>
      </c>
      <c r="C55" s="24">
        <v>12045</v>
      </c>
      <c r="D55" s="63">
        <f t="shared" si="6"/>
        <v>1.0358608311814389E-4</v>
      </c>
      <c r="E55" s="24">
        <v>10935</v>
      </c>
      <c r="F55" s="63">
        <f t="shared" si="14"/>
        <v>1.2762058394557562E-4</v>
      </c>
      <c r="G55" s="24">
        <v>11408</v>
      </c>
      <c r="H55" s="63">
        <f t="shared" si="7"/>
        <v>1.1923676222397089E-4</v>
      </c>
      <c r="I55" s="24">
        <v>38754</v>
      </c>
      <c r="J55" s="63">
        <f t="shared" si="8"/>
        <v>3.3023019713577069E-4</v>
      </c>
      <c r="K55" s="24">
        <v>43896</v>
      </c>
      <c r="L55" s="63">
        <f t="shared" si="9"/>
        <v>5.3002204307776618E-4</v>
      </c>
      <c r="M55" s="24">
        <v>33289</v>
      </c>
      <c r="N55" s="63">
        <f t="shared" si="10"/>
        <v>3.0026561541981057E-4</v>
      </c>
      <c r="O55" s="24">
        <v>21293</v>
      </c>
      <c r="P55" s="63">
        <f t="shared" si="11"/>
        <v>1.489111960637763E-4</v>
      </c>
      <c r="Q55" s="24">
        <v>20647</v>
      </c>
      <c r="R55" s="63">
        <f t="shared" si="12"/>
        <v>1.3872630226435497E-4</v>
      </c>
      <c r="S55" s="24">
        <v>21607</v>
      </c>
      <c r="T55" s="63">
        <f t="shared" si="13"/>
        <v>1.9835094328693318E-4</v>
      </c>
      <c r="U55" s="31" t="s">
        <v>16</v>
      </c>
      <c r="V55" s="69" t="s">
        <v>16</v>
      </c>
      <c r="W55" s="31" t="s">
        <v>16</v>
      </c>
      <c r="X55" s="69" t="s">
        <v>16</v>
      </c>
      <c r="Y55" s="31" t="s">
        <v>16</v>
      </c>
      <c r="Z55" s="73" t="s">
        <v>16</v>
      </c>
      <c r="AA55" s="31" t="s">
        <v>16</v>
      </c>
      <c r="AB55" s="69" t="s">
        <v>16</v>
      </c>
      <c r="AC55" s="31" t="s">
        <v>16</v>
      </c>
      <c r="AD55" s="69" t="s">
        <v>16</v>
      </c>
      <c r="AE55" s="31" t="s">
        <v>16</v>
      </c>
      <c r="AF55" s="69" t="s">
        <v>16</v>
      </c>
      <c r="AG55" s="31" t="s">
        <v>16</v>
      </c>
      <c r="AH55" s="69" t="s">
        <v>16</v>
      </c>
      <c r="AI55" s="31" t="s">
        <v>16</v>
      </c>
      <c r="AJ55" s="69" t="s">
        <v>16</v>
      </c>
      <c r="AK55" s="31" t="s">
        <v>16</v>
      </c>
      <c r="AL55" s="73" t="s">
        <v>16</v>
      </c>
    </row>
    <row r="56" spans="1:38" s="3" customFormat="1" ht="13.9" x14ac:dyDescent="0.3">
      <c r="A56" s="3" t="s">
        <v>74</v>
      </c>
      <c r="B56" s="3" t="s">
        <v>38</v>
      </c>
      <c r="C56" s="24" t="s">
        <v>16</v>
      </c>
      <c r="D56" s="64" t="s">
        <v>16</v>
      </c>
      <c r="E56" s="24" t="s">
        <v>16</v>
      </c>
      <c r="F56" s="64" t="s">
        <v>16</v>
      </c>
      <c r="G56" s="24" t="s">
        <v>16</v>
      </c>
      <c r="H56" s="64" t="s">
        <v>16</v>
      </c>
      <c r="I56" s="24" t="s">
        <v>16</v>
      </c>
      <c r="J56" s="63" t="s">
        <v>16</v>
      </c>
      <c r="K56" s="24" t="s">
        <v>16</v>
      </c>
      <c r="L56" s="63" t="s">
        <v>16</v>
      </c>
      <c r="M56" s="24" t="s">
        <v>16</v>
      </c>
      <c r="N56" s="63" t="s">
        <v>16</v>
      </c>
      <c r="O56" s="24" t="s">
        <v>16</v>
      </c>
      <c r="P56" s="63" t="s">
        <v>16</v>
      </c>
      <c r="Q56" s="24" t="s">
        <v>16</v>
      </c>
      <c r="R56" s="63" t="s">
        <v>16</v>
      </c>
      <c r="S56" s="24" t="s">
        <v>16</v>
      </c>
      <c r="T56" s="63" t="s">
        <v>16</v>
      </c>
      <c r="U56" s="31">
        <v>1274</v>
      </c>
      <c r="V56" s="69">
        <v>1.1822939509424108E-4</v>
      </c>
      <c r="W56" s="31">
        <v>1172</v>
      </c>
      <c r="X56" s="69">
        <v>7.8979227182870949E-5</v>
      </c>
      <c r="Y56" s="31">
        <v>1127</v>
      </c>
      <c r="Z56" s="72">
        <v>8.3023652164047966E-5</v>
      </c>
      <c r="AA56" s="31">
        <v>2434</v>
      </c>
      <c r="AB56" s="69">
        <f t="shared" si="0"/>
        <v>3.0356066684870329E-5</v>
      </c>
      <c r="AC56" s="31">
        <v>2509</v>
      </c>
      <c r="AD56" s="69">
        <f t="shared" si="1"/>
        <v>2.1912771309846955E-5</v>
      </c>
      <c r="AE56" s="31">
        <v>2554</v>
      </c>
      <c r="AF56" s="69">
        <f t="shared" si="2"/>
        <v>5.443735645717421E-5</v>
      </c>
      <c r="AG56" s="31">
        <v>349983</v>
      </c>
      <c r="AH56" s="69">
        <f t="shared" si="3"/>
        <v>3.1319894578557329E-3</v>
      </c>
      <c r="AI56" s="31">
        <v>334826</v>
      </c>
      <c r="AJ56" s="69">
        <f t="shared" si="4"/>
        <v>2.7012174929523704E-3</v>
      </c>
      <c r="AK56" s="31">
        <v>319463</v>
      </c>
      <c r="AL56" s="69">
        <f t="shared" si="5"/>
        <v>3.3084859527216558E-3</v>
      </c>
    </row>
    <row r="57" spans="1:38" s="3" customFormat="1" ht="13.9" x14ac:dyDescent="0.3">
      <c r="A57" s="3" t="s">
        <v>75</v>
      </c>
      <c r="B57" s="3" t="s">
        <v>14</v>
      </c>
      <c r="C57" s="24">
        <v>2837005</v>
      </c>
      <c r="D57" s="63">
        <f t="shared" si="6"/>
        <v>2.439802704330343E-2</v>
      </c>
      <c r="E57" s="24">
        <v>2109966</v>
      </c>
      <c r="F57" s="63">
        <f t="shared" si="14"/>
        <v>2.4625065663037075E-2</v>
      </c>
      <c r="G57" s="24">
        <v>4273757</v>
      </c>
      <c r="H57" s="63">
        <f t="shared" si="7"/>
        <v>4.4669437869217316E-2</v>
      </c>
      <c r="I57" s="24">
        <v>910249</v>
      </c>
      <c r="J57" s="63">
        <f t="shared" si="8"/>
        <v>7.7564046733921178E-3</v>
      </c>
      <c r="K57" s="24">
        <v>317021</v>
      </c>
      <c r="L57" s="63">
        <f t="shared" si="9"/>
        <v>3.8278685556441703E-3</v>
      </c>
      <c r="M57" s="24">
        <v>525834</v>
      </c>
      <c r="N57" s="63">
        <f t="shared" si="10"/>
        <v>4.7430042842578832E-3</v>
      </c>
      <c r="O57" s="24">
        <v>745124</v>
      </c>
      <c r="P57" s="63">
        <f t="shared" si="11"/>
        <v>5.2109757223418604E-3</v>
      </c>
      <c r="Q57" s="24">
        <v>1932745</v>
      </c>
      <c r="R57" s="63">
        <f t="shared" si="12"/>
        <v>1.2986030274127997E-2</v>
      </c>
      <c r="S57" s="24">
        <v>1353680</v>
      </c>
      <c r="T57" s="63">
        <f t="shared" si="13"/>
        <v>1.2426699907838002E-2</v>
      </c>
      <c r="U57" s="31">
        <v>15134</v>
      </c>
      <c r="V57" s="69">
        <v>1.4044612757898307E-3</v>
      </c>
      <c r="W57" s="31">
        <v>29340</v>
      </c>
      <c r="X57" s="69">
        <v>1.9771762163356939E-3</v>
      </c>
      <c r="Y57" s="31">
        <v>12999</v>
      </c>
      <c r="Z57" s="72">
        <v>9.5760821160644134E-4</v>
      </c>
      <c r="AA57" s="31">
        <v>206</v>
      </c>
      <c r="AB57" s="69">
        <f t="shared" si="0"/>
        <v>2.5691658739043911E-6</v>
      </c>
      <c r="AC57" s="31">
        <v>35192</v>
      </c>
      <c r="AD57" s="69">
        <f t="shared" si="1"/>
        <v>3.073552203810817E-4</v>
      </c>
      <c r="AE57" s="31">
        <v>41402</v>
      </c>
      <c r="AF57" s="69">
        <f t="shared" si="2"/>
        <v>8.8246493032103637E-4</v>
      </c>
      <c r="AG57" s="31">
        <v>84309</v>
      </c>
      <c r="AH57" s="69">
        <f t="shared" si="3"/>
        <v>7.5447921528291081E-4</v>
      </c>
      <c r="AI57" s="31">
        <v>68668</v>
      </c>
      <c r="AJ57" s="69">
        <f t="shared" si="4"/>
        <v>5.5398088202843676E-4</v>
      </c>
      <c r="AK57" s="31">
        <v>72242</v>
      </c>
      <c r="AL57" s="69">
        <f t="shared" si="5"/>
        <v>7.4816689944224484E-4</v>
      </c>
    </row>
    <row r="58" spans="1:38" s="3" customFormat="1" ht="13.9" x14ac:dyDescent="0.3">
      <c r="A58" s="3" t="s">
        <v>76</v>
      </c>
      <c r="B58" s="3" t="s">
        <v>66</v>
      </c>
      <c r="C58" s="24">
        <v>20072</v>
      </c>
      <c r="D58" s="63">
        <f t="shared" si="6"/>
        <v>1.7261767209193724E-4</v>
      </c>
      <c r="E58" s="24">
        <v>10129</v>
      </c>
      <c r="F58" s="63">
        <f t="shared" si="14"/>
        <v>1.1821389069819254E-4</v>
      </c>
      <c r="G58" s="24">
        <v>391717</v>
      </c>
      <c r="H58" s="63">
        <f t="shared" si="7"/>
        <v>4.0942379723077843E-3</v>
      </c>
      <c r="I58" s="24">
        <v>4577</v>
      </c>
      <c r="J58" s="63">
        <f t="shared" si="8"/>
        <v>3.9001486615328031E-5</v>
      </c>
      <c r="K58" s="24">
        <v>335486</v>
      </c>
      <c r="L58" s="63">
        <f t="shared" si="9"/>
        <v>4.0508241102603301E-3</v>
      </c>
      <c r="M58" s="24">
        <v>15927</v>
      </c>
      <c r="N58" s="63">
        <f t="shared" si="10"/>
        <v>1.4366098281087816E-4</v>
      </c>
      <c r="O58" s="24">
        <v>177882</v>
      </c>
      <c r="P58" s="63">
        <f t="shared" si="11"/>
        <v>1.2440060760915161E-3</v>
      </c>
      <c r="Q58" s="24">
        <v>9037</v>
      </c>
      <c r="R58" s="63">
        <f t="shared" si="12"/>
        <v>6.0719213133286965E-5</v>
      </c>
      <c r="S58" s="24">
        <v>135704</v>
      </c>
      <c r="T58" s="63">
        <f t="shared" si="13"/>
        <v>1.2457544503082325E-3</v>
      </c>
      <c r="U58" s="31">
        <v>4784</v>
      </c>
      <c r="V58" s="69">
        <v>4.4396344280286443E-4</v>
      </c>
      <c r="W58" s="31">
        <v>1037506</v>
      </c>
      <c r="X58" s="69">
        <v>6.9915889144702814E-2</v>
      </c>
      <c r="Y58" s="31">
        <v>66254</v>
      </c>
      <c r="Z58" s="72">
        <v>4.8807888646644482E-3</v>
      </c>
      <c r="AA58" s="31">
        <v>61201</v>
      </c>
      <c r="AB58" s="69">
        <f t="shared" si="0"/>
        <v>7.6327922645059532E-4</v>
      </c>
      <c r="AC58" s="31">
        <v>4290</v>
      </c>
      <c r="AD58" s="69">
        <f t="shared" si="1"/>
        <v>3.746743280958287E-5</v>
      </c>
      <c r="AE58" s="31">
        <v>190810</v>
      </c>
      <c r="AF58" s="69">
        <f t="shared" si="2"/>
        <v>4.067028968517389E-3</v>
      </c>
      <c r="AG58" s="31">
        <v>613401</v>
      </c>
      <c r="AH58" s="69">
        <f t="shared" si="3"/>
        <v>5.4893108106341291E-3</v>
      </c>
      <c r="AI58" s="31">
        <v>740696</v>
      </c>
      <c r="AJ58" s="69">
        <f t="shared" si="4"/>
        <v>5.9755843099396373E-3</v>
      </c>
      <c r="AK58" s="31">
        <v>472952</v>
      </c>
      <c r="AL58" s="69">
        <f t="shared" si="5"/>
        <v>4.8980791149886294E-3</v>
      </c>
    </row>
    <row r="59" spans="1:38" s="3" customFormat="1" ht="13.9" x14ac:dyDescent="0.3">
      <c r="A59" s="3" t="s">
        <v>77</v>
      </c>
      <c r="B59" s="3" t="s">
        <v>31</v>
      </c>
      <c r="C59" s="24">
        <v>8902</v>
      </c>
      <c r="D59" s="63">
        <f t="shared" si="6"/>
        <v>7.6556522367597911E-5</v>
      </c>
      <c r="E59" s="24">
        <v>7457</v>
      </c>
      <c r="F59" s="63">
        <f t="shared" si="14"/>
        <v>8.7029418791235248E-5</v>
      </c>
      <c r="G59" s="24">
        <v>7890</v>
      </c>
      <c r="H59" s="63">
        <f t="shared" si="7"/>
        <v>8.2466519455393609E-5</v>
      </c>
      <c r="I59" s="24">
        <v>15581</v>
      </c>
      <c r="J59" s="63">
        <f t="shared" si="8"/>
        <v>1.3276866134005375E-4</v>
      </c>
      <c r="K59" s="24">
        <v>16608</v>
      </c>
      <c r="L59" s="63">
        <f t="shared" si="9"/>
        <v>2.005332169545184E-4</v>
      </c>
      <c r="M59" s="24">
        <v>15992</v>
      </c>
      <c r="N59" s="63">
        <f t="shared" si="10"/>
        <v>1.4424728053692243E-4</v>
      </c>
      <c r="O59" s="24">
        <v>16322</v>
      </c>
      <c r="P59" s="63">
        <f t="shared" si="11"/>
        <v>1.1414683427196527E-4</v>
      </c>
      <c r="Q59" s="24">
        <v>15572</v>
      </c>
      <c r="R59" s="63">
        <f t="shared" si="12"/>
        <v>1.0462759620577012E-4</v>
      </c>
      <c r="S59" s="24">
        <v>17888</v>
      </c>
      <c r="T59" s="63">
        <f t="shared" si="13"/>
        <v>1.6421074991977881E-4</v>
      </c>
      <c r="U59" s="31">
        <v>6498</v>
      </c>
      <c r="V59" s="69">
        <v>6.0302559601442584E-4</v>
      </c>
      <c r="W59" s="31">
        <v>6693</v>
      </c>
      <c r="X59" s="69">
        <v>4.5103068902299935E-4</v>
      </c>
      <c r="Y59" s="31">
        <v>6574</v>
      </c>
      <c r="Z59" s="72">
        <v>4.8429235965079975E-4</v>
      </c>
      <c r="AA59" s="31">
        <v>12955</v>
      </c>
      <c r="AB59" s="69">
        <f t="shared" si="0"/>
        <v>1.615706014389873E-4</v>
      </c>
      <c r="AC59" s="31">
        <v>12651</v>
      </c>
      <c r="AD59" s="69">
        <f t="shared" si="1"/>
        <v>1.1048962528532236E-4</v>
      </c>
      <c r="AE59" s="31">
        <v>12431</v>
      </c>
      <c r="AF59" s="69">
        <f t="shared" si="2"/>
        <v>2.6496115039903391E-4</v>
      </c>
      <c r="AG59" s="31">
        <v>32107</v>
      </c>
      <c r="AH59" s="69">
        <f t="shared" si="3"/>
        <v>2.87324771555687E-4</v>
      </c>
      <c r="AI59" s="31">
        <v>33122</v>
      </c>
      <c r="AJ59" s="69">
        <f t="shared" si="4"/>
        <v>2.6721259938466074E-4</v>
      </c>
      <c r="AK59" s="31">
        <v>34882</v>
      </c>
      <c r="AL59" s="69">
        <f t="shared" si="5"/>
        <v>3.6125187268271064E-4</v>
      </c>
    </row>
    <row r="60" spans="1:38" s="3" customFormat="1" ht="13.9" x14ac:dyDescent="0.3">
      <c r="A60" s="3" t="s">
        <v>78</v>
      </c>
      <c r="B60" s="3" t="s">
        <v>35</v>
      </c>
      <c r="C60" s="24">
        <v>6623</v>
      </c>
      <c r="D60" s="63">
        <f t="shared" si="6"/>
        <v>5.695729584819153E-5</v>
      </c>
      <c r="E60" s="24">
        <v>14380</v>
      </c>
      <c r="F60" s="63">
        <f t="shared" si="14"/>
        <v>1.6782661153519685E-4</v>
      </c>
      <c r="G60" s="24">
        <v>11363</v>
      </c>
      <c r="H60" s="63">
        <f t="shared" si="7"/>
        <v>1.1876642085825572E-4</v>
      </c>
      <c r="I60" s="24">
        <v>8372</v>
      </c>
      <c r="J60" s="63">
        <f t="shared" si="8"/>
        <v>7.1339402653162836E-5</v>
      </c>
      <c r="K60" s="24">
        <v>8628</v>
      </c>
      <c r="L60" s="63">
        <f t="shared" si="9"/>
        <v>1.0417874493518695E-4</v>
      </c>
      <c r="M60" s="24">
        <v>9268</v>
      </c>
      <c r="N60" s="63">
        <f t="shared" si="10"/>
        <v>8.3597035768896775E-5</v>
      </c>
      <c r="O60" s="24">
        <v>6883</v>
      </c>
      <c r="P60" s="63">
        <f t="shared" si="11"/>
        <v>4.813580812975965E-5</v>
      </c>
      <c r="Q60" s="24">
        <v>6982</v>
      </c>
      <c r="R60" s="63">
        <f t="shared" si="12"/>
        <v>4.6911756788382163E-5</v>
      </c>
      <c r="S60" s="24">
        <v>7018</v>
      </c>
      <c r="T60" s="63">
        <f t="shared" si="13"/>
        <v>6.4424812328768317E-5</v>
      </c>
      <c r="U60" s="31" t="s">
        <v>16</v>
      </c>
      <c r="V60" s="69" t="s">
        <v>16</v>
      </c>
      <c r="W60" s="31" t="s">
        <v>16</v>
      </c>
      <c r="X60" s="69" t="s">
        <v>16</v>
      </c>
      <c r="Y60" s="31" t="s">
        <v>16</v>
      </c>
      <c r="Z60" s="73" t="s">
        <v>16</v>
      </c>
      <c r="AA60" s="31" t="s">
        <v>16</v>
      </c>
      <c r="AB60" s="69" t="s">
        <v>16</v>
      </c>
      <c r="AC60" s="31" t="s">
        <v>16</v>
      </c>
      <c r="AD60" s="69" t="s">
        <v>16</v>
      </c>
      <c r="AE60" s="31" t="s">
        <v>16</v>
      </c>
      <c r="AF60" s="69" t="s">
        <v>16</v>
      </c>
      <c r="AG60" s="31" t="s">
        <v>16</v>
      </c>
      <c r="AH60" s="69" t="s">
        <v>16</v>
      </c>
      <c r="AI60" s="31" t="s">
        <v>16</v>
      </c>
      <c r="AJ60" s="69" t="s">
        <v>16</v>
      </c>
      <c r="AK60" s="31" t="s">
        <v>16</v>
      </c>
      <c r="AL60" s="73" t="s">
        <v>16</v>
      </c>
    </row>
    <row r="61" spans="1:38" s="3" customFormat="1" ht="13.9" x14ac:dyDescent="0.3">
      <c r="A61" s="3" t="s">
        <v>79</v>
      </c>
      <c r="B61" s="3" t="s">
        <v>42</v>
      </c>
      <c r="C61" s="24">
        <v>17565</v>
      </c>
      <c r="D61" s="63">
        <f t="shared" si="6"/>
        <v>1.5105766292820236E-4</v>
      </c>
      <c r="E61" s="24">
        <v>18821</v>
      </c>
      <c r="F61" s="63">
        <f t="shared" si="14"/>
        <v>2.1965679107815994E-4</v>
      </c>
      <c r="G61" s="24">
        <v>16623</v>
      </c>
      <c r="H61" s="63">
        <f t="shared" si="7"/>
        <v>1.737441004951848E-4</v>
      </c>
      <c r="I61" s="24">
        <v>8311</v>
      </c>
      <c r="J61" s="63">
        <f t="shared" si="8"/>
        <v>7.0819610063358365E-5</v>
      </c>
      <c r="K61" s="24">
        <v>7882</v>
      </c>
      <c r="L61" s="63">
        <f t="shared" si="9"/>
        <v>9.5171171485760719E-5</v>
      </c>
      <c r="M61" s="24">
        <v>6934</v>
      </c>
      <c r="N61" s="63">
        <f t="shared" si="10"/>
        <v>6.2544437421399465E-5</v>
      </c>
      <c r="O61" s="24">
        <v>42399</v>
      </c>
      <c r="P61" s="63">
        <f t="shared" si="11"/>
        <v>2.9651461991772181E-4</v>
      </c>
      <c r="Q61" s="24">
        <v>46621</v>
      </c>
      <c r="R61" s="63">
        <f t="shared" si="12"/>
        <v>3.1324448771572112E-4</v>
      </c>
      <c r="S61" s="24">
        <v>45743</v>
      </c>
      <c r="T61" s="63">
        <f t="shared" si="13"/>
        <v>4.1991795245865617E-4</v>
      </c>
      <c r="U61" s="31" t="s">
        <v>16</v>
      </c>
      <c r="V61" s="69" t="s">
        <v>16</v>
      </c>
      <c r="W61" s="31" t="s">
        <v>16</v>
      </c>
      <c r="X61" s="69" t="s">
        <v>16</v>
      </c>
      <c r="Y61" s="31" t="s">
        <v>16</v>
      </c>
      <c r="Z61" s="73" t="s">
        <v>16</v>
      </c>
      <c r="AA61" s="31" t="s">
        <v>16</v>
      </c>
      <c r="AB61" s="69" t="s">
        <v>16</v>
      </c>
      <c r="AC61" s="31" t="s">
        <v>16</v>
      </c>
      <c r="AD61" s="69" t="s">
        <v>16</v>
      </c>
      <c r="AE61" s="31" t="s">
        <v>16</v>
      </c>
      <c r="AF61" s="69" t="s">
        <v>16</v>
      </c>
      <c r="AG61" s="31" t="s">
        <v>16</v>
      </c>
      <c r="AH61" s="69" t="s">
        <v>16</v>
      </c>
      <c r="AI61" s="31" t="s">
        <v>16</v>
      </c>
      <c r="AJ61" s="69" t="s">
        <v>16</v>
      </c>
      <c r="AK61" s="31" t="s">
        <v>16</v>
      </c>
      <c r="AL61" s="73" t="s">
        <v>16</v>
      </c>
    </row>
    <row r="62" spans="1:38" s="3" customFormat="1" ht="13.9" x14ac:dyDescent="0.3">
      <c r="A62" s="3" t="s">
        <v>80</v>
      </c>
      <c r="B62" s="3" t="s">
        <v>35</v>
      </c>
      <c r="C62" s="24" t="s">
        <v>16</v>
      </c>
      <c r="D62" s="64" t="s">
        <v>16</v>
      </c>
      <c r="E62" s="24" t="s">
        <v>16</v>
      </c>
      <c r="F62" s="64" t="s">
        <v>16</v>
      </c>
      <c r="G62" s="24" t="s">
        <v>16</v>
      </c>
      <c r="H62" s="64" t="s">
        <v>16</v>
      </c>
      <c r="I62" s="24" t="s">
        <v>16</v>
      </c>
      <c r="J62" s="63" t="s">
        <v>16</v>
      </c>
      <c r="K62" s="24" t="s">
        <v>16</v>
      </c>
      <c r="L62" s="63" t="s">
        <v>16</v>
      </c>
      <c r="M62" s="24" t="s">
        <v>16</v>
      </c>
      <c r="N62" s="63" t="s">
        <v>16</v>
      </c>
      <c r="O62" s="24" t="s">
        <v>16</v>
      </c>
      <c r="P62" s="63" t="s">
        <v>16</v>
      </c>
      <c r="Q62" s="24" t="s">
        <v>16</v>
      </c>
      <c r="R62" s="63" t="s">
        <v>16</v>
      </c>
      <c r="S62" s="24" t="s">
        <v>16</v>
      </c>
      <c r="T62" s="63" t="s">
        <v>16</v>
      </c>
      <c r="U62" s="31">
        <v>1130</v>
      </c>
      <c r="V62" s="69">
        <v>1.0486594698311807E-4</v>
      </c>
      <c r="W62" s="31">
        <v>1387</v>
      </c>
      <c r="X62" s="69">
        <v>9.3467737288943688E-5</v>
      </c>
      <c r="Y62" s="31">
        <v>1572</v>
      </c>
      <c r="Z62" s="72">
        <v>1.1580583957576166E-4</v>
      </c>
      <c r="AA62" s="31">
        <v>788</v>
      </c>
      <c r="AB62" s="69">
        <f t="shared" si="0"/>
        <v>9.8276830516342722E-6</v>
      </c>
      <c r="AC62" s="31">
        <v>784</v>
      </c>
      <c r="AD62" s="69">
        <f t="shared" si="1"/>
        <v>6.8471951801195741E-6</v>
      </c>
      <c r="AE62" s="31">
        <v>759</v>
      </c>
      <c r="AF62" s="69">
        <f t="shared" si="2"/>
        <v>1.6177742189113246E-5</v>
      </c>
      <c r="AG62" s="31">
        <v>2108</v>
      </c>
      <c r="AH62" s="69">
        <f t="shared" si="3"/>
        <v>1.8864441350465266E-5</v>
      </c>
      <c r="AI62" s="31">
        <v>1875</v>
      </c>
      <c r="AJ62" s="69">
        <f t="shared" si="4"/>
        <v>1.5126611431865191E-5</v>
      </c>
      <c r="AK62" s="31">
        <v>1971</v>
      </c>
      <c r="AL62" s="69">
        <f t="shared" si="5"/>
        <v>2.0412460325027886E-5</v>
      </c>
    </row>
    <row r="63" spans="1:38" s="3" customFormat="1" ht="13.9" x14ac:dyDescent="0.3">
      <c r="A63" s="3" t="s">
        <v>81</v>
      </c>
      <c r="B63" s="3" t="s">
        <v>35</v>
      </c>
      <c r="C63" s="24">
        <v>2991</v>
      </c>
      <c r="D63" s="63">
        <f t="shared" si="6"/>
        <v>2.5722372320993638E-5</v>
      </c>
      <c r="E63" s="24">
        <v>2718</v>
      </c>
      <c r="F63" s="63">
        <f t="shared" si="14"/>
        <v>3.1721330330505215E-5</v>
      </c>
      <c r="G63" s="24">
        <v>3170</v>
      </c>
      <c r="H63" s="63">
        <f t="shared" si="7"/>
        <v>3.3132936207046614E-5</v>
      </c>
      <c r="I63" s="24">
        <v>658</v>
      </c>
      <c r="J63" s="63">
        <f t="shared" si="8"/>
        <v>5.6069430178907239E-6</v>
      </c>
      <c r="K63" s="24">
        <v>669</v>
      </c>
      <c r="L63" s="63">
        <f t="shared" si="9"/>
        <v>8.0778373159063591E-6</v>
      </c>
      <c r="M63" s="24">
        <v>580</v>
      </c>
      <c r="N63" s="63">
        <f t="shared" si="10"/>
        <v>5.2315797093180973E-6</v>
      </c>
      <c r="O63" s="24">
        <v>1552</v>
      </c>
      <c r="P63" s="63">
        <f t="shared" si="11"/>
        <v>1.085380999816751E-5</v>
      </c>
      <c r="Q63" s="24">
        <v>1302</v>
      </c>
      <c r="R63" s="63">
        <f t="shared" si="12"/>
        <v>8.74808183020246E-6</v>
      </c>
      <c r="S63" s="24">
        <v>1424</v>
      </c>
      <c r="T63" s="63">
        <f t="shared" si="13"/>
        <v>1.3072233222594199E-5</v>
      </c>
      <c r="U63" s="31" t="s">
        <v>16</v>
      </c>
      <c r="V63" s="69" t="s">
        <v>16</v>
      </c>
      <c r="W63" s="31" t="s">
        <v>16</v>
      </c>
      <c r="X63" s="69" t="s">
        <v>16</v>
      </c>
      <c r="Y63" s="31" t="s">
        <v>16</v>
      </c>
      <c r="Z63" s="73" t="s">
        <v>16</v>
      </c>
      <c r="AA63" s="31" t="s">
        <v>16</v>
      </c>
      <c r="AB63" s="69" t="s">
        <v>16</v>
      </c>
      <c r="AC63" s="31" t="s">
        <v>16</v>
      </c>
      <c r="AD63" s="69" t="s">
        <v>16</v>
      </c>
      <c r="AE63" s="31" t="s">
        <v>16</v>
      </c>
      <c r="AF63" s="69" t="s">
        <v>16</v>
      </c>
      <c r="AG63" s="31" t="s">
        <v>16</v>
      </c>
      <c r="AH63" s="69" t="s">
        <v>16</v>
      </c>
      <c r="AI63" s="31" t="s">
        <v>16</v>
      </c>
      <c r="AJ63" s="69" t="s">
        <v>16</v>
      </c>
      <c r="AK63" s="31" t="s">
        <v>16</v>
      </c>
      <c r="AL63" s="73" t="s">
        <v>16</v>
      </c>
    </row>
    <row r="64" spans="1:38" s="3" customFormat="1" ht="13.9" x14ac:dyDescent="0.3">
      <c r="A64" s="3" t="s">
        <v>82</v>
      </c>
      <c r="B64" s="3" t="s">
        <v>14</v>
      </c>
      <c r="C64" s="24">
        <v>20141</v>
      </c>
      <c r="D64" s="63">
        <f t="shared" si="6"/>
        <v>1.7321106683956298E-4</v>
      </c>
      <c r="E64" s="24">
        <v>18784</v>
      </c>
      <c r="F64" s="63">
        <f t="shared" si="14"/>
        <v>2.1922497017226269E-4</v>
      </c>
      <c r="G64" s="24">
        <v>45273</v>
      </c>
      <c r="H64" s="63">
        <f t="shared" si="7"/>
        <v>4.731947700005114E-4</v>
      </c>
      <c r="I64" s="24">
        <v>7800</v>
      </c>
      <c r="J64" s="63">
        <f t="shared" si="8"/>
        <v>6.646528197499642E-5</v>
      </c>
      <c r="K64" s="24">
        <v>7302</v>
      </c>
      <c r="L64" s="63">
        <f t="shared" si="9"/>
        <v>8.8167964246260445E-5</v>
      </c>
      <c r="M64" s="24">
        <v>7582</v>
      </c>
      <c r="N64" s="63">
        <f t="shared" si="10"/>
        <v>6.8389374751810027E-5</v>
      </c>
      <c r="O64" s="24">
        <v>4769</v>
      </c>
      <c r="P64" s="63">
        <f t="shared" si="11"/>
        <v>3.3351688067822716E-5</v>
      </c>
      <c r="Q64" s="24">
        <v>8588</v>
      </c>
      <c r="R64" s="63">
        <f t="shared" si="12"/>
        <v>5.7702401503670294E-5</v>
      </c>
      <c r="S64" s="24">
        <v>6450</v>
      </c>
      <c r="T64" s="63">
        <f t="shared" si="13"/>
        <v>5.9210606942227933E-5</v>
      </c>
      <c r="U64" s="31">
        <v>37752</v>
      </c>
      <c r="V64" s="69">
        <v>3.5034506464660825E-3</v>
      </c>
      <c r="W64" s="31">
        <v>32104</v>
      </c>
      <c r="X64" s="69">
        <v>2.1634378067226013E-3</v>
      </c>
      <c r="Y64" s="31">
        <v>47331</v>
      </c>
      <c r="Z64" s="72">
        <v>3.4867723873793733E-3</v>
      </c>
      <c r="AA64" s="31">
        <v>40815</v>
      </c>
      <c r="AB64" s="69">
        <f t="shared" si="0"/>
        <v>5.0903157836605694E-4</v>
      </c>
      <c r="AC64" s="31">
        <v>235873</v>
      </c>
      <c r="AD64" s="69">
        <f t="shared" si="1"/>
        <v>2.0600363121432964E-3</v>
      </c>
      <c r="AE64" s="31">
        <v>97484</v>
      </c>
      <c r="AF64" s="69">
        <f t="shared" si="2"/>
        <v>2.0778274302549614E-3</v>
      </c>
      <c r="AG64" s="31">
        <v>423523</v>
      </c>
      <c r="AH64" s="69">
        <f t="shared" si="3"/>
        <v>3.7900971508885673E-3</v>
      </c>
      <c r="AI64" s="31">
        <v>149890</v>
      </c>
      <c r="AJ64" s="69">
        <f t="shared" si="4"/>
        <v>1.209241486678546E-3</v>
      </c>
      <c r="AK64" s="31">
        <v>57140</v>
      </c>
      <c r="AL64" s="69">
        <f t="shared" si="5"/>
        <v>5.9176457786509046E-4</v>
      </c>
    </row>
    <row r="65" spans="1:38" s="3" customFormat="1" ht="13.9" x14ac:dyDescent="0.3">
      <c r="A65" s="3" t="s">
        <v>83</v>
      </c>
      <c r="B65" s="3" t="s">
        <v>38</v>
      </c>
      <c r="C65" s="24">
        <v>6103</v>
      </c>
      <c r="D65" s="63">
        <f t="shared" si="6"/>
        <v>5.2485335431301966E-5</v>
      </c>
      <c r="E65" s="24">
        <v>6543</v>
      </c>
      <c r="F65" s="63">
        <f t="shared" si="14"/>
        <v>7.6362275332044014E-5</v>
      </c>
      <c r="G65" s="24">
        <v>5873</v>
      </c>
      <c r="H65" s="63">
        <f t="shared" si="7"/>
        <v>6.1384774241004649E-5</v>
      </c>
      <c r="I65" s="24">
        <v>20660</v>
      </c>
      <c r="J65" s="63">
        <f t="shared" si="8"/>
        <v>1.7604778533377257E-4</v>
      </c>
      <c r="K65" s="24">
        <v>25839</v>
      </c>
      <c r="L65" s="63">
        <f t="shared" si="9"/>
        <v>3.1199288251973755E-4</v>
      </c>
      <c r="M65" s="24">
        <v>23011</v>
      </c>
      <c r="N65" s="63">
        <f t="shared" si="10"/>
        <v>2.0755841498468748E-4</v>
      </c>
      <c r="O65" s="24">
        <v>12207</v>
      </c>
      <c r="P65" s="63">
        <f t="shared" si="11"/>
        <v>8.5368852221411604E-5</v>
      </c>
      <c r="Q65" s="24">
        <v>86177</v>
      </c>
      <c r="R65" s="63">
        <f t="shared" si="12"/>
        <v>5.7901954522377678E-4</v>
      </c>
      <c r="S65" s="24">
        <v>43346</v>
      </c>
      <c r="T65" s="63">
        <f t="shared" si="13"/>
        <v>3.9791363852989336E-4</v>
      </c>
      <c r="U65" s="31">
        <v>21909</v>
      </c>
      <c r="V65" s="69">
        <v>2.0331929490735698E-3</v>
      </c>
      <c r="W65" s="31">
        <v>98877</v>
      </c>
      <c r="X65" s="69">
        <v>6.6631647151542068E-3</v>
      </c>
      <c r="Y65" s="31">
        <v>65224</v>
      </c>
      <c r="Z65" s="72">
        <v>4.8049109926777854E-3</v>
      </c>
      <c r="AA65" s="31">
        <v>107622</v>
      </c>
      <c r="AB65" s="69">
        <f t="shared" si="0"/>
        <v>1.3422270372880503E-3</v>
      </c>
      <c r="AC65" s="31">
        <v>190627</v>
      </c>
      <c r="AD65" s="69">
        <f t="shared" si="1"/>
        <v>1.6648728005110383E-3</v>
      </c>
      <c r="AE65" s="31">
        <v>86205</v>
      </c>
      <c r="AF65" s="69">
        <f t="shared" si="2"/>
        <v>1.8374206395421703E-3</v>
      </c>
      <c r="AG65" s="31">
        <v>460871</v>
      </c>
      <c r="AH65" s="69">
        <f t="shared" si="3"/>
        <v>4.1243235055172089E-3</v>
      </c>
      <c r="AI65" s="31">
        <v>273419</v>
      </c>
      <c r="AJ65" s="69">
        <f t="shared" si="4"/>
        <v>2.2058149179142129E-3</v>
      </c>
      <c r="AK65" s="31">
        <v>224431</v>
      </c>
      <c r="AL65" s="69">
        <f t="shared" si="5"/>
        <v>2.3242967443969221E-3</v>
      </c>
    </row>
    <row r="66" spans="1:38" s="3" customFormat="1" ht="13.9" x14ac:dyDescent="0.3">
      <c r="A66" s="3" t="s">
        <v>84</v>
      </c>
      <c r="B66" s="3" t="s">
        <v>31</v>
      </c>
      <c r="C66" s="24">
        <v>943</v>
      </c>
      <c r="D66" s="63">
        <f t="shared" si="6"/>
        <v>8.1097282175516554E-6</v>
      </c>
      <c r="E66" s="24">
        <v>976</v>
      </c>
      <c r="F66" s="63">
        <f t="shared" si="14"/>
        <v>1.1390735247451468E-5</v>
      </c>
      <c r="G66" s="24">
        <v>1023</v>
      </c>
      <c r="H66" s="63">
        <f t="shared" si="7"/>
        <v>1.069242704725826E-5</v>
      </c>
      <c r="I66" s="24">
        <v>1983</v>
      </c>
      <c r="J66" s="63">
        <f t="shared" si="8"/>
        <v>1.6897519763643323E-5</v>
      </c>
      <c r="K66" s="24">
        <v>2012</v>
      </c>
      <c r="L66" s="63">
        <f t="shared" si="9"/>
        <v>2.4293884423921668E-5</v>
      </c>
      <c r="M66" s="24">
        <v>1885</v>
      </c>
      <c r="N66" s="63">
        <f t="shared" si="10"/>
        <v>1.7002634055283816E-5</v>
      </c>
      <c r="O66" s="24">
        <v>12993</v>
      </c>
      <c r="P66" s="63">
        <f t="shared" si="11"/>
        <v>9.0865691563267052E-5</v>
      </c>
      <c r="Q66" s="24">
        <v>10944</v>
      </c>
      <c r="R66" s="63">
        <f t="shared" si="12"/>
        <v>7.3532263863084268E-5</v>
      </c>
      <c r="S66" s="24">
        <v>11373</v>
      </c>
      <c r="T66" s="63">
        <f t="shared" si="13"/>
        <v>1.0440344693859819E-4</v>
      </c>
      <c r="U66" s="31">
        <v>2465</v>
      </c>
      <c r="V66" s="69">
        <v>2.2875624717998765E-4</v>
      </c>
      <c r="W66" s="31">
        <v>2648</v>
      </c>
      <c r="X66" s="69">
        <v>1.7844453377153775E-4</v>
      </c>
      <c r="Y66" s="31">
        <v>2594</v>
      </c>
      <c r="Z66" s="72">
        <v>1.9109436886738279E-4</v>
      </c>
      <c r="AA66" s="31">
        <v>5631</v>
      </c>
      <c r="AB66" s="69">
        <f t="shared" si="0"/>
        <v>7.0228024446386531E-5</v>
      </c>
      <c r="AC66" s="31">
        <v>5768</v>
      </c>
      <c r="AD66" s="69">
        <f t="shared" si="1"/>
        <v>5.0375793110879724E-5</v>
      </c>
      <c r="AE66" s="31">
        <v>5341</v>
      </c>
      <c r="AF66" s="69">
        <f t="shared" si="2"/>
        <v>1.1384100267727779E-4</v>
      </c>
      <c r="AG66" s="31">
        <v>12677</v>
      </c>
      <c r="AH66" s="69">
        <f t="shared" si="3"/>
        <v>1.1344616840600008E-4</v>
      </c>
      <c r="AI66" s="31">
        <v>30837</v>
      </c>
      <c r="AJ66" s="69">
        <f t="shared" si="4"/>
        <v>2.4877830225302768E-4</v>
      </c>
      <c r="AK66" s="31">
        <v>18829</v>
      </c>
      <c r="AL66" s="69">
        <f t="shared" si="5"/>
        <v>1.9500061667171488E-4</v>
      </c>
    </row>
    <row r="67" spans="1:38" s="3" customFormat="1" ht="13.9" x14ac:dyDescent="0.3">
      <c r="A67" s="3" t="s">
        <v>85</v>
      </c>
      <c r="B67" s="3" t="s">
        <v>31</v>
      </c>
      <c r="C67" s="24">
        <v>168</v>
      </c>
      <c r="D67" s="63">
        <f t="shared" si="6"/>
        <v>1.4447872116104751E-6</v>
      </c>
      <c r="E67" s="24">
        <v>153</v>
      </c>
      <c r="F67" s="63">
        <f t="shared" si="14"/>
        <v>1.785637800061552E-6</v>
      </c>
      <c r="G67" s="24">
        <v>149</v>
      </c>
      <c r="H67" s="63">
        <f t="shared" si="7"/>
        <v>1.5573525220346829E-6</v>
      </c>
      <c r="I67" s="24">
        <v>336</v>
      </c>
      <c r="J67" s="63">
        <f t="shared" si="8"/>
        <v>2.8631198389229228E-6</v>
      </c>
      <c r="K67" s="24">
        <v>422</v>
      </c>
      <c r="L67" s="63">
        <f t="shared" si="9"/>
        <v>5.095436991498481E-6</v>
      </c>
      <c r="M67" s="24">
        <v>506</v>
      </c>
      <c r="N67" s="63">
        <f t="shared" si="10"/>
        <v>4.5641022981292366E-6</v>
      </c>
      <c r="O67" s="24">
        <v>5882</v>
      </c>
      <c r="P67" s="63">
        <f t="shared" si="11"/>
        <v>4.1135380418312694E-5</v>
      </c>
      <c r="Q67" s="24">
        <v>6334</v>
      </c>
      <c r="R67" s="63">
        <f t="shared" si="12"/>
        <v>4.2557872743857434E-5</v>
      </c>
      <c r="S67" s="24">
        <v>6113</v>
      </c>
      <c r="T67" s="63">
        <f t="shared" si="13"/>
        <v>5.6116967478734783E-5</v>
      </c>
      <c r="U67" s="31" t="s">
        <v>16</v>
      </c>
      <c r="V67" s="69" t="s">
        <v>16</v>
      </c>
      <c r="W67" s="31" t="s">
        <v>16</v>
      </c>
      <c r="X67" s="69" t="s">
        <v>16</v>
      </c>
      <c r="Y67" s="31" t="s">
        <v>16</v>
      </c>
      <c r="Z67" s="73" t="s">
        <v>16</v>
      </c>
      <c r="AA67" s="31" t="s">
        <v>16</v>
      </c>
      <c r="AB67" s="69" t="s">
        <v>16</v>
      </c>
      <c r="AC67" s="31" t="s">
        <v>16</v>
      </c>
      <c r="AD67" s="69" t="s">
        <v>16</v>
      </c>
      <c r="AE67" s="31" t="s">
        <v>16</v>
      </c>
      <c r="AF67" s="69" t="s">
        <v>16</v>
      </c>
      <c r="AG67" s="31" t="s">
        <v>16</v>
      </c>
      <c r="AH67" s="69" t="s">
        <v>16</v>
      </c>
      <c r="AI67" s="31" t="s">
        <v>16</v>
      </c>
      <c r="AJ67" s="69" t="s">
        <v>16</v>
      </c>
      <c r="AK67" s="31" t="s">
        <v>16</v>
      </c>
      <c r="AL67" s="73" t="s">
        <v>16</v>
      </c>
    </row>
    <row r="68" spans="1:38" s="3" customFormat="1" ht="13.9" x14ac:dyDescent="0.3">
      <c r="A68" s="3" t="s">
        <v>86</v>
      </c>
      <c r="B68" s="3" t="s">
        <v>38</v>
      </c>
      <c r="C68" s="24">
        <v>11505</v>
      </c>
      <c r="D68" s="63">
        <f t="shared" si="6"/>
        <v>9.894212422368165E-5</v>
      </c>
      <c r="E68" s="24">
        <v>32745</v>
      </c>
      <c r="F68" s="63">
        <f t="shared" si="14"/>
        <v>3.8216150171905568E-4</v>
      </c>
      <c r="G68" s="24">
        <v>18852</v>
      </c>
      <c r="H68" s="63">
        <f t="shared" si="7"/>
        <v>1.9704167614360967E-4</v>
      </c>
      <c r="I68" s="24">
        <v>2907</v>
      </c>
      <c r="J68" s="63">
        <f t="shared" si="8"/>
        <v>2.4771099320681359E-5</v>
      </c>
      <c r="K68" s="24">
        <v>3023</v>
      </c>
      <c r="L68" s="63">
        <f t="shared" si="9"/>
        <v>3.6501199112085091E-5</v>
      </c>
      <c r="M68" s="24">
        <v>3158</v>
      </c>
      <c r="N68" s="63">
        <f t="shared" si="10"/>
        <v>2.8485049520735432E-5</v>
      </c>
      <c r="O68" s="24">
        <v>4204</v>
      </c>
      <c r="P68" s="63">
        <f t="shared" si="11"/>
        <v>2.9400397701221788E-5</v>
      </c>
      <c r="Q68" s="24">
        <v>10815</v>
      </c>
      <c r="R68" s="63">
        <f t="shared" si="12"/>
        <v>7.266551842829462E-5</v>
      </c>
      <c r="S68" s="24">
        <v>18227</v>
      </c>
      <c r="T68" s="63">
        <f t="shared" si="13"/>
        <v>1.6732274926139356E-4</v>
      </c>
      <c r="U68" s="31">
        <v>26752</v>
      </c>
      <c r="V68" s="69">
        <v>2.4826316935330746E-3</v>
      </c>
      <c r="W68" s="31">
        <v>4740</v>
      </c>
      <c r="X68" s="69">
        <v>3.1942110652458041E-4</v>
      </c>
      <c r="Y68" s="31">
        <v>3962</v>
      </c>
      <c r="Z68" s="72">
        <v>2.9187196971957235E-4</v>
      </c>
      <c r="AA68" s="31">
        <v>6442</v>
      </c>
      <c r="AB68" s="69">
        <f t="shared" si="0"/>
        <v>8.0342556115010132E-5</v>
      </c>
      <c r="AC68" s="31">
        <v>6648</v>
      </c>
      <c r="AD68" s="69">
        <f t="shared" si="1"/>
        <v>5.8061420353871081E-5</v>
      </c>
      <c r="AE68" s="31">
        <v>6330</v>
      </c>
      <c r="AF68" s="69">
        <f t="shared" si="2"/>
        <v>1.3492109098430413E-4</v>
      </c>
      <c r="AG68" s="31">
        <v>311245</v>
      </c>
      <c r="AH68" s="69">
        <f t="shared" si="3"/>
        <v>2.7853240266250291E-3</v>
      </c>
      <c r="AI68" s="31">
        <v>314167</v>
      </c>
      <c r="AJ68" s="69">
        <f t="shared" si="4"/>
        <v>2.5345504713145555E-3</v>
      </c>
      <c r="AK68" s="31">
        <v>317552</v>
      </c>
      <c r="AL68" s="69">
        <f t="shared" si="5"/>
        <v>3.2886948762725801E-3</v>
      </c>
    </row>
    <row r="69" spans="1:38" s="3" customFormat="1" ht="13.9" x14ac:dyDescent="0.3">
      <c r="A69" s="3" t="s">
        <v>87</v>
      </c>
      <c r="B69" s="3" t="s">
        <v>31</v>
      </c>
      <c r="C69" s="24">
        <v>3478</v>
      </c>
      <c r="D69" s="63">
        <f t="shared" si="6"/>
        <v>2.9910535249888289E-5</v>
      </c>
      <c r="E69" s="24">
        <v>3518</v>
      </c>
      <c r="F69" s="63">
        <f t="shared" si="14"/>
        <v>4.1057998566121179E-5</v>
      </c>
      <c r="G69" s="24">
        <v>3665</v>
      </c>
      <c r="H69" s="63">
        <f t="shared" si="7"/>
        <v>3.8306691229913513E-5</v>
      </c>
      <c r="I69" s="24">
        <v>6885</v>
      </c>
      <c r="J69" s="63">
        <f t="shared" si="8"/>
        <v>5.8668393127929537E-5</v>
      </c>
      <c r="K69" s="24">
        <v>6767</v>
      </c>
      <c r="L69" s="63">
        <f t="shared" si="9"/>
        <v>8.1708109292583458E-5</v>
      </c>
      <c r="M69" s="24">
        <v>6601</v>
      </c>
      <c r="N69" s="63">
        <f t="shared" si="10"/>
        <v>5.9540789071049585E-5</v>
      </c>
      <c r="O69" s="24">
        <v>13102</v>
      </c>
      <c r="P69" s="63">
        <f t="shared" si="11"/>
        <v>9.162797589947856E-5</v>
      </c>
      <c r="Q69" s="24">
        <v>12979</v>
      </c>
      <c r="R69" s="63">
        <f t="shared" si="12"/>
        <v>8.7205341070812384E-5</v>
      </c>
      <c r="S69" s="24">
        <v>12887</v>
      </c>
      <c r="T69" s="63">
        <f t="shared" si="13"/>
        <v>1.1830187467666533E-4</v>
      </c>
      <c r="U69" s="31" t="s">
        <v>16</v>
      </c>
      <c r="V69" s="69" t="s">
        <v>16</v>
      </c>
      <c r="W69" s="31" t="s">
        <v>16</v>
      </c>
      <c r="X69" s="69" t="s">
        <v>16</v>
      </c>
      <c r="Y69" s="31" t="s">
        <v>16</v>
      </c>
      <c r="Z69" s="73" t="s">
        <v>16</v>
      </c>
      <c r="AA69" s="31" t="s">
        <v>16</v>
      </c>
      <c r="AB69" s="69" t="s">
        <v>16</v>
      </c>
      <c r="AC69" s="31" t="s">
        <v>16</v>
      </c>
      <c r="AD69" s="69" t="s">
        <v>16</v>
      </c>
      <c r="AE69" s="31" t="s">
        <v>16</v>
      </c>
      <c r="AF69" s="69" t="s">
        <v>16</v>
      </c>
      <c r="AG69" s="31" t="s">
        <v>16</v>
      </c>
      <c r="AH69" s="69" t="s">
        <v>16</v>
      </c>
      <c r="AI69" s="31" t="s">
        <v>16</v>
      </c>
      <c r="AJ69" s="69" t="s">
        <v>16</v>
      </c>
      <c r="AK69" s="31" t="s">
        <v>16</v>
      </c>
      <c r="AL69" s="73" t="s">
        <v>16</v>
      </c>
    </row>
    <row r="70" spans="1:38" s="3" customFormat="1" ht="13.9" x14ac:dyDescent="0.3">
      <c r="A70" s="3" t="s">
        <v>88</v>
      </c>
      <c r="B70" s="3" t="s">
        <v>31</v>
      </c>
      <c r="C70" s="24" t="s">
        <v>16</v>
      </c>
      <c r="D70" s="64" t="s">
        <v>16</v>
      </c>
      <c r="E70" s="24" t="s">
        <v>16</v>
      </c>
      <c r="F70" s="64" t="s">
        <v>16</v>
      </c>
      <c r="G70" s="24" t="s">
        <v>16</v>
      </c>
      <c r="H70" s="64" t="s">
        <v>16</v>
      </c>
      <c r="I70" s="24" t="s">
        <v>16</v>
      </c>
      <c r="J70" s="63" t="s">
        <v>16</v>
      </c>
      <c r="K70" s="24" t="s">
        <v>16</v>
      </c>
      <c r="L70" s="63" t="s">
        <v>16</v>
      </c>
      <c r="M70" s="24" t="s">
        <v>16</v>
      </c>
      <c r="N70" s="63" t="s">
        <v>16</v>
      </c>
      <c r="O70" s="24" t="s">
        <v>16</v>
      </c>
      <c r="P70" s="63" t="s">
        <v>16</v>
      </c>
      <c r="Q70" s="24" t="s">
        <v>16</v>
      </c>
      <c r="R70" s="63" t="s">
        <v>16</v>
      </c>
      <c r="S70" s="24" t="s">
        <v>16</v>
      </c>
      <c r="T70" s="63" t="s">
        <v>16</v>
      </c>
      <c r="U70" s="31">
        <v>7843</v>
      </c>
      <c r="V70" s="69">
        <v>7.2784391344123448E-4</v>
      </c>
      <c r="W70" s="31">
        <v>7793</v>
      </c>
      <c r="X70" s="69">
        <v>5.251579500308134E-4</v>
      </c>
      <c r="Y70" s="31">
        <v>7630</v>
      </c>
      <c r="Z70" s="72">
        <v>5.6208559539634956E-4</v>
      </c>
      <c r="AA70" s="31">
        <v>15334</v>
      </c>
      <c r="AB70" s="69">
        <f t="shared" si="0"/>
        <v>1.9124072577888317E-4</v>
      </c>
      <c r="AC70" s="31">
        <v>14148</v>
      </c>
      <c r="AD70" s="69">
        <f t="shared" si="1"/>
        <v>1.2356392526572925E-4</v>
      </c>
      <c r="AE70" s="31">
        <v>13299</v>
      </c>
      <c r="AF70" s="69">
        <f t="shared" si="2"/>
        <v>2.834621783570712E-4</v>
      </c>
      <c r="AG70" s="31">
        <v>35645</v>
      </c>
      <c r="AH70" s="69">
        <f t="shared" si="3"/>
        <v>3.1898624854712255E-4</v>
      </c>
      <c r="AI70" s="31">
        <v>54780</v>
      </c>
      <c r="AJ70" s="69">
        <f t="shared" si="4"/>
        <v>4.4193907959337348E-4</v>
      </c>
      <c r="AK70" s="31">
        <v>46773</v>
      </c>
      <c r="AL70" s="69">
        <f t="shared" si="5"/>
        <v>4.8439980049849279E-4</v>
      </c>
    </row>
    <row r="71" spans="1:38" s="3" customFormat="1" ht="13.9" x14ac:dyDescent="0.3">
      <c r="A71" s="3" t="s">
        <v>89</v>
      </c>
      <c r="B71" s="3" t="s">
        <v>31</v>
      </c>
      <c r="C71" s="24">
        <v>1654</v>
      </c>
      <c r="D71" s="63">
        <f t="shared" ref="D71:D100" si="15">C71/116280099</f>
        <v>1.4224274095260274E-5</v>
      </c>
      <c r="E71" s="24">
        <v>1487</v>
      </c>
      <c r="F71" s="63">
        <f t="shared" si="14"/>
        <v>1.7354532082951162E-5</v>
      </c>
      <c r="G71" s="24">
        <v>1675</v>
      </c>
      <c r="H71" s="63">
        <f t="shared" si="7"/>
        <v>1.7507150834953652E-5</v>
      </c>
      <c r="I71" s="24">
        <v>10716</v>
      </c>
      <c r="J71" s="63">
        <f t="shared" si="8"/>
        <v>9.1313072005648932E-5</v>
      </c>
      <c r="K71" s="24">
        <v>12655</v>
      </c>
      <c r="L71" s="63">
        <f t="shared" si="9"/>
        <v>1.5280273726875183E-4</v>
      </c>
      <c r="M71" s="24">
        <v>9822</v>
      </c>
      <c r="N71" s="63">
        <f t="shared" si="10"/>
        <v>8.8594096387797157E-5</v>
      </c>
      <c r="O71" s="24">
        <v>3218</v>
      </c>
      <c r="P71" s="63">
        <f t="shared" si="11"/>
        <v>2.2504871503932378E-5</v>
      </c>
      <c r="Q71" s="24">
        <v>3941</v>
      </c>
      <c r="R71" s="63">
        <f t="shared" si="12"/>
        <v>2.6479408980666585E-5</v>
      </c>
      <c r="S71" s="24">
        <v>8797</v>
      </c>
      <c r="T71" s="63">
        <f t="shared" si="13"/>
        <v>8.0755923917950252E-5</v>
      </c>
      <c r="U71" s="31">
        <v>1558</v>
      </c>
      <c r="V71" s="69">
        <v>1.4458508442451146E-4</v>
      </c>
      <c r="W71" s="31">
        <v>310</v>
      </c>
      <c r="X71" s="69">
        <v>2.0890409920383951E-5</v>
      </c>
      <c r="Y71" s="31">
        <v>3007</v>
      </c>
      <c r="Z71" s="72">
        <v>2.2151918549892833E-4</v>
      </c>
      <c r="AA71" s="31">
        <v>5542</v>
      </c>
      <c r="AB71" s="69">
        <f t="shared" ref="AB71:AB99" si="16">AA71/80181666</f>
        <v>6.9118045015427839E-5</v>
      </c>
      <c r="AC71" s="31">
        <v>10451</v>
      </c>
      <c r="AD71" s="69">
        <f t="shared" ref="AD71:AD99" si="17">AC71/114499438</f>
        <v>9.1275557177843966E-5</v>
      </c>
      <c r="AE71" s="31">
        <v>112</v>
      </c>
      <c r="AF71" s="69">
        <f t="shared" ref="AF71:AF100" si="18">AE71/46916312</f>
        <v>2.3872294139402943E-6</v>
      </c>
      <c r="AG71" s="31">
        <v>17765</v>
      </c>
      <c r="AH71" s="69">
        <f t="shared" ref="AH71:AH99" si="19">AG71/111744629</f>
        <v>1.5897855815513067E-4</v>
      </c>
      <c r="AI71" s="31">
        <v>25325</v>
      </c>
      <c r="AJ71" s="69">
        <f t="shared" ref="AJ71:AJ99" si="20">AI71/123953736</f>
        <v>2.0431009840639252E-4</v>
      </c>
      <c r="AK71" s="31">
        <v>19935</v>
      </c>
      <c r="AL71" s="69">
        <f t="shared" si="5"/>
        <v>2.0645479278509938E-4</v>
      </c>
    </row>
    <row r="72" spans="1:38" s="3" customFormat="1" ht="13.9" x14ac:dyDescent="0.3">
      <c r="A72" s="3" t="s">
        <v>90</v>
      </c>
      <c r="B72" s="3" t="s">
        <v>22</v>
      </c>
      <c r="C72" s="24">
        <v>1731974</v>
      </c>
      <c r="D72" s="63">
        <f t="shared" si="15"/>
        <v>1.4894844559772864E-2</v>
      </c>
      <c r="E72" s="24">
        <v>695976</v>
      </c>
      <c r="F72" s="63">
        <f t="shared" si="14"/>
        <v>8.1226212649388157E-3</v>
      </c>
      <c r="G72" s="24">
        <v>3558754</v>
      </c>
      <c r="H72" s="63">
        <f t="shared" si="7"/>
        <v>3.719620481342964E-2</v>
      </c>
      <c r="I72" s="24">
        <v>6416612</v>
      </c>
      <c r="J72" s="63">
        <f t="shared" si="8"/>
        <v>5.4677169987710994E-2</v>
      </c>
      <c r="K72" s="24">
        <v>3684088</v>
      </c>
      <c r="L72" s="63">
        <f t="shared" si="9"/>
        <v>4.4483503021648468E-2</v>
      </c>
      <c r="M72" s="24">
        <v>4660949</v>
      </c>
      <c r="N72" s="63">
        <f t="shared" si="10"/>
        <v>4.2041596921666341E-2</v>
      </c>
      <c r="O72" s="24">
        <v>5963220</v>
      </c>
      <c r="P72" s="63">
        <f t="shared" si="11"/>
        <v>4.1703387150304423E-2</v>
      </c>
      <c r="Q72" s="24">
        <v>10110760</v>
      </c>
      <c r="R72" s="63">
        <f t="shared" si="12"/>
        <v>6.7933760250029049E-2</v>
      </c>
      <c r="S72" s="24">
        <v>13658291</v>
      </c>
      <c r="T72" s="63">
        <f t="shared" si="13"/>
        <v>0.12538227905481694</v>
      </c>
      <c r="U72" s="31">
        <v>241697</v>
      </c>
      <c r="V72" s="69">
        <v>2.2429898042459016E-2</v>
      </c>
      <c r="W72" s="31">
        <v>251383</v>
      </c>
      <c r="X72" s="69">
        <v>1.694030295811574E-2</v>
      </c>
      <c r="Y72" s="31">
        <v>287634</v>
      </c>
      <c r="Z72" s="72">
        <v>2.1189374593215415E-2</v>
      </c>
      <c r="AA72" s="31">
        <v>227410</v>
      </c>
      <c r="AB72" s="69">
        <f t="shared" si="16"/>
        <v>2.8361845212844542E-3</v>
      </c>
      <c r="AC72" s="31">
        <v>1103486</v>
      </c>
      <c r="AD72" s="69">
        <f t="shared" si="17"/>
        <v>9.6374796180222298E-3</v>
      </c>
      <c r="AE72" s="31">
        <v>962731</v>
      </c>
      <c r="AF72" s="69">
        <f t="shared" si="18"/>
        <v>2.0520176436715658E-2</v>
      </c>
      <c r="AG72" s="31">
        <v>895880</v>
      </c>
      <c r="AH72" s="69">
        <f t="shared" si="19"/>
        <v>8.017208594428284E-3</v>
      </c>
      <c r="AI72" s="31">
        <v>1156826</v>
      </c>
      <c r="AJ72" s="69">
        <f t="shared" si="20"/>
        <v>9.3327239446820715E-3</v>
      </c>
      <c r="AK72" s="31">
        <v>1024245</v>
      </c>
      <c r="AL72" s="69">
        <f t="shared" ref="AL72:AL100" si="21">AK72/96558669</f>
        <v>1.0607488800410039E-2</v>
      </c>
    </row>
    <row r="73" spans="1:38" s="3" customFormat="1" ht="13.9" x14ac:dyDescent="0.3">
      <c r="A73" s="3" t="s">
        <v>91</v>
      </c>
      <c r="B73" s="3" t="s">
        <v>38</v>
      </c>
      <c r="C73" s="24">
        <v>59160</v>
      </c>
      <c r="D73" s="63">
        <f t="shared" si="15"/>
        <v>5.0877149665997442E-4</v>
      </c>
      <c r="E73" s="24">
        <v>60112</v>
      </c>
      <c r="F73" s="63">
        <f t="shared" si="14"/>
        <v>7.0155725122418306E-4</v>
      </c>
      <c r="G73" s="24">
        <v>58812</v>
      </c>
      <c r="H73" s="63">
        <f t="shared" si="7"/>
        <v>6.1470480889868305E-4</v>
      </c>
      <c r="I73" s="24">
        <v>29406</v>
      </c>
      <c r="J73" s="63">
        <f t="shared" si="8"/>
        <v>2.505741130457365E-4</v>
      </c>
      <c r="K73" s="24">
        <v>30112</v>
      </c>
      <c r="L73" s="63">
        <f t="shared" si="9"/>
        <v>3.6358720068246979E-4</v>
      </c>
      <c r="M73" s="24">
        <v>28773</v>
      </c>
      <c r="N73" s="63">
        <f t="shared" si="10"/>
        <v>2.5953145340725794E-4</v>
      </c>
      <c r="O73" s="24">
        <v>82178</v>
      </c>
      <c r="P73" s="63">
        <f t="shared" si="11"/>
        <v>5.7470644202925881E-4</v>
      </c>
      <c r="Q73" s="24">
        <v>95942</v>
      </c>
      <c r="R73" s="63">
        <f t="shared" si="12"/>
        <v>6.4463015895029519E-4</v>
      </c>
      <c r="S73" s="24">
        <v>118347</v>
      </c>
      <c r="T73" s="63">
        <f t="shared" si="13"/>
        <v>1.0864182480297441E-3</v>
      </c>
      <c r="U73" s="31">
        <v>352376</v>
      </c>
      <c r="V73" s="69">
        <v>3.2701099941701957E-2</v>
      </c>
      <c r="W73" s="31">
        <v>90695</v>
      </c>
      <c r="X73" s="69">
        <v>6.1117926700942661E-3</v>
      </c>
      <c r="Y73" s="31">
        <v>608754</v>
      </c>
      <c r="Z73" s="72">
        <v>4.4845590372203065E-2</v>
      </c>
      <c r="AA73" s="31">
        <v>31732</v>
      </c>
      <c r="AB73" s="69">
        <f t="shared" si="16"/>
        <v>3.9575131801327252E-4</v>
      </c>
      <c r="AC73" s="31">
        <v>37000</v>
      </c>
      <c r="AD73" s="69">
        <f t="shared" si="17"/>
        <v>3.231456908985003E-4</v>
      </c>
      <c r="AE73" s="31">
        <v>34343</v>
      </c>
      <c r="AF73" s="69">
        <f t="shared" si="18"/>
        <v>7.320055335977815E-4</v>
      </c>
      <c r="AG73" s="31">
        <v>347403</v>
      </c>
      <c r="AH73" s="69">
        <f t="shared" si="19"/>
        <v>3.1089010998461503E-3</v>
      </c>
      <c r="AI73" s="31">
        <v>1993223</v>
      </c>
      <c r="AJ73" s="69">
        <f t="shared" si="20"/>
        <v>1.6080378569630203E-2</v>
      </c>
      <c r="AK73" s="31">
        <v>1105218</v>
      </c>
      <c r="AL73" s="69">
        <f t="shared" si="21"/>
        <v>1.1446077410201252E-2</v>
      </c>
    </row>
    <row r="74" spans="1:38" s="3" customFormat="1" ht="13.9" x14ac:dyDescent="0.3">
      <c r="A74" s="3" t="s">
        <v>92</v>
      </c>
      <c r="B74" s="3" t="s">
        <v>66</v>
      </c>
      <c r="C74" s="24">
        <v>805404</v>
      </c>
      <c r="D74" s="63">
        <f t="shared" si="15"/>
        <v>6.9264130915471615E-3</v>
      </c>
      <c r="E74" s="24">
        <v>998832</v>
      </c>
      <c r="F74" s="63">
        <f t="shared" si="14"/>
        <v>1.1657203758895947E-2</v>
      </c>
      <c r="G74" s="24">
        <v>1102427</v>
      </c>
      <c r="H74" s="63">
        <f t="shared" ref="H74:H100" si="22">G74/95675191</f>
        <v>1.1522600461806238E-2</v>
      </c>
      <c r="I74" s="24">
        <v>1810966</v>
      </c>
      <c r="J74" s="63">
        <f t="shared" ref="J74:J100" si="23">I74/117354501</f>
        <v>1.5431585363734792E-2</v>
      </c>
      <c r="K74" s="24">
        <v>1742349</v>
      </c>
      <c r="L74" s="63">
        <f t="shared" ref="L74:L100" si="24">K74/82819197</f>
        <v>2.1037984707820822E-2</v>
      </c>
      <c r="M74" s="24">
        <v>1883881</v>
      </c>
      <c r="N74" s="63">
        <f t="shared" ref="N74:N100" si="25">M74/110865175</f>
        <v>1.6992540714430838E-2</v>
      </c>
      <c r="O74" s="24">
        <v>40270</v>
      </c>
      <c r="P74" s="63">
        <f t="shared" ref="P74:P100" si="26">O74/142991263</f>
        <v>2.8162559834162736E-4</v>
      </c>
      <c r="Q74" s="24">
        <v>398812</v>
      </c>
      <c r="R74" s="63">
        <f t="shared" ref="R74:R100" si="27">Q74/148832627</f>
        <v>2.6796006227854862E-3</v>
      </c>
      <c r="S74" s="24">
        <v>410023</v>
      </c>
      <c r="T74" s="63">
        <f t="shared" ref="T74:T100" si="28">S74/108933185</f>
        <v>3.7639861535307172E-3</v>
      </c>
      <c r="U74" s="31">
        <v>352541</v>
      </c>
      <c r="V74" s="69">
        <v>3.2716412225995951E-2</v>
      </c>
      <c r="W74" s="31">
        <v>327609</v>
      </c>
      <c r="X74" s="69">
        <v>2.207705259228086E-2</v>
      </c>
      <c r="Y74" s="31">
        <v>370183</v>
      </c>
      <c r="Z74" s="72">
        <v>2.7270580859843626E-2</v>
      </c>
      <c r="AA74" s="31">
        <v>570745</v>
      </c>
      <c r="AB74" s="69">
        <f t="shared" si="16"/>
        <v>7.1181484305901056E-3</v>
      </c>
      <c r="AC74" s="31">
        <v>396348</v>
      </c>
      <c r="AD74" s="69">
        <f t="shared" si="17"/>
        <v>3.4615715755740217E-3</v>
      </c>
      <c r="AE74" s="31">
        <v>500262</v>
      </c>
      <c r="AF74" s="69">
        <f t="shared" si="18"/>
        <v>1.0662858581041067E-2</v>
      </c>
      <c r="AG74" s="31">
        <v>1022425</v>
      </c>
      <c r="AH74" s="69">
        <f t="shared" si="19"/>
        <v>9.1496567588944255E-3</v>
      </c>
      <c r="AI74" s="31">
        <v>1213026</v>
      </c>
      <c r="AJ74" s="69">
        <f t="shared" si="20"/>
        <v>9.7861189113331772E-3</v>
      </c>
      <c r="AK74" s="31">
        <v>853810</v>
      </c>
      <c r="AL74" s="69">
        <f t="shared" si="21"/>
        <v>8.8423961187783142E-3</v>
      </c>
    </row>
    <row r="75" spans="1:38" s="3" customFormat="1" ht="13.9" x14ac:dyDescent="0.3">
      <c r="A75" s="3" t="s">
        <v>93</v>
      </c>
      <c r="B75" s="3" t="s">
        <v>14</v>
      </c>
      <c r="C75" s="24">
        <v>4238</v>
      </c>
      <c r="D75" s="63">
        <f t="shared" si="15"/>
        <v>3.6446477397649966E-5</v>
      </c>
      <c r="E75" s="24">
        <v>4264</v>
      </c>
      <c r="F75" s="63">
        <f t="shared" ref="F75:F100" si="29">E75/85683670</f>
        <v>4.976444169583306E-5</v>
      </c>
      <c r="G75" s="24">
        <v>8613</v>
      </c>
      <c r="H75" s="63">
        <f t="shared" si="22"/>
        <v>9.0023337397884061E-5</v>
      </c>
      <c r="I75" s="24">
        <v>9709</v>
      </c>
      <c r="J75" s="63">
        <f t="shared" si="23"/>
        <v>8.2732233678876955E-5</v>
      </c>
      <c r="K75" s="24">
        <v>6569</v>
      </c>
      <c r="L75" s="63">
        <f t="shared" si="24"/>
        <v>7.9317359234960951E-5</v>
      </c>
      <c r="M75" s="24">
        <v>7301</v>
      </c>
      <c r="N75" s="63">
        <f t="shared" si="25"/>
        <v>6.5854764582295571E-5</v>
      </c>
      <c r="O75" s="24">
        <v>6458</v>
      </c>
      <c r="P75" s="63">
        <f t="shared" si="26"/>
        <v>4.5163598561962488E-5</v>
      </c>
      <c r="Q75" s="24">
        <v>6292</v>
      </c>
      <c r="R75" s="63">
        <f t="shared" si="27"/>
        <v>4.2275676555786388E-5</v>
      </c>
      <c r="S75" s="24">
        <v>6357</v>
      </c>
      <c r="T75" s="63">
        <f t="shared" si="28"/>
        <v>5.8356872609572553E-5</v>
      </c>
      <c r="U75" s="31">
        <v>11775</v>
      </c>
      <c r="V75" s="69">
        <v>1.0927402882532878E-3</v>
      </c>
      <c r="W75" s="31">
        <v>11402</v>
      </c>
      <c r="X75" s="69">
        <v>7.6836275455554139E-4</v>
      </c>
      <c r="Y75" s="31">
        <v>12902</v>
      </c>
      <c r="Z75" s="72">
        <v>9.5046243142905655E-4</v>
      </c>
      <c r="AA75" s="31">
        <v>6445</v>
      </c>
      <c r="AB75" s="69">
        <f t="shared" si="16"/>
        <v>8.0379971152008743E-5</v>
      </c>
      <c r="AC75" s="31">
        <v>6286</v>
      </c>
      <c r="AD75" s="69">
        <f t="shared" si="17"/>
        <v>5.4899832783458727E-5</v>
      </c>
      <c r="AE75" s="31">
        <v>6648</v>
      </c>
      <c r="AF75" s="69">
        <f t="shared" si="18"/>
        <v>1.4169911735602747E-4</v>
      </c>
      <c r="AG75" s="31">
        <v>7329</v>
      </c>
      <c r="AH75" s="69">
        <f t="shared" si="19"/>
        <v>6.5587044903965807E-5</v>
      </c>
      <c r="AI75" s="31">
        <v>6336</v>
      </c>
      <c r="AJ75" s="69">
        <f t="shared" si="20"/>
        <v>5.1115845350558855E-5</v>
      </c>
      <c r="AK75" s="31">
        <v>6679</v>
      </c>
      <c r="AL75" s="69">
        <f t="shared" si="21"/>
        <v>6.9170381791406016E-5</v>
      </c>
    </row>
    <row r="76" spans="1:38" s="3" customFormat="1" ht="13.9" x14ac:dyDescent="0.3">
      <c r="A76" s="3" t="s">
        <v>94</v>
      </c>
      <c r="B76" s="3" t="s">
        <v>35</v>
      </c>
      <c r="C76" s="24">
        <v>247894</v>
      </c>
      <c r="D76" s="63">
        <f t="shared" si="15"/>
        <v>2.1318695299700425E-3</v>
      </c>
      <c r="E76" s="24">
        <v>476970</v>
      </c>
      <c r="F76" s="63">
        <f t="shared" si="29"/>
        <v>5.5666383104271792E-3</v>
      </c>
      <c r="G76" s="24">
        <v>547760</v>
      </c>
      <c r="H76" s="63">
        <f t="shared" si="22"/>
        <v>5.7252041440920666E-3</v>
      </c>
      <c r="I76" s="24">
        <v>7322</v>
      </c>
      <c r="J76" s="63">
        <f t="shared" si="23"/>
        <v>6.23921531565287E-5</v>
      </c>
      <c r="K76" s="24">
        <v>4458</v>
      </c>
      <c r="L76" s="63">
        <f t="shared" si="24"/>
        <v>5.3828099782228026E-5</v>
      </c>
      <c r="M76" s="24">
        <v>8887</v>
      </c>
      <c r="N76" s="63">
        <f t="shared" si="25"/>
        <v>8.0160429097775749E-5</v>
      </c>
      <c r="O76" s="24">
        <v>3589</v>
      </c>
      <c r="P76" s="63">
        <f t="shared" si="26"/>
        <v>2.5099435620762368E-5</v>
      </c>
      <c r="Q76" s="24">
        <v>11228</v>
      </c>
      <c r="R76" s="63">
        <f t="shared" si="27"/>
        <v>7.5440447610993256E-5</v>
      </c>
      <c r="S76" s="24">
        <v>7763</v>
      </c>
      <c r="T76" s="63">
        <f t="shared" si="28"/>
        <v>7.1263866929072162E-5</v>
      </c>
      <c r="U76" s="31">
        <v>208</v>
      </c>
      <c r="V76" s="69">
        <v>1.9302758382733236E-5</v>
      </c>
      <c r="W76" s="31">
        <v>284</v>
      </c>
      <c r="X76" s="69">
        <v>1.9138311023835622E-5</v>
      </c>
      <c r="Y76" s="31">
        <v>210</v>
      </c>
      <c r="Z76" s="72">
        <v>1.5470245744853658E-5</v>
      </c>
      <c r="AA76" s="31">
        <v>410</v>
      </c>
      <c r="AB76" s="69">
        <f t="shared" si="16"/>
        <v>5.1133883898097103E-6</v>
      </c>
      <c r="AC76" s="31">
        <v>425</v>
      </c>
      <c r="AD76" s="69">
        <f t="shared" si="17"/>
        <v>3.7118086116719629E-6</v>
      </c>
      <c r="AE76" s="31">
        <v>482</v>
      </c>
      <c r="AF76" s="69">
        <f t="shared" si="18"/>
        <v>1.0273612299278767E-5</v>
      </c>
      <c r="AG76" s="31">
        <v>6413</v>
      </c>
      <c r="AH76" s="69">
        <f t="shared" si="19"/>
        <v>5.7389782912966671E-5</v>
      </c>
      <c r="AI76" s="31">
        <v>6592</v>
      </c>
      <c r="AJ76" s="69">
        <f t="shared" si="20"/>
        <v>5.3181132031389515E-5</v>
      </c>
      <c r="AK76" s="31">
        <v>6629</v>
      </c>
      <c r="AL76" s="69">
        <f t="shared" si="21"/>
        <v>6.8652561894779219E-5</v>
      </c>
    </row>
    <row r="77" spans="1:38" s="3" customFormat="1" ht="13.9" x14ac:dyDescent="0.3">
      <c r="A77" s="3" t="s">
        <v>95</v>
      </c>
      <c r="B77" s="3" t="s">
        <v>22</v>
      </c>
      <c r="C77" s="24">
        <v>155724</v>
      </c>
      <c r="D77" s="63">
        <f t="shared" si="15"/>
        <v>1.3392145460763669E-3</v>
      </c>
      <c r="E77" s="24">
        <v>117538</v>
      </c>
      <c r="F77" s="63">
        <f t="shared" si="29"/>
        <v>1.3717666388472856E-3</v>
      </c>
      <c r="G77" s="24">
        <v>204701</v>
      </c>
      <c r="H77" s="63">
        <f t="shared" si="22"/>
        <v>2.1395410645169239E-3</v>
      </c>
      <c r="I77" s="24">
        <v>133951</v>
      </c>
      <c r="J77" s="63">
        <f t="shared" si="23"/>
        <v>1.1414219212606085E-3</v>
      </c>
      <c r="K77" s="24">
        <v>126390</v>
      </c>
      <c r="L77" s="63">
        <f t="shared" si="24"/>
        <v>1.5260954534490356E-3</v>
      </c>
      <c r="M77" s="24">
        <v>126287</v>
      </c>
      <c r="N77" s="63">
        <f t="shared" si="25"/>
        <v>1.1391043219838872E-3</v>
      </c>
      <c r="O77" s="24">
        <v>235900</v>
      </c>
      <c r="P77" s="63">
        <f t="shared" si="26"/>
        <v>1.6497511459843529E-3</v>
      </c>
      <c r="Q77" s="24">
        <v>244412</v>
      </c>
      <c r="R77" s="63">
        <f t="shared" si="27"/>
        <v>1.6421936837814467E-3</v>
      </c>
      <c r="S77" s="24">
        <v>286288</v>
      </c>
      <c r="T77" s="63">
        <f t="shared" si="28"/>
        <v>2.6281063938413257E-3</v>
      </c>
      <c r="U77" s="31">
        <v>135224</v>
      </c>
      <c r="V77" s="69">
        <v>1.2549020190128457E-2</v>
      </c>
      <c r="W77" s="31">
        <v>112524</v>
      </c>
      <c r="X77" s="69">
        <v>7.5828144705847866E-3</v>
      </c>
      <c r="Y77" s="31">
        <v>99746</v>
      </c>
      <c r="Z77" s="72">
        <v>7.3480720574579661E-3</v>
      </c>
      <c r="AA77" s="31">
        <v>77516</v>
      </c>
      <c r="AB77" s="69">
        <f t="shared" si="16"/>
        <v>9.6675466932802324E-4</v>
      </c>
      <c r="AC77" s="31">
        <v>133137</v>
      </c>
      <c r="AD77" s="69">
        <f t="shared" si="17"/>
        <v>1.1627742661933416E-3</v>
      </c>
      <c r="AE77" s="31">
        <v>198044</v>
      </c>
      <c r="AF77" s="69">
        <f t="shared" si="18"/>
        <v>4.2212184111999253E-3</v>
      </c>
      <c r="AG77" s="31">
        <v>234174</v>
      </c>
      <c r="AH77" s="69">
        <f t="shared" si="19"/>
        <v>2.0956174994325679E-3</v>
      </c>
      <c r="AI77" s="31">
        <v>287919</v>
      </c>
      <c r="AJ77" s="69">
        <f t="shared" si="20"/>
        <v>2.322794046320637E-3</v>
      </c>
      <c r="AK77" s="31">
        <v>116853</v>
      </c>
      <c r="AL77" s="69">
        <f t="shared" si="21"/>
        <v>1.2101761676105954E-3</v>
      </c>
    </row>
    <row r="78" spans="1:38" s="3" customFormat="1" ht="13.9" x14ac:dyDescent="0.3">
      <c r="A78" s="3" t="s">
        <v>96</v>
      </c>
      <c r="B78" s="3" t="s">
        <v>18</v>
      </c>
      <c r="C78" s="24" t="s">
        <v>16</v>
      </c>
      <c r="D78" s="64" t="s">
        <v>16</v>
      </c>
      <c r="E78" s="24" t="s">
        <v>16</v>
      </c>
      <c r="F78" s="64" t="s">
        <v>16</v>
      </c>
      <c r="G78" s="24" t="s">
        <v>16</v>
      </c>
      <c r="H78" s="64" t="s">
        <v>16</v>
      </c>
      <c r="I78" s="24" t="s">
        <v>16</v>
      </c>
      <c r="J78" s="63" t="s">
        <v>16</v>
      </c>
      <c r="K78" s="24" t="s">
        <v>16</v>
      </c>
      <c r="L78" s="63" t="s">
        <v>16</v>
      </c>
      <c r="M78" s="24" t="s">
        <v>16</v>
      </c>
      <c r="N78" s="63" t="s">
        <v>16</v>
      </c>
      <c r="O78" s="24" t="s">
        <v>16</v>
      </c>
      <c r="P78" s="63" t="s">
        <v>16</v>
      </c>
      <c r="Q78" s="24" t="s">
        <v>16</v>
      </c>
      <c r="R78" s="63" t="s">
        <v>16</v>
      </c>
      <c r="S78" s="24" t="s">
        <v>16</v>
      </c>
      <c r="T78" s="63" t="s">
        <v>16</v>
      </c>
      <c r="U78" s="31">
        <v>5772</v>
      </c>
      <c r="V78" s="69">
        <v>5.3565154512084739E-4</v>
      </c>
      <c r="W78" s="31">
        <v>5442</v>
      </c>
      <c r="X78" s="69">
        <v>3.6672777673138539E-4</v>
      </c>
      <c r="Y78" s="31">
        <v>5650</v>
      </c>
      <c r="Z78" s="72">
        <v>4.1622327837344362E-4</v>
      </c>
      <c r="AA78" s="31">
        <v>9212</v>
      </c>
      <c r="AB78" s="69">
        <f t="shared" si="16"/>
        <v>1.1488910694372452E-4</v>
      </c>
      <c r="AC78" s="31">
        <v>9463</v>
      </c>
      <c r="AD78" s="69">
        <f t="shared" si="17"/>
        <v>8.2646693864121847E-5</v>
      </c>
      <c r="AE78" s="31">
        <v>9685</v>
      </c>
      <c r="AF78" s="69">
        <f t="shared" si="18"/>
        <v>2.0643140066081919E-4</v>
      </c>
      <c r="AG78" s="31">
        <v>45822</v>
      </c>
      <c r="AH78" s="69">
        <f t="shared" si="19"/>
        <v>4.1005997702135645E-4</v>
      </c>
      <c r="AI78" s="31">
        <v>46228</v>
      </c>
      <c r="AJ78" s="69">
        <f t="shared" si="20"/>
        <v>3.7294559641187417E-4</v>
      </c>
      <c r="AK78" s="31">
        <v>44124</v>
      </c>
      <c r="AL78" s="69">
        <f t="shared" si="21"/>
        <v>4.5696570237520567E-4</v>
      </c>
    </row>
    <row r="79" spans="1:38" s="3" customFormat="1" ht="13.9" x14ac:dyDescent="0.3">
      <c r="A79" s="3" t="s">
        <v>97</v>
      </c>
      <c r="B79" s="3" t="s">
        <v>35</v>
      </c>
      <c r="C79" s="24">
        <v>242</v>
      </c>
      <c r="D79" s="63">
        <f t="shared" si="15"/>
        <v>2.0811815786293751E-6</v>
      </c>
      <c r="E79" s="24">
        <v>334</v>
      </c>
      <c r="F79" s="63">
        <f t="shared" si="29"/>
        <v>3.8980589883696628E-6</v>
      </c>
      <c r="G79" s="24">
        <v>235</v>
      </c>
      <c r="H79" s="63">
        <f t="shared" si="22"/>
        <v>2.4562271320681239E-6</v>
      </c>
      <c r="I79" s="24">
        <v>1038</v>
      </c>
      <c r="J79" s="63">
        <f t="shared" si="23"/>
        <v>8.8449952166726005E-6</v>
      </c>
      <c r="K79" s="24">
        <v>1151</v>
      </c>
      <c r="L79" s="63">
        <f t="shared" si="24"/>
        <v>1.3897744021835904E-5</v>
      </c>
      <c r="M79" s="24">
        <v>1444</v>
      </c>
      <c r="N79" s="63">
        <f t="shared" si="25"/>
        <v>1.3024829483198849E-5</v>
      </c>
      <c r="O79" s="24">
        <v>405</v>
      </c>
      <c r="P79" s="63">
        <f t="shared" si="26"/>
        <v>2.8323408822537641E-6</v>
      </c>
      <c r="Q79" s="24">
        <v>1037</v>
      </c>
      <c r="R79" s="63">
        <f t="shared" si="27"/>
        <v>6.9675582626113295E-6</v>
      </c>
      <c r="S79" s="24">
        <v>863</v>
      </c>
      <c r="T79" s="63">
        <f t="shared" si="28"/>
        <v>7.9222874094794892E-6</v>
      </c>
      <c r="U79" s="31">
        <v>1193</v>
      </c>
      <c r="V79" s="69">
        <v>1.1071245553173438E-4</v>
      </c>
      <c r="W79" s="31">
        <v>1235</v>
      </c>
      <c r="X79" s="69">
        <v>8.3224697586045746E-5</v>
      </c>
      <c r="Y79" s="31">
        <v>1263</v>
      </c>
      <c r="Z79" s="72">
        <v>9.3042477979762711E-5</v>
      </c>
      <c r="AA79" s="31">
        <v>2553</v>
      </c>
      <c r="AB79" s="69">
        <f t="shared" si="16"/>
        <v>3.1840196485815099E-5</v>
      </c>
      <c r="AC79" s="31">
        <v>2411</v>
      </c>
      <c r="AD79" s="69">
        <f t="shared" si="17"/>
        <v>2.1056871912332007E-5</v>
      </c>
      <c r="AE79" s="31">
        <v>2315</v>
      </c>
      <c r="AF79" s="69">
        <f t="shared" si="18"/>
        <v>4.9343179404212337E-5</v>
      </c>
      <c r="AG79" s="31">
        <v>1191</v>
      </c>
      <c r="AH79" s="69">
        <f t="shared" si="19"/>
        <v>1.0658230383493421E-5</v>
      </c>
      <c r="AI79" s="31">
        <v>1248</v>
      </c>
      <c r="AJ79" s="69">
        <f t="shared" si="20"/>
        <v>1.0068272569049472E-5</v>
      </c>
      <c r="AK79" s="31">
        <v>1098</v>
      </c>
      <c r="AL79" s="69">
        <f t="shared" si="21"/>
        <v>1.1371324929924209E-5</v>
      </c>
    </row>
    <row r="80" spans="1:38" s="3" customFormat="1" ht="13.9" x14ac:dyDescent="0.3">
      <c r="A80" s="3" t="s">
        <v>98</v>
      </c>
      <c r="B80" s="3" t="s">
        <v>18</v>
      </c>
      <c r="C80" s="24">
        <v>25574</v>
      </c>
      <c r="D80" s="63">
        <f t="shared" si="15"/>
        <v>2.1993445327218031E-4</v>
      </c>
      <c r="E80" s="24">
        <v>23063</v>
      </c>
      <c r="F80" s="63">
        <f t="shared" si="29"/>
        <v>2.6916447439751353E-4</v>
      </c>
      <c r="G80" s="24">
        <v>21177</v>
      </c>
      <c r="H80" s="63">
        <f t="shared" si="22"/>
        <v>2.2134264670556027E-4</v>
      </c>
      <c r="I80" s="24">
        <v>3048</v>
      </c>
      <c r="J80" s="63">
        <f t="shared" si="23"/>
        <v>2.5972587110229372E-5</v>
      </c>
      <c r="K80" s="24">
        <v>2447</v>
      </c>
      <c r="L80" s="63">
        <f t="shared" si="24"/>
        <v>2.9546289853546877E-5</v>
      </c>
      <c r="M80" s="24">
        <v>2795</v>
      </c>
      <c r="N80" s="63">
        <f t="shared" si="25"/>
        <v>2.5210802219903592E-5</v>
      </c>
      <c r="O80" s="24">
        <v>13352</v>
      </c>
      <c r="P80" s="63">
        <f t="shared" si="26"/>
        <v>9.3376334468771007E-5</v>
      </c>
      <c r="Q80" s="24">
        <v>16157</v>
      </c>
      <c r="R80" s="63">
        <f t="shared" si="27"/>
        <v>1.0855818596818828E-4</v>
      </c>
      <c r="S80" s="24">
        <v>15911</v>
      </c>
      <c r="T80" s="63">
        <f t="shared" si="28"/>
        <v>1.4606201039655639E-4</v>
      </c>
      <c r="U80" s="31" t="s">
        <v>16</v>
      </c>
      <c r="V80" s="69" t="s">
        <v>16</v>
      </c>
      <c r="W80" s="31" t="s">
        <v>16</v>
      </c>
      <c r="X80" s="69" t="s">
        <v>16</v>
      </c>
      <c r="Y80" s="31" t="s">
        <v>16</v>
      </c>
      <c r="Z80" s="73" t="s">
        <v>16</v>
      </c>
      <c r="AA80" s="31" t="s">
        <v>16</v>
      </c>
      <c r="AB80" s="69" t="s">
        <v>16</v>
      </c>
      <c r="AC80" s="31" t="s">
        <v>16</v>
      </c>
      <c r="AD80" s="69" t="s">
        <v>16</v>
      </c>
      <c r="AE80" s="31" t="s">
        <v>16</v>
      </c>
      <c r="AF80" s="69" t="s">
        <v>16</v>
      </c>
      <c r="AG80" s="31" t="s">
        <v>16</v>
      </c>
      <c r="AH80" s="69" t="s">
        <v>16</v>
      </c>
      <c r="AI80" s="31" t="s">
        <v>16</v>
      </c>
      <c r="AJ80" s="69" t="s">
        <v>16</v>
      </c>
      <c r="AK80" s="31" t="s">
        <v>16</v>
      </c>
      <c r="AL80" s="73" t="s">
        <v>16</v>
      </c>
    </row>
    <row r="81" spans="1:38" s="3" customFormat="1" ht="13.9" x14ac:dyDescent="0.3">
      <c r="A81" s="3" t="s">
        <v>99</v>
      </c>
      <c r="B81" s="3" t="s">
        <v>22</v>
      </c>
      <c r="C81" s="24">
        <v>141</v>
      </c>
      <c r="D81" s="63">
        <f t="shared" si="15"/>
        <v>1.212589266887363E-6</v>
      </c>
      <c r="E81" s="24">
        <v>129</v>
      </c>
      <c r="F81" s="63">
        <f t="shared" si="29"/>
        <v>1.5055377529930733E-6</v>
      </c>
      <c r="G81" s="24">
        <v>143</v>
      </c>
      <c r="H81" s="63">
        <f t="shared" si="22"/>
        <v>1.4946403399393267E-6</v>
      </c>
      <c r="I81" s="24">
        <v>278</v>
      </c>
      <c r="J81" s="63">
        <f t="shared" si="23"/>
        <v>2.3688908191088468E-6</v>
      </c>
      <c r="K81" s="24">
        <v>301</v>
      </c>
      <c r="L81" s="63">
        <f t="shared" si="24"/>
        <v>3.6344230673958357E-6</v>
      </c>
      <c r="M81" s="24">
        <v>265</v>
      </c>
      <c r="N81" s="63">
        <f t="shared" si="25"/>
        <v>2.3902907292574065E-6</v>
      </c>
      <c r="O81" s="24">
        <v>805</v>
      </c>
      <c r="P81" s="63">
        <f t="shared" si="26"/>
        <v>5.6297145931216792E-6</v>
      </c>
      <c r="Q81" s="24">
        <v>2070</v>
      </c>
      <c r="R81" s="63">
        <f t="shared" si="27"/>
        <v>1.390824069778732E-5</v>
      </c>
      <c r="S81" s="24">
        <v>1132</v>
      </c>
      <c r="T81" s="63">
        <f t="shared" si="28"/>
        <v>1.0391691016837524E-5</v>
      </c>
      <c r="U81" s="31">
        <v>407</v>
      </c>
      <c r="V81" s="69">
        <v>3.7770301258521289E-5</v>
      </c>
      <c r="W81" s="31">
        <v>419</v>
      </c>
      <c r="X81" s="69">
        <v>2.8235747602067343E-5</v>
      </c>
      <c r="Y81" s="31">
        <v>421</v>
      </c>
      <c r="Z81" s="72">
        <v>3.1014159326587573E-5</v>
      </c>
      <c r="AA81" s="31">
        <v>1696</v>
      </c>
      <c r="AB81" s="69">
        <f t="shared" si="16"/>
        <v>2.115196758321285E-5</v>
      </c>
      <c r="AC81" s="31">
        <v>1283</v>
      </c>
      <c r="AD81" s="69">
        <f t="shared" si="17"/>
        <v>1.1205295173588537E-5</v>
      </c>
      <c r="AE81" s="31">
        <v>881</v>
      </c>
      <c r="AF81" s="69">
        <f t="shared" si="18"/>
        <v>1.8778117086441066E-5</v>
      </c>
      <c r="AG81" s="31">
        <v>1474</v>
      </c>
      <c r="AH81" s="69">
        <f t="shared" si="19"/>
        <v>1.3190790583769354E-5</v>
      </c>
      <c r="AI81" s="31">
        <v>1288</v>
      </c>
      <c r="AJ81" s="69">
        <f t="shared" si="20"/>
        <v>1.0390973612929262E-5</v>
      </c>
      <c r="AK81" s="31">
        <v>1177</v>
      </c>
      <c r="AL81" s="69">
        <f t="shared" si="21"/>
        <v>1.2189480366594531E-5</v>
      </c>
    </row>
    <row r="82" spans="1:38" s="3" customFormat="1" ht="13.9" x14ac:dyDescent="0.3">
      <c r="A82" s="3" t="s">
        <v>100</v>
      </c>
      <c r="B82" s="3" t="s">
        <v>20</v>
      </c>
      <c r="C82" s="24">
        <v>6355</v>
      </c>
      <c r="D82" s="63">
        <f t="shared" si="15"/>
        <v>5.4652516248717675E-5</v>
      </c>
      <c r="E82" s="24">
        <v>6452</v>
      </c>
      <c r="F82" s="63">
        <f t="shared" si="29"/>
        <v>7.53002293202427E-5</v>
      </c>
      <c r="G82" s="24">
        <v>7445</v>
      </c>
      <c r="H82" s="63">
        <f t="shared" si="22"/>
        <v>7.7815365949988018E-5</v>
      </c>
      <c r="I82" s="24">
        <v>68247</v>
      </c>
      <c r="J82" s="63">
        <f t="shared" si="23"/>
        <v>5.8154565371122831E-4</v>
      </c>
      <c r="K82" s="24">
        <v>70425</v>
      </c>
      <c r="L82" s="63">
        <f t="shared" si="24"/>
        <v>8.5034632731346093E-4</v>
      </c>
      <c r="M82" s="24">
        <v>67441</v>
      </c>
      <c r="N82" s="63">
        <f t="shared" si="25"/>
        <v>6.0831546064848583E-4</v>
      </c>
      <c r="O82" s="24">
        <v>12993</v>
      </c>
      <c r="P82" s="63">
        <f t="shared" si="26"/>
        <v>9.0865691563267052E-5</v>
      </c>
      <c r="Q82" s="24">
        <v>13102</v>
      </c>
      <c r="R82" s="63">
        <f t="shared" si="27"/>
        <v>8.8031772764449027E-5</v>
      </c>
      <c r="S82" s="24">
        <v>13045</v>
      </c>
      <c r="T82" s="63">
        <f t="shared" si="28"/>
        <v>1.197523050482734E-4</v>
      </c>
      <c r="U82" s="31">
        <v>18737</v>
      </c>
      <c r="V82" s="69">
        <v>1.7388258837368878E-3</v>
      </c>
      <c r="W82" s="31">
        <v>12693</v>
      </c>
      <c r="X82" s="69">
        <v>8.5536120361107582E-4</v>
      </c>
      <c r="Y82" s="31">
        <v>33057</v>
      </c>
      <c r="Z82" s="72">
        <v>2.4352376837506063E-3</v>
      </c>
      <c r="AA82" s="31">
        <v>7433</v>
      </c>
      <c r="AB82" s="69">
        <f t="shared" si="16"/>
        <v>9.2701990003550187E-5</v>
      </c>
      <c r="AC82" s="31">
        <v>7276</v>
      </c>
      <c r="AD82" s="69">
        <f t="shared" si="17"/>
        <v>6.3546163431824E-5</v>
      </c>
      <c r="AE82" s="31">
        <v>7129</v>
      </c>
      <c r="AF82" s="69">
        <f t="shared" si="18"/>
        <v>1.5195141510696749E-4</v>
      </c>
      <c r="AG82" s="31">
        <v>3662</v>
      </c>
      <c r="AH82" s="69">
        <f t="shared" si="19"/>
        <v>3.2771150012051136E-5</v>
      </c>
      <c r="AI82" s="31">
        <v>3523</v>
      </c>
      <c r="AJ82" s="69">
        <f t="shared" si="20"/>
        <v>2.842189443971257E-5</v>
      </c>
      <c r="AK82" s="31">
        <v>3721</v>
      </c>
      <c r="AL82" s="69">
        <f t="shared" si="21"/>
        <v>3.8536156706965382E-5</v>
      </c>
    </row>
    <row r="83" spans="1:38" s="3" customFormat="1" ht="13.9" x14ac:dyDescent="0.3">
      <c r="A83" s="3" t="s">
        <v>101</v>
      </c>
      <c r="B83" s="3" t="s">
        <v>22</v>
      </c>
      <c r="C83" s="24">
        <v>105881</v>
      </c>
      <c r="D83" s="63">
        <f t="shared" si="15"/>
        <v>9.1056854019362329E-4</v>
      </c>
      <c r="E83" s="24">
        <v>101670</v>
      </c>
      <c r="F83" s="63">
        <f t="shared" si="29"/>
        <v>1.1865738243938431E-3</v>
      </c>
      <c r="G83" s="24">
        <v>126008</v>
      </c>
      <c r="H83" s="63">
        <f t="shared" si="22"/>
        <v>1.3170394402452774E-3</v>
      </c>
      <c r="I83" s="24">
        <v>181282</v>
      </c>
      <c r="J83" s="63">
        <f t="shared" si="23"/>
        <v>1.5447383649988848E-3</v>
      </c>
      <c r="K83" s="24">
        <v>134030</v>
      </c>
      <c r="L83" s="63">
        <f t="shared" si="24"/>
        <v>1.618344597086591E-3</v>
      </c>
      <c r="M83" s="24">
        <v>216624</v>
      </c>
      <c r="N83" s="63">
        <f t="shared" si="25"/>
        <v>1.9539409016402129E-3</v>
      </c>
      <c r="O83" s="24">
        <v>69251</v>
      </c>
      <c r="P83" s="63">
        <f t="shared" si="26"/>
        <v>4.8430231712828499E-4</v>
      </c>
      <c r="Q83" s="24">
        <v>125148</v>
      </c>
      <c r="R83" s="63">
        <f t="shared" si="27"/>
        <v>8.4086401296941426E-4</v>
      </c>
      <c r="S83" s="24">
        <v>77512</v>
      </c>
      <c r="T83" s="63">
        <f t="shared" si="28"/>
        <v>7.11555436481546E-4</v>
      </c>
      <c r="U83" s="31">
        <v>19580</v>
      </c>
      <c r="V83" s="69">
        <v>1.8170577362207538E-3</v>
      </c>
      <c r="W83" s="31">
        <v>16201</v>
      </c>
      <c r="X83" s="69">
        <v>1.0917597778069045E-3</v>
      </c>
      <c r="Y83" s="31">
        <v>12462</v>
      </c>
      <c r="Z83" s="72">
        <v>9.1804858320174414E-4</v>
      </c>
      <c r="AA83" s="31">
        <v>15641</v>
      </c>
      <c r="AB83" s="69">
        <f t="shared" si="16"/>
        <v>1.9506953123174067E-4</v>
      </c>
      <c r="AC83" s="31">
        <v>3658</v>
      </c>
      <c r="AD83" s="69">
        <f t="shared" si="17"/>
        <v>3.1947755062343627E-5</v>
      </c>
      <c r="AE83" s="31">
        <v>2685</v>
      </c>
      <c r="AF83" s="69">
        <f t="shared" si="18"/>
        <v>5.7229562289550808E-5</v>
      </c>
      <c r="AG83" s="31">
        <v>32605</v>
      </c>
      <c r="AH83" s="69">
        <f t="shared" si="19"/>
        <v>2.9178136159009485E-4</v>
      </c>
      <c r="AI83" s="31">
        <v>36227</v>
      </c>
      <c r="AJ83" s="69">
        <f t="shared" si="20"/>
        <v>2.922622679158295E-4</v>
      </c>
      <c r="AK83" s="31">
        <v>34201</v>
      </c>
      <c r="AL83" s="69">
        <f t="shared" si="21"/>
        <v>3.5419916569065383E-4</v>
      </c>
    </row>
    <row r="84" spans="1:38" s="3" customFormat="1" ht="13.9" x14ac:dyDescent="0.3">
      <c r="A84" s="3" t="s">
        <v>102</v>
      </c>
      <c r="B84" s="3" t="s">
        <v>14</v>
      </c>
      <c r="C84" s="24">
        <v>3205</v>
      </c>
      <c r="D84" s="63">
        <f t="shared" si="15"/>
        <v>2.7562756031021266E-5</v>
      </c>
      <c r="E84" s="24">
        <v>624</v>
      </c>
      <c r="F84" s="63">
        <f t="shared" si="29"/>
        <v>7.2826012237804471E-6</v>
      </c>
      <c r="G84" s="24">
        <v>6469</v>
      </c>
      <c r="H84" s="63">
        <f t="shared" si="22"/>
        <v>6.7614184329143387E-5</v>
      </c>
      <c r="I84" s="24">
        <v>11359</v>
      </c>
      <c r="J84" s="63">
        <f t="shared" si="23"/>
        <v>9.6792197173587737E-5</v>
      </c>
      <c r="K84" s="24">
        <v>11305</v>
      </c>
      <c r="L84" s="63">
        <f t="shared" si="24"/>
        <v>1.3650216869405291E-4</v>
      </c>
      <c r="M84" s="24">
        <v>11076</v>
      </c>
      <c r="N84" s="63">
        <f t="shared" si="25"/>
        <v>9.9905132517943531E-5</v>
      </c>
      <c r="O84" s="24">
        <v>2781</v>
      </c>
      <c r="P84" s="63">
        <f t="shared" si="26"/>
        <v>1.9448740724809178E-5</v>
      </c>
      <c r="Q84" s="24">
        <v>2191</v>
      </c>
      <c r="R84" s="63">
        <f t="shared" si="27"/>
        <v>1.4721234477706289E-5</v>
      </c>
      <c r="S84" s="24">
        <v>3091</v>
      </c>
      <c r="T84" s="63">
        <f t="shared" si="28"/>
        <v>2.8375191636965355E-5</v>
      </c>
      <c r="U84" s="31">
        <v>4854</v>
      </c>
      <c r="V84" s="69">
        <v>4.5045956341243813E-4</v>
      </c>
      <c r="W84" s="31">
        <v>5576</v>
      </c>
      <c r="X84" s="69">
        <v>3.7575782489051906E-4</v>
      </c>
      <c r="Y84" s="31">
        <v>5125</v>
      </c>
      <c r="Z84" s="72">
        <v>3.7754766401130947E-4</v>
      </c>
      <c r="AA84" s="31">
        <v>2014</v>
      </c>
      <c r="AB84" s="69">
        <f t="shared" si="16"/>
        <v>2.5117961505065261E-5</v>
      </c>
      <c r="AC84" s="31">
        <v>1986</v>
      </c>
      <c r="AD84" s="69">
        <f t="shared" si="17"/>
        <v>1.7345063300660043E-5</v>
      </c>
      <c r="AE84" s="31">
        <v>1866</v>
      </c>
      <c r="AF84" s="69">
        <f t="shared" si="18"/>
        <v>3.9772947200112403E-5</v>
      </c>
      <c r="AG84" s="31">
        <v>6619</v>
      </c>
      <c r="AH84" s="69">
        <f t="shared" si="19"/>
        <v>5.9233271963344206E-5</v>
      </c>
      <c r="AI84" s="31">
        <v>4832</v>
      </c>
      <c r="AJ84" s="69">
        <f t="shared" si="20"/>
        <v>3.8982286100678725E-5</v>
      </c>
      <c r="AK84" s="31">
        <v>5227</v>
      </c>
      <c r="AL84" s="69">
        <f t="shared" si="21"/>
        <v>5.4132891993364157E-5</v>
      </c>
    </row>
    <row r="85" spans="1:38" s="3" customFormat="1" ht="13.9" x14ac:dyDescent="0.3">
      <c r="A85" s="3" t="s">
        <v>103</v>
      </c>
      <c r="B85" s="3" t="s">
        <v>18</v>
      </c>
      <c r="C85" s="24">
        <v>1201</v>
      </c>
      <c r="D85" s="63">
        <f t="shared" si="15"/>
        <v>1.0328508578239171E-5</v>
      </c>
      <c r="E85" s="24">
        <v>1194</v>
      </c>
      <c r="F85" s="63">
        <f t="shared" si="29"/>
        <v>1.3934977341656818E-5</v>
      </c>
      <c r="G85" s="24">
        <v>1143</v>
      </c>
      <c r="H85" s="63">
        <f t="shared" si="22"/>
        <v>1.1946670689165386E-5</v>
      </c>
      <c r="I85" s="24">
        <v>562</v>
      </c>
      <c r="J85" s="63">
        <f t="shared" si="23"/>
        <v>4.7889087781984601E-6</v>
      </c>
      <c r="K85" s="24">
        <v>622</v>
      </c>
      <c r="L85" s="63">
        <f t="shared" si="24"/>
        <v>7.510336039602026E-6</v>
      </c>
      <c r="M85" s="24">
        <v>597</v>
      </c>
      <c r="N85" s="63">
        <f t="shared" si="25"/>
        <v>5.3849191145912142E-6</v>
      </c>
      <c r="O85" s="24">
        <v>1613</v>
      </c>
      <c r="P85" s="63">
        <f t="shared" si="26"/>
        <v>1.1280409489074868E-5</v>
      </c>
      <c r="Q85" s="24">
        <v>1602</v>
      </c>
      <c r="R85" s="63">
        <f t="shared" si="27"/>
        <v>1.0763768887852796E-5</v>
      </c>
      <c r="S85" s="24">
        <v>1634</v>
      </c>
      <c r="T85" s="63">
        <f t="shared" si="28"/>
        <v>1.500002042536441E-5</v>
      </c>
      <c r="U85" s="31" t="s">
        <v>16</v>
      </c>
      <c r="V85" s="69" t="s">
        <v>16</v>
      </c>
      <c r="W85" s="31" t="s">
        <v>16</v>
      </c>
      <c r="X85" s="69" t="s">
        <v>16</v>
      </c>
      <c r="Y85" s="31" t="s">
        <v>16</v>
      </c>
      <c r="Z85" s="73" t="s">
        <v>16</v>
      </c>
      <c r="AA85" s="31" t="s">
        <v>16</v>
      </c>
      <c r="AB85" s="69" t="s">
        <v>16</v>
      </c>
      <c r="AC85" s="31" t="s">
        <v>16</v>
      </c>
      <c r="AD85" s="69" t="s">
        <v>16</v>
      </c>
      <c r="AE85" s="31" t="s">
        <v>16</v>
      </c>
      <c r="AF85" s="69" t="s">
        <v>16</v>
      </c>
      <c r="AG85" s="31" t="s">
        <v>16</v>
      </c>
      <c r="AH85" s="69" t="s">
        <v>16</v>
      </c>
      <c r="AI85" s="31" t="s">
        <v>16</v>
      </c>
      <c r="AJ85" s="69" t="s">
        <v>16</v>
      </c>
      <c r="AK85" s="31" t="s">
        <v>16</v>
      </c>
      <c r="AL85" s="73" t="s">
        <v>16</v>
      </c>
    </row>
    <row r="86" spans="1:38" s="3" customFormat="1" ht="13.9" x14ac:dyDescent="0.3">
      <c r="A86" s="3" t="s">
        <v>104</v>
      </c>
      <c r="B86" s="3" t="s">
        <v>66</v>
      </c>
      <c r="C86" s="24">
        <v>40508</v>
      </c>
      <c r="D86" s="63">
        <f t="shared" si="15"/>
        <v>3.4836571647569719E-4</v>
      </c>
      <c r="E86" s="24">
        <v>51839</v>
      </c>
      <c r="F86" s="63">
        <f t="shared" si="29"/>
        <v>6.050044308326196E-4</v>
      </c>
      <c r="G86" s="24">
        <v>85208</v>
      </c>
      <c r="H86" s="63">
        <f t="shared" si="22"/>
        <v>8.9059660199685418E-4</v>
      </c>
      <c r="I86" s="24">
        <v>93038</v>
      </c>
      <c r="J86" s="63">
        <f t="shared" si="23"/>
        <v>7.927944749217587E-4</v>
      </c>
      <c r="K86" s="24">
        <v>81053</v>
      </c>
      <c r="L86" s="63">
        <f t="shared" si="24"/>
        <v>9.7867406272968333E-4</v>
      </c>
      <c r="M86" s="24">
        <v>96563</v>
      </c>
      <c r="N86" s="63">
        <f t="shared" si="25"/>
        <v>8.7099488184635076E-4</v>
      </c>
      <c r="O86" s="24">
        <v>37413</v>
      </c>
      <c r="P86" s="63">
        <f t="shared" si="26"/>
        <v>2.6164535661175328E-4</v>
      </c>
      <c r="Q86" s="24">
        <v>46371</v>
      </c>
      <c r="R86" s="63">
        <f t="shared" si="27"/>
        <v>3.1156474850101249E-4</v>
      </c>
      <c r="S86" s="24">
        <v>40969</v>
      </c>
      <c r="T86" s="63">
        <f t="shared" si="28"/>
        <v>3.7609292338234673E-4</v>
      </c>
      <c r="U86" s="31">
        <v>64420</v>
      </c>
      <c r="V86" s="69">
        <v>5.9782869952676688E-3</v>
      </c>
      <c r="W86" s="31">
        <v>58840</v>
      </c>
      <c r="X86" s="69">
        <v>3.9651345797270705E-3</v>
      </c>
      <c r="Y86" s="31">
        <v>58861</v>
      </c>
      <c r="Z86" s="72">
        <v>4.3361625466087194E-3</v>
      </c>
      <c r="AA86" s="31">
        <v>89108</v>
      </c>
      <c r="AB86" s="69">
        <f t="shared" si="16"/>
        <v>1.1113263722906431E-3</v>
      </c>
      <c r="AC86" s="31">
        <v>75774</v>
      </c>
      <c r="AD86" s="69">
        <f t="shared" si="17"/>
        <v>6.6178490762548552E-4</v>
      </c>
      <c r="AE86" s="31">
        <v>75076</v>
      </c>
      <c r="AF86" s="69">
        <f t="shared" si="18"/>
        <v>1.6002110310801923E-3</v>
      </c>
      <c r="AG86" s="31">
        <v>54734</v>
      </c>
      <c r="AH86" s="69">
        <f t="shared" si="19"/>
        <v>4.8981325089011659E-4</v>
      </c>
      <c r="AI86" s="31">
        <v>56109</v>
      </c>
      <c r="AJ86" s="69">
        <f t="shared" si="20"/>
        <v>4.5266082177627948E-4</v>
      </c>
      <c r="AK86" s="31">
        <v>55421</v>
      </c>
      <c r="AL86" s="69">
        <f t="shared" si="21"/>
        <v>5.7396192981906159E-4</v>
      </c>
    </row>
    <row r="87" spans="1:38" s="3" customFormat="1" ht="13.9" x14ac:dyDescent="0.3">
      <c r="A87" s="3" t="s">
        <v>105</v>
      </c>
      <c r="B87" s="3" t="s">
        <v>66</v>
      </c>
      <c r="C87" s="24">
        <v>4073</v>
      </c>
      <c r="D87" s="63">
        <f t="shared" si="15"/>
        <v>3.5027489957675385E-5</v>
      </c>
      <c r="E87" s="24">
        <v>4299</v>
      </c>
      <c r="F87" s="63">
        <f t="shared" si="29"/>
        <v>5.0172920931141256E-5</v>
      </c>
      <c r="G87" s="24">
        <v>4102</v>
      </c>
      <c r="H87" s="63">
        <f t="shared" si="22"/>
        <v>4.2874228492525298E-5</v>
      </c>
      <c r="I87" s="24">
        <v>8511</v>
      </c>
      <c r="J87" s="63">
        <f t="shared" si="23"/>
        <v>7.2523848062717257E-5</v>
      </c>
      <c r="K87" s="24">
        <v>8418</v>
      </c>
      <c r="L87" s="63">
        <f t="shared" si="24"/>
        <v>1.0164310093467822E-4</v>
      </c>
      <c r="M87" s="24">
        <v>8503</v>
      </c>
      <c r="N87" s="63">
        <f t="shared" si="25"/>
        <v>7.6696762531606528E-5</v>
      </c>
      <c r="O87" s="24">
        <v>28011</v>
      </c>
      <c r="P87" s="63">
        <f t="shared" si="26"/>
        <v>1.9589308753780292E-4</v>
      </c>
      <c r="Q87" s="24">
        <v>28620</v>
      </c>
      <c r="R87" s="63">
        <f t="shared" si="27"/>
        <v>1.922965452998421E-4</v>
      </c>
      <c r="S87" s="24">
        <v>27922</v>
      </c>
      <c r="T87" s="63">
        <f t="shared" si="28"/>
        <v>2.563222584559517E-4</v>
      </c>
      <c r="U87" s="31">
        <v>176321</v>
      </c>
      <c r="V87" s="69">
        <v>1.6362892600009168E-2</v>
      </c>
      <c r="W87" s="31">
        <v>158731</v>
      </c>
      <c r="X87" s="69">
        <v>1.0696631151846662E-2</v>
      </c>
      <c r="Y87" s="31">
        <v>162122</v>
      </c>
      <c r="Z87" s="72">
        <v>1.1943177050700783E-2</v>
      </c>
      <c r="AA87" s="31">
        <v>12764</v>
      </c>
      <c r="AB87" s="69">
        <f t="shared" si="16"/>
        <v>1.5918851075007596E-4</v>
      </c>
      <c r="AC87" s="31">
        <v>12649</v>
      </c>
      <c r="AD87" s="69">
        <f t="shared" si="17"/>
        <v>1.104721579506792E-4</v>
      </c>
      <c r="AE87" s="31">
        <v>12834</v>
      </c>
      <c r="AF87" s="69">
        <f t="shared" si="18"/>
        <v>2.7355091337955125E-4</v>
      </c>
      <c r="AG87" s="31">
        <v>25529</v>
      </c>
      <c r="AH87" s="69">
        <f t="shared" si="19"/>
        <v>2.2845840760722378E-4</v>
      </c>
      <c r="AI87" s="31">
        <v>25633</v>
      </c>
      <c r="AJ87" s="69">
        <f t="shared" si="20"/>
        <v>2.0679489644426691E-4</v>
      </c>
      <c r="AK87" s="31">
        <v>25483</v>
      </c>
      <c r="AL87" s="69">
        <f t="shared" si="21"/>
        <v>2.6391208851480751E-4</v>
      </c>
    </row>
    <row r="88" spans="1:38" s="3" customFormat="1" ht="13.9" x14ac:dyDescent="0.3">
      <c r="A88" s="3" t="s">
        <v>106</v>
      </c>
      <c r="B88" s="3" t="s">
        <v>42</v>
      </c>
      <c r="C88" s="24">
        <v>13906</v>
      </c>
      <c r="D88" s="63">
        <f t="shared" si="15"/>
        <v>1.1959054145628135E-4</v>
      </c>
      <c r="E88" s="24">
        <v>13654</v>
      </c>
      <c r="F88" s="63">
        <f t="shared" si="29"/>
        <v>1.5935358511137536E-4</v>
      </c>
      <c r="G88" s="24">
        <v>14020</v>
      </c>
      <c r="H88" s="63">
        <f t="shared" si="22"/>
        <v>1.4653746549614935E-4</v>
      </c>
      <c r="I88" s="24">
        <v>38823</v>
      </c>
      <c r="J88" s="63">
        <f t="shared" si="23"/>
        <v>3.308181592455495E-4</v>
      </c>
      <c r="K88" s="24">
        <v>43090</v>
      </c>
      <c r="L88" s="63">
        <f t="shared" si="24"/>
        <v>5.2028999991390889E-4</v>
      </c>
      <c r="M88" s="24">
        <v>33103</v>
      </c>
      <c r="N88" s="63">
        <f t="shared" si="25"/>
        <v>2.9858790192682235E-4</v>
      </c>
      <c r="O88" s="24">
        <v>44861</v>
      </c>
      <c r="P88" s="63">
        <f t="shared" si="26"/>
        <v>3.1373245510811384E-4</v>
      </c>
      <c r="Q88" s="24">
        <v>232115</v>
      </c>
      <c r="R88" s="63">
        <f t="shared" si="27"/>
        <v>1.5595706712883595E-3</v>
      </c>
      <c r="S88" s="24">
        <v>27812</v>
      </c>
      <c r="T88" s="63">
        <f t="shared" si="28"/>
        <v>2.5531246515926256E-4</v>
      </c>
      <c r="U88" s="31">
        <v>835542</v>
      </c>
      <c r="V88" s="69">
        <v>7.7539737233777384E-2</v>
      </c>
      <c r="W88" s="31">
        <v>812234</v>
      </c>
      <c r="X88" s="69">
        <v>5.473516519765529E-2</v>
      </c>
      <c r="Y88" s="31">
        <v>827103</v>
      </c>
      <c r="Z88" s="72">
        <v>6.0930888887169972E-2</v>
      </c>
      <c r="AA88" s="31">
        <v>65146</v>
      </c>
      <c r="AB88" s="69">
        <f t="shared" si="16"/>
        <v>8.1248000010376441E-4</v>
      </c>
      <c r="AC88" s="31">
        <v>65883</v>
      </c>
      <c r="AD88" s="69">
        <f t="shared" si="17"/>
        <v>5.7540020414772694E-4</v>
      </c>
      <c r="AE88" s="31">
        <v>64227</v>
      </c>
      <c r="AF88" s="69">
        <f t="shared" si="18"/>
        <v>1.3689694961530651E-3</v>
      </c>
      <c r="AG88" s="31">
        <v>130293</v>
      </c>
      <c r="AH88" s="69">
        <f t="shared" si="19"/>
        <v>1.1659889264118456E-3</v>
      </c>
      <c r="AI88" s="31">
        <v>142871</v>
      </c>
      <c r="AJ88" s="69">
        <f t="shared" si="20"/>
        <v>1.1526155210037396E-3</v>
      </c>
      <c r="AK88" s="31">
        <v>135063</v>
      </c>
      <c r="AL88" s="69">
        <f t="shared" si="21"/>
        <v>1.3987661739620707E-3</v>
      </c>
    </row>
    <row r="89" spans="1:38" s="3" customFormat="1" ht="13.9" x14ac:dyDescent="0.3">
      <c r="A89" s="3" t="s">
        <v>107</v>
      </c>
      <c r="B89" s="3" t="s">
        <v>38</v>
      </c>
      <c r="C89" s="24">
        <v>12050</v>
      </c>
      <c r="D89" s="63">
        <f t="shared" si="15"/>
        <v>1.0362908273753706E-4</v>
      </c>
      <c r="E89" s="24">
        <v>187426</v>
      </c>
      <c r="F89" s="63">
        <f t="shared" si="29"/>
        <v>2.1874179759106957E-3</v>
      </c>
      <c r="G89" s="24">
        <v>8746</v>
      </c>
      <c r="H89" s="63">
        <f t="shared" si="22"/>
        <v>9.1413457434331123E-5</v>
      </c>
      <c r="I89" s="24">
        <v>83755</v>
      </c>
      <c r="J89" s="63">
        <f t="shared" si="23"/>
        <v>7.1369226818151609E-4</v>
      </c>
      <c r="K89" s="24">
        <v>83731</v>
      </c>
      <c r="L89" s="63">
        <f t="shared" si="24"/>
        <v>1.0110095609837898E-3</v>
      </c>
      <c r="M89" s="24">
        <v>83475</v>
      </c>
      <c r="N89" s="63">
        <f t="shared" si="25"/>
        <v>7.5294157971608311E-4</v>
      </c>
      <c r="O89" s="24">
        <v>1528</v>
      </c>
      <c r="P89" s="63">
        <f t="shared" si="26"/>
        <v>1.0685967575515435E-5</v>
      </c>
      <c r="Q89" s="24">
        <v>7885</v>
      </c>
      <c r="R89" s="63">
        <f t="shared" si="27"/>
        <v>5.2978974831909673E-5</v>
      </c>
      <c r="S89" s="24">
        <v>13460</v>
      </c>
      <c r="T89" s="63">
        <f t="shared" si="28"/>
        <v>1.2356197975850976E-4</v>
      </c>
      <c r="U89" s="31">
        <v>4349</v>
      </c>
      <c r="V89" s="69">
        <v>4.0359469330051369E-4</v>
      </c>
      <c r="W89" s="31">
        <v>4536</v>
      </c>
      <c r="X89" s="69">
        <v>3.0567386902858581E-4</v>
      </c>
      <c r="Y89" s="31">
        <v>4213</v>
      </c>
      <c r="Z89" s="72">
        <v>3.1036259677651645E-4</v>
      </c>
      <c r="AA89" s="31">
        <v>2184</v>
      </c>
      <c r="AB89" s="69">
        <f t="shared" si="16"/>
        <v>2.723814693498636E-5</v>
      </c>
      <c r="AC89" s="31">
        <v>2257</v>
      </c>
      <c r="AD89" s="69">
        <f t="shared" si="17"/>
        <v>1.971188714480852E-5</v>
      </c>
      <c r="AE89" s="31">
        <v>2178</v>
      </c>
      <c r="AF89" s="69">
        <f t="shared" si="18"/>
        <v>4.6423086281803228E-5</v>
      </c>
      <c r="AG89" s="31">
        <v>10178</v>
      </c>
      <c r="AH89" s="69">
        <f t="shared" si="19"/>
        <v>9.1082677450206575E-5</v>
      </c>
      <c r="AI89" s="31">
        <v>21502</v>
      </c>
      <c r="AJ89" s="69">
        <f t="shared" si="20"/>
        <v>1.7346794613758151E-4</v>
      </c>
      <c r="AK89" s="31">
        <v>6107</v>
      </c>
      <c r="AL89" s="69">
        <f t="shared" si="21"/>
        <v>6.3246522173995582E-5</v>
      </c>
    </row>
    <row r="90" spans="1:38" s="3" customFormat="1" ht="13.9" x14ac:dyDescent="0.3">
      <c r="A90" s="3" t="s">
        <v>108</v>
      </c>
      <c r="B90" s="3" t="s">
        <v>31</v>
      </c>
      <c r="C90" s="24" t="s">
        <v>16</v>
      </c>
      <c r="D90" s="64" t="s">
        <v>16</v>
      </c>
      <c r="E90" s="24" t="s">
        <v>16</v>
      </c>
      <c r="F90" s="64" t="s">
        <v>16</v>
      </c>
      <c r="G90" s="24" t="s">
        <v>16</v>
      </c>
      <c r="H90" s="64" t="s">
        <v>16</v>
      </c>
      <c r="I90" s="24" t="s">
        <v>16</v>
      </c>
      <c r="J90" s="63" t="s">
        <v>16</v>
      </c>
      <c r="K90" s="24" t="s">
        <v>16</v>
      </c>
      <c r="L90" s="63" t="s">
        <v>16</v>
      </c>
      <c r="M90" s="24" t="s">
        <v>16</v>
      </c>
      <c r="N90" s="63" t="s">
        <v>16</v>
      </c>
      <c r="O90" s="24" t="s">
        <v>16</v>
      </c>
      <c r="P90" s="63" t="s">
        <v>16</v>
      </c>
      <c r="Q90" s="24" t="s">
        <v>16</v>
      </c>
      <c r="R90" s="63" t="s">
        <v>16</v>
      </c>
      <c r="S90" s="24" t="s">
        <v>16</v>
      </c>
      <c r="T90" s="63" t="s">
        <v>16</v>
      </c>
      <c r="U90" s="31">
        <v>4101</v>
      </c>
      <c r="V90" s="69">
        <v>3.8057986599802408E-4</v>
      </c>
      <c r="W90" s="31">
        <v>4124</v>
      </c>
      <c r="X90" s="69">
        <v>2.7790984036020456E-4</v>
      </c>
      <c r="Y90" s="31">
        <v>4018</v>
      </c>
      <c r="Z90" s="72">
        <v>2.9599736858486661E-4</v>
      </c>
      <c r="AA90" s="31">
        <v>2019</v>
      </c>
      <c r="AB90" s="69">
        <f t="shared" si="16"/>
        <v>2.5180319900062941E-5</v>
      </c>
      <c r="AC90" s="31">
        <v>2183</v>
      </c>
      <c r="AD90" s="69">
        <f t="shared" si="17"/>
        <v>1.906559576301152E-5</v>
      </c>
      <c r="AE90" s="31">
        <v>1977</v>
      </c>
      <c r="AF90" s="69">
        <f t="shared" si="18"/>
        <v>4.2138862065713948E-5</v>
      </c>
      <c r="AG90" s="31">
        <v>3941</v>
      </c>
      <c r="AH90" s="69">
        <f t="shared" si="19"/>
        <v>3.5267914308436246E-5</v>
      </c>
      <c r="AI90" s="31">
        <v>4015</v>
      </c>
      <c r="AJ90" s="69">
        <f t="shared" si="20"/>
        <v>3.2391117279433996E-5</v>
      </c>
      <c r="AK90" s="31">
        <v>3804</v>
      </c>
      <c r="AL90" s="69">
        <f t="shared" si="21"/>
        <v>3.9395737735365843E-5</v>
      </c>
    </row>
    <row r="91" spans="1:38" s="3" customFormat="1" ht="13.9" x14ac:dyDescent="0.3">
      <c r="A91" s="3" t="s">
        <v>109</v>
      </c>
      <c r="B91" s="3" t="s">
        <v>22</v>
      </c>
      <c r="C91" s="24">
        <v>47564</v>
      </c>
      <c r="D91" s="63">
        <f t="shared" si="15"/>
        <v>4.0904677936333715E-4</v>
      </c>
      <c r="E91" s="24">
        <v>28560</v>
      </c>
      <c r="F91" s="63">
        <f t="shared" si="29"/>
        <v>3.3331905601148972E-4</v>
      </c>
      <c r="G91" s="24">
        <v>70880</v>
      </c>
      <c r="H91" s="63">
        <f t="shared" si="22"/>
        <v>7.4083991115314314E-4</v>
      </c>
      <c r="I91" s="24">
        <v>290611</v>
      </c>
      <c r="J91" s="63">
        <f t="shared" si="23"/>
        <v>2.4763515461584213E-3</v>
      </c>
      <c r="K91" s="24">
        <v>298441</v>
      </c>
      <c r="L91" s="63">
        <f t="shared" si="24"/>
        <v>3.6035244340753511E-3</v>
      </c>
      <c r="M91" s="24">
        <v>506308</v>
      </c>
      <c r="N91" s="63">
        <f t="shared" si="25"/>
        <v>4.5668804473541847E-3</v>
      </c>
      <c r="O91" s="24">
        <v>51417</v>
      </c>
      <c r="P91" s="63">
        <f t="shared" si="26"/>
        <v>3.5958141022923896E-4</v>
      </c>
      <c r="Q91" s="24">
        <v>81899</v>
      </c>
      <c r="R91" s="63">
        <f t="shared" si="27"/>
        <v>5.5027584778168299E-4</v>
      </c>
      <c r="S91" s="24">
        <v>94613</v>
      </c>
      <c r="T91" s="63">
        <f t="shared" si="28"/>
        <v>8.6854157436046697E-4</v>
      </c>
      <c r="U91" s="31" t="s">
        <v>16</v>
      </c>
      <c r="V91" s="69" t="s">
        <v>16</v>
      </c>
      <c r="W91" s="31" t="s">
        <v>16</v>
      </c>
      <c r="X91" s="69" t="s">
        <v>16</v>
      </c>
      <c r="Y91" s="31" t="s">
        <v>16</v>
      </c>
      <c r="Z91" s="73" t="s">
        <v>16</v>
      </c>
      <c r="AA91" s="31" t="s">
        <v>16</v>
      </c>
      <c r="AB91" s="69" t="s">
        <v>16</v>
      </c>
      <c r="AC91" s="31" t="s">
        <v>16</v>
      </c>
      <c r="AD91" s="69" t="s">
        <v>16</v>
      </c>
      <c r="AE91" s="31" t="s">
        <v>16</v>
      </c>
      <c r="AF91" s="69" t="s">
        <v>16</v>
      </c>
      <c r="AG91" s="31" t="s">
        <v>16</v>
      </c>
      <c r="AH91" s="69" t="s">
        <v>16</v>
      </c>
      <c r="AI91" s="31" t="s">
        <v>16</v>
      </c>
      <c r="AJ91" s="69" t="s">
        <v>16</v>
      </c>
      <c r="AK91" s="31" t="s">
        <v>16</v>
      </c>
      <c r="AL91" s="73" t="s">
        <v>16</v>
      </c>
    </row>
    <row r="92" spans="1:38" s="3" customFormat="1" ht="13.9" x14ac:dyDescent="0.3">
      <c r="A92" s="3" t="s">
        <v>110</v>
      </c>
      <c r="B92" s="3" t="s">
        <v>14</v>
      </c>
      <c r="C92" s="24">
        <v>36082</v>
      </c>
      <c r="D92" s="63">
        <f t="shared" si="15"/>
        <v>3.1030245338886409E-4</v>
      </c>
      <c r="E92" s="24">
        <v>24674</v>
      </c>
      <c r="F92" s="63">
        <f t="shared" si="29"/>
        <v>2.8796619005698519E-4</v>
      </c>
      <c r="G92" s="24">
        <v>46958</v>
      </c>
      <c r="H92" s="63">
        <f t="shared" si="22"/>
        <v>4.9080644113895728E-4</v>
      </c>
      <c r="I92" s="24">
        <v>49176</v>
      </c>
      <c r="J92" s="63">
        <f t="shared" si="23"/>
        <v>4.1903803928236208E-4</v>
      </c>
      <c r="K92" s="24">
        <v>40207</v>
      </c>
      <c r="L92" s="63">
        <f t="shared" si="24"/>
        <v>4.8547923013549625E-4</v>
      </c>
      <c r="M92" s="24">
        <v>36529</v>
      </c>
      <c r="N92" s="63">
        <f t="shared" si="25"/>
        <v>3.2949030207186339E-4</v>
      </c>
      <c r="O92" s="24">
        <v>50764</v>
      </c>
      <c r="P92" s="63">
        <f t="shared" si="26"/>
        <v>3.550146976462471E-4</v>
      </c>
      <c r="Q92" s="24">
        <v>68053</v>
      </c>
      <c r="R92" s="63">
        <f t="shared" si="27"/>
        <v>4.5724517111426111E-4</v>
      </c>
      <c r="S92" s="24">
        <v>77439</v>
      </c>
      <c r="T92" s="63">
        <f t="shared" si="28"/>
        <v>7.1088530093010686E-4</v>
      </c>
      <c r="U92" s="31">
        <v>23354</v>
      </c>
      <c r="V92" s="69">
        <v>2.1672914387997695E-3</v>
      </c>
      <c r="W92" s="31">
        <v>23925</v>
      </c>
      <c r="X92" s="69">
        <v>1.612267926919955E-3</v>
      </c>
      <c r="Y92" s="31">
        <v>24070</v>
      </c>
      <c r="Z92" s="72">
        <v>1.7731848337077501E-3</v>
      </c>
      <c r="AA92" s="31">
        <v>13606</v>
      </c>
      <c r="AB92" s="69">
        <f t="shared" si="16"/>
        <v>1.6968966446768516E-4</v>
      </c>
      <c r="AC92" s="31">
        <v>19897</v>
      </c>
      <c r="AD92" s="69">
        <f t="shared" si="17"/>
        <v>1.7377377869749893E-4</v>
      </c>
      <c r="AE92" s="31">
        <v>16635</v>
      </c>
      <c r="AF92" s="69">
        <f t="shared" si="18"/>
        <v>3.5456751161514995E-4</v>
      </c>
      <c r="AG92" s="31">
        <v>64422</v>
      </c>
      <c r="AH92" s="69">
        <f t="shared" si="19"/>
        <v>5.7651093011369702E-4</v>
      </c>
      <c r="AI92" s="31">
        <v>74940</v>
      </c>
      <c r="AJ92" s="69">
        <f t="shared" si="20"/>
        <v>6.0458040570878803E-4</v>
      </c>
      <c r="AK92" s="31">
        <v>28445</v>
      </c>
      <c r="AL92" s="69">
        <f t="shared" si="21"/>
        <v>2.945877391909783E-4</v>
      </c>
    </row>
    <row r="93" spans="1:38" s="3" customFormat="1" ht="13.9" x14ac:dyDescent="0.3">
      <c r="A93" s="3" t="s">
        <v>111</v>
      </c>
      <c r="B93" s="3" t="s">
        <v>22</v>
      </c>
      <c r="C93" s="24">
        <v>2666</v>
      </c>
      <c r="D93" s="63">
        <f t="shared" si="15"/>
        <v>2.2927397060437659E-5</v>
      </c>
      <c r="E93" s="24">
        <v>116</v>
      </c>
      <c r="F93" s="63">
        <f t="shared" si="29"/>
        <v>1.353816894164314E-6</v>
      </c>
      <c r="G93" s="24">
        <v>836</v>
      </c>
      <c r="H93" s="63">
        <f t="shared" si="22"/>
        <v>8.7378973719529855E-6</v>
      </c>
      <c r="I93" s="24">
        <v>2632</v>
      </c>
      <c r="J93" s="63">
        <f t="shared" si="23"/>
        <v>2.2427772071562896E-5</v>
      </c>
      <c r="K93" s="24">
        <v>6311</v>
      </c>
      <c r="L93" s="63">
        <f t="shared" si="24"/>
        <v>7.6202139462907368E-5</v>
      </c>
      <c r="M93" s="24">
        <v>366</v>
      </c>
      <c r="N93" s="63">
        <f t="shared" si="25"/>
        <v>3.301307195880041E-6</v>
      </c>
      <c r="O93" s="24">
        <v>4452</v>
      </c>
      <c r="P93" s="63">
        <f t="shared" si="26"/>
        <v>3.1134769401959892E-5</v>
      </c>
      <c r="Q93" s="24">
        <v>4489</v>
      </c>
      <c r="R93" s="63">
        <f t="shared" si="27"/>
        <v>3.0161397339307867E-5</v>
      </c>
      <c r="S93" s="24">
        <v>4086</v>
      </c>
      <c r="T93" s="63">
        <f t="shared" si="28"/>
        <v>3.7509231002471833E-5</v>
      </c>
      <c r="U93" s="31">
        <v>95</v>
      </c>
      <c r="V93" s="69">
        <v>8.8161636844214298E-6</v>
      </c>
      <c r="W93" s="31">
        <v>117</v>
      </c>
      <c r="X93" s="69">
        <v>7.8844450344674918E-6</v>
      </c>
      <c r="Y93" s="31">
        <v>102</v>
      </c>
      <c r="Z93" s="72">
        <v>7.5141193617860618E-6</v>
      </c>
      <c r="AA93" s="31">
        <v>207</v>
      </c>
      <c r="AB93" s="69">
        <f t="shared" si="16"/>
        <v>2.5816375529039271E-6</v>
      </c>
      <c r="AC93" s="31">
        <v>2533</v>
      </c>
      <c r="AD93" s="69">
        <f t="shared" si="17"/>
        <v>2.2122379325564899E-5</v>
      </c>
      <c r="AE93" s="31">
        <v>5331</v>
      </c>
      <c r="AF93" s="69">
        <f t="shared" si="18"/>
        <v>1.1362785719389027E-4</v>
      </c>
      <c r="AG93" s="31">
        <v>3346</v>
      </c>
      <c r="AH93" s="69">
        <f t="shared" si="19"/>
        <v>2.994327360467589E-5</v>
      </c>
      <c r="AI93" s="31">
        <v>6908</v>
      </c>
      <c r="AJ93" s="69">
        <f t="shared" si="20"/>
        <v>5.5730470278039862E-5</v>
      </c>
      <c r="AK93" s="31">
        <v>5812</v>
      </c>
      <c r="AL93" s="69">
        <f t="shared" si="21"/>
        <v>6.0191384783897548E-5</v>
      </c>
    </row>
    <row r="94" spans="1:38" s="3" customFormat="1" ht="13.9" x14ac:dyDescent="0.3">
      <c r="A94" s="3" t="s">
        <v>112</v>
      </c>
      <c r="B94" s="3" t="s">
        <v>38</v>
      </c>
      <c r="C94" s="24">
        <v>33819</v>
      </c>
      <c r="D94" s="63">
        <f t="shared" si="15"/>
        <v>2.9084082565151585E-4</v>
      </c>
      <c r="E94" s="24">
        <v>27754</v>
      </c>
      <c r="F94" s="63">
        <f t="shared" si="29"/>
        <v>3.2391236276410661E-4</v>
      </c>
      <c r="G94" s="24">
        <v>21731</v>
      </c>
      <c r="H94" s="63">
        <f t="shared" si="22"/>
        <v>2.2713307151903152E-4</v>
      </c>
      <c r="I94" s="24">
        <v>11368819</v>
      </c>
      <c r="J94" s="63">
        <f t="shared" si="23"/>
        <v>9.6875866738166269E-2</v>
      </c>
      <c r="K94" s="24">
        <v>18912308</v>
      </c>
      <c r="L94" s="63">
        <f t="shared" si="24"/>
        <v>0.22835657293320533</v>
      </c>
      <c r="M94" s="24">
        <v>10629414</v>
      </c>
      <c r="N94" s="63">
        <f t="shared" si="25"/>
        <v>9.5876942421278824E-2</v>
      </c>
      <c r="O94" s="24">
        <v>31378</v>
      </c>
      <c r="P94" s="63">
        <f t="shared" si="26"/>
        <v>2.1943998074903359E-4</v>
      </c>
      <c r="Q94" s="24">
        <v>39700</v>
      </c>
      <c r="R94" s="63">
        <f t="shared" si="27"/>
        <v>2.6674258729572783E-4</v>
      </c>
      <c r="S94" s="24">
        <v>106305</v>
      </c>
      <c r="T94" s="63">
        <f t="shared" si="28"/>
        <v>9.7587342185946363E-4</v>
      </c>
      <c r="U94" s="31">
        <v>36404</v>
      </c>
      <c r="V94" s="69">
        <v>3.3783539238702921E-3</v>
      </c>
      <c r="W94" s="31">
        <v>44251</v>
      </c>
      <c r="X94" s="69">
        <v>2.982004933506162E-3</v>
      </c>
      <c r="Y94" s="31">
        <v>55321</v>
      </c>
      <c r="Z94" s="72">
        <v>4.0753784040526153E-3</v>
      </c>
      <c r="AA94" s="31">
        <v>80181666</v>
      </c>
      <c r="AB94" s="69">
        <f t="shared" si="16"/>
        <v>1</v>
      </c>
      <c r="AC94" s="31">
        <v>114499438</v>
      </c>
      <c r="AD94" s="69">
        <f t="shared" si="17"/>
        <v>1</v>
      </c>
      <c r="AE94" s="31">
        <v>33670390</v>
      </c>
      <c r="AF94" s="69">
        <f t="shared" si="18"/>
        <v>0.71766915523965313</v>
      </c>
      <c r="AG94" s="31">
        <v>363339</v>
      </c>
      <c r="AH94" s="69">
        <f t="shared" si="19"/>
        <v>3.2515119809472005E-3</v>
      </c>
      <c r="AI94" s="31">
        <v>244243</v>
      </c>
      <c r="AJ94" s="69">
        <f t="shared" si="20"/>
        <v>1.9704367765082933E-3</v>
      </c>
      <c r="AK94" s="31">
        <v>96558669</v>
      </c>
      <c r="AL94" s="69">
        <f t="shared" si="21"/>
        <v>1</v>
      </c>
    </row>
    <row r="95" spans="1:38" s="3" customFormat="1" ht="13.9" x14ac:dyDescent="0.3">
      <c r="A95" s="3" t="s">
        <v>113</v>
      </c>
      <c r="B95" s="3" t="s">
        <v>35</v>
      </c>
      <c r="C95" s="24">
        <v>40507</v>
      </c>
      <c r="D95" s="63">
        <f t="shared" si="15"/>
        <v>3.4835711655181853E-4</v>
      </c>
      <c r="E95" s="24">
        <v>40992</v>
      </c>
      <c r="F95" s="63">
        <f t="shared" si="29"/>
        <v>4.7841088039296168E-4</v>
      </c>
      <c r="G95" s="24">
        <v>39891</v>
      </c>
      <c r="H95" s="63">
        <f t="shared" si="22"/>
        <v>4.1694194266097677E-4</v>
      </c>
      <c r="I95" s="24">
        <v>69981</v>
      </c>
      <c r="J95" s="63">
        <f t="shared" si="23"/>
        <v>5.9632139716566984E-4</v>
      </c>
      <c r="K95" s="24">
        <v>72001</v>
      </c>
      <c r="L95" s="63">
        <f t="shared" si="24"/>
        <v>8.6937573181251687E-4</v>
      </c>
      <c r="M95" s="24">
        <v>71068</v>
      </c>
      <c r="N95" s="63">
        <f t="shared" si="25"/>
        <v>6.410308737617561E-4</v>
      </c>
      <c r="O95" s="24">
        <v>20301</v>
      </c>
      <c r="P95" s="63">
        <f t="shared" si="26"/>
        <v>1.4197370926082386E-4</v>
      </c>
      <c r="Q95" s="24">
        <v>25442</v>
      </c>
      <c r="R95" s="63">
        <f t="shared" si="27"/>
        <v>1.7094370040246617E-4</v>
      </c>
      <c r="S95" s="24">
        <v>23204</v>
      </c>
      <c r="T95" s="63">
        <f t="shared" si="28"/>
        <v>2.1301130596704761E-4</v>
      </c>
      <c r="U95" s="31" t="s">
        <v>16</v>
      </c>
      <c r="V95" s="69" t="s">
        <v>16</v>
      </c>
      <c r="W95" s="31" t="s">
        <v>16</v>
      </c>
      <c r="X95" s="69" t="s">
        <v>16</v>
      </c>
      <c r="Y95" s="31" t="s">
        <v>16</v>
      </c>
      <c r="Z95" s="73" t="s">
        <v>16</v>
      </c>
      <c r="AA95" s="31" t="s">
        <v>16</v>
      </c>
      <c r="AB95" s="69" t="s">
        <v>16</v>
      </c>
      <c r="AC95" s="31" t="s">
        <v>16</v>
      </c>
      <c r="AD95" s="69" t="s">
        <v>16</v>
      </c>
      <c r="AE95" s="31" t="s">
        <v>16</v>
      </c>
      <c r="AF95" s="69" t="s">
        <v>16</v>
      </c>
      <c r="AG95" s="31" t="s">
        <v>16</v>
      </c>
      <c r="AH95" s="69" t="s">
        <v>16</v>
      </c>
      <c r="AI95" s="31" t="s">
        <v>16</v>
      </c>
      <c r="AJ95" s="69" t="s">
        <v>16</v>
      </c>
      <c r="AK95" s="31" t="s">
        <v>16</v>
      </c>
      <c r="AL95" s="73" t="s">
        <v>16</v>
      </c>
    </row>
    <row r="96" spans="1:38" s="3" customFormat="1" ht="13.9" x14ac:dyDescent="0.3">
      <c r="A96" s="3" t="s">
        <v>114</v>
      </c>
      <c r="B96" s="3" t="s">
        <v>22</v>
      </c>
      <c r="C96" s="24">
        <v>1602</v>
      </c>
      <c r="D96" s="63">
        <f t="shared" si="15"/>
        <v>1.3777078053571316E-5</v>
      </c>
      <c r="E96" s="24">
        <v>1488</v>
      </c>
      <c r="F96" s="63">
        <f t="shared" si="29"/>
        <v>1.7366202918245682E-5</v>
      </c>
      <c r="G96" s="24">
        <v>1560</v>
      </c>
      <c r="H96" s="63">
        <f t="shared" si="22"/>
        <v>1.6305167344792653E-5</v>
      </c>
      <c r="I96" s="24">
        <v>320</v>
      </c>
      <c r="J96" s="63">
        <f t="shared" si="23"/>
        <v>2.7267807989742123E-6</v>
      </c>
      <c r="K96" s="24">
        <v>362</v>
      </c>
      <c r="L96" s="63">
        <f t="shared" si="24"/>
        <v>4.370967277067417E-6</v>
      </c>
      <c r="M96" s="24">
        <v>351</v>
      </c>
      <c r="N96" s="63">
        <f t="shared" si="25"/>
        <v>3.1660077206390553E-6</v>
      </c>
      <c r="O96" s="24">
        <v>996</v>
      </c>
      <c r="P96" s="63">
        <f t="shared" si="26"/>
        <v>6.9654605400611084E-6</v>
      </c>
      <c r="Q96" s="24">
        <v>781</v>
      </c>
      <c r="R96" s="63">
        <f t="shared" si="27"/>
        <v>5.2475053067497086E-6</v>
      </c>
      <c r="S96" s="24">
        <v>997</v>
      </c>
      <c r="T96" s="63">
        <f t="shared" si="28"/>
        <v>9.1523992436281018E-6</v>
      </c>
      <c r="U96" s="31">
        <v>2184</v>
      </c>
      <c r="V96" s="69">
        <v>2.0267896301869899E-4</v>
      </c>
      <c r="W96" s="31">
        <v>2301</v>
      </c>
      <c r="X96" s="69">
        <v>1.5506075234452733E-4</v>
      </c>
      <c r="Y96" s="31">
        <v>2231</v>
      </c>
      <c r="Z96" s="72">
        <v>1.6435294407985004E-4</v>
      </c>
      <c r="AA96" s="31">
        <v>1004</v>
      </c>
      <c r="AB96" s="69">
        <f t="shared" si="16"/>
        <v>1.2521565715534023E-5</v>
      </c>
      <c r="AC96" s="31">
        <v>1183</v>
      </c>
      <c r="AD96" s="69">
        <f t="shared" si="17"/>
        <v>1.0331928441430429E-5</v>
      </c>
      <c r="AE96" s="31">
        <v>1093</v>
      </c>
      <c r="AF96" s="69">
        <f t="shared" si="18"/>
        <v>2.3296801334256622E-5</v>
      </c>
      <c r="AG96" s="31">
        <v>2982</v>
      </c>
      <c r="AH96" s="69">
        <f t="shared" si="19"/>
        <v>2.6685846350610732E-5</v>
      </c>
      <c r="AI96" s="31">
        <v>3094</v>
      </c>
      <c r="AJ96" s="69">
        <f t="shared" si="20"/>
        <v>2.4960925744101817E-5</v>
      </c>
      <c r="AK96" s="31">
        <v>3194</v>
      </c>
      <c r="AL96" s="69">
        <f t="shared" si="21"/>
        <v>3.3078334996519061E-5</v>
      </c>
    </row>
    <row r="97" spans="1:38" s="3" customFormat="1" ht="13.9" x14ac:dyDescent="0.3">
      <c r="A97" s="3" t="s">
        <v>115</v>
      </c>
      <c r="B97" s="3" t="s">
        <v>14</v>
      </c>
      <c r="C97" s="24">
        <v>31012</v>
      </c>
      <c r="D97" s="63">
        <f t="shared" si="15"/>
        <v>2.667008393241908E-4</v>
      </c>
      <c r="E97" s="24">
        <v>30346</v>
      </c>
      <c r="F97" s="63">
        <f t="shared" si="29"/>
        <v>3.5416316784750234E-4</v>
      </c>
      <c r="G97" s="24">
        <v>29914</v>
      </c>
      <c r="H97" s="63">
        <f t="shared" si="22"/>
        <v>3.1266203586674838E-4</v>
      </c>
      <c r="I97" s="24">
        <v>6546</v>
      </c>
      <c r="J97" s="63">
        <f t="shared" si="23"/>
        <v>5.5779709719016232E-5</v>
      </c>
      <c r="K97" s="24">
        <v>6672</v>
      </c>
      <c r="L97" s="63">
        <f t="shared" si="24"/>
        <v>8.056103224473427E-5</v>
      </c>
      <c r="M97" s="24">
        <v>6512</v>
      </c>
      <c r="N97" s="63">
        <f t="shared" si="25"/>
        <v>5.873801218461974E-5</v>
      </c>
      <c r="O97" s="24">
        <v>3521</v>
      </c>
      <c r="P97" s="63">
        <f t="shared" si="26"/>
        <v>2.4623882089914821E-5</v>
      </c>
      <c r="Q97" s="24">
        <v>3390</v>
      </c>
      <c r="R97" s="63">
        <f t="shared" si="27"/>
        <v>2.2777263751448801E-5</v>
      </c>
      <c r="S97" s="24">
        <v>3401</v>
      </c>
      <c r="T97" s="63">
        <f t="shared" si="28"/>
        <v>3.1220972745816625E-5</v>
      </c>
      <c r="U97" s="31">
        <v>8556</v>
      </c>
      <c r="V97" s="69">
        <v>7.9401154193589217E-4</v>
      </c>
      <c r="W97" s="31">
        <v>8221</v>
      </c>
      <c r="X97" s="69">
        <v>5.5400019340476282E-4</v>
      </c>
      <c r="Y97" s="31">
        <v>8337</v>
      </c>
      <c r="Z97" s="72">
        <v>6.1416875607069022E-4</v>
      </c>
      <c r="AA97" s="31">
        <v>33525</v>
      </c>
      <c r="AB97" s="69">
        <f t="shared" si="16"/>
        <v>4.1811303845944034E-4</v>
      </c>
      <c r="AC97" s="31">
        <v>29985</v>
      </c>
      <c r="AD97" s="69">
        <f t="shared" si="17"/>
        <v>2.6187901463760896E-4</v>
      </c>
      <c r="AE97" s="31">
        <v>31080</v>
      </c>
      <c r="AF97" s="69">
        <f t="shared" si="18"/>
        <v>6.624561623684317E-4</v>
      </c>
      <c r="AG97" s="31">
        <v>46635</v>
      </c>
      <c r="AH97" s="69">
        <f t="shared" si="19"/>
        <v>4.1733549448716683E-4</v>
      </c>
      <c r="AI97" s="31">
        <v>44212</v>
      </c>
      <c r="AJ97" s="69">
        <f t="shared" si="20"/>
        <v>3.5668146380033274E-4</v>
      </c>
      <c r="AK97" s="31">
        <v>45483</v>
      </c>
      <c r="AL97" s="69">
        <f t="shared" si="21"/>
        <v>4.7104004716552169E-4</v>
      </c>
    </row>
    <row r="98" spans="1:38" s="3" customFormat="1" ht="13.9" x14ac:dyDescent="0.3">
      <c r="A98" s="3" t="s">
        <v>116</v>
      </c>
      <c r="B98" s="3" t="s">
        <v>18</v>
      </c>
      <c r="C98" s="24">
        <v>4522</v>
      </c>
      <c r="D98" s="63">
        <f t="shared" si="15"/>
        <v>3.8888855779181959E-5</v>
      </c>
      <c r="E98" s="24">
        <v>4598</v>
      </c>
      <c r="F98" s="63">
        <f t="shared" si="29"/>
        <v>5.3662500684202718E-5</v>
      </c>
      <c r="G98" s="24">
        <v>4461</v>
      </c>
      <c r="H98" s="63">
        <f t="shared" si="22"/>
        <v>4.6626507387897455E-5</v>
      </c>
      <c r="I98" s="24">
        <v>9724</v>
      </c>
      <c r="J98" s="63">
        <f t="shared" si="23"/>
        <v>8.2860051528828882E-5</v>
      </c>
      <c r="K98" s="24">
        <v>9931</v>
      </c>
      <c r="L98" s="63">
        <f t="shared" si="24"/>
        <v>1.1991181223358155E-4</v>
      </c>
      <c r="M98" s="24">
        <v>9880</v>
      </c>
      <c r="N98" s="63">
        <f t="shared" si="25"/>
        <v>8.9117254358728965E-5</v>
      </c>
      <c r="O98" s="24">
        <v>21447</v>
      </c>
      <c r="P98" s="63">
        <f t="shared" si="26"/>
        <v>1.4998818494246042E-4</v>
      </c>
      <c r="Q98" s="24">
        <v>20215</v>
      </c>
      <c r="R98" s="63">
        <f t="shared" si="27"/>
        <v>1.358237129013385E-4</v>
      </c>
      <c r="S98" s="24">
        <v>19986</v>
      </c>
      <c r="T98" s="63">
        <f t="shared" si="28"/>
        <v>1.834702620693593E-4</v>
      </c>
      <c r="U98" s="31">
        <v>10278</v>
      </c>
      <c r="V98" s="69">
        <v>9.5381610893140482E-4</v>
      </c>
      <c r="W98" s="31">
        <v>4304</v>
      </c>
      <c r="X98" s="69">
        <v>2.9003975579784685E-4</v>
      </c>
      <c r="Y98" s="31">
        <v>6683</v>
      </c>
      <c r="Z98" s="72">
        <v>4.9232215387074753E-4</v>
      </c>
      <c r="AA98" s="31">
        <v>7448</v>
      </c>
      <c r="AB98" s="69">
        <f t="shared" si="16"/>
        <v>9.2889065188543228E-5</v>
      </c>
      <c r="AC98" s="31">
        <v>7858</v>
      </c>
      <c r="AD98" s="69">
        <f t="shared" si="17"/>
        <v>6.8629157812984194E-5</v>
      </c>
      <c r="AE98" s="31">
        <v>7606</v>
      </c>
      <c r="AF98" s="69">
        <f t="shared" si="18"/>
        <v>1.621184546645525E-4</v>
      </c>
      <c r="AG98" s="31">
        <v>2532</v>
      </c>
      <c r="AH98" s="69">
        <f t="shared" si="19"/>
        <v>2.2658807162892814E-5</v>
      </c>
      <c r="AI98" s="31">
        <v>2887</v>
      </c>
      <c r="AJ98" s="69">
        <f t="shared" si="20"/>
        <v>2.3290947842023899E-5</v>
      </c>
      <c r="AK98" s="31">
        <v>3473</v>
      </c>
      <c r="AL98" s="69">
        <f t="shared" si="21"/>
        <v>3.5967770019696521E-5</v>
      </c>
    </row>
    <row r="99" spans="1:38" s="3" customFormat="1" ht="13.9" x14ac:dyDescent="0.3">
      <c r="A99" s="3" t="s">
        <v>117</v>
      </c>
      <c r="B99" s="3" t="s">
        <v>31</v>
      </c>
      <c r="C99" s="24">
        <v>1201</v>
      </c>
      <c r="D99" s="63">
        <f t="shared" si="15"/>
        <v>1.0328508578239171E-5</v>
      </c>
      <c r="E99" s="24">
        <v>1240</v>
      </c>
      <c r="F99" s="63">
        <f t="shared" si="29"/>
        <v>1.4471835765204735E-5</v>
      </c>
      <c r="G99" s="24">
        <v>1219</v>
      </c>
      <c r="H99" s="63">
        <f t="shared" si="22"/>
        <v>1.2741024995706567E-5</v>
      </c>
      <c r="I99" s="24">
        <v>501</v>
      </c>
      <c r="J99" s="63">
        <f t="shared" si="23"/>
        <v>4.269116188394001E-6</v>
      </c>
      <c r="K99" s="24">
        <v>624</v>
      </c>
      <c r="L99" s="63">
        <f t="shared" si="24"/>
        <v>7.5344850300830615E-6</v>
      </c>
      <c r="M99" s="24">
        <v>557</v>
      </c>
      <c r="N99" s="63">
        <f t="shared" si="25"/>
        <v>5.0241205139485863E-6</v>
      </c>
      <c r="O99" s="24">
        <v>1603</v>
      </c>
      <c r="P99" s="63">
        <f t="shared" si="26"/>
        <v>1.121047514630317E-5</v>
      </c>
      <c r="Q99" s="24">
        <v>1742</v>
      </c>
      <c r="R99" s="63">
        <f t="shared" si="27"/>
        <v>1.170442284808962E-5</v>
      </c>
      <c r="S99" s="24">
        <v>1550</v>
      </c>
      <c r="T99" s="63">
        <f t="shared" si="28"/>
        <v>1.4228905544256325E-5</v>
      </c>
      <c r="U99" s="31">
        <v>3656</v>
      </c>
      <c r="V99" s="69">
        <v>3.3928309926573421E-4</v>
      </c>
      <c r="W99" s="31">
        <v>3882</v>
      </c>
      <c r="X99" s="69">
        <v>2.6160184293848548E-4</v>
      </c>
      <c r="Y99" s="31">
        <v>3750</v>
      </c>
      <c r="Z99" s="72">
        <v>2.7625438830095815E-4</v>
      </c>
      <c r="AA99" s="31">
        <v>1998</v>
      </c>
      <c r="AB99" s="69">
        <f t="shared" si="16"/>
        <v>2.4918414641072685E-5</v>
      </c>
      <c r="AC99" s="31">
        <v>1763</v>
      </c>
      <c r="AD99" s="69">
        <f t="shared" si="17"/>
        <v>1.5397455487947461E-5</v>
      </c>
      <c r="AE99" s="31">
        <v>1689</v>
      </c>
      <c r="AF99" s="69">
        <f t="shared" si="18"/>
        <v>3.6000272144153188E-5</v>
      </c>
      <c r="AG99" s="31">
        <v>7803</v>
      </c>
      <c r="AH99" s="69">
        <f t="shared" si="19"/>
        <v>6.9828859515028686E-5</v>
      </c>
      <c r="AI99" s="31">
        <v>7634</v>
      </c>
      <c r="AJ99" s="69">
        <f t="shared" si="20"/>
        <v>6.1587494224458062E-5</v>
      </c>
      <c r="AK99" s="31">
        <v>7921</v>
      </c>
      <c r="AL99" s="69">
        <f t="shared" si="21"/>
        <v>8.2033028023615362E-5</v>
      </c>
    </row>
    <row r="100" spans="1:38" s="3" customFormat="1" ht="14.25" thickBot="1" x14ac:dyDescent="0.35">
      <c r="A100" s="4" t="s">
        <v>118</v>
      </c>
      <c r="B100" s="4" t="s">
        <v>66</v>
      </c>
      <c r="C100" s="29">
        <v>54887</v>
      </c>
      <c r="D100" s="65">
        <f t="shared" si="15"/>
        <v>4.720240219265723E-4</v>
      </c>
      <c r="E100" s="29">
        <v>56631</v>
      </c>
      <c r="F100" s="65">
        <f t="shared" si="29"/>
        <v>6.609310735639592E-4</v>
      </c>
      <c r="G100" s="29">
        <v>55376</v>
      </c>
      <c r="H100" s="65">
        <f t="shared" si="22"/>
        <v>5.7879163261874227E-4</v>
      </c>
      <c r="I100" s="29">
        <v>27731</v>
      </c>
      <c r="J100" s="65">
        <f t="shared" si="23"/>
        <v>2.3630111980110587E-4</v>
      </c>
      <c r="K100" s="29">
        <v>26932</v>
      </c>
      <c r="L100" s="65">
        <f t="shared" si="24"/>
        <v>3.2519030581762344E-4</v>
      </c>
      <c r="M100" s="29">
        <v>26533</v>
      </c>
      <c r="N100" s="65">
        <f t="shared" si="25"/>
        <v>2.3932673177127082E-4</v>
      </c>
      <c r="O100" s="29">
        <v>52819</v>
      </c>
      <c r="P100" s="65">
        <f t="shared" si="26"/>
        <v>3.69386205085831E-4</v>
      </c>
      <c r="Q100" s="29">
        <v>53112</v>
      </c>
      <c r="R100" s="65">
        <f t="shared" si="27"/>
        <v>3.5685723668641556E-4</v>
      </c>
      <c r="S100" s="29">
        <v>52781</v>
      </c>
      <c r="T100" s="65">
        <f t="shared" si="28"/>
        <v>4.8452636356864073E-4</v>
      </c>
      <c r="U100" s="45">
        <v>6582</v>
      </c>
      <c r="V100" s="70">
        <v>6.1082094074591431E-4</v>
      </c>
      <c r="W100" s="45">
        <v>6882</v>
      </c>
      <c r="X100" s="70">
        <v>4.6376710023252374E-4</v>
      </c>
      <c r="Y100" s="45">
        <v>6421</v>
      </c>
      <c r="Z100" s="74">
        <v>4.4023899319640698E-4</v>
      </c>
      <c r="AA100" s="45">
        <v>36912</v>
      </c>
      <c r="AB100" s="70">
        <f>AC100/80181666</f>
        <v>4.6737617050760709E-4</v>
      </c>
      <c r="AC100" s="45">
        <v>37475</v>
      </c>
      <c r="AD100" s="70">
        <f>AE100/114499438</f>
        <v>3.2519810271907187E-4</v>
      </c>
      <c r="AE100" s="45">
        <v>37235</v>
      </c>
      <c r="AF100" s="70">
        <f t="shared" si="18"/>
        <v>7.9364720739345416E-4</v>
      </c>
      <c r="AG100" s="45">
        <v>13485</v>
      </c>
      <c r="AH100" s="70">
        <f>AI100/111744629</f>
        <v>1.1971940056286732E-4</v>
      </c>
      <c r="AI100" s="45">
        <v>13378</v>
      </c>
      <c r="AJ100" s="70">
        <f>AK100/123953736</f>
        <v>1.0724969193344846E-4</v>
      </c>
      <c r="AK100" s="45">
        <v>13294</v>
      </c>
      <c r="AL100" s="70">
        <f t="shared" si="21"/>
        <v>1.3767795411512973E-4</v>
      </c>
    </row>
  </sheetData>
  <mergeCells count="22">
    <mergeCell ref="W3:X3"/>
    <mergeCell ref="A2:A4"/>
    <mergeCell ref="B2:B4"/>
    <mergeCell ref="C3:D3"/>
    <mergeCell ref="E3:F3"/>
    <mergeCell ref="G3:H3"/>
    <mergeCell ref="AK3:AL3"/>
    <mergeCell ref="C2:T2"/>
    <mergeCell ref="AE3:AF3"/>
    <mergeCell ref="U2:AL2"/>
    <mergeCell ref="Y3:Z3"/>
    <mergeCell ref="AA3:AB3"/>
    <mergeCell ref="AC3:AD3"/>
    <mergeCell ref="AG3:AH3"/>
    <mergeCell ref="AI3:AJ3"/>
    <mergeCell ref="I3:J3"/>
    <mergeCell ref="K3:L3"/>
    <mergeCell ref="M3:N3"/>
    <mergeCell ref="O3:P3"/>
    <mergeCell ref="Q3:R3"/>
    <mergeCell ref="S3:T3"/>
    <mergeCell ref="U3:V3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3"/>
  <sheetViews>
    <sheetView topLeftCell="A97" workbookViewId="0">
      <selection activeCell="G11" sqref="G11"/>
    </sheetView>
  </sheetViews>
  <sheetFormatPr defaultRowHeight="13.5" x14ac:dyDescent="0.3"/>
  <cols>
    <col min="1" max="2" width="19.73046875" customWidth="1"/>
  </cols>
  <sheetData>
    <row r="1" spans="1:6" ht="14.25" thickBot="1" x14ac:dyDescent="0.35">
      <c r="A1" s="56" t="s">
        <v>295</v>
      </c>
      <c r="B1" s="56"/>
      <c r="C1" s="56"/>
      <c r="D1" s="56"/>
      <c r="E1" s="56"/>
      <c r="F1" s="56"/>
    </row>
    <row r="2" spans="1:6" ht="14.25" thickBot="1" x14ac:dyDescent="0.35">
      <c r="A2" s="4" t="s">
        <v>119</v>
      </c>
      <c r="B2" s="12" t="s">
        <v>120</v>
      </c>
      <c r="C2" s="4" t="s">
        <v>121</v>
      </c>
      <c r="D2" s="4" t="s">
        <v>122</v>
      </c>
      <c r="E2" s="4" t="s">
        <v>123</v>
      </c>
      <c r="F2" s="4" t="s">
        <v>206</v>
      </c>
    </row>
    <row r="3" spans="1:6" ht="13.9" x14ac:dyDescent="0.3">
      <c r="A3" s="16" t="s">
        <v>168</v>
      </c>
      <c r="B3" s="15" t="s">
        <v>279</v>
      </c>
      <c r="C3" s="16">
        <v>1.4081999999999999</v>
      </c>
      <c r="D3" s="16">
        <v>2.0865999999999999E-13</v>
      </c>
      <c r="E3" s="16">
        <v>1.6484E-11</v>
      </c>
      <c r="F3" s="16" t="s">
        <v>2</v>
      </c>
    </row>
    <row r="4" spans="1:6" ht="13.9" x14ac:dyDescent="0.3">
      <c r="A4" s="16" t="s">
        <v>168</v>
      </c>
      <c r="B4" s="15" t="s">
        <v>105</v>
      </c>
      <c r="C4" s="16">
        <v>1.2551000000000001</v>
      </c>
      <c r="D4" s="16">
        <v>3.5706000000000003E-11</v>
      </c>
      <c r="E4" s="16">
        <v>8.7720000000000003E-10</v>
      </c>
      <c r="F4" s="16" t="s">
        <v>2</v>
      </c>
    </row>
    <row r="5" spans="1:6" ht="13.9" x14ac:dyDescent="0.3">
      <c r="A5" s="16" t="s">
        <v>168</v>
      </c>
      <c r="B5" s="15" t="s">
        <v>68</v>
      </c>
      <c r="C5" s="16">
        <v>1.5283</v>
      </c>
      <c r="D5" s="16">
        <v>4.4415000000000002E-11</v>
      </c>
      <c r="E5" s="16">
        <v>8.7720000000000003E-10</v>
      </c>
      <c r="F5" s="16" t="s">
        <v>2</v>
      </c>
    </row>
    <row r="6" spans="1:6" ht="13.9" x14ac:dyDescent="0.3">
      <c r="A6" s="16" t="s">
        <v>168</v>
      </c>
      <c r="B6" s="15" t="s">
        <v>87</v>
      </c>
      <c r="C6" s="16">
        <v>1.0603</v>
      </c>
      <c r="D6" s="16">
        <v>2.1933000000000001E-10</v>
      </c>
      <c r="E6" s="16">
        <v>2.6829999999999999E-9</v>
      </c>
      <c r="F6" s="16" t="s">
        <v>2</v>
      </c>
    </row>
    <row r="7" spans="1:6" ht="13.9" x14ac:dyDescent="0.3">
      <c r="A7" s="16" t="s">
        <v>168</v>
      </c>
      <c r="B7" s="15" t="s">
        <v>100</v>
      </c>
      <c r="C7" s="16">
        <v>1.3312999999999999</v>
      </c>
      <c r="D7" s="16">
        <v>4.8890000000000004E-10</v>
      </c>
      <c r="E7" s="16">
        <v>4.8278999999999998E-9</v>
      </c>
      <c r="F7" s="16" t="s">
        <v>2</v>
      </c>
    </row>
    <row r="8" spans="1:6" ht="13.9" x14ac:dyDescent="0.3">
      <c r="A8" s="16" t="s">
        <v>168</v>
      </c>
      <c r="B8" s="15" t="s">
        <v>54</v>
      </c>
      <c r="C8" s="16">
        <v>1.6249</v>
      </c>
      <c r="D8" s="16">
        <v>1.2202E-9</v>
      </c>
      <c r="E8" s="16">
        <v>1.0711000000000001E-8</v>
      </c>
      <c r="F8" s="16" t="s">
        <v>2</v>
      </c>
    </row>
    <row r="9" spans="1:6" ht="13.9" x14ac:dyDescent="0.3">
      <c r="A9" s="16" t="s">
        <v>168</v>
      </c>
      <c r="B9" s="15" t="s">
        <v>118</v>
      </c>
      <c r="C9" s="16">
        <v>1.3362000000000001</v>
      </c>
      <c r="D9" s="16">
        <v>4.2988999999999997E-9</v>
      </c>
      <c r="E9" s="16">
        <v>3.0874000000000002E-8</v>
      </c>
      <c r="F9" s="16" t="s">
        <v>2</v>
      </c>
    </row>
    <row r="10" spans="1:6" ht="13.9" x14ac:dyDescent="0.3">
      <c r="A10" s="16" t="s">
        <v>168</v>
      </c>
      <c r="B10" s="15" t="s">
        <v>125</v>
      </c>
      <c r="C10" s="16">
        <v>1.3788</v>
      </c>
      <c r="D10" s="16">
        <v>5.0741999999999997E-9</v>
      </c>
      <c r="E10" s="16">
        <v>3.3405E-8</v>
      </c>
      <c r="F10" s="16" t="s">
        <v>2</v>
      </c>
    </row>
    <row r="11" spans="1:6" ht="13.9" x14ac:dyDescent="0.3">
      <c r="A11" s="16" t="s">
        <v>168</v>
      </c>
      <c r="B11" s="15" t="s">
        <v>103</v>
      </c>
      <c r="C11" s="16">
        <v>1.6237999999999999</v>
      </c>
      <c r="D11" s="16">
        <v>2.0704000000000001E-8</v>
      </c>
      <c r="E11" s="16">
        <v>1.2100000000000001E-7</v>
      </c>
      <c r="F11" s="16" t="s">
        <v>2</v>
      </c>
    </row>
    <row r="12" spans="1:6" ht="13.9" x14ac:dyDescent="0.3">
      <c r="A12" s="16" t="s">
        <v>168</v>
      </c>
      <c r="B12" s="15" t="s">
        <v>116</v>
      </c>
      <c r="C12" s="16">
        <v>1.0685</v>
      </c>
      <c r="D12" s="16">
        <v>3.1625E-8</v>
      </c>
      <c r="E12" s="16">
        <v>1.6656E-7</v>
      </c>
      <c r="F12" s="16" t="s">
        <v>2</v>
      </c>
    </row>
    <row r="13" spans="1:6" ht="13.9" x14ac:dyDescent="0.3">
      <c r="A13" s="16" t="s">
        <v>168</v>
      </c>
      <c r="B13" s="15" t="s">
        <v>280</v>
      </c>
      <c r="C13" s="16">
        <v>1.6084000000000001</v>
      </c>
      <c r="D13" s="16">
        <v>8.9620000000000004E-8</v>
      </c>
      <c r="E13" s="16">
        <v>4.1671999999999999E-7</v>
      </c>
      <c r="F13" s="16" t="s">
        <v>2</v>
      </c>
    </row>
    <row r="14" spans="1:6" ht="13.9" x14ac:dyDescent="0.3">
      <c r="A14" s="16" t="s">
        <v>168</v>
      </c>
      <c r="B14" s="15" t="s">
        <v>79</v>
      </c>
      <c r="C14" s="16">
        <v>1.5712999999999999</v>
      </c>
      <c r="D14" s="16">
        <v>2.1176000000000001E-7</v>
      </c>
      <c r="E14" s="16">
        <v>9.2941000000000001E-7</v>
      </c>
      <c r="F14" s="16" t="s">
        <v>2</v>
      </c>
    </row>
    <row r="15" spans="1:6" ht="13.9" x14ac:dyDescent="0.3">
      <c r="A15" s="16" t="s">
        <v>168</v>
      </c>
      <c r="B15" s="15" t="s">
        <v>27</v>
      </c>
      <c r="C15" s="16">
        <v>1.0326</v>
      </c>
      <c r="D15" s="16">
        <v>3.1318E-7</v>
      </c>
      <c r="E15" s="16">
        <v>1.3022E-6</v>
      </c>
      <c r="F15" s="16" t="s">
        <v>2</v>
      </c>
    </row>
    <row r="16" spans="1:6" ht="13.9" x14ac:dyDescent="0.3">
      <c r="A16" s="16" t="s">
        <v>168</v>
      </c>
      <c r="B16" s="15" t="s">
        <v>46</v>
      </c>
      <c r="C16" s="16">
        <v>1.5605</v>
      </c>
      <c r="D16" s="16">
        <v>3.4404E-7</v>
      </c>
      <c r="E16" s="16">
        <v>1.3589E-6</v>
      </c>
      <c r="F16" s="16" t="s">
        <v>2</v>
      </c>
    </row>
    <row r="17" spans="1:6" ht="13.9" x14ac:dyDescent="0.3">
      <c r="A17" s="16" t="s">
        <v>168</v>
      </c>
      <c r="B17" s="15" t="s">
        <v>41</v>
      </c>
      <c r="C17" s="16">
        <v>1.4381999999999999</v>
      </c>
      <c r="D17" s="16">
        <v>7.9685000000000004E-7</v>
      </c>
      <c r="E17" s="16">
        <v>2.8613999999999998E-6</v>
      </c>
      <c r="F17" s="16" t="s">
        <v>2</v>
      </c>
    </row>
    <row r="18" spans="1:6" ht="13.9" x14ac:dyDescent="0.3">
      <c r="A18" s="16" t="s">
        <v>168</v>
      </c>
      <c r="B18" s="15" t="s">
        <v>281</v>
      </c>
      <c r="C18" s="16">
        <v>1.3341000000000001</v>
      </c>
      <c r="D18" s="16">
        <v>1.2849E-6</v>
      </c>
      <c r="E18" s="16">
        <v>4.4132000000000004E-6</v>
      </c>
      <c r="F18" s="16" t="s">
        <v>2</v>
      </c>
    </row>
    <row r="19" spans="1:6" ht="13.9" x14ac:dyDescent="0.3">
      <c r="A19" s="16" t="s">
        <v>168</v>
      </c>
      <c r="B19" s="15" t="s">
        <v>23</v>
      </c>
      <c r="C19" s="16">
        <v>1.3956</v>
      </c>
      <c r="D19" s="16">
        <v>3.3738000000000002E-6</v>
      </c>
      <c r="E19" s="16">
        <v>1.1105E-5</v>
      </c>
      <c r="F19" s="16" t="s">
        <v>2</v>
      </c>
    </row>
    <row r="20" spans="1:6" ht="13.9" x14ac:dyDescent="0.3">
      <c r="A20" s="16" t="s">
        <v>168</v>
      </c>
      <c r="B20" s="15" t="s">
        <v>246</v>
      </c>
      <c r="C20" s="16">
        <v>1.6046</v>
      </c>
      <c r="D20" s="16">
        <v>3.9021000000000003E-6</v>
      </c>
      <c r="E20" s="16">
        <v>1.2330999999999999E-5</v>
      </c>
      <c r="F20" s="16" t="s">
        <v>2</v>
      </c>
    </row>
    <row r="21" spans="1:6" ht="13.9" x14ac:dyDescent="0.3">
      <c r="A21" s="16" t="s">
        <v>168</v>
      </c>
      <c r="B21" s="15" t="s">
        <v>92</v>
      </c>
      <c r="C21" s="16">
        <v>1.5966</v>
      </c>
      <c r="D21" s="16">
        <v>6.0588999999999999E-5</v>
      </c>
      <c r="E21" s="16">
        <v>1.4957999999999999E-4</v>
      </c>
      <c r="F21" s="16" t="s">
        <v>2</v>
      </c>
    </row>
    <row r="22" spans="1:6" ht="13.9" x14ac:dyDescent="0.3">
      <c r="A22" s="16" t="s">
        <v>168</v>
      </c>
      <c r="B22" s="15" t="s">
        <v>73</v>
      </c>
      <c r="C22" s="16">
        <v>1.0093000000000001</v>
      </c>
      <c r="D22" s="16">
        <v>1.1044000000000001E-4</v>
      </c>
      <c r="E22" s="16">
        <v>2.6438999999999998E-4</v>
      </c>
      <c r="F22" s="16" t="s">
        <v>2</v>
      </c>
    </row>
    <row r="23" spans="1:6" ht="13.9" x14ac:dyDescent="0.3">
      <c r="A23" s="16" t="s">
        <v>168</v>
      </c>
      <c r="B23" s="15" t="s">
        <v>91</v>
      </c>
      <c r="C23" s="16">
        <v>1.5567</v>
      </c>
      <c r="D23" s="16">
        <v>5.9716999999999995E-4</v>
      </c>
      <c r="E23" s="16">
        <v>1.3875000000000001E-3</v>
      </c>
      <c r="F23" s="16" t="s">
        <v>2</v>
      </c>
    </row>
    <row r="24" spans="1:6" ht="13.9" x14ac:dyDescent="0.3">
      <c r="A24" s="16" t="s">
        <v>168</v>
      </c>
      <c r="B24" s="15" t="s">
        <v>112</v>
      </c>
      <c r="C24" s="16">
        <v>1.3374999999999999</v>
      </c>
      <c r="D24" s="16">
        <v>1.0643E-3</v>
      </c>
      <c r="E24" s="16">
        <v>2.2723999999999999E-3</v>
      </c>
      <c r="F24" s="16" t="s">
        <v>2</v>
      </c>
    </row>
    <row r="25" spans="1:6" ht="13.9" x14ac:dyDescent="0.3">
      <c r="A25" s="16" t="s">
        <v>168</v>
      </c>
      <c r="B25" s="15" t="s">
        <v>248</v>
      </c>
      <c r="C25" s="16">
        <v>1.3852</v>
      </c>
      <c r="D25" s="16">
        <v>1.5433999999999999E-3</v>
      </c>
      <c r="E25" s="16">
        <v>3.1264000000000001E-3</v>
      </c>
      <c r="F25" s="16" t="s">
        <v>2</v>
      </c>
    </row>
    <row r="26" spans="1:6" ht="13.9" x14ac:dyDescent="0.3">
      <c r="A26" s="16" t="s">
        <v>168</v>
      </c>
      <c r="B26" s="15" t="s">
        <v>109</v>
      </c>
      <c r="C26" s="16">
        <v>1.2431000000000001</v>
      </c>
      <c r="D26" s="16">
        <v>3.1922000000000001E-3</v>
      </c>
      <c r="E26" s="16">
        <v>6.0045000000000003E-3</v>
      </c>
      <c r="F26" s="16" t="s">
        <v>2</v>
      </c>
    </row>
    <row r="27" spans="1:6" ht="13.9" x14ac:dyDescent="0.3">
      <c r="A27" s="16" t="s">
        <v>168</v>
      </c>
      <c r="B27" s="15" t="s">
        <v>28</v>
      </c>
      <c r="C27" s="18">
        <v>1.5005999999999999</v>
      </c>
      <c r="D27" s="18">
        <v>3.3241E-3</v>
      </c>
      <c r="E27" s="18">
        <v>6.1070999999999999E-3</v>
      </c>
      <c r="F27" s="16" t="s">
        <v>2</v>
      </c>
    </row>
    <row r="28" spans="1:6" ht="13.9" x14ac:dyDescent="0.3">
      <c r="A28" s="16" t="s">
        <v>168</v>
      </c>
      <c r="B28" s="15" t="s">
        <v>95</v>
      </c>
      <c r="C28" s="18">
        <v>1.4254</v>
      </c>
      <c r="D28" s="18">
        <v>4.7777999999999996E-3</v>
      </c>
      <c r="E28" s="18">
        <v>8.5783000000000005E-3</v>
      </c>
      <c r="F28" s="16" t="s">
        <v>2</v>
      </c>
    </row>
    <row r="29" spans="1:6" ht="13.9" x14ac:dyDescent="0.3">
      <c r="A29" s="16" t="s">
        <v>168</v>
      </c>
      <c r="B29" s="15" t="s">
        <v>99</v>
      </c>
      <c r="C29" s="18">
        <v>1.1375999999999999</v>
      </c>
      <c r="D29" s="18">
        <v>1.5925999999999999E-2</v>
      </c>
      <c r="E29" s="18">
        <v>2.6183000000000001E-2</v>
      </c>
      <c r="F29" s="16" t="s">
        <v>2</v>
      </c>
    </row>
    <row r="30" spans="1:6" ht="13.9" x14ac:dyDescent="0.3">
      <c r="A30" s="16" t="s">
        <v>168</v>
      </c>
      <c r="B30" s="15" t="s">
        <v>104</v>
      </c>
      <c r="C30" s="18">
        <v>1.3897999999999999</v>
      </c>
      <c r="D30" s="18">
        <v>1.6809999999999999E-2</v>
      </c>
      <c r="E30" s="18">
        <v>2.6558999999999999E-2</v>
      </c>
      <c r="F30" s="16" t="s">
        <v>2</v>
      </c>
    </row>
    <row r="31" spans="1:6" ht="13.9" x14ac:dyDescent="0.3">
      <c r="A31" s="16" t="s">
        <v>168</v>
      </c>
      <c r="B31" s="15" t="s">
        <v>250</v>
      </c>
      <c r="C31" s="18">
        <v>1.0919000000000001</v>
      </c>
      <c r="D31" s="18">
        <v>1.7677999999999999E-2</v>
      </c>
      <c r="E31" s="18">
        <v>2.7383999999999999E-2</v>
      </c>
      <c r="F31" s="16" t="s">
        <v>2</v>
      </c>
    </row>
    <row r="32" spans="1:6" ht="13.9" x14ac:dyDescent="0.3">
      <c r="A32" s="16" t="s">
        <v>168</v>
      </c>
      <c r="B32" s="15" t="s">
        <v>101</v>
      </c>
      <c r="C32" s="18">
        <v>1.2947</v>
      </c>
      <c r="D32" s="18">
        <v>3.0509000000000001E-2</v>
      </c>
      <c r="E32" s="18">
        <v>4.4634E-2</v>
      </c>
      <c r="F32" s="16" t="s">
        <v>2</v>
      </c>
    </row>
    <row r="33" spans="1:6" ht="13.9" x14ac:dyDescent="0.3">
      <c r="A33" s="16" t="s">
        <v>168</v>
      </c>
      <c r="B33" s="15" t="s">
        <v>251</v>
      </c>
      <c r="C33" s="18">
        <v>1.0089999999999999</v>
      </c>
      <c r="D33" s="18">
        <v>3.4063000000000003E-2</v>
      </c>
      <c r="E33" s="18">
        <v>4.8925999999999997E-2</v>
      </c>
      <c r="F33" s="16" t="s">
        <v>2</v>
      </c>
    </row>
    <row r="34" spans="1:6" ht="13.9" x14ac:dyDescent="0.3">
      <c r="A34" s="14" t="s">
        <v>288</v>
      </c>
      <c r="B34" s="13" t="s">
        <v>142</v>
      </c>
      <c r="C34" s="17">
        <v>1.0573999999999999</v>
      </c>
      <c r="D34" s="17">
        <v>9.7862999999999998E-6</v>
      </c>
      <c r="E34" s="17">
        <v>7.8007E-5</v>
      </c>
      <c r="F34" s="14" t="s">
        <v>2</v>
      </c>
    </row>
    <row r="35" spans="1:6" ht="13.9" x14ac:dyDescent="0.3">
      <c r="A35" s="14" t="s">
        <v>288</v>
      </c>
      <c r="B35" s="13" t="s">
        <v>133</v>
      </c>
      <c r="C35" s="17">
        <v>1.1422000000000001</v>
      </c>
      <c r="D35" s="17">
        <v>1.0064999999999999E-5</v>
      </c>
      <c r="E35" s="17">
        <v>7.8007E-5</v>
      </c>
      <c r="F35" s="14" t="s">
        <v>2</v>
      </c>
    </row>
    <row r="36" spans="1:6" ht="13.9" x14ac:dyDescent="0.3">
      <c r="A36" s="14" t="s">
        <v>288</v>
      </c>
      <c r="B36" s="13" t="s">
        <v>139</v>
      </c>
      <c r="C36" s="17">
        <v>1.3564000000000001</v>
      </c>
      <c r="D36" s="17">
        <v>1.6611000000000001E-5</v>
      </c>
      <c r="E36" s="17">
        <v>1.0299E-4</v>
      </c>
      <c r="F36" s="14" t="s">
        <v>2</v>
      </c>
    </row>
    <row r="37" spans="1:6" ht="13.9" x14ac:dyDescent="0.3">
      <c r="A37" s="14" t="s">
        <v>288</v>
      </c>
      <c r="B37" s="13" t="s">
        <v>136</v>
      </c>
      <c r="C37" s="17">
        <v>1.4594</v>
      </c>
      <c r="D37" s="17">
        <v>2.3921E-5</v>
      </c>
      <c r="E37" s="17">
        <v>1.2359E-4</v>
      </c>
      <c r="F37" s="14" t="s">
        <v>2</v>
      </c>
    </row>
    <row r="38" spans="1:6" ht="13.9" x14ac:dyDescent="0.3">
      <c r="A38" s="14" t="s">
        <v>288</v>
      </c>
      <c r="B38" s="13" t="s">
        <v>134</v>
      </c>
      <c r="C38" s="17">
        <v>1.5006999999999999</v>
      </c>
      <c r="D38" s="17">
        <v>5.4197999999999998E-5</v>
      </c>
      <c r="E38" s="17">
        <v>2.4002E-4</v>
      </c>
      <c r="F38" s="14" t="s">
        <v>2</v>
      </c>
    </row>
    <row r="39" spans="1:6" ht="13.9" x14ac:dyDescent="0.3">
      <c r="A39" s="14" t="s">
        <v>288</v>
      </c>
      <c r="B39" s="13" t="s">
        <v>131</v>
      </c>
      <c r="C39" s="17">
        <v>1.4541999999999999</v>
      </c>
      <c r="D39" s="17">
        <v>8.9801000000000003E-5</v>
      </c>
      <c r="E39" s="17">
        <v>3.4769999999999999E-4</v>
      </c>
      <c r="F39" s="14" t="s">
        <v>2</v>
      </c>
    </row>
    <row r="40" spans="1:6" ht="13.9" x14ac:dyDescent="0.3">
      <c r="A40" s="14" t="s">
        <v>288</v>
      </c>
      <c r="B40" s="13" t="s">
        <v>141</v>
      </c>
      <c r="C40" s="17">
        <v>1.2506999999999999</v>
      </c>
      <c r="D40" s="17">
        <v>1.4207E-4</v>
      </c>
      <c r="E40" s="17">
        <v>4.4041000000000002E-4</v>
      </c>
      <c r="F40" s="14" t="s">
        <v>2</v>
      </c>
    </row>
    <row r="41" spans="1:6" ht="13.9" x14ac:dyDescent="0.3">
      <c r="A41" s="14" t="s">
        <v>288</v>
      </c>
      <c r="B41" s="13" t="s">
        <v>130</v>
      </c>
      <c r="C41" s="17">
        <v>1.4886999999999999</v>
      </c>
      <c r="D41" s="17">
        <v>1.7956999999999999E-4</v>
      </c>
      <c r="E41" s="17">
        <v>5.0606000000000002E-4</v>
      </c>
      <c r="F41" s="14" t="s">
        <v>2</v>
      </c>
    </row>
    <row r="42" spans="1:6" ht="13.9" x14ac:dyDescent="0.3">
      <c r="A42" s="14" t="s">
        <v>288</v>
      </c>
      <c r="B42" s="13" t="s">
        <v>132</v>
      </c>
      <c r="C42" s="17">
        <v>1.46</v>
      </c>
      <c r="D42" s="17">
        <v>2.4908999999999999E-4</v>
      </c>
      <c r="E42" s="17">
        <v>6.4347999999999999E-4</v>
      </c>
      <c r="F42" s="14" t="s">
        <v>2</v>
      </c>
    </row>
    <row r="43" spans="1:6" ht="13.9" x14ac:dyDescent="0.3">
      <c r="A43" s="14" t="s">
        <v>288</v>
      </c>
      <c r="B43" s="13" t="s">
        <v>128</v>
      </c>
      <c r="C43" s="14">
        <v>1.4017999999999999</v>
      </c>
      <c r="D43" s="14">
        <v>7.2066999999999997E-4</v>
      </c>
      <c r="E43" s="14">
        <v>1.4894000000000001E-3</v>
      </c>
      <c r="F43" s="14" t="s">
        <v>2</v>
      </c>
    </row>
    <row r="44" spans="1:6" ht="13.9" x14ac:dyDescent="0.3">
      <c r="A44" s="14" t="s">
        <v>288</v>
      </c>
      <c r="B44" s="13" t="s">
        <v>127</v>
      </c>
      <c r="C44" s="14">
        <v>1.4036</v>
      </c>
      <c r="D44" s="14">
        <v>1.9522999999999999E-3</v>
      </c>
      <c r="E44" s="14">
        <v>3.5599999999999998E-3</v>
      </c>
      <c r="F44" s="14" t="s">
        <v>2</v>
      </c>
    </row>
    <row r="45" spans="1:6" ht="13.9" x14ac:dyDescent="0.3">
      <c r="A45" s="14" t="s">
        <v>288</v>
      </c>
      <c r="B45" s="13" t="s">
        <v>138</v>
      </c>
      <c r="C45" s="14">
        <v>1.4009</v>
      </c>
      <c r="D45" s="14">
        <v>3.0679000000000001E-3</v>
      </c>
      <c r="E45" s="14">
        <v>4.5288000000000004E-3</v>
      </c>
      <c r="F45" s="14" t="s">
        <v>2</v>
      </c>
    </row>
    <row r="46" spans="1:6" ht="13.9" x14ac:dyDescent="0.3">
      <c r="A46" s="14" t="s">
        <v>288</v>
      </c>
      <c r="B46" s="13" t="s">
        <v>140</v>
      </c>
      <c r="C46" s="14">
        <v>1.2813000000000001</v>
      </c>
      <c r="D46" s="14">
        <v>6.5176000000000001E-3</v>
      </c>
      <c r="E46" s="14">
        <v>9.0605000000000008E-3</v>
      </c>
      <c r="F46" s="14" t="s">
        <v>2</v>
      </c>
    </row>
    <row r="47" spans="1:6" ht="13.9" x14ac:dyDescent="0.3">
      <c r="A47" s="14" t="s">
        <v>288</v>
      </c>
      <c r="B47" s="13" t="s">
        <v>126</v>
      </c>
      <c r="C47" s="14">
        <v>1.3798999999999999</v>
      </c>
      <c r="D47" s="14">
        <v>6.7222999999999996E-3</v>
      </c>
      <c r="E47" s="14">
        <v>9.0605000000000008E-3</v>
      </c>
      <c r="F47" s="14" t="s">
        <v>2</v>
      </c>
    </row>
    <row r="48" spans="1:6" ht="13.9" x14ac:dyDescent="0.3">
      <c r="A48" s="14" t="s">
        <v>288</v>
      </c>
      <c r="B48" s="13" t="s">
        <v>129</v>
      </c>
      <c r="C48" s="14">
        <v>1.2041999999999999</v>
      </c>
      <c r="D48" s="14">
        <v>3.2580999999999999E-2</v>
      </c>
      <c r="E48" s="14">
        <v>3.8845999999999999E-2</v>
      </c>
      <c r="F48" s="14" t="s">
        <v>2</v>
      </c>
    </row>
    <row r="49" spans="1:6" ht="13.9" x14ac:dyDescent="0.3">
      <c r="A49" s="16" t="s">
        <v>282</v>
      </c>
      <c r="B49" s="15" t="s">
        <v>244</v>
      </c>
      <c r="C49" s="16">
        <v>1.3727</v>
      </c>
      <c r="D49" s="16">
        <v>9.4203000000000003E-6</v>
      </c>
      <c r="E49" s="16">
        <v>2.7129999999999999E-5</v>
      </c>
      <c r="F49" s="16" t="s">
        <v>162</v>
      </c>
    </row>
    <row r="50" spans="1:6" ht="13.9" x14ac:dyDescent="0.3">
      <c r="A50" s="16" t="s">
        <v>282</v>
      </c>
      <c r="B50" s="15" t="s">
        <v>143</v>
      </c>
      <c r="C50" s="16">
        <v>1.3743000000000001</v>
      </c>
      <c r="D50" s="16">
        <v>2.8830000000000001E-9</v>
      </c>
      <c r="E50" s="16">
        <v>2.9653999999999999E-8</v>
      </c>
      <c r="F50" s="16" t="s">
        <v>162</v>
      </c>
    </row>
    <row r="51" spans="1:6" ht="13.9" x14ac:dyDescent="0.3">
      <c r="A51" s="16" t="s">
        <v>282</v>
      </c>
      <c r="B51" s="15" t="s">
        <v>253</v>
      </c>
      <c r="C51" s="16">
        <v>1.202</v>
      </c>
      <c r="D51" s="16">
        <v>2.4584000000000002E-2</v>
      </c>
      <c r="E51" s="16">
        <v>3.848E-2</v>
      </c>
      <c r="F51" s="16" t="s">
        <v>162</v>
      </c>
    </row>
    <row r="52" spans="1:6" ht="13.9" x14ac:dyDescent="0.3">
      <c r="A52" s="16" t="s">
        <v>282</v>
      </c>
      <c r="B52" s="15" t="s">
        <v>33</v>
      </c>
      <c r="C52" s="16">
        <v>1.4702</v>
      </c>
      <c r="D52" s="16">
        <v>2.2815999999999999E-6</v>
      </c>
      <c r="E52" s="16">
        <v>8.2137000000000007E-6</v>
      </c>
      <c r="F52" s="16" t="s">
        <v>162</v>
      </c>
    </row>
    <row r="53" spans="1:6" ht="13.9" x14ac:dyDescent="0.3">
      <c r="A53" s="16" t="s">
        <v>282</v>
      </c>
      <c r="B53" s="15" t="s">
        <v>40</v>
      </c>
      <c r="C53" s="16">
        <v>1.522</v>
      </c>
      <c r="D53" s="16">
        <v>1.3073E-5</v>
      </c>
      <c r="E53" s="16">
        <v>3.6202999999999999E-5</v>
      </c>
      <c r="F53" s="16" t="s">
        <v>162</v>
      </c>
    </row>
    <row r="54" spans="1:6" ht="13.9" x14ac:dyDescent="0.3">
      <c r="A54" s="16" t="s">
        <v>282</v>
      </c>
      <c r="B54" s="15" t="s">
        <v>144</v>
      </c>
      <c r="C54" s="16">
        <v>1.0791999999999999</v>
      </c>
      <c r="D54" s="16">
        <v>9.6332000000000008E-7</v>
      </c>
      <c r="E54" s="16">
        <v>3.6505E-6</v>
      </c>
      <c r="F54" s="16" t="s">
        <v>162</v>
      </c>
    </row>
    <row r="55" spans="1:6" ht="13.9" x14ac:dyDescent="0.3">
      <c r="A55" s="16" t="s">
        <v>282</v>
      </c>
      <c r="B55" s="15" t="s">
        <v>53</v>
      </c>
      <c r="C55" s="16">
        <v>1.1555</v>
      </c>
      <c r="D55" s="16">
        <v>6.2615999999999995E-4</v>
      </c>
      <c r="E55" s="16">
        <v>1.2880999999999999E-3</v>
      </c>
      <c r="F55" s="16" t="s">
        <v>162</v>
      </c>
    </row>
    <row r="56" spans="1:6" ht="13.9" x14ac:dyDescent="0.3">
      <c r="A56" s="16" t="s">
        <v>282</v>
      </c>
      <c r="B56" s="15" t="s">
        <v>56</v>
      </c>
      <c r="C56" s="16">
        <v>1.1359999999999999</v>
      </c>
      <c r="D56" s="16">
        <v>2.433E-4</v>
      </c>
      <c r="E56" s="16">
        <v>5.6508999999999997E-4</v>
      </c>
      <c r="F56" s="16" t="s">
        <v>162</v>
      </c>
    </row>
    <row r="57" spans="1:6" ht="13.9" x14ac:dyDescent="0.3">
      <c r="A57" s="16" t="s">
        <v>282</v>
      </c>
      <c r="B57" s="15" t="s">
        <v>62</v>
      </c>
      <c r="C57" s="16">
        <v>1.3085</v>
      </c>
      <c r="D57" s="16">
        <v>1.1181999999999999E-2</v>
      </c>
      <c r="E57" s="16">
        <v>1.917E-2</v>
      </c>
      <c r="F57" s="16" t="s">
        <v>162</v>
      </c>
    </row>
    <row r="58" spans="1:6" ht="13.9" x14ac:dyDescent="0.3">
      <c r="A58" s="16" t="s">
        <v>282</v>
      </c>
      <c r="B58" s="15" t="s">
        <v>283</v>
      </c>
      <c r="C58" s="16">
        <v>1.5304</v>
      </c>
      <c r="D58" s="16">
        <v>2.04E-7</v>
      </c>
      <c r="E58" s="16">
        <v>9.1798000000000002E-7</v>
      </c>
      <c r="F58" s="16" t="s">
        <v>162</v>
      </c>
    </row>
    <row r="59" spans="1:6" ht="13.9" x14ac:dyDescent="0.3">
      <c r="A59" s="16" t="s">
        <v>282</v>
      </c>
      <c r="B59" s="15" t="s">
        <v>69</v>
      </c>
      <c r="C59" s="16">
        <v>1.371</v>
      </c>
      <c r="D59" s="16">
        <v>1.6646999999999998E-5</v>
      </c>
      <c r="E59" s="16">
        <v>4.4391000000000002E-5</v>
      </c>
      <c r="F59" s="16" t="s">
        <v>162</v>
      </c>
    </row>
    <row r="60" spans="1:6" ht="13.9" x14ac:dyDescent="0.3">
      <c r="A60" s="16" t="s">
        <v>282</v>
      </c>
      <c r="B60" s="15" t="s">
        <v>145</v>
      </c>
      <c r="C60" s="16">
        <v>1.2778</v>
      </c>
      <c r="D60" s="16">
        <v>3.5878000000000002E-6</v>
      </c>
      <c r="E60" s="16">
        <v>1.1232E-5</v>
      </c>
      <c r="F60" s="16" t="s">
        <v>162</v>
      </c>
    </row>
    <row r="61" spans="1:6" ht="13.9" x14ac:dyDescent="0.3">
      <c r="A61" s="16" t="s">
        <v>282</v>
      </c>
      <c r="B61" s="15" t="s">
        <v>74</v>
      </c>
      <c r="C61" s="16">
        <v>1.3318000000000001</v>
      </c>
      <c r="D61" s="16">
        <v>9.2187E-9</v>
      </c>
      <c r="E61" s="16">
        <v>6.5704000000000004E-8</v>
      </c>
      <c r="F61" s="16" t="s">
        <v>162</v>
      </c>
    </row>
    <row r="62" spans="1:6" ht="13.9" x14ac:dyDescent="0.3">
      <c r="A62" s="16" t="s">
        <v>282</v>
      </c>
      <c r="B62" s="15" t="s">
        <v>75</v>
      </c>
      <c r="C62" s="16">
        <v>1.1255999999999999</v>
      </c>
      <c r="D62" s="16">
        <v>6.3803000000000002E-3</v>
      </c>
      <c r="E62" s="16">
        <v>1.1483999999999999E-2</v>
      </c>
      <c r="F62" s="16" t="s">
        <v>162</v>
      </c>
    </row>
    <row r="63" spans="1:6" ht="13.9" x14ac:dyDescent="0.3">
      <c r="A63" s="16" t="s">
        <v>282</v>
      </c>
      <c r="B63" s="15" t="s">
        <v>77</v>
      </c>
      <c r="C63" s="16">
        <v>1.1348</v>
      </c>
      <c r="D63" s="16">
        <v>4.1268999999999997E-8</v>
      </c>
      <c r="E63" s="16">
        <v>2.2856999999999999E-7</v>
      </c>
      <c r="F63" s="16" t="s">
        <v>162</v>
      </c>
    </row>
    <row r="64" spans="1:6" ht="13.9" x14ac:dyDescent="0.3">
      <c r="A64" s="16" t="s">
        <v>282</v>
      </c>
      <c r="B64" s="15" t="s">
        <v>80</v>
      </c>
      <c r="C64" s="16">
        <v>1.4996</v>
      </c>
      <c r="D64" s="16">
        <v>1.6307E-4</v>
      </c>
      <c r="E64" s="16">
        <v>3.9136999999999999E-4</v>
      </c>
      <c r="F64" s="16" t="s">
        <v>162</v>
      </c>
    </row>
    <row r="65" spans="1:6" ht="13.9" x14ac:dyDescent="0.3">
      <c r="A65" s="16" t="s">
        <v>282</v>
      </c>
      <c r="B65" s="15" t="s">
        <v>245</v>
      </c>
      <c r="C65" s="16">
        <v>1.0539000000000001</v>
      </c>
      <c r="D65" s="16">
        <v>1.2154E-2</v>
      </c>
      <c r="E65" s="16">
        <v>2.035E-2</v>
      </c>
      <c r="F65" s="16" t="s">
        <v>162</v>
      </c>
    </row>
    <row r="66" spans="1:6" ht="13.9" x14ac:dyDescent="0.3">
      <c r="A66" s="16" t="s">
        <v>282</v>
      </c>
      <c r="B66" s="15" t="s">
        <v>86</v>
      </c>
      <c r="C66" s="16">
        <v>1.3461000000000001</v>
      </c>
      <c r="D66" s="16">
        <v>6.8681999999999999E-9</v>
      </c>
      <c r="E66" s="16">
        <v>6.1814E-8</v>
      </c>
      <c r="F66" s="16" t="s">
        <v>162</v>
      </c>
    </row>
    <row r="67" spans="1:6" ht="13.9" x14ac:dyDescent="0.3">
      <c r="A67" s="16" t="s">
        <v>282</v>
      </c>
      <c r="B67" s="15" t="s">
        <v>88</v>
      </c>
      <c r="C67" s="16">
        <v>1.1524000000000001</v>
      </c>
      <c r="D67" s="16">
        <v>3.4565000000000003E-4</v>
      </c>
      <c r="E67" s="16">
        <v>7.5414000000000004E-4</v>
      </c>
      <c r="F67" s="16" t="s">
        <v>162</v>
      </c>
    </row>
    <row r="68" spans="1:6" ht="13.9" x14ac:dyDescent="0.3">
      <c r="A68" s="16" t="s">
        <v>282</v>
      </c>
      <c r="B68" s="15" t="s">
        <v>242</v>
      </c>
      <c r="C68" s="16">
        <v>1.0998000000000001</v>
      </c>
      <c r="D68" s="16">
        <v>1.7780000000000001E-3</v>
      </c>
      <c r="E68" s="16">
        <v>3.3689000000000002E-3</v>
      </c>
      <c r="F68" s="16" t="s">
        <v>162</v>
      </c>
    </row>
    <row r="69" spans="1:6" ht="13.9" x14ac:dyDescent="0.3">
      <c r="A69" s="16" t="s">
        <v>282</v>
      </c>
      <c r="B69" s="15" t="s">
        <v>92</v>
      </c>
      <c r="C69" s="16">
        <v>1.1049</v>
      </c>
      <c r="D69" s="16">
        <v>8.4904000000000002E-4</v>
      </c>
      <c r="E69" s="16">
        <v>1.6980999999999999E-3</v>
      </c>
      <c r="F69" s="16" t="s">
        <v>162</v>
      </c>
    </row>
    <row r="70" spans="1:6" ht="13.9" x14ac:dyDescent="0.3">
      <c r="A70" s="16" t="s">
        <v>282</v>
      </c>
      <c r="B70" s="15" t="s">
        <v>94</v>
      </c>
      <c r="C70" s="16">
        <v>1.3129999999999999</v>
      </c>
      <c r="D70" s="16">
        <v>8.0515000000000006E-11</v>
      </c>
      <c r="E70" s="16">
        <v>1.9324000000000001E-9</v>
      </c>
      <c r="F70" s="16" t="s">
        <v>162</v>
      </c>
    </row>
    <row r="71" spans="1:6" ht="13.9" x14ac:dyDescent="0.3">
      <c r="A71" s="16" t="s">
        <v>282</v>
      </c>
      <c r="B71" s="15" t="s">
        <v>96</v>
      </c>
      <c r="C71" s="16">
        <v>1.2627999999999999</v>
      </c>
      <c r="D71" s="16">
        <v>7.7870000000000001E-10</v>
      </c>
      <c r="E71" s="16">
        <v>1.1212999999999999E-8</v>
      </c>
      <c r="F71" s="16" t="s">
        <v>162</v>
      </c>
    </row>
    <row r="72" spans="1:6" ht="13.9" x14ac:dyDescent="0.3">
      <c r="A72" s="16" t="s">
        <v>282</v>
      </c>
      <c r="B72" s="15" t="s">
        <v>97</v>
      </c>
      <c r="C72" s="16">
        <v>1.3533999999999999</v>
      </c>
      <c r="D72" s="16">
        <v>2.7794999999999998E-6</v>
      </c>
      <c r="E72" s="16">
        <v>9.5295999999999994E-6</v>
      </c>
      <c r="F72" s="16" t="s">
        <v>162</v>
      </c>
    </row>
    <row r="73" spans="1:6" ht="13.9" x14ac:dyDescent="0.3">
      <c r="A73" s="16" t="s">
        <v>282</v>
      </c>
      <c r="B73" s="15" t="s">
        <v>101</v>
      </c>
      <c r="C73" s="16">
        <v>1.4288000000000001</v>
      </c>
      <c r="D73" s="16">
        <v>1.2125E-3</v>
      </c>
      <c r="E73" s="16">
        <v>2.3594000000000002E-3</v>
      </c>
      <c r="F73" s="16" t="s">
        <v>162</v>
      </c>
    </row>
    <row r="74" spans="1:6" ht="13.9" x14ac:dyDescent="0.3">
      <c r="A74" s="16" t="s">
        <v>282</v>
      </c>
      <c r="B74" s="15" t="s">
        <v>248</v>
      </c>
      <c r="C74" s="16">
        <v>1.3456999999999999</v>
      </c>
      <c r="D74" s="16">
        <v>5.0655999999999997E-4</v>
      </c>
      <c r="E74" s="16">
        <v>1.0727E-3</v>
      </c>
      <c r="F74" s="16" t="s">
        <v>162</v>
      </c>
    </row>
    <row r="75" spans="1:6" ht="13.9" x14ac:dyDescent="0.3">
      <c r="A75" s="16" t="s">
        <v>282</v>
      </c>
      <c r="B75" s="15" t="s">
        <v>104</v>
      </c>
      <c r="C75" s="16">
        <v>1.3686</v>
      </c>
      <c r="D75" s="16">
        <v>2.0766999999999999E-3</v>
      </c>
      <c r="E75" s="16">
        <v>3.8338999999999999E-3</v>
      </c>
      <c r="F75" s="16" t="s">
        <v>162</v>
      </c>
    </row>
    <row r="76" spans="1:6" ht="13.9" x14ac:dyDescent="0.3">
      <c r="A76" s="16" t="s">
        <v>282</v>
      </c>
      <c r="B76" s="15" t="s">
        <v>284</v>
      </c>
      <c r="C76" s="16">
        <v>1.2726999999999999</v>
      </c>
      <c r="D76" s="16">
        <v>3.3271000000000002E-7</v>
      </c>
      <c r="E76" s="16">
        <v>1.4091E-6</v>
      </c>
      <c r="F76" s="16" t="s">
        <v>162</v>
      </c>
    </row>
    <row r="77" spans="1:6" ht="13.9" x14ac:dyDescent="0.3">
      <c r="A77" s="16" t="s">
        <v>282</v>
      </c>
      <c r="B77" s="15" t="s">
        <v>251</v>
      </c>
      <c r="C77" s="16">
        <v>1.1971000000000001</v>
      </c>
      <c r="D77" s="16">
        <v>3.1424000000000001E-2</v>
      </c>
      <c r="E77" s="16">
        <v>4.8140000000000002E-2</v>
      </c>
      <c r="F77" s="16" t="s">
        <v>162</v>
      </c>
    </row>
    <row r="78" spans="1:6" ht="13.9" x14ac:dyDescent="0.3">
      <c r="A78" s="16" t="s">
        <v>282</v>
      </c>
      <c r="B78" s="15" t="s">
        <v>114</v>
      </c>
      <c r="C78" s="16">
        <v>1.5311999999999999</v>
      </c>
      <c r="D78" s="16">
        <v>4.2005000000000001E-7</v>
      </c>
      <c r="E78" s="16">
        <v>1.6802E-6</v>
      </c>
      <c r="F78" s="16" t="s">
        <v>162</v>
      </c>
    </row>
    <row r="79" spans="1:6" ht="13.9" x14ac:dyDescent="0.3">
      <c r="A79" s="16" t="s">
        <v>282</v>
      </c>
      <c r="B79" s="15" t="s">
        <v>116</v>
      </c>
      <c r="C79" s="16">
        <v>1.1615</v>
      </c>
      <c r="D79" s="16">
        <v>3.3509999999999998E-2</v>
      </c>
      <c r="E79" s="16">
        <v>4.9974999999999999E-2</v>
      </c>
      <c r="F79" s="16" t="s">
        <v>162</v>
      </c>
    </row>
    <row r="80" spans="1:6" ht="13.9" x14ac:dyDescent="0.3">
      <c r="A80" s="16" t="s">
        <v>282</v>
      </c>
      <c r="B80" s="15" t="s">
        <v>246</v>
      </c>
      <c r="C80" s="16">
        <v>1.5106999999999999</v>
      </c>
      <c r="D80" s="16">
        <v>9.8504000000000006E-9</v>
      </c>
      <c r="E80" s="16">
        <v>6.5704000000000004E-8</v>
      </c>
      <c r="F80" s="16" t="s">
        <v>162</v>
      </c>
    </row>
    <row r="81" spans="1:6" ht="13.9" x14ac:dyDescent="0.3">
      <c r="A81" s="16" t="s">
        <v>282</v>
      </c>
      <c r="B81" s="15" t="s">
        <v>118</v>
      </c>
      <c r="C81" s="16">
        <v>1.1436999999999999</v>
      </c>
      <c r="D81" s="16">
        <v>6.3961999999999997E-12</v>
      </c>
      <c r="E81" s="16">
        <v>4.6051999999999998E-10</v>
      </c>
      <c r="F81" s="16" t="s">
        <v>162</v>
      </c>
    </row>
    <row r="82" spans="1:6" ht="13.9" x14ac:dyDescent="0.3">
      <c r="A82" s="14" t="s">
        <v>275</v>
      </c>
      <c r="B82" s="13" t="s">
        <v>256</v>
      </c>
      <c r="C82" s="14">
        <v>1.2919</v>
      </c>
      <c r="D82" s="14">
        <v>2.3636999999999998E-3</v>
      </c>
      <c r="E82" s="14">
        <v>8.9107000000000006E-3</v>
      </c>
      <c r="F82" s="14" t="s">
        <v>162</v>
      </c>
    </row>
    <row r="83" spans="1:6" ht="13.9" x14ac:dyDescent="0.3">
      <c r="A83" s="14" t="s">
        <v>275</v>
      </c>
      <c r="B83" s="13" t="s">
        <v>147</v>
      </c>
      <c r="C83" s="14">
        <v>1.3946000000000001</v>
      </c>
      <c r="D83" s="14">
        <v>1.6664999999999999E-2</v>
      </c>
      <c r="E83" s="14">
        <v>2.5574E-2</v>
      </c>
      <c r="F83" s="14" t="s">
        <v>162</v>
      </c>
    </row>
    <row r="84" spans="1:6" ht="13.9" x14ac:dyDescent="0.3">
      <c r="A84" s="14" t="s">
        <v>275</v>
      </c>
      <c r="B84" s="13" t="s">
        <v>133</v>
      </c>
      <c r="C84" s="14">
        <v>1.3867</v>
      </c>
      <c r="D84" s="14">
        <v>1.0272E-3</v>
      </c>
      <c r="E84" s="14">
        <v>4.5488999999999998E-3</v>
      </c>
      <c r="F84" s="14" t="s">
        <v>162</v>
      </c>
    </row>
    <row r="85" spans="1:6" ht="13.9" x14ac:dyDescent="0.3">
      <c r="A85" s="14" t="s">
        <v>275</v>
      </c>
      <c r="B85" s="13" t="s">
        <v>148</v>
      </c>
      <c r="C85" s="14">
        <v>1.2703</v>
      </c>
      <c r="D85" s="14">
        <v>9.4473999999999999E-3</v>
      </c>
      <c r="E85" s="14">
        <v>1.7044E-2</v>
      </c>
      <c r="F85" s="14" t="s">
        <v>162</v>
      </c>
    </row>
    <row r="86" spans="1:6" ht="13.9" x14ac:dyDescent="0.3">
      <c r="A86" s="14" t="s">
        <v>275</v>
      </c>
      <c r="B86" s="13" t="s">
        <v>135</v>
      </c>
      <c r="C86" s="14">
        <v>1.2374000000000001</v>
      </c>
      <c r="D86" s="14">
        <v>1.4914E-6</v>
      </c>
      <c r="E86" s="14">
        <v>2.3116999999999999E-5</v>
      </c>
      <c r="F86" s="14" t="s">
        <v>162</v>
      </c>
    </row>
    <row r="87" spans="1:6" ht="13.9" x14ac:dyDescent="0.3">
      <c r="A87" s="14" t="s">
        <v>275</v>
      </c>
      <c r="B87" s="13" t="s">
        <v>136</v>
      </c>
      <c r="C87" s="14">
        <v>1.4341999999999999</v>
      </c>
      <c r="D87" s="14">
        <v>1.1831E-2</v>
      </c>
      <c r="E87" s="14">
        <v>1.9303000000000001E-2</v>
      </c>
      <c r="F87" s="14" t="s">
        <v>162</v>
      </c>
    </row>
    <row r="88" spans="1:6" ht="13.9" x14ac:dyDescent="0.3">
      <c r="A88" s="14" t="s">
        <v>275</v>
      </c>
      <c r="B88" s="13" t="s">
        <v>137</v>
      </c>
      <c r="C88" s="14">
        <v>1.0651999999999999</v>
      </c>
      <c r="D88" s="14">
        <v>3.3843999999999999E-2</v>
      </c>
      <c r="E88" s="14">
        <v>4.5615999999999997E-2</v>
      </c>
      <c r="F88" s="14" t="s">
        <v>162</v>
      </c>
    </row>
    <row r="89" spans="1:6" ht="13.9" x14ac:dyDescent="0.3">
      <c r="A89" s="14" t="s">
        <v>275</v>
      </c>
      <c r="B89" s="13" t="s">
        <v>139</v>
      </c>
      <c r="C89" s="14">
        <v>1.4742</v>
      </c>
      <c r="D89" s="14">
        <v>9.5899999999999996E-3</v>
      </c>
      <c r="E89" s="14">
        <v>1.7044E-2</v>
      </c>
      <c r="F89" s="14" t="s">
        <v>162</v>
      </c>
    </row>
    <row r="90" spans="1:6" ht="13.9" x14ac:dyDescent="0.3">
      <c r="A90" s="14" t="s">
        <v>275</v>
      </c>
      <c r="B90" s="13" t="s">
        <v>141</v>
      </c>
      <c r="C90" s="14">
        <v>1.5392999999999999</v>
      </c>
      <c r="D90" s="14">
        <v>2.5869999999999999E-3</v>
      </c>
      <c r="E90" s="14">
        <v>8.9107000000000006E-3</v>
      </c>
      <c r="F90" s="14" t="s">
        <v>162</v>
      </c>
    </row>
    <row r="91" spans="1:6" ht="13.9" x14ac:dyDescent="0.3">
      <c r="A91" s="14" t="s">
        <v>275</v>
      </c>
      <c r="B91" s="13" t="s">
        <v>149</v>
      </c>
      <c r="C91" s="14">
        <v>1.5047999999999999</v>
      </c>
      <c r="D91" s="14">
        <v>6.0023999999999997E-3</v>
      </c>
      <c r="E91" s="14">
        <v>1.6135E-2</v>
      </c>
      <c r="F91" s="14" t="s">
        <v>162</v>
      </c>
    </row>
    <row r="92" spans="1:6" ht="13.9" x14ac:dyDescent="0.3">
      <c r="A92" s="14" t="s">
        <v>275</v>
      </c>
      <c r="B92" s="13" t="s">
        <v>258</v>
      </c>
      <c r="C92" s="14">
        <v>1.3144</v>
      </c>
      <c r="D92" s="14">
        <v>6.9217000000000002E-3</v>
      </c>
      <c r="E92" s="14">
        <v>1.6135E-2</v>
      </c>
      <c r="F92" s="14" t="s">
        <v>162</v>
      </c>
    </row>
    <row r="93" spans="1:6" ht="14.25" thickBot="1" x14ac:dyDescent="0.35">
      <c r="A93" s="35" t="s">
        <v>275</v>
      </c>
      <c r="B93" s="34" t="s">
        <v>142</v>
      </c>
      <c r="C93" s="35">
        <v>1.4919</v>
      </c>
      <c r="D93" s="35">
        <v>5.8374000000000002E-4</v>
      </c>
      <c r="E93" s="35">
        <v>3.6191999999999999E-3</v>
      </c>
      <c r="F93" s="35" t="s">
        <v>162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3D6CB-A9B3-453F-BB8B-DFEE970A4DFB}">
  <dimension ref="A1:E69"/>
  <sheetViews>
    <sheetView topLeftCell="A64" zoomScale="110" zoomScaleNormal="110" workbookViewId="0">
      <selection activeCell="I71" sqref="I71"/>
    </sheetView>
  </sheetViews>
  <sheetFormatPr defaultRowHeight="13.5" x14ac:dyDescent="0.3"/>
  <cols>
    <col min="1" max="1" width="23.1328125" customWidth="1"/>
  </cols>
  <sheetData>
    <row r="1" spans="1:5" ht="14.25" thickBot="1" x14ac:dyDescent="0.35">
      <c r="A1" s="1" t="s">
        <v>289</v>
      </c>
      <c r="B1" s="6"/>
      <c r="C1" s="6"/>
      <c r="D1" s="6"/>
      <c r="E1" s="6"/>
    </row>
    <row r="2" spans="1:5" ht="14.25" thickBot="1" x14ac:dyDescent="0.35">
      <c r="A2" s="10" t="s">
        <v>197</v>
      </c>
      <c r="B2" s="10" t="s">
        <v>169</v>
      </c>
      <c r="C2" s="11" t="s">
        <v>170</v>
      </c>
      <c r="D2" s="10" t="s">
        <v>171</v>
      </c>
      <c r="E2" s="10" t="s">
        <v>124</v>
      </c>
    </row>
    <row r="3" spans="1:5" ht="13.9" x14ac:dyDescent="0.3">
      <c r="A3" s="20" t="s">
        <v>207</v>
      </c>
      <c r="B3" s="19">
        <v>4</v>
      </c>
      <c r="C3" s="19">
        <v>0.5</v>
      </c>
      <c r="D3" s="19">
        <v>5.1416673660000001</v>
      </c>
      <c r="E3" s="19" t="s">
        <v>2</v>
      </c>
    </row>
    <row r="4" spans="1:5" ht="13.9" x14ac:dyDescent="0.3">
      <c r="A4" s="20" t="s">
        <v>180</v>
      </c>
      <c r="B4" s="19">
        <v>4</v>
      </c>
      <c r="C4" s="19">
        <v>0.19227</v>
      </c>
      <c r="D4" s="19">
        <v>3.291987239</v>
      </c>
      <c r="E4" s="19" t="s">
        <v>2</v>
      </c>
    </row>
    <row r="5" spans="1:5" ht="13.9" x14ac:dyDescent="0.3">
      <c r="A5" s="19" t="s">
        <v>236</v>
      </c>
      <c r="B5" s="19">
        <v>1</v>
      </c>
      <c r="C5" s="19">
        <v>0.18128</v>
      </c>
      <c r="D5" s="19">
        <v>0.40599439799999998</v>
      </c>
      <c r="E5" s="19" t="s">
        <v>2</v>
      </c>
    </row>
    <row r="6" spans="1:5" ht="13.9" x14ac:dyDescent="0.3">
      <c r="A6" s="20" t="s">
        <v>208</v>
      </c>
      <c r="B6" s="19">
        <v>5</v>
      </c>
      <c r="C6" s="19">
        <v>0.14763000000000001</v>
      </c>
      <c r="D6" s="19">
        <v>3.344007269</v>
      </c>
      <c r="E6" s="19" t="s">
        <v>2</v>
      </c>
    </row>
    <row r="7" spans="1:5" ht="13.9" x14ac:dyDescent="0.3">
      <c r="A7" s="20" t="s">
        <v>185</v>
      </c>
      <c r="B7" s="19">
        <v>3</v>
      </c>
      <c r="C7" s="19">
        <v>0.11111</v>
      </c>
      <c r="D7" s="19">
        <v>1.545719327</v>
      </c>
      <c r="E7" s="19" t="s">
        <v>2</v>
      </c>
    </row>
    <row r="8" spans="1:5" ht="13.9" x14ac:dyDescent="0.3">
      <c r="A8" s="19" t="s">
        <v>239</v>
      </c>
      <c r="B8" s="19">
        <v>1</v>
      </c>
      <c r="C8" s="19">
        <v>1</v>
      </c>
      <c r="D8" s="19">
        <v>1.1420647352805711</v>
      </c>
      <c r="E8" s="19" t="s">
        <v>161</v>
      </c>
    </row>
    <row r="9" spans="1:5" ht="13.9" x14ac:dyDescent="0.3">
      <c r="A9" s="19" t="s">
        <v>198</v>
      </c>
      <c r="B9" s="19">
        <v>1</v>
      </c>
      <c r="C9" s="19">
        <v>0.10251</v>
      </c>
      <c r="D9" s="19">
        <v>0.46279816699999998</v>
      </c>
      <c r="E9" s="19" t="s">
        <v>2</v>
      </c>
    </row>
    <row r="10" spans="1:5" ht="13.9" x14ac:dyDescent="0.3">
      <c r="A10" s="19" t="s">
        <v>177</v>
      </c>
      <c r="B10" s="19">
        <v>1</v>
      </c>
      <c r="C10" s="19">
        <v>8.8900000000000007E-2</v>
      </c>
      <c r="D10" s="19">
        <v>0.549874113</v>
      </c>
      <c r="E10" s="19" t="s">
        <v>2</v>
      </c>
    </row>
    <row r="11" spans="1:5" ht="13.9" x14ac:dyDescent="0.3">
      <c r="A11" s="19" t="s">
        <v>199</v>
      </c>
      <c r="B11" s="19">
        <v>1</v>
      </c>
      <c r="C11" s="19">
        <v>8.0079999999999998E-2</v>
      </c>
      <c r="D11" s="19">
        <v>0.549874113</v>
      </c>
      <c r="E11" s="19" t="s">
        <v>2</v>
      </c>
    </row>
    <row r="12" spans="1:5" ht="13.9" x14ac:dyDescent="0.3">
      <c r="A12" s="19" t="s">
        <v>200</v>
      </c>
      <c r="B12" s="19">
        <v>1</v>
      </c>
      <c r="C12" s="19">
        <v>6.6229999999999997E-2</v>
      </c>
      <c r="D12" s="19">
        <v>0.39591441300000002</v>
      </c>
      <c r="E12" s="19" t="s">
        <v>2</v>
      </c>
    </row>
    <row r="13" spans="1:5" ht="13.9" x14ac:dyDescent="0.3">
      <c r="A13" s="19" t="s">
        <v>225</v>
      </c>
      <c r="B13" s="19">
        <v>1</v>
      </c>
      <c r="C13" s="19">
        <v>5.8819999999999997E-2</v>
      </c>
      <c r="D13" s="19">
        <v>0.78317457700000004</v>
      </c>
      <c r="E13" s="19" t="s">
        <v>2</v>
      </c>
    </row>
    <row r="14" spans="1:5" ht="13.9" x14ac:dyDescent="0.3">
      <c r="A14" s="19" t="s">
        <v>201</v>
      </c>
      <c r="B14" s="19">
        <v>1</v>
      </c>
      <c r="C14" s="19">
        <v>3.2849999999999997E-2</v>
      </c>
      <c r="D14" s="19">
        <v>0.48912001500000002</v>
      </c>
      <c r="E14" s="19" t="s">
        <v>2</v>
      </c>
    </row>
    <row r="15" spans="1:5" ht="13.9" x14ac:dyDescent="0.3">
      <c r="A15" s="19" t="s">
        <v>193</v>
      </c>
      <c r="B15" s="19">
        <v>1</v>
      </c>
      <c r="C15" s="19">
        <v>1.7979999999999999E-2</v>
      </c>
      <c r="D15" s="19">
        <v>0.45048177900000003</v>
      </c>
      <c r="E15" s="19" t="s">
        <v>2</v>
      </c>
    </row>
    <row r="16" spans="1:5" ht="13.9" x14ac:dyDescent="0.3">
      <c r="A16" s="19" t="s">
        <v>176</v>
      </c>
      <c r="B16" s="19">
        <v>1</v>
      </c>
      <c r="C16" s="19">
        <v>1.1350000000000001E-2</v>
      </c>
      <c r="D16" s="19">
        <v>0.29882936500000001</v>
      </c>
      <c r="E16" s="19" t="s">
        <v>2</v>
      </c>
    </row>
    <row r="17" spans="1:5" ht="13.9" x14ac:dyDescent="0.3">
      <c r="A17" s="19" t="s">
        <v>226</v>
      </c>
      <c r="B17" s="19">
        <v>2</v>
      </c>
      <c r="C17" s="19">
        <v>1.123E-2</v>
      </c>
      <c r="D17" s="19">
        <v>0.69792894599999999</v>
      </c>
      <c r="E17" s="19" t="s">
        <v>2</v>
      </c>
    </row>
    <row r="18" spans="1:5" ht="13.9" x14ac:dyDescent="0.3">
      <c r="A18" s="19" t="s">
        <v>202</v>
      </c>
      <c r="B18" s="19">
        <v>1</v>
      </c>
      <c r="C18" s="19">
        <v>9.7000000000000005E-4</v>
      </c>
      <c r="D18" s="19">
        <v>0.35911129200000003</v>
      </c>
      <c r="E18" s="19" t="s">
        <v>2</v>
      </c>
    </row>
    <row r="19" spans="1:5" ht="13.9" x14ac:dyDescent="0.3">
      <c r="A19" s="19" t="s">
        <v>227</v>
      </c>
      <c r="B19" s="19">
        <v>2</v>
      </c>
      <c r="C19" s="19">
        <v>0</v>
      </c>
      <c r="D19" s="19">
        <v>1.3917949919999999</v>
      </c>
      <c r="E19" s="19" t="s">
        <v>2</v>
      </c>
    </row>
    <row r="20" spans="1:5" ht="13.9" x14ac:dyDescent="0.3">
      <c r="A20" s="19" t="s">
        <v>178</v>
      </c>
      <c r="B20" s="19">
        <v>1</v>
      </c>
      <c r="C20" s="19">
        <v>0</v>
      </c>
      <c r="D20" s="19">
        <v>0.69531563399999996</v>
      </c>
      <c r="E20" s="19" t="s">
        <v>2</v>
      </c>
    </row>
    <row r="21" spans="1:5" ht="13.9" x14ac:dyDescent="0.3">
      <c r="A21" s="19" t="s">
        <v>187</v>
      </c>
      <c r="B21" s="19">
        <v>1</v>
      </c>
      <c r="C21" s="19">
        <v>0</v>
      </c>
      <c r="D21" s="19">
        <v>0.67027677600000002</v>
      </c>
      <c r="E21" s="19" t="s">
        <v>2</v>
      </c>
    </row>
    <row r="22" spans="1:5" ht="13.9" x14ac:dyDescent="0.3">
      <c r="A22" s="19" t="s">
        <v>203</v>
      </c>
      <c r="B22" s="19">
        <v>1</v>
      </c>
      <c r="C22" s="19">
        <v>0</v>
      </c>
      <c r="D22" s="19">
        <v>0.64694976000000004</v>
      </c>
      <c r="E22" s="19" t="s">
        <v>2</v>
      </c>
    </row>
    <row r="23" spans="1:5" ht="13.9" x14ac:dyDescent="0.3">
      <c r="A23" s="19" t="s">
        <v>173</v>
      </c>
      <c r="B23" s="19">
        <v>1</v>
      </c>
      <c r="C23" s="19">
        <v>0</v>
      </c>
      <c r="D23" s="19">
        <v>0.6251234</v>
      </c>
      <c r="E23" s="19" t="s">
        <v>2</v>
      </c>
    </row>
    <row r="24" spans="1:5" ht="13.9" x14ac:dyDescent="0.3">
      <c r="A24" s="19" t="s">
        <v>228</v>
      </c>
      <c r="B24" s="19">
        <v>1</v>
      </c>
      <c r="C24" s="19">
        <v>0</v>
      </c>
      <c r="D24" s="19">
        <v>0.6251234</v>
      </c>
      <c r="E24" s="19" t="s">
        <v>2</v>
      </c>
    </row>
    <row r="25" spans="1:5" ht="13.9" x14ac:dyDescent="0.3">
      <c r="A25" s="19" t="s">
        <v>204</v>
      </c>
      <c r="B25" s="19">
        <v>1</v>
      </c>
      <c r="C25" s="19">
        <v>0</v>
      </c>
      <c r="D25" s="19">
        <v>0.6251234</v>
      </c>
      <c r="E25" s="19" t="s">
        <v>2</v>
      </c>
    </row>
    <row r="26" spans="1:5" ht="13.9" x14ac:dyDescent="0.3">
      <c r="A26" s="19" t="s">
        <v>237</v>
      </c>
      <c r="B26" s="19">
        <v>1</v>
      </c>
      <c r="C26" s="19">
        <v>0</v>
      </c>
      <c r="D26" s="19">
        <v>0.58532742199999999</v>
      </c>
      <c r="E26" s="19" t="s">
        <v>2</v>
      </c>
    </row>
    <row r="27" spans="1:5" ht="13.9" x14ac:dyDescent="0.3">
      <c r="A27" s="19" t="s">
        <v>186</v>
      </c>
      <c r="B27" s="19">
        <v>1</v>
      </c>
      <c r="C27" s="19">
        <v>0</v>
      </c>
      <c r="D27" s="19">
        <v>0.549874113</v>
      </c>
      <c r="E27" s="19" t="s">
        <v>2</v>
      </c>
    </row>
    <row r="28" spans="1:5" ht="13.9" x14ac:dyDescent="0.3">
      <c r="A28" s="19" t="s">
        <v>229</v>
      </c>
      <c r="B28" s="19">
        <v>1</v>
      </c>
      <c r="C28" s="19">
        <v>0</v>
      </c>
      <c r="D28" s="19">
        <v>0.53351793199999997</v>
      </c>
      <c r="E28" s="19" t="s">
        <v>2</v>
      </c>
    </row>
    <row r="29" spans="1:5" ht="13.9" x14ac:dyDescent="0.3">
      <c r="A29" s="19" t="s">
        <v>192</v>
      </c>
      <c r="B29" s="19">
        <v>1</v>
      </c>
      <c r="C29" s="19">
        <v>0</v>
      </c>
      <c r="D29" s="19">
        <v>0.45048177900000003</v>
      </c>
      <c r="E29" s="19" t="s">
        <v>2</v>
      </c>
    </row>
    <row r="30" spans="1:5" ht="13.9" x14ac:dyDescent="0.3">
      <c r="A30" s="19" t="s">
        <v>230</v>
      </c>
      <c r="B30" s="19">
        <v>1</v>
      </c>
      <c r="C30" s="19">
        <v>0</v>
      </c>
      <c r="D30" s="19">
        <v>0.36782625600000002</v>
      </c>
      <c r="E30" s="19" t="s">
        <v>2</v>
      </c>
    </row>
    <row r="31" spans="1:5" ht="13.9" x14ac:dyDescent="0.3">
      <c r="A31" s="19" t="s">
        <v>238</v>
      </c>
      <c r="B31" s="19">
        <v>1</v>
      </c>
      <c r="C31" s="19">
        <v>0</v>
      </c>
      <c r="D31" s="19">
        <v>0.36782625600000002</v>
      </c>
      <c r="E31" s="19" t="s">
        <v>2</v>
      </c>
    </row>
    <row r="32" spans="1:5" ht="13.9" x14ac:dyDescent="0.3">
      <c r="A32" s="19" t="s">
        <v>179</v>
      </c>
      <c r="B32" s="19">
        <v>1</v>
      </c>
      <c r="C32" s="19">
        <v>0</v>
      </c>
      <c r="D32" s="19">
        <v>0.29882936500000001</v>
      </c>
      <c r="E32" s="19" t="s">
        <v>2</v>
      </c>
    </row>
    <row r="33" spans="1:5" ht="13.9" x14ac:dyDescent="0.3">
      <c r="A33" s="19" t="s">
        <v>196</v>
      </c>
      <c r="B33" s="19">
        <v>1</v>
      </c>
      <c r="C33" s="19">
        <v>0</v>
      </c>
      <c r="D33" s="19">
        <v>0.20091458700000001</v>
      </c>
      <c r="E33" s="19" t="s">
        <v>2</v>
      </c>
    </row>
    <row r="34" spans="1:5" ht="13.9" x14ac:dyDescent="0.3">
      <c r="A34" s="21" t="s">
        <v>231</v>
      </c>
      <c r="B34" s="21">
        <v>1</v>
      </c>
      <c r="C34" s="21">
        <v>0.5</v>
      </c>
      <c r="D34" s="21">
        <v>1.0296205759999999</v>
      </c>
      <c r="E34" s="21" t="s">
        <v>3</v>
      </c>
    </row>
    <row r="35" spans="1:5" ht="13.9" x14ac:dyDescent="0.3">
      <c r="A35" s="23" t="s">
        <v>174</v>
      </c>
      <c r="B35" s="21">
        <v>3</v>
      </c>
      <c r="C35" s="21">
        <v>0.35470000000000002</v>
      </c>
      <c r="D35" s="21">
        <v>1.8302668019999999</v>
      </c>
      <c r="E35" s="21" t="s">
        <v>3</v>
      </c>
    </row>
    <row r="36" spans="1:5" ht="13.9" x14ac:dyDescent="0.3">
      <c r="A36" s="23" t="s">
        <v>172</v>
      </c>
      <c r="B36" s="21">
        <v>4</v>
      </c>
      <c r="C36" s="21">
        <v>0.2107</v>
      </c>
      <c r="D36" s="21">
        <v>2.2283904739999998</v>
      </c>
      <c r="E36" s="21" t="s">
        <v>3</v>
      </c>
    </row>
    <row r="37" spans="1:5" ht="13.9" x14ac:dyDescent="0.3">
      <c r="A37" s="23" t="s">
        <v>173</v>
      </c>
      <c r="B37" s="21">
        <v>2</v>
      </c>
      <c r="C37" s="21">
        <v>0.17910000000000001</v>
      </c>
      <c r="D37" s="21">
        <v>1.4841129159999999</v>
      </c>
      <c r="E37" s="21" t="s">
        <v>3</v>
      </c>
    </row>
    <row r="38" spans="1:5" ht="13.9" x14ac:dyDescent="0.3">
      <c r="A38" s="23" t="s">
        <v>193</v>
      </c>
      <c r="B38" s="21">
        <v>3</v>
      </c>
      <c r="C38" s="21">
        <v>0.14641000000000001</v>
      </c>
      <c r="D38" s="21">
        <v>1.985899678</v>
      </c>
      <c r="E38" s="21" t="s">
        <v>3</v>
      </c>
    </row>
    <row r="39" spans="1:5" ht="13.9" x14ac:dyDescent="0.3">
      <c r="A39" s="21" t="s">
        <v>232</v>
      </c>
      <c r="B39" s="21">
        <v>1</v>
      </c>
      <c r="C39" s="21">
        <v>0.13636000000000001</v>
      </c>
      <c r="D39" s="21">
        <v>0.61371511300000003</v>
      </c>
      <c r="E39" s="21" t="s">
        <v>3</v>
      </c>
    </row>
    <row r="40" spans="1:5" ht="13.9" x14ac:dyDescent="0.3">
      <c r="A40" s="23" t="s">
        <v>183</v>
      </c>
      <c r="B40" s="21">
        <v>2</v>
      </c>
      <c r="C40" s="21">
        <v>0.1331</v>
      </c>
      <c r="D40" s="21">
        <v>1.3222470900000001</v>
      </c>
      <c r="E40" s="21" t="s">
        <v>3</v>
      </c>
    </row>
    <row r="41" spans="1:5" ht="13.9" x14ac:dyDescent="0.3">
      <c r="A41" s="23" t="s">
        <v>175</v>
      </c>
      <c r="B41" s="21">
        <v>2</v>
      </c>
      <c r="C41" s="21">
        <v>0.11487</v>
      </c>
      <c r="D41" s="21">
        <v>1.5810858249999999</v>
      </c>
      <c r="E41" s="21" t="s">
        <v>3</v>
      </c>
    </row>
    <row r="42" spans="1:5" ht="13.9" x14ac:dyDescent="0.3">
      <c r="A42" s="21" t="s">
        <v>198</v>
      </c>
      <c r="B42" s="21">
        <v>1</v>
      </c>
      <c r="C42" s="21">
        <v>0.10251</v>
      </c>
      <c r="D42" s="21">
        <v>0.432503109</v>
      </c>
      <c r="E42" s="21" t="s">
        <v>3</v>
      </c>
    </row>
    <row r="43" spans="1:5" ht="13.9" x14ac:dyDescent="0.3">
      <c r="A43" s="21" t="s">
        <v>182</v>
      </c>
      <c r="B43" s="21">
        <v>2</v>
      </c>
      <c r="C43" s="21">
        <v>7.8689999999999996E-2</v>
      </c>
      <c r="D43" s="21">
        <v>1.190965797</v>
      </c>
      <c r="E43" s="21" t="s">
        <v>3</v>
      </c>
    </row>
    <row r="44" spans="1:5" ht="13.9" x14ac:dyDescent="0.3">
      <c r="A44" s="21" t="s">
        <v>178</v>
      </c>
      <c r="B44" s="21">
        <v>1</v>
      </c>
      <c r="C44" s="21">
        <v>6.0769999999999998E-2</v>
      </c>
      <c r="D44" s="21">
        <v>0.66152358499999997</v>
      </c>
      <c r="E44" s="21" t="s">
        <v>3</v>
      </c>
    </row>
    <row r="45" spans="1:5" ht="13.9" x14ac:dyDescent="0.3">
      <c r="A45" s="21" t="s">
        <v>179</v>
      </c>
      <c r="B45" s="21">
        <v>1</v>
      </c>
      <c r="C45" s="21">
        <v>4.897E-2</v>
      </c>
      <c r="D45" s="21">
        <v>0.27296327300000001</v>
      </c>
      <c r="E45" s="21" t="s">
        <v>3</v>
      </c>
    </row>
    <row r="46" spans="1:5" ht="13.9" x14ac:dyDescent="0.3">
      <c r="A46" s="21" t="s">
        <v>176</v>
      </c>
      <c r="B46" s="21">
        <v>1</v>
      </c>
      <c r="C46" s="21">
        <v>4.1599999999999998E-2</v>
      </c>
      <c r="D46" s="21">
        <v>0.27296327300000001</v>
      </c>
      <c r="E46" s="21" t="s">
        <v>3</v>
      </c>
    </row>
    <row r="47" spans="1:5" ht="13.9" x14ac:dyDescent="0.3">
      <c r="A47" s="21" t="s">
        <v>201</v>
      </c>
      <c r="B47" s="21">
        <v>1</v>
      </c>
      <c r="C47" s="21">
        <v>3.2849999999999997E-2</v>
      </c>
      <c r="D47" s="21">
        <v>0.45829597700000002</v>
      </c>
      <c r="E47" s="21" t="s">
        <v>3</v>
      </c>
    </row>
    <row r="48" spans="1:5" ht="13.9" x14ac:dyDescent="0.3">
      <c r="A48" s="21" t="s">
        <v>181</v>
      </c>
      <c r="B48" s="21">
        <v>1</v>
      </c>
      <c r="C48" s="21">
        <v>2.9499999999999998E-2</v>
      </c>
      <c r="D48" s="21">
        <v>0.55290401499999997</v>
      </c>
      <c r="E48" s="21" t="s">
        <v>3</v>
      </c>
    </row>
    <row r="49" spans="1:5" ht="13.9" x14ac:dyDescent="0.3">
      <c r="A49" s="21" t="s">
        <v>233</v>
      </c>
      <c r="B49" s="21">
        <v>1</v>
      </c>
      <c r="C49" s="21">
        <v>9.4699999999999993E-3</v>
      </c>
      <c r="D49" s="21">
        <v>0.33979879899999998</v>
      </c>
      <c r="E49" s="21" t="s">
        <v>3</v>
      </c>
    </row>
    <row r="50" spans="1:5" ht="13.9" x14ac:dyDescent="0.3">
      <c r="A50" s="21" t="s">
        <v>234</v>
      </c>
      <c r="B50" s="21">
        <v>1</v>
      </c>
      <c r="C50" s="21">
        <v>4.2599999999999999E-3</v>
      </c>
      <c r="D50" s="21">
        <v>0.53495936499999996</v>
      </c>
      <c r="E50" s="21" t="s">
        <v>3</v>
      </c>
    </row>
    <row r="51" spans="1:5" ht="13.9" x14ac:dyDescent="0.3">
      <c r="A51" s="21" t="s">
        <v>184</v>
      </c>
      <c r="B51" s="21">
        <v>1</v>
      </c>
      <c r="C51" s="21">
        <v>3.8000000000000002E-4</v>
      </c>
      <c r="D51" s="21">
        <v>0.45829597700000002</v>
      </c>
      <c r="E51" s="21" t="s">
        <v>3</v>
      </c>
    </row>
    <row r="52" spans="1:5" ht="13.9" x14ac:dyDescent="0.3">
      <c r="A52" s="21" t="s">
        <v>185</v>
      </c>
      <c r="B52" s="21">
        <v>5</v>
      </c>
      <c r="C52" s="21">
        <v>0</v>
      </c>
      <c r="D52" s="21">
        <v>3.2009766700000002</v>
      </c>
      <c r="E52" s="21" t="s">
        <v>162</v>
      </c>
    </row>
    <row r="53" spans="1:5" ht="13.9" x14ac:dyDescent="0.3">
      <c r="A53" s="21" t="s">
        <v>186</v>
      </c>
      <c r="B53" s="21">
        <v>3</v>
      </c>
      <c r="C53" s="21">
        <v>0</v>
      </c>
      <c r="D53" s="21">
        <v>2.3287901190000002</v>
      </c>
      <c r="E53" s="21" t="s">
        <v>162</v>
      </c>
    </row>
    <row r="54" spans="1:5" ht="13.9" x14ac:dyDescent="0.3">
      <c r="A54" s="21" t="s">
        <v>224</v>
      </c>
      <c r="B54" s="21">
        <v>2</v>
      </c>
      <c r="C54" s="21">
        <v>0</v>
      </c>
      <c r="D54" s="21">
        <v>1.981341102</v>
      </c>
      <c r="E54" s="21" t="s">
        <v>162</v>
      </c>
    </row>
    <row r="55" spans="1:5" ht="13.9" x14ac:dyDescent="0.3">
      <c r="A55" s="21" t="s">
        <v>190</v>
      </c>
      <c r="B55" s="21">
        <v>2</v>
      </c>
      <c r="C55" s="21">
        <v>0</v>
      </c>
      <c r="D55" s="21">
        <v>1.3222470900000001</v>
      </c>
      <c r="E55" s="21" t="s">
        <v>162</v>
      </c>
    </row>
    <row r="56" spans="1:5" ht="13.9" x14ac:dyDescent="0.3">
      <c r="A56" s="21" t="s">
        <v>235</v>
      </c>
      <c r="B56" s="21">
        <v>1</v>
      </c>
      <c r="C56" s="21">
        <v>0</v>
      </c>
      <c r="D56" s="21">
        <v>1.3205721029999999</v>
      </c>
      <c r="E56" s="21" t="s">
        <v>162</v>
      </c>
    </row>
    <row r="57" spans="1:5" ht="13.9" x14ac:dyDescent="0.3">
      <c r="A57" s="21" t="s">
        <v>191</v>
      </c>
      <c r="B57" s="21">
        <v>2</v>
      </c>
      <c r="C57" s="21">
        <v>0</v>
      </c>
      <c r="D57" s="21">
        <v>1.286988537</v>
      </c>
      <c r="E57" s="21" t="s">
        <v>162</v>
      </c>
    </row>
    <row r="58" spans="1:5" ht="13.9" x14ac:dyDescent="0.3">
      <c r="A58" s="21" t="s">
        <v>192</v>
      </c>
      <c r="B58" s="21">
        <v>2</v>
      </c>
      <c r="C58" s="21">
        <v>0</v>
      </c>
      <c r="D58" s="21">
        <v>1.1070265619999999</v>
      </c>
      <c r="E58" s="21" t="s">
        <v>162</v>
      </c>
    </row>
    <row r="59" spans="1:5" ht="13.9" x14ac:dyDescent="0.3">
      <c r="A59" s="21" t="s">
        <v>194</v>
      </c>
      <c r="B59" s="21">
        <v>2</v>
      </c>
      <c r="C59" s="21">
        <v>0</v>
      </c>
      <c r="D59" s="21">
        <v>0.92580547000000002</v>
      </c>
      <c r="E59" s="21" t="s">
        <v>162</v>
      </c>
    </row>
    <row r="60" spans="1:5" ht="13.9" x14ac:dyDescent="0.3">
      <c r="A60" s="21" t="s">
        <v>187</v>
      </c>
      <c r="B60" s="21">
        <v>1</v>
      </c>
      <c r="C60" s="21">
        <v>0</v>
      </c>
      <c r="D60" s="21">
        <v>0.63678301299999995</v>
      </c>
      <c r="E60" s="21" t="s">
        <v>162</v>
      </c>
    </row>
    <row r="61" spans="1:5" ht="13.9" x14ac:dyDescent="0.3">
      <c r="A61" s="21" t="s">
        <v>188</v>
      </c>
      <c r="B61" s="21">
        <v>1</v>
      </c>
      <c r="C61" s="21">
        <v>0</v>
      </c>
      <c r="D61" s="21">
        <v>0.59216737699999999</v>
      </c>
      <c r="E61" s="21" t="s">
        <v>162</v>
      </c>
    </row>
    <row r="62" spans="1:5" ht="13.9" x14ac:dyDescent="0.3">
      <c r="A62" s="21" t="s">
        <v>205</v>
      </c>
      <c r="B62" s="21">
        <v>1</v>
      </c>
      <c r="C62" s="21">
        <v>0</v>
      </c>
      <c r="D62" s="21">
        <v>0.55290401499999997</v>
      </c>
      <c r="E62" s="21" t="s">
        <v>162</v>
      </c>
    </row>
    <row r="63" spans="1:5" ht="13.9" x14ac:dyDescent="0.3">
      <c r="A63" s="21" t="s">
        <v>196</v>
      </c>
      <c r="B63" s="21">
        <v>2</v>
      </c>
      <c r="C63" s="21">
        <v>0</v>
      </c>
      <c r="D63" s="21">
        <v>0.54709474199999997</v>
      </c>
      <c r="E63" s="21" t="s">
        <v>162</v>
      </c>
    </row>
    <row r="64" spans="1:5" ht="13.9" x14ac:dyDescent="0.3">
      <c r="A64" s="21" t="s">
        <v>189</v>
      </c>
      <c r="B64" s="21">
        <v>1</v>
      </c>
      <c r="C64" s="21">
        <v>0</v>
      </c>
      <c r="D64" s="21">
        <v>0.51799873799999996</v>
      </c>
      <c r="E64" s="21" t="s">
        <v>162</v>
      </c>
    </row>
    <row r="65" spans="1:5" ht="13.9" x14ac:dyDescent="0.3">
      <c r="A65" s="21" t="s">
        <v>227</v>
      </c>
      <c r="B65" s="21">
        <v>1</v>
      </c>
      <c r="C65" s="21">
        <v>0</v>
      </c>
      <c r="D65" s="21">
        <v>0.51799873799999996</v>
      </c>
      <c r="E65" s="21" t="s">
        <v>162</v>
      </c>
    </row>
    <row r="66" spans="1:5" ht="13.9" x14ac:dyDescent="0.3">
      <c r="A66" s="21" t="s">
        <v>180</v>
      </c>
      <c r="B66" s="21">
        <v>1</v>
      </c>
      <c r="C66" s="21">
        <v>0</v>
      </c>
      <c r="D66" s="21">
        <v>0.44511125499999998</v>
      </c>
      <c r="E66" s="21" t="s">
        <v>162</v>
      </c>
    </row>
    <row r="67" spans="1:5" ht="13.9" x14ac:dyDescent="0.3">
      <c r="A67" s="21" t="s">
        <v>200</v>
      </c>
      <c r="B67" s="21">
        <v>1</v>
      </c>
      <c r="C67" s="21">
        <v>0</v>
      </c>
      <c r="D67" s="21">
        <v>0.36714807399999999</v>
      </c>
      <c r="E67" s="21" t="s">
        <v>162</v>
      </c>
    </row>
    <row r="68" spans="1:5" ht="13.9" x14ac:dyDescent="0.3">
      <c r="A68" s="21" t="s">
        <v>195</v>
      </c>
      <c r="B68" s="21">
        <v>1</v>
      </c>
      <c r="C68" s="21">
        <v>0</v>
      </c>
      <c r="D68" s="21">
        <v>0.248859523</v>
      </c>
      <c r="E68" s="21" t="s">
        <v>162</v>
      </c>
    </row>
    <row r="69" spans="1:5" ht="14.25" thickBot="1" x14ac:dyDescent="0.35">
      <c r="A69" s="22" t="s">
        <v>226</v>
      </c>
      <c r="B69" s="22">
        <v>1</v>
      </c>
      <c r="C69" s="22">
        <v>0</v>
      </c>
      <c r="D69" s="22">
        <v>0.21758471200000001</v>
      </c>
      <c r="E69" s="22" t="s">
        <v>162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FF966-282B-4A35-9B64-519D933FCD1A}">
  <dimension ref="A1:H101"/>
  <sheetViews>
    <sheetView tabSelected="1" topLeftCell="A64" zoomScaleNormal="100" workbookViewId="0">
      <selection activeCell="G108" sqref="G108"/>
    </sheetView>
  </sheetViews>
  <sheetFormatPr defaultRowHeight="13.9" x14ac:dyDescent="0.3"/>
  <cols>
    <col min="1" max="1" width="15.59765625" style="3" customWidth="1"/>
    <col min="2" max="2" width="16.73046875" style="3" customWidth="1"/>
    <col min="3" max="3" width="10.59765625" style="3" bestFit="1" customWidth="1"/>
    <col min="4" max="4" width="9.06640625" style="3" bestFit="1"/>
    <col min="5" max="5" width="10.59765625" style="3" bestFit="1" customWidth="1"/>
    <col min="6" max="6" width="9.06640625" style="3" bestFit="1"/>
    <col min="7" max="7" width="15.73046875" style="3" customWidth="1"/>
    <col min="8" max="8" width="15.3984375" style="3" customWidth="1"/>
  </cols>
  <sheetData>
    <row r="1" spans="1:8" ht="14.25" thickBot="1" x14ac:dyDescent="0.35">
      <c r="A1" s="2" t="s">
        <v>278</v>
      </c>
      <c r="B1" s="4"/>
      <c r="C1" s="4"/>
      <c r="D1" s="4"/>
      <c r="E1" s="4"/>
      <c r="F1" s="4"/>
      <c r="G1" s="4"/>
      <c r="H1" s="4"/>
    </row>
    <row r="2" spans="1:8" x14ac:dyDescent="0.3">
      <c r="B2" s="57" t="s">
        <v>273</v>
      </c>
      <c r="C2" s="49" t="s">
        <v>269</v>
      </c>
      <c r="D2" s="49"/>
      <c r="E2" s="49" t="s">
        <v>268</v>
      </c>
      <c r="F2" s="49"/>
      <c r="G2" s="49" t="s">
        <v>270</v>
      </c>
      <c r="H2" s="49"/>
    </row>
    <row r="3" spans="1:8" ht="14.25" thickBot="1" x14ac:dyDescent="0.35">
      <c r="A3" s="4"/>
      <c r="B3" s="48"/>
      <c r="C3" s="4" t="s">
        <v>240</v>
      </c>
      <c r="D3" s="4" t="s">
        <v>241</v>
      </c>
      <c r="E3" s="4" t="s">
        <v>240</v>
      </c>
      <c r="F3" s="4" t="s">
        <v>241</v>
      </c>
      <c r="G3" s="4" t="s">
        <v>240</v>
      </c>
      <c r="H3" s="4" t="s">
        <v>241</v>
      </c>
    </row>
    <row r="4" spans="1:8" x14ac:dyDescent="0.3">
      <c r="A4" s="25" t="s">
        <v>167</v>
      </c>
      <c r="B4" s="32" t="s">
        <v>274</v>
      </c>
      <c r="C4" s="83">
        <v>1.4119999999999999</v>
      </c>
      <c r="D4" s="83">
        <v>0.25800000000000001</v>
      </c>
      <c r="E4" s="84">
        <v>10.1</v>
      </c>
      <c r="F4" s="84">
        <v>3.0000000000000001E-3</v>
      </c>
      <c r="G4" s="85">
        <v>1.2649999999999999</v>
      </c>
      <c r="H4" s="85">
        <v>0.317</v>
      </c>
    </row>
    <row r="5" spans="1:8" x14ac:dyDescent="0.3">
      <c r="A5" s="25" t="s">
        <v>211</v>
      </c>
      <c r="B5" s="32" t="s">
        <v>274</v>
      </c>
      <c r="C5" s="86">
        <v>100.259</v>
      </c>
      <c r="D5" s="86">
        <v>0</v>
      </c>
      <c r="E5" s="84">
        <v>224.494</v>
      </c>
      <c r="F5" s="84">
        <v>0</v>
      </c>
      <c r="G5" s="87">
        <v>184.107</v>
      </c>
      <c r="H5" s="87">
        <v>0</v>
      </c>
    </row>
    <row r="6" spans="1:8" x14ac:dyDescent="0.3">
      <c r="A6" s="25" t="s">
        <v>33</v>
      </c>
      <c r="B6" s="32" t="s">
        <v>274</v>
      </c>
      <c r="C6" s="86">
        <v>315.83100000000002</v>
      </c>
      <c r="D6" s="86">
        <v>0</v>
      </c>
      <c r="E6" s="84">
        <v>288.84500000000003</v>
      </c>
      <c r="F6" s="84">
        <v>0</v>
      </c>
      <c r="G6" s="87">
        <v>541.12400000000002</v>
      </c>
      <c r="H6" s="87">
        <v>0</v>
      </c>
    </row>
    <row r="7" spans="1:8" x14ac:dyDescent="0.3">
      <c r="A7" s="25" t="s">
        <v>99</v>
      </c>
      <c r="B7" s="32" t="s">
        <v>274</v>
      </c>
      <c r="C7" s="83">
        <v>0.88200000000000001</v>
      </c>
      <c r="D7" s="83">
        <v>0.36599999999999999</v>
      </c>
      <c r="E7" s="84">
        <v>92.364999999999995</v>
      </c>
      <c r="F7" s="84">
        <v>0</v>
      </c>
      <c r="G7" s="87">
        <v>20.975000000000001</v>
      </c>
      <c r="H7" s="87">
        <v>0</v>
      </c>
    </row>
    <row r="8" spans="1:8" x14ac:dyDescent="0.3">
      <c r="A8" s="25" t="s">
        <v>23</v>
      </c>
      <c r="B8" s="32" t="s">
        <v>274</v>
      </c>
      <c r="C8" s="86">
        <v>2671.098</v>
      </c>
      <c r="D8" s="86">
        <v>0</v>
      </c>
      <c r="E8" s="84">
        <v>6034.9620000000004</v>
      </c>
      <c r="F8" s="84">
        <v>0</v>
      </c>
      <c r="G8" s="87">
        <v>4623.0230000000001</v>
      </c>
      <c r="H8" s="87">
        <v>0</v>
      </c>
    </row>
    <row r="9" spans="1:8" x14ac:dyDescent="0.3">
      <c r="A9" s="25" t="s">
        <v>97</v>
      </c>
      <c r="B9" s="32" t="s">
        <v>274</v>
      </c>
      <c r="C9" s="86">
        <v>16.364000000000001</v>
      </c>
      <c r="D9" s="86">
        <v>2E-3</v>
      </c>
      <c r="E9" s="84">
        <v>33.493000000000002</v>
      </c>
      <c r="F9" s="84">
        <v>0</v>
      </c>
      <c r="G9" s="87">
        <v>34.787999999999997</v>
      </c>
      <c r="H9" s="87">
        <v>0</v>
      </c>
    </row>
    <row r="10" spans="1:8" x14ac:dyDescent="0.3">
      <c r="A10" s="25" t="s">
        <v>242</v>
      </c>
      <c r="B10" s="32" t="s">
        <v>274</v>
      </c>
      <c r="C10" s="83">
        <v>3.238</v>
      </c>
      <c r="D10" s="83">
        <v>9.7000000000000003E-2</v>
      </c>
      <c r="E10" s="88">
        <v>1.133</v>
      </c>
      <c r="F10" s="88">
        <v>0.35399999999999998</v>
      </c>
      <c r="G10" s="87">
        <v>5.1369999999999996</v>
      </c>
      <c r="H10" s="87">
        <v>2.4E-2</v>
      </c>
    </row>
    <row r="11" spans="1:8" x14ac:dyDescent="0.3">
      <c r="A11" s="25" t="s">
        <v>243</v>
      </c>
      <c r="B11" s="32" t="s">
        <v>274</v>
      </c>
      <c r="C11" s="86">
        <v>6.101</v>
      </c>
      <c r="D11" s="86">
        <v>2.9000000000000001E-2</v>
      </c>
      <c r="E11" s="84">
        <v>6.15</v>
      </c>
      <c r="F11" s="84">
        <v>1.4E-2</v>
      </c>
      <c r="G11" s="87">
        <v>5.0999999999999996</v>
      </c>
      <c r="H11" s="87">
        <v>2.5000000000000001E-2</v>
      </c>
    </row>
    <row r="12" spans="1:8" x14ac:dyDescent="0.3">
      <c r="A12" s="25" t="s">
        <v>114</v>
      </c>
      <c r="B12" s="32" t="s">
        <v>274</v>
      </c>
      <c r="C12" s="86">
        <v>16.045000000000002</v>
      </c>
      <c r="D12" s="86">
        <v>2E-3</v>
      </c>
      <c r="E12" s="84">
        <v>241.96799999999999</v>
      </c>
      <c r="F12" s="84">
        <v>0</v>
      </c>
      <c r="G12" s="87">
        <v>541.61699999999996</v>
      </c>
      <c r="H12" s="87">
        <v>0</v>
      </c>
    </row>
    <row r="13" spans="1:8" x14ac:dyDescent="0.3">
      <c r="A13" s="25" t="s">
        <v>244</v>
      </c>
      <c r="B13" s="32" t="s">
        <v>274</v>
      </c>
      <c r="C13" s="86">
        <v>417.32900000000001</v>
      </c>
      <c r="D13" s="86">
        <v>0</v>
      </c>
      <c r="E13" s="84">
        <v>472.00299999999999</v>
      </c>
      <c r="F13" s="84">
        <v>0</v>
      </c>
      <c r="G13" s="87">
        <v>69.975999999999999</v>
      </c>
      <c r="H13" s="87">
        <v>0</v>
      </c>
    </row>
    <row r="14" spans="1:8" x14ac:dyDescent="0.3">
      <c r="A14" s="25" t="s">
        <v>245</v>
      </c>
      <c r="B14" s="32" t="s">
        <v>274</v>
      </c>
      <c r="C14" s="83">
        <v>2.52</v>
      </c>
      <c r="D14" s="83">
        <v>0.13800000000000001</v>
      </c>
      <c r="E14" s="84">
        <v>180.22399999999999</v>
      </c>
      <c r="F14" s="84">
        <v>0</v>
      </c>
      <c r="G14" s="87">
        <v>90.989000000000004</v>
      </c>
      <c r="H14" s="87">
        <v>0</v>
      </c>
    </row>
    <row r="15" spans="1:8" x14ac:dyDescent="0.3">
      <c r="A15" s="25" t="s">
        <v>39</v>
      </c>
      <c r="B15" s="32" t="s">
        <v>274</v>
      </c>
      <c r="C15" s="83">
        <v>1.07</v>
      </c>
      <c r="D15" s="83">
        <v>0.32100000000000001</v>
      </c>
      <c r="E15" s="84">
        <v>28.376999999999999</v>
      </c>
      <c r="F15" s="84">
        <v>0</v>
      </c>
      <c r="G15" s="87">
        <v>10.705</v>
      </c>
      <c r="H15" s="87">
        <v>2E-3</v>
      </c>
    </row>
    <row r="16" spans="1:8" x14ac:dyDescent="0.3">
      <c r="A16" s="25" t="s">
        <v>62</v>
      </c>
      <c r="B16" s="32" t="s">
        <v>274</v>
      </c>
      <c r="C16" s="83">
        <v>1.958</v>
      </c>
      <c r="D16" s="83">
        <v>0.187</v>
      </c>
      <c r="E16" s="84">
        <v>9.3309999999999995</v>
      </c>
      <c r="F16" s="84">
        <v>4.0000000000000001E-3</v>
      </c>
      <c r="G16" s="87">
        <v>6.7329999999999997</v>
      </c>
      <c r="H16" s="87">
        <v>1.0999999999999999E-2</v>
      </c>
    </row>
    <row r="17" spans="1:8" x14ac:dyDescent="0.3">
      <c r="A17" s="25" t="s">
        <v>143</v>
      </c>
      <c r="B17" s="32" t="s">
        <v>274</v>
      </c>
      <c r="C17" s="83">
        <v>0.623</v>
      </c>
      <c r="D17" s="83">
        <v>0.44500000000000001</v>
      </c>
      <c r="E17" s="84">
        <v>76.195999999999998</v>
      </c>
      <c r="F17" s="84">
        <v>0</v>
      </c>
      <c r="G17" s="87">
        <v>178.19</v>
      </c>
      <c r="H17" s="87">
        <v>0</v>
      </c>
    </row>
    <row r="18" spans="1:8" x14ac:dyDescent="0.3">
      <c r="A18" s="25" t="s">
        <v>246</v>
      </c>
      <c r="B18" s="32" t="s">
        <v>274</v>
      </c>
      <c r="C18" s="86">
        <v>276.89</v>
      </c>
      <c r="D18" s="86">
        <v>0</v>
      </c>
      <c r="E18" s="84">
        <v>889.62199999999996</v>
      </c>
      <c r="F18" s="84">
        <v>0</v>
      </c>
      <c r="G18" s="87">
        <v>485.01</v>
      </c>
      <c r="H18" s="87">
        <v>0</v>
      </c>
    </row>
    <row r="19" spans="1:8" x14ac:dyDescent="0.3">
      <c r="A19" s="25" t="s">
        <v>107</v>
      </c>
      <c r="B19" s="32" t="s">
        <v>274</v>
      </c>
      <c r="C19" s="83">
        <v>4.1920000000000002</v>
      </c>
      <c r="D19" s="83">
        <v>6.3E-2</v>
      </c>
      <c r="E19" s="84">
        <v>13.685</v>
      </c>
      <c r="F19" s="84">
        <v>1E-3</v>
      </c>
      <c r="G19" s="85">
        <v>1.7929999999999999</v>
      </c>
      <c r="H19" s="85">
        <v>0.20799999999999999</v>
      </c>
    </row>
    <row r="20" spans="1:8" x14ac:dyDescent="0.3">
      <c r="A20" s="3" t="s">
        <v>247</v>
      </c>
      <c r="B20" s="32" t="s">
        <v>274</v>
      </c>
      <c r="C20" s="83">
        <v>0.85599999999999998</v>
      </c>
      <c r="D20" s="83">
        <v>0.373</v>
      </c>
      <c r="E20" s="88">
        <v>0.83399999999999996</v>
      </c>
      <c r="F20" s="88">
        <v>0.45800000000000002</v>
      </c>
      <c r="G20" s="85">
        <v>1.165</v>
      </c>
      <c r="H20" s="85">
        <v>0.34499999999999997</v>
      </c>
    </row>
    <row r="21" spans="1:8" x14ac:dyDescent="0.3">
      <c r="A21" s="25" t="s">
        <v>248</v>
      </c>
      <c r="B21" s="32" t="s">
        <v>274</v>
      </c>
      <c r="C21" s="86">
        <v>21.300999999999998</v>
      </c>
      <c r="D21" s="86">
        <v>1E-3</v>
      </c>
      <c r="E21" s="88">
        <v>1.2849999999999999</v>
      </c>
      <c r="F21" s="88">
        <v>0.312</v>
      </c>
      <c r="G21" s="85">
        <v>1.2270000000000001</v>
      </c>
      <c r="H21" s="85">
        <v>0.32800000000000001</v>
      </c>
    </row>
    <row r="22" spans="1:8" x14ac:dyDescent="0.3">
      <c r="A22" s="25" t="s">
        <v>77</v>
      </c>
      <c r="B22" s="32" t="s">
        <v>274</v>
      </c>
      <c r="C22" s="86">
        <v>97.436000000000007</v>
      </c>
      <c r="D22" s="86">
        <v>0</v>
      </c>
      <c r="E22" s="84">
        <v>295.11</v>
      </c>
      <c r="F22" s="84">
        <v>0</v>
      </c>
      <c r="G22" s="87">
        <v>564.34900000000005</v>
      </c>
      <c r="H22" s="87">
        <v>0</v>
      </c>
    </row>
    <row r="23" spans="1:8" x14ac:dyDescent="0.3">
      <c r="A23" s="25" t="s">
        <v>118</v>
      </c>
      <c r="B23" s="32" t="s">
        <v>274</v>
      </c>
      <c r="C23" s="86">
        <v>20658.314999999999</v>
      </c>
      <c r="D23" s="86">
        <v>0</v>
      </c>
      <c r="E23" s="84">
        <v>2456.1060000000002</v>
      </c>
      <c r="F23" s="84">
        <v>0</v>
      </c>
      <c r="G23" s="87">
        <v>2155.52</v>
      </c>
      <c r="H23" s="87">
        <v>0</v>
      </c>
    </row>
    <row r="24" spans="1:8" x14ac:dyDescent="0.3">
      <c r="A24" s="25" t="s">
        <v>61</v>
      </c>
      <c r="B24" s="32" t="s">
        <v>274</v>
      </c>
      <c r="C24" s="86">
        <v>5.4290000000000003</v>
      </c>
      <c r="D24" s="86">
        <v>3.7999999999999999E-2</v>
      </c>
      <c r="E24" s="88">
        <v>1.6259999999999999</v>
      </c>
      <c r="F24" s="88">
        <v>0.23699999999999999</v>
      </c>
      <c r="G24" s="87">
        <v>5.577</v>
      </c>
      <c r="H24" s="87">
        <v>1.9E-2</v>
      </c>
    </row>
    <row r="25" spans="1:8" x14ac:dyDescent="0.3">
      <c r="A25" s="25" t="s">
        <v>34</v>
      </c>
      <c r="B25" s="32" t="s">
        <v>274</v>
      </c>
      <c r="C25" s="83">
        <v>2.073</v>
      </c>
      <c r="D25" s="83">
        <v>0.17499999999999999</v>
      </c>
      <c r="E25" s="84">
        <v>38.988999999999997</v>
      </c>
      <c r="F25" s="84">
        <v>0</v>
      </c>
      <c r="G25" s="87">
        <v>8.3409999999999993</v>
      </c>
      <c r="H25" s="87">
        <v>5.0000000000000001E-3</v>
      </c>
    </row>
    <row r="26" spans="1:8" x14ac:dyDescent="0.3">
      <c r="A26" s="25" t="s">
        <v>52</v>
      </c>
      <c r="B26" s="32" t="s">
        <v>274</v>
      </c>
      <c r="C26" s="83">
        <v>0.68100000000000005</v>
      </c>
      <c r="D26" s="83">
        <v>0.42499999999999999</v>
      </c>
      <c r="E26" s="84">
        <v>5.6820000000000004</v>
      </c>
      <c r="F26" s="84">
        <v>1.7999999999999999E-2</v>
      </c>
      <c r="G26" s="85">
        <v>1.92</v>
      </c>
      <c r="H26" s="85">
        <v>0.189</v>
      </c>
    </row>
    <row r="27" spans="1:8" x14ac:dyDescent="0.3">
      <c r="A27" s="25" t="s">
        <v>25</v>
      </c>
      <c r="B27" s="32" t="s">
        <v>274</v>
      </c>
      <c r="C27" s="86">
        <v>7.7880000000000003</v>
      </c>
      <c r="D27" s="86">
        <v>1.6E-2</v>
      </c>
      <c r="E27" s="88">
        <v>2.9430000000000001</v>
      </c>
      <c r="F27" s="88">
        <v>9.0999999999999998E-2</v>
      </c>
      <c r="G27" s="85">
        <v>0.71299999999999997</v>
      </c>
      <c r="H27" s="85">
        <v>0.51</v>
      </c>
    </row>
    <row r="28" spans="1:8" x14ac:dyDescent="0.3">
      <c r="A28" s="25" t="s">
        <v>249</v>
      </c>
      <c r="B28" s="32" t="s">
        <v>274</v>
      </c>
      <c r="C28" s="86">
        <v>42.823999999999998</v>
      </c>
      <c r="D28" s="86">
        <v>0</v>
      </c>
      <c r="E28" s="84">
        <v>6475.7420000000002</v>
      </c>
      <c r="F28" s="84">
        <v>0</v>
      </c>
      <c r="G28" s="87">
        <v>2755.3449999999998</v>
      </c>
      <c r="H28" s="87">
        <v>0</v>
      </c>
    </row>
    <row r="29" spans="1:8" x14ac:dyDescent="0.3">
      <c r="A29" s="25" t="s">
        <v>116</v>
      </c>
      <c r="B29" s="32" t="s">
        <v>274</v>
      </c>
      <c r="C29" s="86">
        <v>23.483000000000001</v>
      </c>
      <c r="D29" s="86">
        <v>0</v>
      </c>
      <c r="E29" s="84">
        <v>34.520000000000003</v>
      </c>
      <c r="F29" s="84">
        <v>0</v>
      </c>
      <c r="G29" s="87">
        <v>45.929000000000002</v>
      </c>
      <c r="H29" s="87">
        <v>0</v>
      </c>
    </row>
    <row r="30" spans="1:8" x14ac:dyDescent="0.3">
      <c r="A30" s="25" t="s">
        <v>28</v>
      </c>
      <c r="B30" s="32" t="s">
        <v>274</v>
      </c>
      <c r="C30" s="83">
        <v>8.2000000000000003E-2</v>
      </c>
      <c r="D30" s="83">
        <v>0.77900000000000003</v>
      </c>
      <c r="E30" s="84">
        <v>6.3390000000000004</v>
      </c>
      <c r="F30" s="84">
        <v>1.2999999999999999E-2</v>
      </c>
      <c r="G30" s="85">
        <v>2.581</v>
      </c>
      <c r="H30" s="85">
        <v>0.11700000000000001</v>
      </c>
    </row>
    <row r="31" spans="1:8" x14ac:dyDescent="0.3">
      <c r="A31" s="25" t="s">
        <v>93</v>
      </c>
      <c r="B31" s="32" t="s">
        <v>274</v>
      </c>
      <c r="C31" s="86">
        <v>15.106</v>
      </c>
      <c r="D31" s="86">
        <v>2E-3</v>
      </c>
      <c r="E31" s="84">
        <v>4.7119999999999997</v>
      </c>
      <c r="F31" s="84">
        <v>3.1E-2</v>
      </c>
      <c r="G31" s="85">
        <v>3.5750000000000002</v>
      </c>
      <c r="H31" s="85">
        <v>6.0999999999999999E-2</v>
      </c>
    </row>
    <row r="32" spans="1:8" x14ac:dyDescent="0.3">
      <c r="A32" s="25" t="s">
        <v>75</v>
      </c>
      <c r="B32" s="32" t="s">
        <v>274</v>
      </c>
      <c r="C32" s="83">
        <v>3.7839999999999998</v>
      </c>
      <c r="D32" s="83">
        <v>7.5999999999999998E-2</v>
      </c>
      <c r="E32" s="84">
        <v>14.702999999999999</v>
      </c>
      <c r="F32" s="84">
        <v>1E-3</v>
      </c>
      <c r="G32" s="87">
        <v>10.23</v>
      </c>
      <c r="H32" s="87">
        <v>3.0000000000000001E-3</v>
      </c>
    </row>
    <row r="33" spans="1:8" x14ac:dyDescent="0.3">
      <c r="A33" s="25" t="s">
        <v>250</v>
      </c>
      <c r="B33" s="32" t="s">
        <v>274</v>
      </c>
      <c r="C33" s="86">
        <v>16.963000000000001</v>
      </c>
      <c r="D33" s="86">
        <v>1E-3</v>
      </c>
      <c r="E33" s="84">
        <v>27.687999999999999</v>
      </c>
      <c r="F33" s="84">
        <v>0</v>
      </c>
      <c r="G33" s="87">
        <v>51.201999999999998</v>
      </c>
      <c r="H33" s="87">
        <v>0</v>
      </c>
    </row>
    <row r="34" spans="1:8" x14ac:dyDescent="0.3">
      <c r="A34" s="25" t="s">
        <v>100</v>
      </c>
      <c r="B34" s="32" t="s">
        <v>274</v>
      </c>
      <c r="C34" s="86">
        <v>52.274000000000001</v>
      </c>
      <c r="D34" s="86">
        <v>0</v>
      </c>
      <c r="E34" s="84">
        <v>85.457999999999998</v>
      </c>
      <c r="F34" s="84">
        <v>0</v>
      </c>
      <c r="G34" s="87">
        <v>86.875</v>
      </c>
      <c r="H34" s="87">
        <v>0</v>
      </c>
    </row>
    <row r="35" spans="1:8" x14ac:dyDescent="0.3">
      <c r="A35" s="25" t="s">
        <v>101</v>
      </c>
      <c r="B35" s="32" t="s">
        <v>274</v>
      </c>
      <c r="C35" s="83">
        <v>0.96499999999999997</v>
      </c>
      <c r="D35" s="83">
        <v>0.34499999999999997</v>
      </c>
      <c r="E35" s="84">
        <v>44.107999999999997</v>
      </c>
      <c r="F35" s="84">
        <v>0</v>
      </c>
      <c r="G35" s="87">
        <v>26.204000000000001</v>
      </c>
      <c r="H35" s="87">
        <v>0</v>
      </c>
    </row>
    <row r="36" spans="1:8" x14ac:dyDescent="0.3">
      <c r="A36" s="25" t="s">
        <v>83</v>
      </c>
      <c r="B36" s="32" t="s">
        <v>274</v>
      </c>
      <c r="C36" s="86">
        <v>10.786</v>
      </c>
      <c r="D36" s="86">
        <v>7.0000000000000001E-3</v>
      </c>
      <c r="E36" s="84">
        <v>36.439</v>
      </c>
      <c r="F36" s="84">
        <v>0</v>
      </c>
      <c r="G36" s="85">
        <v>1.0549999999999999</v>
      </c>
      <c r="H36" s="85">
        <v>0.378</v>
      </c>
    </row>
    <row r="37" spans="1:8" x14ac:dyDescent="0.3">
      <c r="A37" s="25" t="s">
        <v>43</v>
      </c>
      <c r="B37" s="32" t="s">
        <v>274</v>
      </c>
      <c r="C37" s="83">
        <v>0.53300000000000003</v>
      </c>
      <c r="D37" s="83">
        <v>0.47899999999999998</v>
      </c>
      <c r="E37" s="84">
        <v>4.3460000000000001</v>
      </c>
      <c r="F37" s="84">
        <v>3.7999999999999999E-2</v>
      </c>
      <c r="G37" s="87">
        <v>4.7149999999999999</v>
      </c>
      <c r="H37" s="87">
        <v>3.1E-2</v>
      </c>
    </row>
    <row r="38" spans="1:8" x14ac:dyDescent="0.3">
      <c r="A38" s="25" t="s">
        <v>251</v>
      </c>
      <c r="B38" s="32" t="s">
        <v>274</v>
      </c>
      <c r="C38" s="83">
        <v>0.65500000000000003</v>
      </c>
      <c r="D38" s="83">
        <v>0.434</v>
      </c>
      <c r="E38" s="88">
        <v>1.95</v>
      </c>
      <c r="F38" s="88">
        <v>0.185</v>
      </c>
      <c r="G38" s="87">
        <v>21.350999999999999</v>
      </c>
      <c r="H38" s="87">
        <v>0</v>
      </c>
    </row>
    <row r="39" spans="1:8" x14ac:dyDescent="0.3">
      <c r="A39" s="25" t="s">
        <v>86</v>
      </c>
      <c r="B39" s="32" t="s">
        <v>274</v>
      </c>
      <c r="C39" s="86">
        <v>5.391</v>
      </c>
      <c r="D39" s="86">
        <v>3.9E-2</v>
      </c>
      <c r="E39" s="84">
        <v>18.245000000000001</v>
      </c>
      <c r="F39" s="84">
        <v>0</v>
      </c>
      <c r="G39" s="87">
        <v>40.231999999999999</v>
      </c>
      <c r="H39" s="87">
        <v>0</v>
      </c>
    </row>
    <row r="40" spans="1:8" x14ac:dyDescent="0.3">
      <c r="A40" s="25" t="s">
        <v>69</v>
      </c>
      <c r="B40" s="32" t="s">
        <v>274</v>
      </c>
      <c r="C40" s="86">
        <v>53.103000000000002</v>
      </c>
      <c r="D40" s="86">
        <v>0</v>
      </c>
      <c r="E40" s="84">
        <v>55.762999999999998</v>
      </c>
      <c r="F40" s="84">
        <v>0</v>
      </c>
      <c r="G40" s="87">
        <v>29.06</v>
      </c>
      <c r="H40" s="87">
        <v>0</v>
      </c>
    </row>
    <row r="41" spans="1:8" x14ac:dyDescent="0.3">
      <c r="A41" s="25" t="s">
        <v>112</v>
      </c>
      <c r="B41" s="32" t="s">
        <v>274</v>
      </c>
      <c r="C41" s="83">
        <v>1.599</v>
      </c>
      <c r="D41" s="83">
        <v>0.23</v>
      </c>
      <c r="E41" s="84">
        <v>22.446999999999999</v>
      </c>
      <c r="F41" s="84">
        <v>0</v>
      </c>
      <c r="G41" s="87">
        <v>17.818000000000001</v>
      </c>
      <c r="H41" s="87">
        <v>0</v>
      </c>
    </row>
    <row r="42" spans="1:8" x14ac:dyDescent="0.3">
      <c r="A42" s="25" t="s">
        <v>82</v>
      </c>
      <c r="B42" s="32" t="s">
        <v>274</v>
      </c>
      <c r="C42" s="83">
        <v>1.4530000000000001</v>
      </c>
      <c r="D42" s="83">
        <v>0.251</v>
      </c>
      <c r="E42" s="84">
        <v>25.135000000000002</v>
      </c>
      <c r="F42" s="84">
        <v>0</v>
      </c>
      <c r="G42" s="87">
        <v>9.641</v>
      </c>
      <c r="H42" s="87">
        <v>3.0000000000000001E-3</v>
      </c>
    </row>
    <row r="43" spans="1:8" x14ac:dyDescent="0.3">
      <c r="A43" s="3" t="s">
        <v>252</v>
      </c>
      <c r="B43" s="32" t="s">
        <v>274</v>
      </c>
      <c r="C43" s="83">
        <v>7.1999999999999995E-2</v>
      </c>
      <c r="D43" s="83">
        <v>0.79200000000000004</v>
      </c>
      <c r="E43" s="88">
        <v>2.7290000000000001</v>
      </c>
      <c r="F43" s="88">
        <v>0.105</v>
      </c>
      <c r="G43" s="85">
        <v>2.21</v>
      </c>
      <c r="H43" s="85">
        <v>0.152</v>
      </c>
    </row>
    <row r="44" spans="1:8" x14ac:dyDescent="0.3">
      <c r="A44" s="25" t="s">
        <v>104</v>
      </c>
      <c r="B44" s="32" t="s">
        <v>274</v>
      </c>
      <c r="C44" s="83">
        <v>4.0220000000000002</v>
      </c>
      <c r="D44" s="83">
        <v>6.8000000000000005E-2</v>
      </c>
      <c r="E44" s="84">
        <v>7.0890000000000004</v>
      </c>
      <c r="F44" s="84">
        <v>8.9999999999999993E-3</v>
      </c>
      <c r="G44" s="87">
        <v>10.706</v>
      </c>
      <c r="H44" s="87">
        <v>2E-3</v>
      </c>
    </row>
    <row r="45" spans="1:8" x14ac:dyDescent="0.3">
      <c r="A45" s="25" t="s">
        <v>95</v>
      </c>
      <c r="B45" s="32" t="s">
        <v>274</v>
      </c>
      <c r="C45" s="83">
        <v>1.528</v>
      </c>
      <c r="D45" s="83">
        <v>0.24</v>
      </c>
      <c r="E45" s="88">
        <v>0.59299999999999997</v>
      </c>
      <c r="F45" s="88">
        <v>0.56799999999999995</v>
      </c>
      <c r="G45" s="87">
        <v>6.2640000000000002</v>
      </c>
      <c r="H45" s="87">
        <v>1.4E-2</v>
      </c>
    </row>
    <row r="46" spans="1:8" x14ac:dyDescent="0.3">
      <c r="A46" s="25" t="s">
        <v>105</v>
      </c>
      <c r="B46" s="32" t="s">
        <v>274</v>
      </c>
      <c r="C46" s="86">
        <v>7161.85</v>
      </c>
      <c r="D46" s="86">
        <v>0</v>
      </c>
      <c r="E46" s="84">
        <v>12727.035</v>
      </c>
      <c r="F46" s="84">
        <v>0</v>
      </c>
      <c r="G46" s="87">
        <v>806.84500000000003</v>
      </c>
      <c r="H46" s="87">
        <v>0</v>
      </c>
    </row>
    <row r="47" spans="1:8" x14ac:dyDescent="0.3">
      <c r="A47" s="25" t="s">
        <v>36</v>
      </c>
      <c r="B47" s="32" t="s">
        <v>274</v>
      </c>
      <c r="C47" s="83">
        <v>0.31</v>
      </c>
      <c r="D47" s="83">
        <v>0.58799999999999997</v>
      </c>
      <c r="E47" s="88">
        <v>1.6439999999999999</v>
      </c>
      <c r="F47" s="88">
        <v>0.23400000000000001</v>
      </c>
      <c r="G47" s="87">
        <v>22.268999999999998</v>
      </c>
      <c r="H47" s="87">
        <v>0</v>
      </c>
    </row>
    <row r="48" spans="1:8" x14ac:dyDescent="0.3">
      <c r="A48" s="25" t="s">
        <v>90</v>
      </c>
      <c r="B48" s="32" t="s">
        <v>274</v>
      </c>
      <c r="C48" s="86">
        <v>7.0860000000000003</v>
      </c>
      <c r="D48" s="86">
        <v>2.1000000000000001E-2</v>
      </c>
      <c r="E48" s="84">
        <v>8.2650000000000006</v>
      </c>
      <c r="F48" s="84">
        <v>6.0000000000000001E-3</v>
      </c>
      <c r="G48" s="87">
        <v>33.969000000000001</v>
      </c>
      <c r="H48" s="87">
        <v>0</v>
      </c>
    </row>
    <row r="49" spans="1:8" x14ac:dyDescent="0.3">
      <c r="A49" s="25" t="s">
        <v>54</v>
      </c>
      <c r="B49" s="32" t="s">
        <v>274</v>
      </c>
      <c r="C49" s="86">
        <v>7038.4889999999996</v>
      </c>
      <c r="D49" s="86">
        <v>0</v>
      </c>
      <c r="E49" s="84">
        <v>10893.161</v>
      </c>
      <c r="F49" s="84">
        <v>0</v>
      </c>
      <c r="G49" s="87">
        <v>14061.578</v>
      </c>
      <c r="H49" s="87">
        <v>0</v>
      </c>
    </row>
    <row r="50" spans="1:8" x14ac:dyDescent="0.3">
      <c r="A50" s="25" t="s">
        <v>253</v>
      </c>
      <c r="B50" s="32" t="s">
        <v>274</v>
      </c>
      <c r="C50" s="86">
        <v>6.4560000000000004</v>
      </c>
      <c r="D50" s="86">
        <v>2.5999999999999999E-2</v>
      </c>
      <c r="E50" s="84">
        <v>4.7</v>
      </c>
      <c r="F50" s="84">
        <v>3.1E-2</v>
      </c>
      <c r="G50" s="87">
        <v>35.344999999999999</v>
      </c>
      <c r="H50" s="87">
        <v>0</v>
      </c>
    </row>
    <row r="51" spans="1:8" x14ac:dyDescent="0.3">
      <c r="A51" s="25" t="s">
        <v>91</v>
      </c>
      <c r="B51" s="32" t="s">
        <v>274</v>
      </c>
      <c r="C51" s="86">
        <v>21.643000000000001</v>
      </c>
      <c r="D51" s="86">
        <v>1E-3</v>
      </c>
      <c r="E51" s="84">
        <v>13.169</v>
      </c>
      <c r="F51" s="84">
        <v>1E-3</v>
      </c>
      <c r="G51" s="87">
        <v>20.085999999999999</v>
      </c>
      <c r="H51" s="87">
        <v>0</v>
      </c>
    </row>
    <row r="52" spans="1:8" x14ac:dyDescent="0.3">
      <c r="A52" s="25" t="s">
        <v>92</v>
      </c>
      <c r="B52" s="32" t="s">
        <v>274</v>
      </c>
      <c r="C52" s="86">
        <v>6.4370000000000003</v>
      </c>
      <c r="D52" s="86">
        <v>2.5999999999999999E-2</v>
      </c>
      <c r="E52" s="84">
        <v>13.169</v>
      </c>
      <c r="F52" s="84">
        <v>1E-3</v>
      </c>
      <c r="G52" s="85">
        <v>2.1999999999999999E-2</v>
      </c>
      <c r="H52" s="85">
        <v>0.97799999999999998</v>
      </c>
    </row>
    <row r="53" spans="1:8" x14ac:dyDescent="0.3">
      <c r="A53" s="25" t="s">
        <v>47</v>
      </c>
      <c r="B53" s="32" t="s">
        <v>274</v>
      </c>
      <c r="C53" s="83">
        <v>4.6849999999999996</v>
      </c>
      <c r="D53" s="83">
        <v>5.0999999999999997E-2</v>
      </c>
      <c r="E53" s="84">
        <v>5.0549999999999997</v>
      </c>
      <c r="F53" s="84">
        <v>2.5999999999999999E-2</v>
      </c>
      <c r="G53" s="87">
        <v>10.474</v>
      </c>
      <c r="H53" s="87">
        <v>2E-3</v>
      </c>
    </row>
    <row r="54" spans="1:8" x14ac:dyDescent="0.3">
      <c r="A54" s="25" t="s">
        <v>106</v>
      </c>
      <c r="B54" s="32" t="s">
        <v>274</v>
      </c>
      <c r="C54" s="86">
        <v>43.48</v>
      </c>
      <c r="D54" s="86">
        <v>0</v>
      </c>
      <c r="E54" s="84">
        <v>39.033000000000001</v>
      </c>
      <c r="F54" s="84">
        <v>0</v>
      </c>
      <c r="G54" s="87">
        <v>6.6139999999999999</v>
      </c>
      <c r="H54" s="87">
        <v>1.2E-2</v>
      </c>
    </row>
    <row r="55" spans="1:8" x14ac:dyDescent="0.3">
      <c r="A55" s="3" t="s">
        <v>254</v>
      </c>
      <c r="B55" s="32" t="s">
        <v>274</v>
      </c>
      <c r="C55" s="83">
        <v>0.17499999999999999</v>
      </c>
      <c r="D55" s="83">
        <v>0.68300000000000005</v>
      </c>
      <c r="E55" s="88">
        <v>1.1299999999999999</v>
      </c>
      <c r="F55" s="88">
        <v>0.35499999999999998</v>
      </c>
      <c r="G55" s="85">
        <v>5.8000000000000003E-2</v>
      </c>
      <c r="H55" s="85">
        <v>0.94399999999999995</v>
      </c>
    </row>
    <row r="56" spans="1:8" x14ac:dyDescent="0.3">
      <c r="A56" s="25" t="s">
        <v>55</v>
      </c>
      <c r="B56" s="32" t="s">
        <v>274</v>
      </c>
      <c r="C56" s="86">
        <v>12.478999999999999</v>
      </c>
      <c r="D56" s="86">
        <v>4.0000000000000001E-3</v>
      </c>
      <c r="E56" s="84">
        <v>36.994</v>
      </c>
      <c r="F56" s="84">
        <v>0</v>
      </c>
      <c r="G56" s="87">
        <v>5.7889999999999997</v>
      </c>
      <c r="H56" s="87">
        <v>1.7000000000000001E-2</v>
      </c>
    </row>
    <row r="57" spans="1:8" x14ac:dyDescent="0.3">
      <c r="A57" s="25" t="s">
        <v>53</v>
      </c>
      <c r="B57" s="32" t="s">
        <v>274</v>
      </c>
      <c r="C57" s="86">
        <v>11.411</v>
      </c>
      <c r="D57" s="86">
        <v>5.0000000000000001E-3</v>
      </c>
      <c r="E57" s="84">
        <v>30.055</v>
      </c>
      <c r="F57" s="84">
        <v>0</v>
      </c>
      <c r="G57" s="87">
        <v>101.565</v>
      </c>
      <c r="H57" s="87">
        <v>0</v>
      </c>
    </row>
    <row r="58" spans="1:8" x14ac:dyDescent="0.3">
      <c r="A58" s="25" t="s">
        <v>56</v>
      </c>
      <c r="B58" s="32" t="s">
        <v>274</v>
      </c>
      <c r="C58" s="83">
        <v>0.93300000000000005</v>
      </c>
      <c r="D58" s="83">
        <v>0.35299999999999998</v>
      </c>
      <c r="E58" s="84">
        <v>10.026999999999999</v>
      </c>
      <c r="F58" s="84">
        <v>3.0000000000000001E-3</v>
      </c>
      <c r="G58" s="87">
        <v>21.417999999999999</v>
      </c>
      <c r="H58" s="87">
        <v>0</v>
      </c>
    </row>
    <row r="59" spans="1:8" x14ac:dyDescent="0.3">
      <c r="A59" s="27" t="s">
        <v>138</v>
      </c>
      <c r="B59" s="33" t="s">
        <v>275</v>
      </c>
      <c r="C59" s="83">
        <v>2.88</v>
      </c>
      <c r="D59" s="83">
        <v>0.115</v>
      </c>
      <c r="E59" s="84">
        <v>8.3450000000000006</v>
      </c>
      <c r="F59" s="84">
        <v>5.0000000000000001E-3</v>
      </c>
      <c r="G59" s="85">
        <v>0.128</v>
      </c>
      <c r="H59" s="85">
        <v>0.88100000000000001</v>
      </c>
    </row>
    <row r="60" spans="1:8" x14ac:dyDescent="0.3">
      <c r="A60" s="27" t="s">
        <v>127</v>
      </c>
      <c r="B60" s="33" t="s">
        <v>275</v>
      </c>
      <c r="C60" s="86">
        <v>23.617999999999999</v>
      </c>
      <c r="D60" s="86">
        <v>0</v>
      </c>
      <c r="E60" s="88">
        <v>3.5470000000000002</v>
      </c>
      <c r="F60" s="88">
        <v>6.2E-2</v>
      </c>
      <c r="G60" s="87">
        <v>11.964</v>
      </c>
      <c r="H60" s="87">
        <v>1E-3</v>
      </c>
    </row>
    <row r="61" spans="1:8" x14ac:dyDescent="0.3">
      <c r="A61" s="27" t="s">
        <v>131</v>
      </c>
      <c r="B61" s="33" t="s">
        <v>275</v>
      </c>
      <c r="C61" s="86">
        <v>9.952</v>
      </c>
      <c r="D61" s="86">
        <v>8.0000000000000002E-3</v>
      </c>
      <c r="E61" s="84">
        <v>39.512999999999998</v>
      </c>
      <c r="F61" s="84">
        <v>0</v>
      </c>
      <c r="G61" s="87">
        <v>14.032</v>
      </c>
      <c r="H61" s="87">
        <v>1E-3</v>
      </c>
    </row>
    <row r="62" spans="1:8" x14ac:dyDescent="0.3">
      <c r="A62" s="27" t="s">
        <v>126</v>
      </c>
      <c r="B62" s="33" t="s">
        <v>275</v>
      </c>
      <c r="C62" s="83">
        <v>0.67400000000000004</v>
      </c>
      <c r="D62" s="83">
        <v>0.42799999999999999</v>
      </c>
      <c r="E62" s="84">
        <v>28.738</v>
      </c>
      <c r="F62" s="84">
        <v>0</v>
      </c>
      <c r="G62" s="85">
        <v>3.5739999999999998</v>
      </c>
      <c r="H62" s="85">
        <v>6.0999999999999999E-2</v>
      </c>
    </row>
    <row r="63" spans="1:8" x14ac:dyDescent="0.3">
      <c r="A63" s="27" t="s">
        <v>255</v>
      </c>
      <c r="B63" s="33" t="s">
        <v>275</v>
      </c>
      <c r="C63" s="86">
        <v>61.941000000000003</v>
      </c>
      <c r="D63" s="86">
        <v>0</v>
      </c>
      <c r="E63" s="84">
        <v>101.232</v>
      </c>
      <c r="F63" s="84">
        <v>0</v>
      </c>
      <c r="G63" s="87">
        <v>162.357</v>
      </c>
      <c r="H63" s="87">
        <v>0</v>
      </c>
    </row>
    <row r="64" spans="1:8" x14ac:dyDescent="0.3">
      <c r="A64" s="27" t="s">
        <v>136</v>
      </c>
      <c r="B64" s="33" t="s">
        <v>275</v>
      </c>
      <c r="C64" s="86">
        <v>146.047</v>
      </c>
      <c r="D64" s="86">
        <v>0</v>
      </c>
      <c r="E64" s="84">
        <v>53.765999999999998</v>
      </c>
      <c r="F64" s="84">
        <v>0</v>
      </c>
      <c r="G64" s="87">
        <v>24.77</v>
      </c>
      <c r="H64" s="87">
        <v>0</v>
      </c>
    </row>
    <row r="65" spans="1:8" x14ac:dyDescent="0.3">
      <c r="A65" s="27" t="s">
        <v>140</v>
      </c>
      <c r="B65" s="33" t="s">
        <v>275</v>
      </c>
      <c r="C65" s="83">
        <v>1.115</v>
      </c>
      <c r="D65" s="83">
        <v>0.312</v>
      </c>
      <c r="E65" s="84">
        <v>101.14100000000001</v>
      </c>
      <c r="F65" s="84">
        <v>0</v>
      </c>
      <c r="G65" s="87">
        <v>7.15</v>
      </c>
      <c r="H65" s="87">
        <v>8.9999999999999993E-3</v>
      </c>
    </row>
    <row r="66" spans="1:8" x14ac:dyDescent="0.3">
      <c r="A66" s="27" t="s">
        <v>135</v>
      </c>
      <c r="B66" s="33" t="s">
        <v>275</v>
      </c>
      <c r="C66" s="83">
        <v>3.9990000000000001</v>
      </c>
      <c r="D66" s="83">
        <v>6.9000000000000006E-2</v>
      </c>
      <c r="E66" s="84">
        <v>63.91</v>
      </c>
      <c r="F66" s="84">
        <v>0</v>
      </c>
      <c r="G66" s="87">
        <v>21.199000000000002</v>
      </c>
      <c r="H66" s="87">
        <v>0</v>
      </c>
    </row>
    <row r="67" spans="1:8" x14ac:dyDescent="0.3">
      <c r="A67" s="27" t="s">
        <v>287</v>
      </c>
      <c r="B67" s="33" t="s">
        <v>275</v>
      </c>
      <c r="C67" s="83">
        <v>1.0409999999999999</v>
      </c>
      <c r="D67" s="83">
        <v>0.32800000000000001</v>
      </c>
      <c r="E67" s="84">
        <v>2.7890000000000001</v>
      </c>
      <c r="F67" s="84">
        <v>0.10100000000000001</v>
      </c>
      <c r="G67" s="87">
        <v>36.15</v>
      </c>
      <c r="H67" s="87">
        <v>0</v>
      </c>
    </row>
    <row r="68" spans="1:8" x14ac:dyDescent="0.3">
      <c r="A68" s="27" t="s">
        <v>256</v>
      </c>
      <c r="B68" s="33" t="s">
        <v>275</v>
      </c>
      <c r="C68" s="83">
        <v>4.1829999999999998</v>
      </c>
      <c r="D68" s="83">
        <v>6.3E-2</v>
      </c>
      <c r="E68" s="84">
        <v>19.899999999999999</v>
      </c>
      <c r="F68" s="84">
        <v>0</v>
      </c>
      <c r="G68" s="87">
        <v>49.098999999999997</v>
      </c>
      <c r="H68" s="87">
        <v>0</v>
      </c>
    </row>
    <row r="69" spans="1:8" x14ac:dyDescent="0.3">
      <c r="A69" s="27" t="s">
        <v>137</v>
      </c>
      <c r="B69" s="33" t="s">
        <v>275</v>
      </c>
      <c r="C69" s="83">
        <v>0.27300000000000002</v>
      </c>
      <c r="D69" s="83">
        <v>0.61099999999999999</v>
      </c>
      <c r="E69" s="88">
        <v>3.863</v>
      </c>
      <c r="F69" s="88">
        <v>5.0999999999999997E-2</v>
      </c>
      <c r="G69" s="87">
        <v>4.149</v>
      </c>
      <c r="H69" s="87">
        <v>4.2999999999999997E-2</v>
      </c>
    </row>
    <row r="70" spans="1:8" x14ac:dyDescent="0.3">
      <c r="A70" s="27" t="s">
        <v>134</v>
      </c>
      <c r="B70" s="33" t="s">
        <v>275</v>
      </c>
      <c r="C70" s="86">
        <v>23.486000000000001</v>
      </c>
      <c r="D70" s="86">
        <v>0</v>
      </c>
      <c r="E70" s="84">
        <v>62.984999999999999</v>
      </c>
      <c r="F70" s="84">
        <v>0</v>
      </c>
      <c r="G70" s="87">
        <v>7.7409999999999997</v>
      </c>
      <c r="H70" s="87">
        <v>7.0000000000000001E-3</v>
      </c>
    </row>
    <row r="71" spans="1:8" x14ac:dyDescent="0.3">
      <c r="A71" s="27" t="s">
        <v>148</v>
      </c>
      <c r="B71" s="33" t="s">
        <v>275</v>
      </c>
      <c r="C71" s="83">
        <v>1.3939999999999999</v>
      </c>
      <c r="D71" s="83">
        <v>0.26100000000000001</v>
      </c>
      <c r="E71" s="88">
        <v>7.6999999999999999E-2</v>
      </c>
      <c r="F71" s="88">
        <v>0.92700000000000005</v>
      </c>
      <c r="G71" s="87">
        <v>4.351</v>
      </c>
      <c r="H71" s="87">
        <v>3.7999999999999999E-2</v>
      </c>
    </row>
    <row r="72" spans="1:8" x14ac:dyDescent="0.3">
      <c r="A72" s="27" t="s">
        <v>130</v>
      </c>
      <c r="B72" s="33" t="s">
        <v>275</v>
      </c>
      <c r="C72" s="86">
        <v>6.7249999999999996</v>
      </c>
      <c r="D72" s="86">
        <v>2.4E-2</v>
      </c>
      <c r="E72" s="84">
        <v>31.856999999999999</v>
      </c>
      <c r="F72" s="84">
        <v>0</v>
      </c>
      <c r="G72" s="87">
        <v>9.2110000000000003</v>
      </c>
      <c r="H72" s="87">
        <v>4.0000000000000001E-3</v>
      </c>
    </row>
    <row r="73" spans="1:8" x14ac:dyDescent="0.3">
      <c r="A73" s="27" t="s">
        <v>139</v>
      </c>
      <c r="B73" s="33" t="s">
        <v>275</v>
      </c>
      <c r="C73" s="86">
        <v>76.004999999999995</v>
      </c>
      <c r="D73" s="86">
        <v>0</v>
      </c>
      <c r="E73" s="84">
        <v>339.26100000000002</v>
      </c>
      <c r="F73" s="84">
        <v>0</v>
      </c>
      <c r="G73" s="87">
        <v>109.83499999999999</v>
      </c>
      <c r="H73" s="87">
        <v>0</v>
      </c>
    </row>
    <row r="74" spans="1:8" x14ac:dyDescent="0.3">
      <c r="A74" s="27" t="s">
        <v>149</v>
      </c>
      <c r="B74" s="33" t="s">
        <v>275</v>
      </c>
      <c r="C74" s="86">
        <v>47.954000000000001</v>
      </c>
      <c r="D74" s="86">
        <v>0</v>
      </c>
      <c r="E74" s="84">
        <v>4.7910000000000004</v>
      </c>
      <c r="F74" s="84">
        <v>0.03</v>
      </c>
      <c r="G74" s="87">
        <v>58.338000000000001</v>
      </c>
      <c r="H74" s="87">
        <v>0</v>
      </c>
    </row>
    <row r="75" spans="1:8" x14ac:dyDescent="0.3">
      <c r="A75" s="27" t="s">
        <v>212</v>
      </c>
      <c r="B75" s="33" t="s">
        <v>275</v>
      </c>
      <c r="C75" s="86">
        <v>22.611000000000001</v>
      </c>
      <c r="D75" s="86">
        <v>0</v>
      </c>
      <c r="E75" s="84">
        <v>98.361999999999995</v>
      </c>
      <c r="F75" s="84">
        <v>0</v>
      </c>
      <c r="G75" s="87">
        <v>59.146000000000001</v>
      </c>
      <c r="H75" s="87">
        <v>0</v>
      </c>
    </row>
    <row r="76" spans="1:8" x14ac:dyDescent="0.3">
      <c r="A76" s="27" t="s">
        <v>257</v>
      </c>
      <c r="B76" s="33" t="s">
        <v>275</v>
      </c>
      <c r="C76" s="86">
        <v>147.91900000000001</v>
      </c>
      <c r="D76" s="86">
        <v>0</v>
      </c>
      <c r="E76" s="84">
        <v>21.114999999999998</v>
      </c>
      <c r="F76" s="84">
        <v>0</v>
      </c>
      <c r="G76" s="87">
        <v>330.86700000000002</v>
      </c>
      <c r="H76" s="87">
        <v>0</v>
      </c>
    </row>
    <row r="77" spans="1:8" x14ac:dyDescent="0.3">
      <c r="A77" s="27" t="s">
        <v>142</v>
      </c>
      <c r="B77" s="33" t="s">
        <v>275</v>
      </c>
      <c r="C77" s="86">
        <v>14.832000000000001</v>
      </c>
      <c r="D77" s="86">
        <v>2E-3</v>
      </c>
      <c r="E77" s="84">
        <v>45.255000000000003</v>
      </c>
      <c r="F77" s="84">
        <v>0</v>
      </c>
      <c r="G77" s="87">
        <v>62.594999999999999</v>
      </c>
      <c r="H77" s="87">
        <v>0</v>
      </c>
    </row>
    <row r="78" spans="1:8" x14ac:dyDescent="0.3">
      <c r="A78" s="27" t="s">
        <v>141</v>
      </c>
      <c r="B78" s="33" t="s">
        <v>275</v>
      </c>
      <c r="C78" s="86">
        <v>69.73</v>
      </c>
      <c r="D78" s="86">
        <v>0</v>
      </c>
      <c r="E78" s="84">
        <v>42.793999999999997</v>
      </c>
      <c r="F78" s="84">
        <v>0</v>
      </c>
      <c r="G78" s="87">
        <v>52.444000000000003</v>
      </c>
      <c r="H78" s="87">
        <v>0</v>
      </c>
    </row>
    <row r="79" spans="1:8" x14ac:dyDescent="0.3">
      <c r="A79" s="27" t="s">
        <v>133</v>
      </c>
      <c r="B79" s="33" t="s">
        <v>275</v>
      </c>
      <c r="C79" s="86">
        <v>86.036000000000001</v>
      </c>
      <c r="D79" s="86">
        <v>0</v>
      </c>
      <c r="E79" s="84">
        <v>265.13400000000001</v>
      </c>
      <c r="F79" s="84">
        <v>0</v>
      </c>
      <c r="G79" s="87">
        <v>76.084999999999994</v>
      </c>
      <c r="H79" s="87">
        <v>0</v>
      </c>
    </row>
    <row r="80" spans="1:8" x14ac:dyDescent="0.3">
      <c r="A80" s="27" t="s">
        <v>258</v>
      </c>
      <c r="B80" s="33" t="s">
        <v>275</v>
      </c>
      <c r="C80" s="86">
        <v>11.439</v>
      </c>
      <c r="D80" s="86">
        <v>5.0000000000000001E-3</v>
      </c>
      <c r="E80" s="84">
        <v>55.366</v>
      </c>
      <c r="F80" s="84">
        <v>0</v>
      </c>
      <c r="G80" s="87">
        <v>15.305</v>
      </c>
      <c r="H80" s="87">
        <v>0</v>
      </c>
    </row>
    <row r="81" spans="1:8" x14ac:dyDescent="0.3">
      <c r="A81" s="27" t="s">
        <v>128</v>
      </c>
      <c r="B81" s="33" t="s">
        <v>275</v>
      </c>
      <c r="C81" s="86">
        <v>14.693</v>
      </c>
      <c r="D81" s="86">
        <v>2E-3</v>
      </c>
      <c r="E81" s="84">
        <v>24.765999999999998</v>
      </c>
      <c r="F81" s="84">
        <v>0</v>
      </c>
      <c r="G81" s="85">
        <v>0.54400000000000004</v>
      </c>
      <c r="H81" s="85">
        <v>0.59399999999999997</v>
      </c>
    </row>
    <row r="82" spans="1:8" x14ac:dyDescent="0.3">
      <c r="A82" s="27" t="s">
        <v>132</v>
      </c>
      <c r="B82" s="33" t="s">
        <v>275</v>
      </c>
      <c r="C82" s="86">
        <v>146.89500000000001</v>
      </c>
      <c r="D82" s="86">
        <v>0</v>
      </c>
      <c r="E82" s="88">
        <v>1.32</v>
      </c>
      <c r="F82" s="88">
        <v>0.30299999999999999</v>
      </c>
      <c r="G82" s="87">
        <v>27.821999999999999</v>
      </c>
      <c r="H82" s="87">
        <v>0</v>
      </c>
    </row>
    <row r="83" spans="1:8" x14ac:dyDescent="0.3">
      <c r="A83" s="3" t="s">
        <v>259</v>
      </c>
      <c r="B83" s="33" t="s">
        <v>275</v>
      </c>
      <c r="C83" s="83">
        <v>1.24</v>
      </c>
      <c r="D83" s="83">
        <v>0.28699999999999998</v>
      </c>
      <c r="E83" s="88">
        <v>6.9000000000000006E-2</v>
      </c>
      <c r="F83" s="88">
        <v>0.93300000000000005</v>
      </c>
      <c r="G83" s="85">
        <v>1.9279999999999999</v>
      </c>
      <c r="H83" s="85">
        <v>0.188</v>
      </c>
    </row>
    <row r="84" spans="1:8" x14ac:dyDescent="0.3">
      <c r="A84" s="27" t="s">
        <v>260</v>
      </c>
      <c r="B84" s="33" t="s">
        <v>275</v>
      </c>
      <c r="C84" s="83">
        <v>4.4550000000000001</v>
      </c>
      <c r="D84" s="83">
        <v>5.6000000000000001E-2</v>
      </c>
      <c r="E84" s="84">
        <v>6.1980000000000004</v>
      </c>
      <c r="F84" s="84">
        <v>1.4E-2</v>
      </c>
      <c r="G84" s="87">
        <v>5.93</v>
      </c>
      <c r="H84" s="87">
        <v>1.6E-2</v>
      </c>
    </row>
    <row r="85" spans="1:8" x14ac:dyDescent="0.3">
      <c r="A85" s="27" t="s">
        <v>146</v>
      </c>
      <c r="B85" s="33" t="s">
        <v>275</v>
      </c>
      <c r="C85" s="86">
        <v>41.390999999999998</v>
      </c>
      <c r="D85" s="86">
        <v>0</v>
      </c>
      <c r="E85" s="84">
        <v>61.456000000000003</v>
      </c>
      <c r="F85" s="84">
        <v>0</v>
      </c>
      <c r="G85" s="87">
        <v>6.1349999999999998</v>
      </c>
      <c r="H85" s="87">
        <v>1.4999999999999999E-2</v>
      </c>
    </row>
    <row r="86" spans="1:8" x14ac:dyDescent="0.3">
      <c r="A86" s="27" t="s">
        <v>261</v>
      </c>
      <c r="B86" s="33" t="s">
        <v>275</v>
      </c>
      <c r="C86" s="86">
        <v>6.883</v>
      </c>
      <c r="D86" s="86">
        <v>2.1999999999999999E-2</v>
      </c>
      <c r="E86" s="84">
        <v>9.9269999999999996</v>
      </c>
      <c r="F86" s="84">
        <v>3.0000000000000001E-3</v>
      </c>
      <c r="G86" s="87">
        <v>19.878</v>
      </c>
      <c r="H86" s="87">
        <v>0</v>
      </c>
    </row>
    <row r="87" spans="1:8" x14ac:dyDescent="0.3">
      <c r="A87" s="27" t="s">
        <v>262</v>
      </c>
      <c r="B87" s="33" t="s">
        <v>275</v>
      </c>
      <c r="C87" s="86">
        <v>78.213999999999999</v>
      </c>
      <c r="D87" s="86">
        <v>0</v>
      </c>
      <c r="E87" s="84">
        <v>54.793999999999997</v>
      </c>
      <c r="F87" s="84">
        <v>0</v>
      </c>
      <c r="G87" s="87">
        <v>24.760999999999999</v>
      </c>
      <c r="H87" s="87">
        <v>0</v>
      </c>
    </row>
    <row r="88" spans="1:8" x14ac:dyDescent="0.3">
      <c r="A88" s="27" t="s">
        <v>129</v>
      </c>
      <c r="B88" s="33" t="s">
        <v>275</v>
      </c>
      <c r="C88" s="86">
        <v>5.2859999999999996</v>
      </c>
      <c r="D88" s="86">
        <v>0.04</v>
      </c>
      <c r="E88" s="84">
        <v>3.976</v>
      </c>
      <c r="F88" s="84">
        <v>4.7E-2</v>
      </c>
      <c r="G88" s="87">
        <v>13.053000000000001</v>
      </c>
      <c r="H88" s="87">
        <v>1E-3</v>
      </c>
    </row>
    <row r="89" spans="1:8" x14ac:dyDescent="0.3">
      <c r="A89" s="28" t="s">
        <v>263</v>
      </c>
      <c r="B89" s="31" t="s">
        <v>276</v>
      </c>
      <c r="C89" s="83">
        <v>0.161</v>
      </c>
      <c r="D89" s="83">
        <v>0.69499999999999995</v>
      </c>
      <c r="E89" s="88">
        <v>3.5179999999999998</v>
      </c>
      <c r="F89" s="88">
        <v>6.3E-2</v>
      </c>
      <c r="G89" s="87">
        <v>113.042</v>
      </c>
      <c r="H89" s="87">
        <v>0</v>
      </c>
    </row>
    <row r="90" spans="1:8" x14ac:dyDescent="0.3">
      <c r="A90" s="28" t="s">
        <v>151</v>
      </c>
      <c r="B90" s="31" t="s">
        <v>276</v>
      </c>
      <c r="C90" s="86">
        <v>40.456000000000003</v>
      </c>
      <c r="D90" s="86">
        <v>0</v>
      </c>
      <c r="E90" s="84">
        <v>127.51900000000001</v>
      </c>
      <c r="F90" s="84">
        <v>0</v>
      </c>
      <c r="G90" s="87">
        <v>95.451999999999998</v>
      </c>
      <c r="H90" s="87">
        <v>0</v>
      </c>
    </row>
    <row r="91" spans="1:8" x14ac:dyDescent="0.3">
      <c r="A91" s="28" t="s">
        <v>152</v>
      </c>
      <c r="B91" s="31" t="s">
        <v>276</v>
      </c>
      <c r="C91" s="83">
        <v>3.4000000000000002E-2</v>
      </c>
      <c r="D91" s="83">
        <v>0.85699999999999998</v>
      </c>
      <c r="E91" s="84">
        <v>4.4829999999999997</v>
      </c>
      <c r="F91" s="84">
        <v>3.5000000000000003E-2</v>
      </c>
      <c r="G91" s="87">
        <v>22.742999999999999</v>
      </c>
      <c r="H91" s="87">
        <v>0</v>
      </c>
    </row>
    <row r="92" spans="1:8" x14ac:dyDescent="0.3">
      <c r="A92" s="28" t="s">
        <v>153</v>
      </c>
      <c r="B92" s="31" t="s">
        <v>276</v>
      </c>
      <c r="C92" s="86">
        <v>9.891</v>
      </c>
      <c r="D92" s="86">
        <v>8.0000000000000002E-3</v>
      </c>
      <c r="E92" s="84">
        <v>736.48900000000003</v>
      </c>
      <c r="F92" s="84">
        <v>0</v>
      </c>
      <c r="G92" s="87">
        <v>65.628</v>
      </c>
      <c r="H92" s="87">
        <v>0</v>
      </c>
    </row>
    <row r="93" spans="1:8" x14ac:dyDescent="0.3">
      <c r="A93" s="28" t="s">
        <v>264</v>
      </c>
      <c r="B93" s="31" t="s">
        <v>276</v>
      </c>
      <c r="C93" s="86">
        <v>62.481999999999999</v>
      </c>
      <c r="D93" s="86">
        <v>0</v>
      </c>
      <c r="E93" s="84">
        <v>418.173</v>
      </c>
      <c r="F93" s="84">
        <v>0</v>
      </c>
      <c r="G93" s="87">
        <v>43.622999999999998</v>
      </c>
      <c r="H93" s="87">
        <v>0</v>
      </c>
    </row>
    <row r="94" spans="1:8" s="8" customFormat="1" x14ac:dyDescent="0.3">
      <c r="A94" s="81" t="s">
        <v>265</v>
      </c>
      <c r="B94" s="82" t="s">
        <v>276</v>
      </c>
      <c r="C94" s="89">
        <v>0.71</v>
      </c>
      <c r="D94" s="89">
        <v>0.41599999999999998</v>
      </c>
      <c r="E94" s="90">
        <v>85.929000000000002</v>
      </c>
      <c r="F94" s="90">
        <v>0</v>
      </c>
      <c r="G94" s="91">
        <v>18.033000000000001</v>
      </c>
      <c r="H94" s="91">
        <v>0</v>
      </c>
    </row>
    <row r="95" spans="1:8" x14ac:dyDescent="0.3">
      <c r="A95" s="28" t="s">
        <v>344</v>
      </c>
      <c r="B95" s="31" t="s">
        <v>276</v>
      </c>
      <c r="C95" s="89">
        <v>3.117</v>
      </c>
      <c r="D95" s="89">
        <v>0.10299999999999999</v>
      </c>
      <c r="E95" s="90">
        <v>77.037999999999997</v>
      </c>
      <c r="F95" s="90">
        <v>0</v>
      </c>
      <c r="G95" s="91">
        <v>92.91</v>
      </c>
      <c r="H95" s="91">
        <v>0</v>
      </c>
    </row>
    <row r="96" spans="1:8" x14ac:dyDescent="0.3">
      <c r="A96" s="28" t="s">
        <v>157</v>
      </c>
      <c r="B96" s="31" t="s">
        <v>276</v>
      </c>
      <c r="C96" s="92">
        <v>187.96700000000001</v>
      </c>
      <c r="D96" s="92">
        <v>0</v>
      </c>
      <c r="E96" s="90">
        <v>222.08600000000001</v>
      </c>
      <c r="F96" s="90">
        <v>0</v>
      </c>
      <c r="G96" s="91">
        <v>291.70699999999999</v>
      </c>
      <c r="H96" s="91">
        <v>0</v>
      </c>
    </row>
    <row r="97" spans="1:8" x14ac:dyDescent="0.3">
      <c r="A97" s="28" t="s">
        <v>266</v>
      </c>
      <c r="B97" s="31" t="s">
        <v>276</v>
      </c>
      <c r="C97" s="83">
        <v>0.41399999999999998</v>
      </c>
      <c r="D97" s="83">
        <v>0.53200000000000003</v>
      </c>
      <c r="E97" s="84">
        <v>150.989</v>
      </c>
      <c r="F97" s="84">
        <v>0</v>
      </c>
      <c r="G97" s="87">
        <v>138.828</v>
      </c>
      <c r="H97" s="87">
        <v>0</v>
      </c>
    </row>
    <row r="98" spans="1:8" x14ac:dyDescent="0.3">
      <c r="A98" s="28" t="s">
        <v>159</v>
      </c>
      <c r="B98" s="31" t="s">
        <v>276</v>
      </c>
      <c r="C98" s="86">
        <v>258.209</v>
      </c>
      <c r="D98" s="86">
        <v>0</v>
      </c>
      <c r="E98" s="84">
        <v>593.423</v>
      </c>
      <c r="F98" s="84">
        <v>0</v>
      </c>
      <c r="G98" s="87">
        <v>1145.932</v>
      </c>
      <c r="H98" s="87">
        <v>0</v>
      </c>
    </row>
    <row r="99" spans="1:8" x14ac:dyDescent="0.3">
      <c r="A99" s="28" t="s">
        <v>267</v>
      </c>
      <c r="B99" s="31" t="s">
        <v>276</v>
      </c>
      <c r="C99" s="86">
        <v>12.67</v>
      </c>
      <c r="D99" s="86">
        <v>4.0000000000000001E-3</v>
      </c>
      <c r="E99" s="84">
        <v>511.90899999999999</v>
      </c>
      <c r="F99" s="84">
        <v>0</v>
      </c>
      <c r="G99" s="87">
        <v>767.52300000000002</v>
      </c>
      <c r="H99" s="87">
        <v>0</v>
      </c>
    </row>
    <row r="100" spans="1:8" x14ac:dyDescent="0.3">
      <c r="A100" s="26" t="s">
        <v>271</v>
      </c>
      <c r="B100" s="24" t="s">
        <v>277</v>
      </c>
      <c r="C100" s="86">
        <v>76.474000000000004</v>
      </c>
      <c r="D100" s="86">
        <v>0</v>
      </c>
      <c r="E100" s="84">
        <v>263.197</v>
      </c>
      <c r="F100" s="84">
        <v>0</v>
      </c>
      <c r="G100" s="87">
        <v>114.512</v>
      </c>
      <c r="H100" s="87">
        <v>0</v>
      </c>
    </row>
    <row r="101" spans="1:8" ht="14.25" thickBot="1" x14ac:dyDescent="0.35">
      <c r="A101" s="30" t="s">
        <v>272</v>
      </c>
      <c r="B101" s="29" t="s">
        <v>277</v>
      </c>
      <c r="C101" s="93">
        <v>47.691000000000003</v>
      </c>
      <c r="D101" s="93">
        <v>0</v>
      </c>
      <c r="E101" s="94">
        <v>419.53699999999998</v>
      </c>
      <c r="F101" s="94">
        <v>0</v>
      </c>
      <c r="G101" s="95">
        <v>93.674999999999997</v>
      </c>
      <c r="H101" s="95">
        <v>0</v>
      </c>
    </row>
  </sheetData>
  <mergeCells count="4">
    <mergeCell ref="E2:F2"/>
    <mergeCell ref="G2:H2"/>
    <mergeCell ref="B2:B3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TableS6</vt:lpstr>
      <vt:lpstr>'Table S2'!_Hlk145700543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2023-09-15T06:18:54Z</dcterms:created>
  <dcterms:modified xsi:type="dcterms:W3CDTF">2023-11-27T12:45:07Z</dcterms:modified>
</cp:coreProperties>
</file>