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8870" windowHeight="7755" activeTab="2"/>
  </bookViews>
  <sheets>
    <sheet name="Table S1 ESI+" sheetId="1" r:id="rId1"/>
    <sheet name="Table S2 ESI-" sheetId="2" r:id="rId2"/>
    <sheet name="TABLE S3 Asymmetric factor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4" l="1"/>
  <c r="B35" i="4"/>
  <c r="F67" i="2"/>
  <c r="P66" i="2"/>
  <c r="M66" i="2"/>
  <c r="N66" i="2" s="1"/>
  <c r="K66" i="2"/>
  <c r="R65" i="2"/>
  <c r="P65" i="2"/>
  <c r="M65" i="2"/>
  <c r="N65" i="2" s="1"/>
  <c r="K65" i="2"/>
  <c r="P64" i="2"/>
  <c r="M64" i="2"/>
  <c r="N64" i="2" s="1"/>
  <c r="K64" i="2"/>
  <c r="P63" i="2"/>
  <c r="M63" i="2"/>
  <c r="N63" i="2" s="1"/>
  <c r="K63" i="2"/>
  <c r="P62" i="2"/>
  <c r="M62" i="2"/>
  <c r="N62" i="2" s="1"/>
  <c r="K62" i="2"/>
  <c r="P61" i="2"/>
  <c r="M61" i="2"/>
  <c r="N61" i="2" s="1"/>
  <c r="K61" i="2"/>
  <c r="P60" i="2"/>
  <c r="M60" i="2"/>
  <c r="N60" i="2" s="1"/>
  <c r="K60" i="2"/>
  <c r="P59" i="2"/>
  <c r="M59" i="2"/>
  <c r="N59" i="2" s="1"/>
  <c r="K59" i="2"/>
  <c r="P58" i="2"/>
  <c r="M58" i="2"/>
  <c r="N58" i="2" s="1"/>
  <c r="K58" i="2"/>
  <c r="P57" i="2"/>
  <c r="M57" i="2"/>
  <c r="N57" i="2" s="1"/>
  <c r="K57" i="2"/>
  <c r="P56" i="2"/>
  <c r="M56" i="2"/>
  <c r="N56" i="2" s="1"/>
  <c r="K56" i="2"/>
  <c r="P55" i="2"/>
  <c r="M55" i="2"/>
  <c r="N55" i="2" s="1"/>
  <c r="K55" i="2"/>
  <c r="R54" i="2"/>
  <c r="P54" i="2"/>
  <c r="M54" i="2"/>
  <c r="N54" i="2" s="1"/>
  <c r="K54" i="2"/>
  <c r="R53" i="2"/>
  <c r="P53" i="2"/>
  <c r="M53" i="2"/>
  <c r="N53" i="2" s="1"/>
  <c r="K53" i="2"/>
  <c r="R52" i="2"/>
  <c r="P52" i="2"/>
  <c r="M52" i="2"/>
  <c r="N52" i="2" s="1"/>
  <c r="K52" i="2"/>
  <c r="P51" i="2"/>
  <c r="N51" i="2"/>
  <c r="M51" i="2"/>
  <c r="K51" i="2"/>
  <c r="P50" i="2"/>
  <c r="M50" i="2"/>
  <c r="N50" i="2" s="1"/>
  <c r="K50" i="2"/>
  <c r="R49" i="2"/>
  <c r="P49" i="2"/>
  <c r="M49" i="2"/>
  <c r="N49" i="2" s="1"/>
  <c r="K49" i="2"/>
  <c r="P48" i="2"/>
  <c r="M48" i="2"/>
  <c r="N48" i="2" s="1"/>
  <c r="K48" i="2"/>
  <c r="R47" i="2"/>
  <c r="P47" i="2"/>
  <c r="M47" i="2"/>
  <c r="N47" i="2" s="1"/>
  <c r="K47" i="2"/>
  <c r="R46" i="2"/>
  <c r="P46" i="2"/>
  <c r="M46" i="2"/>
  <c r="N46" i="2" s="1"/>
  <c r="K46" i="2"/>
  <c r="R45" i="2"/>
  <c r="P45" i="2"/>
  <c r="M45" i="2"/>
  <c r="N45" i="2" s="1"/>
  <c r="K45" i="2"/>
  <c r="R44" i="2"/>
  <c r="P44" i="2"/>
  <c r="M44" i="2"/>
  <c r="N44" i="2" s="1"/>
  <c r="K44" i="2"/>
  <c r="R43" i="2"/>
  <c r="P43" i="2"/>
  <c r="M43" i="2"/>
  <c r="N43" i="2" s="1"/>
  <c r="K43" i="2"/>
  <c r="P42" i="2"/>
  <c r="M42" i="2"/>
  <c r="N42" i="2" s="1"/>
  <c r="K42" i="2"/>
  <c r="R41" i="2"/>
  <c r="P41" i="2"/>
  <c r="M41" i="2"/>
  <c r="N41" i="2" s="1"/>
  <c r="K41" i="2"/>
  <c r="R40" i="2"/>
  <c r="P40" i="2"/>
  <c r="M40" i="2"/>
  <c r="N40" i="2" s="1"/>
  <c r="K40" i="2"/>
  <c r="P39" i="2"/>
  <c r="M39" i="2"/>
  <c r="N39" i="2" s="1"/>
  <c r="K39" i="2"/>
  <c r="P38" i="2"/>
  <c r="M38" i="2"/>
  <c r="N38" i="2" s="1"/>
  <c r="K38" i="2"/>
  <c r="P37" i="2"/>
  <c r="M37" i="2"/>
  <c r="N37" i="2" s="1"/>
  <c r="K37" i="2"/>
  <c r="F33" i="2"/>
  <c r="B33" i="2"/>
  <c r="B34" i="2" s="1"/>
  <c r="R32" i="2"/>
  <c r="P32" i="2"/>
  <c r="M32" i="2"/>
  <c r="N32" i="2" s="1"/>
  <c r="K32" i="2"/>
  <c r="P31" i="2"/>
  <c r="M31" i="2"/>
  <c r="N31" i="2" s="1"/>
  <c r="K31" i="2"/>
  <c r="R30" i="2"/>
  <c r="P30" i="2"/>
  <c r="M30" i="2"/>
  <c r="N30" i="2" s="1"/>
  <c r="K30" i="2"/>
  <c r="R29" i="2"/>
  <c r="R28" i="2"/>
  <c r="P28" i="2"/>
  <c r="N28" i="2"/>
  <c r="M28" i="2"/>
  <c r="K28" i="2"/>
  <c r="R27" i="2"/>
  <c r="P27" i="2"/>
  <c r="M27" i="2"/>
  <c r="N27" i="2" s="1"/>
  <c r="K27" i="2"/>
  <c r="R26" i="2"/>
  <c r="P26" i="2"/>
  <c r="M26" i="2"/>
  <c r="N26" i="2" s="1"/>
  <c r="K26" i="2"/>
  <c r="R25" i="2"/>
  <c r="P25" i="2"/>
  <c r="M25" i="2"/>
  <c r="N25" i="2" s="1"/>
  <c r="K25" i="2"/>
  <c r="R24" i="2"/>
  <c r="P24" i="2"/>
  <c r="N24" i="2"/>
  <c r="M24" i="2"/>
  <c r="K24" i="2"/>
  <c r="R23" i="2"/>
  <c r="P23" i="2"/>
  <c r="M23" i="2"/>
  <c r="N23" i="2" s="1"/>
  <c r="K23" i="2"/>
  <c r="R22" i="2"/>
  <c r="P22" i="2"/>
  <c r="M22" i="2"/>
  <c r="N22" i="2" s="1"/>
  <c r="K22" i="2"/>
  <c r="R21" i="2"/>
  <c r="P21" i="2"/>
  <c r="M21" i="2"/>
  <c r="N21" i="2" s="1"/>
  <c r="K21" i="2"/>
  <c r="P20" i="2"/>
  <c r="M20" i="2"/>
  <c r="N20" i="2" s="1"/>
  <c r="K20" i="2"/>
  <c r="P19" i="2"/>
  <c r="M19" i="2"/>
  <c r="N19" i="2" s="1"/>
  <c r="K19" i="2"/>
  <c r="P18" i="2"/>
  <c r="M18" i="2"/>
  <c r="N18" i="2" s="1"/>
  <c r="K18" i="2"/>
  <c r="R17" i="2"/>
  <c r="P17" i="2"/>
  <c r="M17" i="2"/>
  <c r="N17" i="2" s="1"/>
  <c r="K17" i="2"/>
  <c r="R16" i="2"/>
  <c r="P16" i="2"/>
  <c r="M16" i="2"/>
  <c r="N16" i="2" s="1"/>
  <c r="K16" i="2"/>
  <c r="P15" i="2"/>
  <c r="M15" i="2"/>
  <c r="N15" i="2" s="1"/>
  <c r="K15" i="2"/>
  <c r="R14" i="2"/>
  <c r="P14" i="2"/>
  <c r="M14" i="2"/>
  <c r="N14" i="2" s="1"/>
  <c r="K14" i="2"/>
  <c r="P13" i="2"/>
  <c r="M13" i="2"/>
  <c r="N13" i="2" s="1"/>
  <c r="K13" i="2"/>
  <c r="P12" i="2"/>
  <c r="M12" i="2"/>
  <c r="N12" i="2" s="1"/>
  <c r="K12" i="2"/>
  <c r="P11" i="2"/>
  <c r="M11" i="2"/>
  <c r="N11" i="2" s="1"/>
  <c r="K11" i="2"/>
  <c r="P10" i="2"/>
  <c r="N10" i="2"/>
  <c r="M10" i="2"/>
  <c r="K10" i="2"/>
  <c r="P9" i="2"/>
  <c r="M9" i="2"/>
  <c r="N9" i="2" s="1"/>
  <c r="K9" i="2"/>
  <c r="R8" i="2"/>
  <c r="P8" i="2"/>
  <c r="M8" i="2"/>
  <c r="N8" i="2" s="1"/>
  <c r="K8" i="2"/>
  <c r="P7" i="2"/>
  <c r="M7" i="2"/>
  <c r="N7" i="2" s="1"/>
  <c r="K7" i="2"/>
  <c r="P6" i="2"/>
  <c r="M6" i="2"/>
  <c r="N6" i="2" s="1"/>
  <c r="K6" i="2"/>
  <c r="R5" i="2"/>
  <c r="P5" i="2"/>
  <c r="M5" i="2"/>
  <c r="N5" i="2" s="1"/>
  <c r="K5" i="2"/>
  <c r="R4" i="2"/>
  <c r="P4" i="2"/>
  <c r="M4" i="2"/>
  <c r="N4" i="2" s="1"/>
  <c r="K4" i="2"/>
  <c r="R3" i="2"/>
  <c r="P3" i="2"/>
  <c r="M3" i="2"/>
  <c r="N3" i="2" s="1"/>
  <c r="K3" i="2"/>
  <c r="F54" i="1"/>
  <c r="F53" i="1"/>
  <c r="P52" i="1"/>
  <c r="N52" i="1"/>
  <c r="M52" i="1"/>
  <c r="K52" i="1"/>
  <c r="P51" i="1"/>
  <c r="M51" i="1"/>
  <c r="N51" i="1" s="1"/>
  <c r="K51" i="1"/>
  <c r="P50" i="1"/>
  <c r="M50" i="1"/>
  <c r="N50" i="1" s="1"/>
  <c r="K50" i="1"/>
  <c r="P49" i="1"/>
  <c r="M49" i="1"/>
  <c r="N49" i="1" s="1"/>
  <c r="K49" i="1"/>
  <c r="P48" i="1"/>
  <c r="N48" i="1"/>
  <c r="M48" i="1"/>
  <c r="K48" i="1"/>
  <c r="P47" i="1"/>
  <c r="M47" i="1"/>
  <c r="N47" i="1" s="1"/>
  <c r="K47" i="1"/>
  <c r="P46" i="1"/>
  <c r="M46" i="1"/>
  <c r="N46" i="1" s="1"/>
  <c r="K46" i="1"/>
  <c r="P45" i="1"/>
  <c r="M45" i="1"/>
  <c r="N45" i="1" s="1"/>
  <c r="K45" i="1"/>
  <c r="P44" i="1"/>
  <c r="M44" i="1"/>
  <c r="N44" i="1" s="1"/>
  <c r="K44" i="1"/>
  <c r="P43" i="1"/>
  <c r="M43" i="1"/>
  <c r="N43" i="1" s="1"/>
  <c r="K43" i="1"/>
  <c r="P42" i="1"/>
  <c r="M42" i="1"/>
  <c r="N42" i="1" s="1"/>
  <c r="K42" i="1"/>
  <c r="P41" i="1"/>
  <c r="M41" i="1"/>
  <c r="N41" i="1" s="1"/>
  <c r="K41" i="1"/>
  <c r="P40" i="1"/>
  <c r="M40" i="1"/>
  <c r="N40" i="1" s="1"/>
  <c r="K40" i="1"/>
  <c r="P39" i="1"/>
  <c r="M39" i="1"/>
  <c r="N39" i="1" s="1"/>
  <c r="K39" i="1"/>
  <c r="P38" i="1"/>
  <c r="M38" i="1"/>
  <c r="N38" i="1" s="1"/>
  <c r="K38" i="1"/>
  <c r="R37" i="1"/>
  <c r="P37" i="1"/>
  <c r="M37" i="1"/>
  <c r="N37" i="1" s="1"/>
  <c r="K37" i="1"/>
  <c r="P36" i="1"/>
  <c r="M36" i="1"/>
  <c r="N36" i="1" s="1"/>
  <c r="K36" i="1"/>
  <c r="P35" i="1"/>
  <c r="N35" i="1"/>
  <c r="M35" i="1"/>
  <c r="K35" i="1"/>
  <c r="R34" i="1"/>
  <c r="P34" i="1"/>
  <c r="N34" i="1"/>
  <c r="M34" i="1"/>
  <c r="K34" i="1"/>
  <c r="P33" i="1"/>
  <c r="M33" i="1"/>
  <c r="N33" i="1" s="1"/>
  <c r="K33" i="1"/>
  <c r="P32" i="1"/>
  <c r="M32" i="1"/>
  <c r="N32" i="1" s="1"/>
  <c r="K32" i="1"/>
  <c r="P31" i="1"/>
  <c r="M31" i="1"/>
  <c r="N31" i="1" s="1"/>
  <c r="K31" i="1"/>
  <c r="K53" i="1" s="1"/>
  <c r="P30" i="1"/>
  <c r="M30" i="1"/>
  <c r="N30" i="1" s="1"/>
  <c r="K30" i="1"/>
  <c r="F27" i="1"/>
  <c r="B27" i="1"/>
  <c r="F26" i="1"/>
  <c r="B26" i="1"/>
  <c r="R24" i="1"/>
  <c r="P24" i="1"/>
  <c r="M24" i="1"/>
  <c r="N24" i="1" s="1"/>
  <c r="K24" i="1"/>
  <c r="R23" i="1"/>
  <c r="P23" i="1"/>
  <c r="M23" i="1"/>
  <c r="N23" i="1" s="1"/>
  <c r="K23" i="1"/>
  <c r="R22" i="1"/>
  <c r="P22" i="1"/>
  <c r="N22" i="1"/>
  <c r="M22" i="1"/>
  <c r="K22" i="1"/>
  <c r="R21" i="1"/>
  <c r="P21" i="1"/>
  <c r="M21" i="1"/>
  <c r="N21" i="1" s="1"/>
  <c r="K21" i="1"/>
  <c r="R20" i="1"/>
  <c r="P20" i="1"/>
  <c r="N20" i="1"/>
  <c r="M20" i="1"/>
  <c r="K20" i="1"/>
  <c r="R19" i="1"/>
  <c r="P19" i="1"/>
  <c r="M19" i="1"/>
  <c r="N19" i="1" s="1"/>
  <c r="K19" i="1"/>
  <c r="R18" i="1"/>
  <c r="P18" i="1"/>
  <c r="M18" i="1"/>
  <c r="N18" i="1" s="1"/>
  <c r="K18" i="1"/>
  <c r="R17" i="1"/>
  <c r="P17" i="1"/>
  <c r="M17" i="1"/>
  <c r="N17" i="1" s="1"/>
  <c r="K17" i="1"/>
  <c r="R16" i="1"/>
  <c r="P16" i="1"/>
  <c r="M16" i="1"/>
  <c r="N16" i="1" s="1"/>
  <c r="K16" i="1"/>
  <c r="R15" i="1"/>
  <c r="P15" i="1"/>
  <c r="M15" i="1"/>
  <c r="N15" i="1" s="1"/>
  <c r="K15" i="1"/>
  <c r="R14" i="1"/>
  <c r="P14" i="1"/>
  <c r="N14" i="1"/>
  <c r="M14" i="1"/>
  <c r="K14" i="1"/>
  <c r="R13" i="1"/>
  <c r="R12" i="1"/>
  <c r="P12" i="1"/>
  <c r="M12" i="1"/>
  <c r="N12" i="1" s="1"/>
  <c r="K12" i="1"/>
  <c r="R11" i="1"/>
  <c r="P10" i="1"/>
  <c r="M10" i="1"/>
  <c r="N10" i="1" s="1"/>
  <c r="K10" i="1"/>
  <c r="R9" i="1"/>
  <c r="P9" i="1"/>
  <c r="M9" i="1"/>
  <c r="N9" i="1" s="1"/>
  <c r="K9" i="1"/>
  <c r="R8" i="1"/>
  <c r="P8" i="1"/>
  <c r="M8" i="1"/>
  <c r="N8" i="1" s="1"/>
  <c r="K8" i="1"/>
  <c r="P7" i="1"/>
  <c r="M7" i="1"/>
  <c r="N7" i="1" s="1"/>
  <c r="K7" i="1"/>
  <c r="R6" i="1"/>
  <c r="P6" i="1"/>
  <c r="M6" i="1"/>
  <c r="N6" i="1" s="1"/>
  <c r="K6" i="1"/>
  <c r="R5" i="1"/>
  <c r="P5" i="1"/>
  <c r="M5" i="1"/>
  <c r="N5" i="1" s="1"/>
  <c r="K5" i="1"/>
  <c r="R4" i="1"/>
  <c r="P4" i="1"/>
  <c r="M4" i="1"/>
  <c r="N4" i="1" s="1"/>
  <c r="K4" i="1"/>
  <c r="R3" i="1"/>
  <c r="P3" i="1"/>
  <c r="N3" i="1"/>
  <c r="M3" i="1"/>
  <c r="K3" i="1"/>
  <c r="O4" i="2" l="1"/>
  <c r="O6" i="2"/>
  <c r="Q9" i="2"/>
  <c r="O16" i="2"/>
  <c r="O17" i="2"/>
  <c r="O18" i="2"/>
  <c r="O29" i="2"/>
  <c r="O5" i="2"/>
  <c r="O11" i="2"/>
  <c r="K67" i="2"/>
  <c r="Q13" i="1"/>
  <c r="T13" i="1" s="1"/>
  <c r="O7" i="1"/>
  <c r="Q7" i="1"/>
  <c r="Q11" i="1"/>
  <c r="T11" i="1" s="1"/>
  <c r="Q12" i="1"/>
  <c r="O21" i="1"/>
  <c r="T21" i="1" s="1"/>
  <c r="O5" i="1"/>
  <c r="O17" i="1"/>
  <c r="Q5" i="1"/>
  <c r="O6" i="1"/>
  <c r="O8" i="1"/>
  <c r="Q17" i="1"/>
  <c r="Q21" i="1"/>
  <c r="Q30" i="1"/>
  <c r="Q37" i="1"/>
  <c r="Q38" i="1"/>
  <c r="Q44" i="1"/>
  <c r="Q49" i="1"/>
  <c r="O3" i="1"/>
  <c r="Q6" i="1"/>
  <c r="Q8" i="1"/>
  <c r="Q9" i="1"/>
  <c r="Q10" i="1"/>
  <c r="Q14" i="1"/>
  <c r="Q18" i="1"/>
  <c r="Q22" i="1"/>
  <c r="Q34" i="1"/>
  <c r="Q36" i="1"/>
  <c r="Q42" i="1"/>
  <c r="Q48" i="1"/>
  <c r="Q15" i="1"/>
  <c r="Q19" i="1"/>
  <c r="Q23" i="1"/>
  <c r="Q32" i="1"/>
  <c r="Q35" i="1"/>
  <c r="Q41" i="1"/>
  <c r="Q46" i="1"/>
  <c r="Q52" i="1"/>
  <c r="K25" i="1"/>
  <c r="Q4" i="1"/>
  <c r="K26" i="1"/>
  <c r="Q16" i="1"/>
  <c r="Q20" i="1"/>
  <c r="Q24" i="1"/>
  <c r="Q31" i="1"/>
  <c r="Q40" i="1"/>
  <c r="Q45" i="1"/>
  <c r="Q50" i="1"/>
  <c r="O10" i="2"/>
  <c r="Q20" i="2"/>
  <c r="O32" i="2"/>
  <c r="O41" i="2"/>
  <c r="Q44" i="2"/>
  <c r="Q48" i="2"/>
  <c r="Q58" i="2"/>
  <c r="O61" i="2"/>
  <c r="T61" i="2" s="1"/>
  <c r="O62" i="2"/>
  <c r="O3" i="2"/>
  <c r="Q10" i="2"/>
  <c r="O12" i="2"/>
  <c r="O14" i="2"/>
  <c r="Q22" i="2"/>
  <c r="O23" i="2"/>
  <c r="Q26" i="2"/>
  <c r="O27" i="2"/>
  <c r="Q30" i="2"/>
  <c r="O31" i="2"/>
  <c r="O38" i="2"/>
  <c r="T38" i="2" s="1"/>
  <c r="O39" i="2"/>
  <c r="Q40" i="2"/>
  <c r="Q41" i="2"/>
  <c r="Q42" i="2"/>
  <c r="O52" i="2"/>
  <c r="O53" i="2"/>
  <c r="O54" i="2"/>
  <c r="O55" i="2"/>
  <c r="Q56" i="2"/>
  <c r="O60" i="2"/>
  <c r="Q62" i="2"/>
  <c r="O65" i="2"/>
  <c r="O66" i="2"/>
  <c r="Q16" i="2"/>
  <c r="Q6" i="2"/>
  <c r="T6" i="2" s="1"/>
  <c r="Q5" i="2"/>
  <c r="T5" i="2" s="1"/>
  <c r="Q18" i="2"/>
  <c r="Q17" i="2"/>
  <c r="T17" i="2" s="1"/>
  <c r="Q11" i="2"/>
  <c r="T11" i="2" s="1"/>
  <c r="Q4" i="2"/>
  <c r="T4" i="2" s="1"/>
  <c r="Q3" i="2"/>
  <c r="Q7" i="2"/>
  <c r="Q66" i="2"/>
  <c r="Q65" i="2"/>
  <c r="Q61" i="2"/>
  <c r="Q57" i="2"/>
  <c r="Q50" i="2"/>
  <c r="Q49" i="2"/>
  <c r="Q38" i="2"/>
  <c r="O13" i="2"/>
  <c r="Q21" i="2"/>
  <c r="Q25" i="2"/>
  <c r="O30" i="2"/>
  <c r="O40" i="2"/>
  <c r="T40" i="2" s="1"/>
  <c r="Q43" i="2"/>
  <c r="Q46" i="2"/>
  <c r="Q63" i="2"/>
  <c r="Q29" i="2"/>
  <c r="T29" i="2" s="1"/>
  <c r="O8" i="2"/>
  <c r="Q14" i="2"/>
  <c r="O20" i="2"/>
  <c r="T20" i="2" s="1"/>
  <c r="Q23" i="2"/>
  <c r="O24" i="2"/>
  <c r="O28" i="2"/>
  <c r="Q31" i="2"/>
  <c r="O37" i="2"/>
  <c r="Q39" i="2"/>
  <c r="O49" i="2"/>
  <c r="T49" i="2" s="1"/>
  <c r="O50" i="2"/>
  <c r="O51" i="2"/>
  <c r="Q52" i="2"/>
  <c r="Q53" i="2"/>
  <c r="Q54" i="2"/>
  <c r="Q55" i="2"/>
  <c r="O59" i="2"/>
  <c r="Q60" i="2"/>
  <c r="O64" i="2"/>
  <c r="Q8" i="2"/>
  <c r="Q19" i="2"/>
  <c r="O22" i="2"/>
  <c r="T22" i="2" s="1"/>
  <c r="O26" i="2"/>
  <c r="O42" i="2"/>
  <c r="Q45" i="2"/>
  <c r="Q47" i="2"/>
  <c r="O56" i="2"/>
  <c r="T56" i="2" s="1"/>
  <c r="Q12" i="2"/>
  <c r="Q13" i="2"/>
  <c r="O15" i="2"/>
  <c r="T15" i="2" s="1"/>
  <c r="Q27" i="2"/>
  <c r="K33" i="2"/>
  <c r="O7" i="2"/>
  <c r="T7" i="2" s="1"/>
  <c r="O9" i="2"/>
  <c r="T9" i="2" s="1"/>
  <c r="Q15" i="2"/>
  <c r="O19" i="2"/>
  <c r="O21" i="2"/>
  <c r="T21" i="2" s="1"/>
  <c r="Q24" i="2"/>
  <c r="O25" i="2"/>
  <c r="Q28" i="2"/>
  <c r="Q37" i="2"/>
  <c r="O43" i="2"/>
  <c r="T43" i="2" s="1"/>
  <c r="O44" i="2"/>
  <c r="T44" i="2" s="1"/>
  <c r="O45" i="2"/>
  <c r="O46" i="2"/>
  <c r="O47" i="2"/>
  <c r="T47" i="2" s="1"/>
  <c r="O48" i="2"/>
  <c r="T48" i="2" s="1"/>
  <c r="Q51" i="2"/>
  <c r="O57" i="2"/>
  <c r="T57" i="2" s="1"/>
  <c r="O58" i="2"/>
  <c r="T58" i="2" s="1"/>
  <c r="Q59" i="2"/>
  <c r="O63" i="2"/>
  <c r="T63" i="2" s="1"/>
  <c r="Q64" i="2"/>
  <c r="K68" i="2"/>
  <c r="Q32" i="2"/>
  <c r="K34" i="2"/>
  <c r="O12" i="1"/>
  <c r="T12" i="1" s="1"/>
  <c r="O15" i="1"/>
  <c r="O19" i="1"/>
  <c r="O23" i="1"/>
  <c r="O32" i="1"/>
  <c r="O35" i="1"/>
  <c r="O41" i="1"/>
  <c r="O46" i="1"/>
  <c r="O51" i="1"/>
  <c r="O52" i="1"/>
  <c r="T52" i="1" s="1"/>
  <c r="O4" i="1"/>
  <c r="O16" i="1"/>
  <c r="O20" i="1"/>
  <c r="O24" i="1"/>
  <c r="O31" i="1"/>
  <c r="O39" i="1"/>
  <c r="O40" i="1"/>
  <c r="O45" i="1"/>
  <c r="O50" i="1"/>
  <c r="O30" i="1"/>
  <c r="O37" i="1"/>
  <c r="O38" i="1"/>
  <c r="O43" i="1"/>
  <c r="O44" i="1"/>
  <c r="O49" i="1"/>
  <c r="T8" i="1"/>
  <c r="O9" i="1"/>
  <c r="O10" i="1"/>
  <c r="O14" i="1"/>
  <c r="O18" i="1"/>
  <c r="T18" i="1" s="1"/>
  <c r="O22" i="1"/>
  <c r="O33" i="1"/>
  <c r="O34" i="1"/>
  <c r="O36" i="1"/>
  <c r="T36" i="1" s="1"/>
  <c r="O42" i="1"/>
  <c r="O47" i="1"/>
  <c r="O48" i="1"/>
  <c r="Q51" i="1"/>
  <c r="K54" i="1"/>
  <c r="Q33" i="1"/>
  <c r="Q39" i="1"/>
  <c r="Q43" i="1"/>
  <c r="Q47" i="1"/>
  <c r="Q3" i="1"/>
  <c r="T18" i="2" l="1"/>
  <c r="T16" i="2"/>
  <c r="T28" i="2"/>
  <c r="T55" i="2"/>
  <c r="T12" i="2"/>
  <c r="T41" i="2"/>
  <c r="T59" i="2"/>
  <c r="T8" i="2"/>
  <c r="T54" i="2"/>
  <c r="T31" i="2"/>
  <c r="T23" i="2"/>
  <c r="T3" i="2"/>
  <c r="T6" i="1"/>
  <c r="T7" i="1"/>
  <c r="T48" i="1"/>
  <c r="T31" i="1"/>
  <c r="T5" i="1"/>
  <c r="T50" i="1"/>
  <c r="T41" i="1"/>
  <c r="T34" i="1"/>
  <c r="T45" i="1"/>
  <c r="T24" i="1"/>
  <c r="T15" i="1"/>
  <c r="T3" i="1"/>
  <c r="T47" i="1"/>
  <c r="T10" i="1"/>
  <c r="T37" i="1"/>
  <c r="T4" i="1"/>
  <c r="T19" i="1"/>
  <c r="T14" i="1"/>
  <c r="T38" i="1"/>
  <c r="T35" i="1"/>
  <c r="T49" i="1"/>
  <c r="T40" i="1"/>
  <c r="T20" i="1"/>
  <c r="T32" i="1"/>
  <c r="T42" i="1"/>
  <c r="T22" i="1"/>
  <c r="T9" i="1"/>
  <c r="T44" i="1"/>
  <c r="T30" i="1"/>
  <c r="T16" i="1"/>
  <c r="T46" i="1"/>
  <c r="T23" i="1"/>
  <c r="T26" i="1" s="1"/>
  <c r="T17" i="1"/>
  <c r="T65" i="2"/>
  <c r="T46" i="2"/>
  <c r="T32" i="2"/>
  <c r="T45" i="2"/>
  <c r="T19" i="2"/>
  <c r="T42" i="2"/>
  <c r="T51" i="2"/>
  <c r="T37" i="2"/>
  <c r="T13" i="2"/>
  <c r="T60" i="2"/>
  <c r="T53" i="2"/>
  <c r="T24" i="2"/>
  <c r="T25" i="2"/>
  <c r="T26" i="2"/>
  <c r="T64" i="2"/>
  <c r="T50" i="2"/>
  <c r="T30" i="2"/>
  <c r="T66" i="2"/>
  <c r="T52" i="2"/>
  <c r="T39" i="2"/>
  <c r="T27" i="2"/>
  <c r="T14" i="2"/>
  <c r="T62" i="2"/>
  <c r="T10" i="2"/>
  <c r="T33" i="1"/>
  <c r="T51" i="1"/>
  <c r="T43" i="1"/>
  <c r="T39" i="1"/>
  <c r="T34" i="2" l="1"/>
  <c r="T33" i="2"/>
  <c r="T54" i="1"/>
  <c r="T53" i="1"/>
  <c r="T27" i="1"/>
  <c r="T68" i="2"/>
  <c r="T67" i="2"/>
</calcChain>
</file>

<file path=xl/sharedStrings.xml><?xml version="1.0" encoding="utf-8"?>
<sst xmlns="http://schemas.openxmlformats.org/spreadsheetml/2006/main" count="372" uniqueCount="81">
  <si>
    <t>compound</t>
  </si>
  <si>
    <t>mz</t>
  </si>
  <si>
    <t>RT (peak apex)</t>
  </si>
  <si>
    <t>fwhm</t>
  </si>
  <si>
    <t>peak area</t>
  </si>
  <si>
    <t>simmetric</t>
  </si>
  <si>
    <t>note</t>
  </si>
  <si>
    <t>a</t>
  </si>
  <si>
    <t>b</t>
  </si>
  <si>
    <t>b/a</t>
  </si>
  <si>
    <t>S/N</t>
  </si>
  <si>
    <t>Kapp</t>
  </si>
  <si>
    <t>Lapp</t>
  </si>
  <si>
    <t>SKapp</t>
  </si>
  <si>
    <t>log_S/N</t>
  </si>
  <si>
    <t>range_S/N</t>
  </si>
  <si>
    <t>intVSmaxINT</t>
  </si>
  <si>
    <t>shape</t>
  </si>
  <si>
    <t>result</t>
  </si>
  <si>
    <t>betaine</t>
  </si>
  <si>
    <t>ni</t>
  </si>
  <si>
    <t>right tail</t>
  </si>
  <si>
    <t>valine</t>
  </si>
  <si>
    <t>yes</t>
  </si>
  <si>
    <t>leucine</t>
  </si>
  <si>
    <t>isoleucine</t>
  </si>
  <si>
    <t>fructose-6-phosphate</t>
  </si>
  <si>
    <t>uracil</t>
  </si>
  <si>
    <t>weird shape</t>
  </si>
  <si>
    <t>nicotinamide-n-oxide</t>
  </si>
  <si>
    <t>uridine</t>
  </si>
  <si>
    <t>5-hydroxy-indole acetic acid</t>
  </si>
  <si>
    <t>taurine</t>
  </si>
  <si>
    <t>sorbitol_mannitol</t>
  </si>
  <si>
    <t>hippuric acid</t>
  </si>
  <si>
    <t>glycourso-dexoycholic acid</t>
  </si>
  <si>
    <t>inosine</t>
  </si>
  <si>
    <t>d-homophenylalanine</t>
  </si>
  <si>
    <t>l-phenylalanine</t>
  </si>
  <si>
    <t>l-kynurenine</t>
  </si>
  <si>
    <t>biotin</t>
  </si>
  <si>
    <t>l-tryptophan</t>
  </si>
  <si>
    <t>d,l-pantotheic acid</t>
  </si>
  <si>
    <t>glu-val-phe</t>
  </si>
  <si>
    <t>cis-4-hydroxy-d-proline</t>
  </si>
  <si>
    <t>no</t>
  </si>
  <si>
    <t>MIN</t>
  </si>
  <si>
    <t>Median</t>
  </si>
  <si>
    <t>MAX</t>
  </si>
  <si>
    <t>Average</t>
  </si>
  <si>
    <t>light</t>
  </si>
  <si>
    <t>large</t>
  </si>
  <si>
    <t>double</t>
  </si>
  <si>
    <t>too narrow?</t>
  </si>
  <si>
    <t>logP</t>
  </si>
  <si>
    <t>Sapp</t>
  </si>
  <si>
    <t>l-phenyllactic acid</t>
  </si>
  <si>
    <t>myo-inositol</t>
  </si>
  <si>
    <t>fumaric acid</t>
  </si>
  <si>
    <t>citric acid</t>
  </si>
  <si>
    <t>enormous tail</t>
  </si>
  <si>
    <t>5-hydroxy indole acetic acid</t>
  </si>
  <si>
    <t>double peak</t>
  </si>
  <si>
    <t>Hydroxy-Hippuric acid</t>
  </si>
  <si>
    <t>tetradecanoic acid</t>
  </si>
  <si>
    <t>3-indole acetic acid</t>
  </si>
  <si>
    <t>glycourso-deoxycholic acid</t>
  </si>
  <si>
    <t>d-,l-pantotheic acid</t>
  </si>
  <si>
    <t>adipic acid</t>
  </si>
  <si>
    <t>deoxyguanosine-5-phosphate</t>
  </si>
  <si>
    <t>right tailing</t>
  </si>
  <si>
    <t>median</t>
  </si>
  <si>
    <t>mean</t>
  </si>
  <si>
    <t>sorbitol</t>
  </si>
  <si>
    <t>mannitol</t>
  </si>
  <si>
    <t>too strict?</t>
  </si>
  <si>
    <t xml:space="preserve">ni </t>
  </si>
  <si>
    <t>AA method</t>
  </si>
  <si>
    <t>AF method</t>
  </si>
  <si>
    <t>2-hydroxy-indole acetic acid</t>
  </si>
  <si>
    <t>asymmetric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</si>
</sst>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2" fontId="0" fillId="0" borderId="0" xfId="0" applyNumberFormat="1"/>
    <xf numFmtId="0" fontId="0" fillId="0" borderId="0" xfId="0" applyFont="1"/>
    <xf numFmtId="0" fontId="0" fillId="0" borderId="1" xfId="0" applyBorder="1"/>
    <xf numFmtId="2" fontId="0" fillId="0" borderId="3" xfId="0" applyNumberFormat="1" applyBorder="1"/>
    <xf numFmtId="0" fontId="0" fillId="0" borderId="3" xfId="0" applyBorder="1"/>
    <xf numFmtId="0" fontId="0" fillId="0" borderId="1" xfId="0" applyFont="1" applyBorder="1"/>
    <xf numFmtId="0" fontId="2" fillId="0" borderId="1" xfId="0" applyFont="1" applyBorder="1"/>
    <xf numFmtId="2" fontId="3" fillId="0" borderId="4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2" fontId="1" fillId="0" borderId="3" xfId="0" applyNumberFormat="1" applyFont="1" applyBorder="1"/>
    <xf numFmtId="2" fontId="2" fillId="0" borderId="0" xfId="0" applyNumberFormat="1" applyFont="1"/>
    <xf numFmtId="1" fontId="2" fillId="0" borderId="0" xfId="0" applyNumberFormat="1" applyFont="1"/>
    <xf numFmtId="1" fontId="0" fillId="0" borderId="0" xfId="0" applyNumberFormat="1"/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workbookViewId="0">
      <selection activeCell="A53" sqref="A53"/>
    </sheetView>
  </sheetViews>
  <sheetFormatPr defaultColWidth="9.140625" defaultRowHeight="15" x14ac:dyDescent="0.25"/>
  <cols>
    <col min="1" max="1" width="26.140625" bestFit="1" customWidth="1"/>
    <col min="2" max="2" width="5.28515625" style="2" bestFit="1" customWidth="1"/>
    <col min="3" max="3" width="6.5703125" style="2" bestFit="1" customWidth="1"/>
    <col min="4" max="4" width="14" style="2" bestFit="1" customWidth="1"/>
    <col min="5" max="5" width="6.140625" style="2" bestFit="1" customWidth="1"/>
    <col min="6" max="6" width="12.5703125" style="2" bestFit="1" customWidth="1"/>
    <col min="7" max="7" width="9.85546875" style="2" bestFit="1" customWidth="1"/>
    <col min="8" max="8" width="11.85546875" style="2" bestFit="1" customWidth="1"/>
    <col min="9" max="11" width="4.5703125" style="2" bestFit="1" customWidth="1"/>
    <col min="12" max="12" width="8.5703125" style="2" bestFit="1" customWidth="1"/>
    <col min="13" max="13" width="5.5703125" style="2" bestFit="1" customWidth="1"/>
    <col min="14" max="14" width="5.28515625" style="2" bestFit="1" customWidth="1"/>
    <col min="15" max="15" width="6.42578125" style="2" bestFit="1" customWidth="1"/>
    <col min="16" max="16" width="8" style="2" bestFit="1" customWidth="1"/>
    <col min="17" max="17" width="10.28515625" style="2" bestFit="1" customWidth="1"/>
    <col min="18" max="18" width="12.42578125" style="2" bestFit="1" customWidth="1"/>
    <col min="19" max="19" width="6.28515625" style="2" bestFit="1" customWidth="1"/>
    <col min="20" max="20" width="6.140625" style="2" bestFit="1" customWidth="1"/>
  </cols>
  <sheetData>
    <row r="1" spans="1:20" ht="23.25" x14ac:dyDescent="0.35">
      <c r="A1" s="15" t="s">
        <v>77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0" x14ac:dyDescent="0.25">
      <c r="A2" s="1" t="s">
        <v>0</v>
      </c>
      <c r="B2" s="12" t="s">
        <v>54</v>
      </c>
      <c r="C2" s="12" t="s">
        <v>1</v>
      </c>
      <c r="D2" s="12" t="s">
        <v>2</v>
      </c>
      <c r="E2" s="12" t="s">
        <v>3</v>
      </c>
      <c r="F2" s="12" t="s">
        <v>4</v>
      </c>
      <c r="G2" s="12" t="s">
        <v>5</v>
      </c>
      <c r="H2" s="12" t="s">
        <v>6</v>
      </c>
      <c r="I2" s="12" t="s">
        <v>7</v>
      </c>
      <c r="J2" s="12" t="s">
        <v>8</v>
      </c>
      <c r="K2" s="12" t="s">
        <v>9</v>
      </c>
      <c r="L2" s="12" t="s">
        <v>10</v>
      </c>
      <c r="M2" s="12" t="s">
        <v>11</v>
      </c>
      <c r="N2" s="12" t="s">
        <v>12</v>
      </c>
      <c r="O2" s="12" t="s">
        <v>13</v>
      </c>
      <c r="P2" s="12" t="s">
        <v>14</v>
      </c>
      <c r="Q2" s="12" t="s">
        <v>15</v>
      </c>
      <c r="R2" s="12" t="s">
        <v>16</v>
      </c>
      <c r="S2" s="12" t="s">
        <v>17</v>
      </c>
      <c r="T2" s="12" t="s">
        <v>18</v>
      </c>
    </row>
    <row r="3" spans="1:20" x14ac:dyDescent="0.25">
      <c r="A3" t="s">
        <v>19</v>
      </c>
      <c r="B3" s="2">
        <v>-3.25</v>
      </c>
      <c r="C3" s="2">
        <v>118.08620000000001</v>
      </c>
      <c r="D3" s="2">
        <v>12.77</v>
      </c>
      <c r="E3" s="2">
        <v>0.28999999999999998</v>
      </c>
      <c r="F3" s="2">
        <v>46355025</v>
      </c>
      <c r="G3" s="2" t="s">
        <v>20</v>
      </c>
      <c r="H3" s="2" t="s">
        <v>21</v>
      </c>
      <c r="I3" s="2">
        <v>0.17</v>
      </c>
      <c r="J3" s="2">
        <v>0.4</v>
      </c>
      <c r="K3" s="2">
        <f>J3/I3</f>
        <v>2.3529411764705883</v>
      </c>
      <c r="L3" s="2">
        <v>1624</v>
      </c>
      <c r="M3" s="2">
        <f t="shared" ref="M3:M10" si="0">(D3-0.78)/0.78</f>
        <v>15.371794871794872</v>
      </c>
      <c r="N3" s="2">
        <f>LOG10(M3)</f>
        <v>1.1867245804083684</v>
      </c>
      <c r="O3" s="2">
        <f t="shared" ref="O3:O10" si="1">(N3-MIN(N$3:N$49))/(MAX(N$3:N$49)-MIN(N$3:N$49))</f>
        <v>0.91174847418372085</v>
      </c>
      <c r="P3" s="2">
        <f>LOG10(L3)</f>
        <v>3.2105860249051563</v>
      </c>
      <c r="Q3" s="2">
        <f t="shared" ref="Q3:Q24" si="2">(P3 - MIN(P$3:P$49))/(MAX(P$3:P$49)-MIN(P$3:P$49))</f>
        <v>0.46816102453494951</v>
      </c>
      <c r="R3" s="2">
        <f>F3/F30</f>
        <v>0.24555813620569292</v>
      </c>
      <c r="S3" s="2">
        <v>0.5</v>
      </c>
      <c r="T3" s="2">
        <f>(O3 *Q3 * (0.5*R3 + 0.5 *S3)^2)</f>
        <v>5.9316202165184802E-2</v>
      </c>
    </row>
    <row r="4" spans="1:20" x14ac:dyDescent="0.25">
      <c r="A4" t="s">
        <v>22</v>
      </c>
      <c r="B4" s="2">
        <v>0.2</v>
      </c>
      <c r="C4" s="2">
        <v>118.08620000000001</v>
      </c>
      <c r="D4" s="2">
        <v>13.48</v>
      </c>
      <c r="E4" s="2">
        <v>0.17</v>
      </c>
      <c r="F4" s="2">
        <v>4109693</v>
      </c>
      <c r="G4" s="2" t="s">
        <v>23</v>
      </c>
      <c r="I4" s="2">
        <v>0.14000000000000001</v>
      </c>
      <c r="J4" s="2">
        <v>0.22</v>
      </c>
      <c r="K4" s="2">
        <f>J4/I4</f>
        <v>1.5714285714285714</v>
      </c>
      <c r="L4" s="2">
        <v>143</v>
      </c>
      <c r="M4" s="2">
        <f t="shared" si="0"/>
        <v>16.282051282051285</v>
      </c>
      <c r="N4" s="2">
        <f>LOG10(M4)</f>
        <v>1.2117091182654764</v>
      </c>
      <c r="O4" s="2">
        <f t="shared" si="1"/>
        <v>0.93058102243614582</v>
      </c>
      <c r="P4" s="2">
        <f t="shared" ref="P4:P24" si="3">LOG10(L4)</f>
        <v>2.1553360374650619</v>
      </c>
      <c r="Q4" s="2">
        <f t="shared" si="2"/>
        <v>0.13213934445301029</v>
      </c>
      <c r="R4" s="2">
        <f>F4/F31</f>
        <v>0.11713841345002217</v>
      </c>
      <c r="S4" s="2">
        <v>1</v>
      </c>
      <c r="T4" s="2">
        <f t="shared" ref="T4:T52" si="4">(O4 *Q4 * (0.5*R4 + 0.5 *S4)^2)</f>
        <v>3.836545200983453E-2</v>
      </c>
    </row>
    <row r="5" spans="1:20" x14ac:dyDescent="0.25">
      <c r="A5" t="s">
        <v>24</v>
      </c>
      <c r="B5" s="2">
        <v>0.73</v>
      </c>
      <c r="C5" s="2">
        <v>132.1019</v>
      </c>
      <c r="D5" s="2">
        <v>11.76</v>
      </c>
      <c r="E5" s="2">
        <v>0.15</v>
      </c>
      <c r="F5" s="2">
        <v>9242359</v>
      </c>
      <c r="G5" s="2" t="s">
        <v>23</v>
      </c>
      <c r="I5" s="2">
        <v>0.16</v>
      </c>
      <c r="J5" s="2">
        <v>0.18</v>
      </c>
      <c r="K5" s="2">
        <f t="shared" ref="K5:K24" si="5">J5/I5</f>
        <v>1.125</v>
      </c>
      <c r="L5" s="2">
        <v>193</v>
      </c>
      <c r="M5" s="2">
        <f t="shared" si="0"/>
        <v>14.076923076923077</v>
      </c>
      <c r="N5" s="2">
        <f t="shared" ref="N5:N24" si="6">LOG10(M5)</f>
        <v>1.1485077374235928</v>
      </c>
      <c r="O5" s="2">
        <f t="shared" si="1"/>
        <v>0.88294183610690846</v>
      </c>
      <c r="P5" s="2">
        <f t="shared" si="3"/>
        <v>2.2855573090077739</v>
      </c>
      <c r="Q5" s="2">
        <f t="shared" si="2"/>
        <v>0.17360550978539563</v>
      </c>
      <c r="R5" s="2">
        <f>F5/F32</f>
        <v>0.11168693750554969</v>
      </c>
      <c r="S5" s="2">
        <v>1</v>
      </c>
      <c r="T5" s="2">
        <f t="shared" si="4"/>
        <v>4.735879174069195E-2</v>
      </c>
    </row>
    <row r="6" spans="1:20" x14ac:dyDescent="0.25">
      <c r="A6" t="s">
        <v>25</v>
      </c>
      <c r="B6" s="2">
        <v>0.71</v>
      </c>
      <c r="C6" s="2">
        <v>132.1019</v>
      </c>
      <c r="D6" s="2">
        <v>12.14</v>
      </c>
      <c r="E6" s="2">
        <v>0.16</v>
      </c>
      <c r="F6" s="2">
        <v>10791393</v>
      </c>
      <c r="G6" s="2" t="s">
        <v>23</v>
      </c>
      <c r="I6" s="2">
        <v>0.18</v>
      </c>
      <c r="J6" s="2">
        <v>0.2</v>
      </c>
      <c r="K6" s="2">
        <f t="shared" si="5"/>
        <v>1.1111111111111112</v>
      </c>
      <c r="L6" s="2">
        <v>285</v>
      </c>
      <c r="M6" s="2">
        <f t="shared" si="0"/>
        <v>14.564102564102566</v>
      </c>
      <c r="N6" s="2">
        <f t="shared" si="6"/>
        <v>1.1632837286845197</v>
      </c>
      <c r="O6" s="2">
        <f t="shared" si="1"/>
        <v>0.89407950733342045</v>
      </c>
      <c r="P6" s="2">
        <f t="shared" si="3"/>
        <v>2.4548448600085102</v>
      </c>
      <c r="Q6" s="2">
        <f t="shared" si="2"/>
        <v>0.2275114922362636</v>
      </c>
      <c r="R6" s="2">
        <f>F6/F33</f>
        <v>0.17371201721275142</v>
      </c>
      <c r="S6" s="2">
        <v>1</v>
      </c>
      <c r="T6" s="2">
        <f t="shared" si="4"/>
        <v>7.0055557061352455E-2</v>
      </c>
    </row>
    <row r="7" spans="1:20" x14ac:dyDescent="0.25">
      <c r="A7" t="s">
        <v>26</v>
      </c>
      <c r="B7" s="2">
        <v>-0.35</v>
      </c>
      <c r="C7" s="2">
        <v>261.03649999999999</v>
      </c>
      <c r="D7" s="2">
        <v>16.48</v>
      </c>
      <c r="E7" s="2">
        <v>0.08</v>
      </c>
      <c r="F7" s="2">
        <v>1032429</v>
      </c>
      <c r="G7" s="2" t="s">
        <v>20</v>
      </c>
      <c r="H7" s="2" t="s">
        <v>21</v>
      </c>
      <c r="I7" s="2">
        <v>0.06</v>
      </c>
      <c r="J7" s="2">
        <v>0.14000000000000001</v>
      </c>
      <c r="K7" s="2">
        <f t="shared" si="5"/>
        <v>2.3333333333333335</v>
      </c>
      <c r="L7" s="2">
        <v>1097</v>
      </c>
      <c r="M7" s="2">
        <f t="shared" si="0"/>
        <v>20.128205128205128</v>
      </c>
      <c r="N7" s="2">
        <f t="shared" si="6"/>
        <v>1.3038050497187532</v>
      </c>
      <c r="O7" s="2">
        <f t="shared" si="1"/>
        <v>1</v>
      </c>
      <c r="P7" s="2">
        <f t="shared" si="3"/>
        <v>3.0402066275747113</v>
      </c>
      <c r="Q7" s="2">
        <f t="shared" si="2"/>
        <v>0.41390736708529752</v>
      </c>
      <c r="R7" s="2">
        <v>1</v>
      </c>
      <c r="S7" s="2">
        <v>0.5</v>
      </c>
      <c r="T7" s="2">
        <f t="shared" si="4"/>
        <v>0.23282289398547984</v>
      </c>
    </row>
    <row r="8" spans="1:20" x14ac:dyDescent="0.25">
      <c r="A8" t="s">
        <v>27</v>
      </c>
      <c r="B8" s="2">
        <v>-0.71</v>
      </c>
      <c r="C8" s="2">
        <v>113.0346</v>
      </c>
      <c r="D8" s="2">
        <v>1.52</v>
      </c>
      <c r="E8" s="2">
        <v>0.09</v>
      </c>
      <c r="F8" s="2">
        <v>27344</v>
      </c>
      <c r="G8" s="2" t="s">
        <v>23</v>
      </c>
      <c r="H8" s="2" t="s">
        <v>28</v>
      </c>
      <c r="I8" s="2">
        <v>0.1</v>
      </c>
      <c r="J8" s="2">
        <v>0.16</v>
      </c>
      <c r="K8" s="2">
        <f t="shared" si="5"/>
        <v>1.5999999999999999</v>
      </c>
      <c r="L8" s="2">
        <v>55</v>
      </c>
      <c r="M8" s="2">
        <f t="shared" si="0"/>
        <v>0.94871794871794868</v>
      </c>
      <c r="N8" s="2">
        <f t="shared" si="6"/>
        <v>-2.2862882959504227E-2</v>
      </c>
      <c r="O8" s="2">
        <f t="shared" si="1"/>
        <v>0</v>
      </c>
      <c r="P8" s="2">
        <f t="shared" si="3"/>
        <v>1.7403626894942439</v>
      </c>
      <c r="Q8" s="2">
        <f t="shared" si="2"/>
        <v>0</v>
      </c>
      <c r="R8" s="2">
        <f>F8/F35</f>
        <v>0.88759048268250718</v>
      </c>
      <c r="S8" s="2">
        <v>1</v>
      </c>
      <c r="T8" s="2">
        <f t="shared" si="4"/>
        <v>0</v>
      </c>
    </row>
    <row r="9" spans="1:20" x14ac:dyDescent="0.25">
      <c r="A9" t="s">
        <v>29</v>
      </c>
      <c r="B9" s="2">
        <v>-2.68</v>
      </c>
      <c r="C9" s="2">
        <v>139.05019999999999</v>
      </c>
      <c r="D9" s="2">
        <v>2.46</v>
      </c>
      <c r="E9" s="2">
        <v>0.17</v>
      </c>
      <c r="F9" s="2">
        <v>249031346</v>
      </c>
      <c r="G9" s="2" t="s">
        <v>20</v>
      </c>
      <c r="H9" s="2" t="s">
        <v>21</v>
      </c>
      <c r="I9" s="2">
        <v>0.1</v>
      </c>
      <c r="J9" s="2">
        <v>0.25</v>
      </c>
      <c r="K9" s="2">
        <f t="shared" si="5"/>
        <v>2.5</v>
      </c>
      <c r="L9" s="2">
        <v>38834</v>
      </c>
      <c r="M9" s="2">
        <f t="shared" si="0"/>
        <v>2.1538461538461537</v>
      </c>
      <c r="N9" s="2">
        <f t="shared" si="6"/>
        <v>0.33321467903538243</v>
      </c>
      <c r="O9" s="2">
        <f t="shared" si="1"/>
        <v>0.26839991622925763</v>
      </c>
      <c r="P9" s="2">
        <f t="shared" si="3"/>
        <v>4.5892121262776389</v>
      </c>
      <c r="Q9" s="2">
        <f t="shared" si="2"/>
        <v>0.90715487841006592</v>
      </c>
      <c r="R9" s="2">
        <f>F9/F36</f>
        <v>0.89435202635324385</v>
      </c>
      <c r="S9" s="2">
        <v>0.5</v>
      </c>
      <c r="T9" s="2">
        <f t="shared" si="4"/>
        <v>0.11834466628743623</v>
      </c>
    </row>
    <row r="10" spans="1:20" x14ac:dyDescent="0.25">
      <c r="A10" t="s">
        <v>30</v>
      </c>
      <c r="B10" s="2">
        <v>-1.61</v>
      </c>
      <c r="C10" s="2">
        <v>245.07679999999999</v>
      </c>
      <c r="D10" s="2">
        <v>4.0999999999999996</v>
      </c>
      <c r="E10" s="2">
        <v>0.21</v>
      </c>
      <c r="F10" s="2">
        <v>16401982</v>
      </c>
      <c r="G10" s="2" t="s">
        <v>20</v>
      </c>
      <c r="I10" s="2">
        <v>0.13</v>
      </c>
      <c r="J10" s="2">
        <v>0.27</v>
      </c>
      <c r="K10" s="2">
        <f t="shared" si="5"/>
        <v>2.0769230769230771</v>
      </c>
      <c r="L10" s="2">
        <v>267</v>
      </c>
      <c r="M10" s="2">
        <f t="shared" si="0"/>
        <v>4.2564102564102555</v>
      </c>
      <c r="N10" s="2">
        <f t="shared" si="6"/>
        <v>0.62904348101355578</v>
      </c>
      <c r="O10" s="2">
        <f t="shared" si="1"/>
        <v>0.49138623759225203</v>
      </c>
      <c r="P10" s="2">
        <f t="shared" si="3"/>
        <v>2.4265112613645754</v>
      </c>
      <c r="Q10" s="2">
        <f t="shared" si="2"/>
        <v>0.21848926666656862</v>
      </c>
      <c r="R10" s="2">
        <v>1</v>
      </c>
      <c r="S10" s="2">
        <v>0.5</v>
      </c>
      <c r="T10" s="2">
        <f t="shared" si="4"/>
        <v>6.0391473019636162E-2</v>
      </c>
    </row>
    <row r="11" spans="1:20" x14ac:dyDescent="0.25">
      <c r="A11" t="s">
        <v>31</v>
      </c>
      <c r="B11" s="2">
        <v>0.26</v>
      </c>
      <c r="Q11" s="2">
        <f t="shared" si="2"/>
        <v>-0.55418109626746304</v>
      </c>
      <c r="R11" s="2">
        <f t="shared" ref="R11:R24" si="7">F11/F38</f>
        <v>0</v>
      </c>
      <c r="T11" s="2">
        <f t="shared" si="4"/>
        <v>0</v>
      </c>
    </row>
    <row r="12" spans="1:20" x14ac:dyDescent="0.25">
      <c r="A12" t="s">
        <v>32</v>
      </c>
      <c r="B12" s="2">
        <v>-2.46</v>
      </c>
      <c r="C12" s="2">
        <v>126.02200000000001</v>
      </c>
      <c r="D12" s="2">
        <v>15.21</v>
      </c>
      <c r="E12" s="2">
        <v>0.09</v>
      </c>
      <c r="F12" s="2">
        <v>2646522</v>
      </c>
      <c r="G12" s="2" t="s">
        <v>23</v>
      </c>
      <c r="I12" s="2">
        <v>0.08</v>
      </c>
      <c r="J12" s="2">
        <v>0.11</v>
      </c>
      <c r="K12" s="2">
        <f t="shared" si="5"/>
        <v>1.375</v>
      </c>
      <c r="L12" s="2">
        <v>1878</v>
      </c>
      <c r="M12" s="2">
        <f>(D12-0.78)/0.78</f>
        <v>18.5</v>
      </c>
      <c r="N12" s="2">
        <f t="shared" si="6"/>
        <v>1.2671717284030137</v>
      </c>
      <c r="O12" s="2">
        <f>(N12-MIN(N$3:N$49))/(MAX(N$3:N$49)-MIN(N$3:N$49))</f>
        <v>0.97238697008241948</v>
      </c>
      <c r="P12" s="2">
        <f t="shared" si="3"/>
        <v>3.2736955879300922</v>
      </c>
      <c r="Q12" s="2">
        <f t="shared" si="2"/>
        <v>0.48825690859017656</v>
      </c>
      <c r="R12" s="2">
        <f t="shared" si="7"/>
        <v>0.19262987414491861</v>
      </c>
      <c r="S12" s="2">
        <v>1</v>
      </c>
      <c r="T12" s="2">
        <f t="shared" si="4"/>
        <v>0.16882583405939786</v>
      </c>
    </row>
    <row r="13" spans="1:20" x14ac:dyDescent="0.25">
      <c r="A13" t="s">
        <v>33</v>
      </c>
      <c r="B13" s="2">
        <v>-4.67</v>
      </c>
      <c r="Q13" s="2">
        <f t="shared" si="2"/>
        <v>-0.55418109626746304</v>
      </c>
      <c r="R13" s="2">
        <f t="shared" si="7"/>
        <v>0</v>
      </c>
      <c r="T13" s="2">
        <f t="shared" si="4"/>
        <v>0</v>
      </c>
    </row>
    <row r="14" spans="1:20" x14ac:dyDescent="0.25">
      <c r="A14" t="s">
        <v>34</v>
      </c>
      <c r="B14" s="2">
        <v>0.31</v>
      </c>
      <c r="C14" s="2">
        <v>180.06549999999999</v>
      </c>
      <c r="D14" s="2">
        <v>6.54</v>
      </c>
      <c r="E14" s="2">
        <v>0.14000000000000001</v>
      </c>
      <c r="F14" s="2">
        <v>60109</v>
      </c>
      <c r="G14" s="2" t="s">
        <v>23</v>
      </c>
      <c r="I14" s="2">
        <v>0.09</v>
      </c>
      <c r="J14" s="2">
        <v>0.17</v>
      </c>
      <c r="K14" s="2">
        <f t="shared" si="5"/>
        <v>1.8888888888888891</v>
      </c>
      <c r="L14" s="2">
        <v>68</v>
      </c>
      <c r="M14" s="2">
        <f t="shared" ref="M14:M24" si="8">(D14-0.78)/0.78</f>
        <v>7.3846153846153841</v>
      </c>
      <c r="N14" s="2">
        <f t="shared" si="6"/>
        <v>0.86832788073273159</v>
      </c>
      <c r="O14" s="2">
        <f t="shared" ref="O14:O24" si="9">(N14-MIN(N$3:N$49))/(MAX(N$3:N$49)-MIN(N$3:N$49))</f>
        <v>0.67175119089003177</v>
      </c>
      <c r="P14" s="2">
        <f t="shared" si="3"/>
        <v>1.8325089127062364</v>
      </c>
      <c r="Q14" s="2">
        <f t="shared" si="2"/>
        <v>2.9341984463806356E-2</v>
      </c>
      <c r="R14" s="2">
        <f t="shared" si="7"/>
        <v>2.0216645595398694E-2</v>
      </c>
      <c r="S14" s="2">
        <v>1</v>
      </c>
      <c r="T14" s="2">
        <f t="shared" si="4"/>
        <v>5.1288824641777409E-3</v>
      </c>
    </row>
    <row r="15" spans="1:20" x14ac:dyDescent="0.25">
      <c r="A15" t="s">
        <v>35</v>
      </c>
      <c r="B15" s="2">
        <v>3.53</v>
      </c>
      <c r="C15" s="2">
        <v>450.32069999999999</v>
      </c>
      <c r="D15" s="2">
        <v>6.68</v>
      </c>
      <c r="E15" s="2">
        <v>0.08</v>
      </c>
      <c r="F15" s="2">
        <v>702075</v>
      </c>
      <c r="G15" s="2" t="s">
        <v>23</v>
      </c>
      <c r="I15" s="2">
        <v>0.06</v>
      </c>
      <c r="J15" s="2">
        <v>0.1</v>
      </c>
      <c r="K15" s="2">
        <f t="shared" si="5"/>
        <v>1.6666666666666667</v>
      </c>
      <c r="L15" s="2">
        <v>505</v>
      </c>
      <c r="M15" s="2">
        <f t="shared" si="8"/>
        <v>7.564102564102563</v>
      </c>
      <c r="N15" s="2">
        <f t="shared" si="6"/>
        <v>0.87875740895166377</v>
      </c>
      <c r="O15" s="2">
        <f t="shared" si="9"/>
        <v>0.67961263681936634</v>
      </c>
      <c r="P15" s="2">
        <f t="shared" si="3"/>
        <v>2.7032913781186614</v>
      </c>
      <c r="Q15" s="2">
        <f t="shared" si="2"/>
        <v>0.3066239465546961</v>
      </c>
      <c r="R15" s="2">
        <f t="shared" si="7"/>
        <v>0.16542049072330511</v>
      </c>
      <c r="S15" s="2">
        <v>1</v>
      </c>
      <c r="T15" s="2">
        <f t="shared" si="4"/>
        <v>7.0757555847703546E-2</v>
      </c>
    </row>
    <row r="16" spans="1:20" x14ac:dyDescent="0.25">
      <c r="A16" t="s">
        <v>36</v>
      </c>
      <c r="B16" s="2">
        <v>-1.91</v>
      </c>
      <c r="C16" s="2">
        <v>269.08819999999997</v>
      </c>
      <c r="D16" s="2">
        <v>7.12</v>
      </c>
      <c r="E16" s="2">
        <v>0.08</v>
      </c>
      <c r="F16" s="2">
        <v>4311929</v>
      </c>
      <c r="G16" s="2" t="s">
        <v>23</v>
      </c>
      <c r="I16" s="2">
        <v>0.08</v>
      </c>
      <c r="J16" s="2">
        <v>0.12</v>
      </c>
      <c r="K16" s="2">
        <f t="shared" si="5"/>
        <v>1.5</v>
      </c>
      <c r="L16" s="2">
        <v>1180</v>
      </c>
      <c r="M16" s="2">
        <f t="shared" si="8"/>
        <v>8.1282051282051277</v>
      </c>
      <c r="N16" s="2">
        <f t="shared" si="6"/>
        <v>0.90999465519125222</v>
      </c>
      <c r="O16" s="2">
        <f t="shared" si="9"/>
        <v>0.70315827734489489</v>
      </c>
      <c r="P16" s="2">
        <f t="shared" si="3"/>
        <v>3.0718820073061255</v>
      </c>
      <c r="Q16" s="2">
        <f t="shared" si="2"/>
        <v>0.4239937110239535</v>
      </c>
      <c r="R16" s="2">
        <f t="shared" si="7"/>
        <v>9.8169341578631358E-2</v>
      </c>
      <c r="S16" s="2">
        <v>1</v>
      </c>
      <c r="T16" s="2">
        <f t="shared" si="4"/>
        <v>8.9885812211728269E-2</v>
      </c>
    </row>
    <row r="17" spans="1:21" x14ac:dyDescent="0.25">
      <c r="A17" t="s">
        <v>37</v>
      </c>
      <c r="B17" s="2">
        <v>1.53</v>
      </c>
      <c r="C17" s="2">
        <v>180.1018</v>
      </c>
      <c r="D17" s="2">
        <v>7.3</v>
      </c>
      <c r="E17" s="2">
        <v>0.05</v>
      </c>
      <c r="F17" s="2">
        <v>11051887</v>
      </c>
      <c r="G17" s="2" t="s">
        <v>23</v>
      </c>
      <c r="I17" s="2">
        <v>0.04</v>
      </c>
      <c r="J17" s="2">
        <v>0.08</v>
      </c>
      <c r="K17" s="2">
        <f t="shared" si="5"/>
        <v>2</v>
      </c>
      <c r="L17" s="2">
        <v>15060</v>
      </c>
      <c r="M17" s="2">
        <f t="shared" si="8"/>
        <v>8.3589743589743577</v>
      </c>
      <c r="N17" s="2">
        <f t="shared" si="6"/>
        <v>0.92215299304143972</v>
      </c>
      <c r="O17" s="2">
        <f t="shared" si="9"/>
        <v>0.7123228448683161</v>
      </c>
      <c r="P17" s="2">
        <f t="shared" si="3"/>
        <v>4.1778249718646814</v>
      </c>
      <c r="Q17" s="2">
        <f t="shared" si="2"/>
        <v>0.77615748022453168</v>
      </c>
      <c r="R17" s="2">
        <f t="shared" si="7"/>
        <v>0.12783855504958896</v>
      </c>
      <c r="S17" s="2">
        <v>1</v>
      </c>
      <c r="T17" s="2">
        <f t="shared" si="4"/>
        <v>0.17581689358716757</v>
      </c>
    </row>
    <row r="18" spans="1:21" x14ac:dyDescent="0.25">
      <c r="A18" t="s">
        <v>38</v>
      </c>
      <c r="B18" s="2">
        <v>1.1100000000000001</v>
      </c>
      <c r="C18" s="2">
        <v>166.08629999999999</v>
      </c>
      <c r="D18" s="2">
        <v>7.6</v>
      </c>
      <c r="E18" s="2">
        <v>0.06</v>
      </c>
      <c r="F18" s="2">
        <v>9812099</v>
      </c>
      <c r="G18" s="2" t="s">
        <v>23</v>
      </c>
      <c r="I18" s="2">
        <v>6.5000000000000002E-2</v>
      </c>
      <c r="J18" s="2">
        <v>7.0000000000000007E-2</v>
      </c>
      <c r="K18" s="2">
        <f t="shared" si="5"/>
        <v>1.0769230769230771</v>
      </c>
      <c r="L18" s="2">
        <v>8835</v>
      </c>
      <c r="M18" s="2">
        <f t="shared" si="8"/>
        <v>8.7435897435897427</v>
      </c>
      <c r="N18" s="2">
        <f t="shared" si="6"/>
        <v>0.94168977196599846</v>
      </c>
      <c r="O18" s="2">
        <f t="shared" si="9"/>
        <v>0.7270490460851633</v>
      </c>
      <c r="P18" s="2">
        <f t="shared" si="3"/>
        <v>3.9462065538427828</v>
      </c>
      <c r="Q18" s="2">
        <f t="shared" si="2"/>
        <v>0.70240357272585252</v>
      </c>
      <c r="R18" s="2">
        <f t="shared" si="7"/>
        <v>9.4275594105117655E-2</v>
      </c>
      <c r="S18" s="2">
        <v>1</v>
      </c>
      <c r="T18" s="2">
        <f t="shared" si="4"/>
        <v>0.15287759988659871</v>
      </c>
    </row>
    <row r="19" spans="1:21" x14ac:dyDescent="0.25">
      <c r="A19" t="s">
        <v>39</v>
      </c>
      <c r="B19" s="2">
        <v>1.0900000000000001</v>
      </c>
      <c r="C19" s="2">
        <v>209.09200000000001</v>
      </c>
      <c r="D19" s="2">
        <v>7.66</v>
      </c>
      <c r="E19" s="2">
        <v>0.06</v>
      </c>
      <c r="F19" s="2">
        <v>8259300</v>
      </c>
      <c r="G19" s="2" t="s">
        <v>23</v>
      </c>
      <c r="I19" s="2">
        <v>0.05</v>
      </c>
      <c r="J19" s="2">
        <v>0.08</v>
      </c>
      <c r="K19" s="2">
        <f t="shared" si="5"/>
        <v>1.5999999999999999</v>
      </c>
      <c r="L19" s="2">
        <v>13099</v>
      </c>
      <c r="M19" s="2">
        <f t="shared" si="8"/>
        <v>8.8205128205128194</v>
      </c>
      <c r="N19" s="2">
        <f t="shared" si="6"/>
        <v>0.94549383554503086</v>
      </c>
      <c r="O19" s="2">
        <f t="shared" si="9"/>
        <v>0.72991642795618872</v>
      </c>
      <c r="P19" s="2">
        <f t="shared" si="3"/>
        <v>4.1172381421398194</v>
      </c>
      <c r="Q19" s="2">
        <f t="shared" si="2"/>
        <v>0.75686490637255399</v>
      </c>
      <c r="R19" s="2">
        <f t="shared" si="7"/>
        <v>8.6421285797179156E-2</v>
      </c>
      <c r="S19" s="2">
        <v>1</v>
      </c>
      <c r="T19" s="2">
        <f t="shared" si="4"/>
        <v>0.16301517990468697</v>
      </c>
    </row>
    <row r="20" spans="1:21" x14ac:dyDescent="0.25">
      <c r="A20" t="s">
        <v>40</v>
      </c>
      <c r="B20" s="2">
        <v>0.12</v>
      </c>
      <c r="C20" s="2">
        <v>245.09520000000001</v>
      </c>
      <c r="D20" s="2">
        <v>7.77</v>
      </c>
      <c r="E20" s="2">
        <v>0.08</v>
      </c>
      <c r="F20" s="2">
        <v>4529312</v>
      </c>
      <c r="G20" s="2" t="s">
        <v>23</v>
      </c>
      <c r="I20" s="2">
        <v>0.05</v>
      </c>
      <c r="J20" s="2">
        <v>0.1</v>
      </c>
      <c r="K20" s="2">
        <f t="shared" si="5"/>
        <v>2</v>
      </c>
      <c r="L20" s="2">
        <v>4524</v>
      </c>
      <c r="M20" s="2">
        <f t="shared" si="8"/>
        <v>8.9615384615384599</v>
      </c>
      <c r="N20" s="2">
        <f t="shared" si="6"/>
        <v>0.95238257305520091</v>
      </c>
      <c r="O20" s="2">
        <f t="shared" si="9"/>
        <v>0.73510893871226257</v>
      </c>
      <c r="P20" s="2">
        <f t="shared" si="3"/>
        <v>3.6555225962534177</v>
      </c>
      <c r="Q20" s="2">
        <f t="shared" si="2"/>
        <v>0.60984151353171234</v>
      </c>
      <c r="R20" s="2">
        <f t="shared" si="7"/>
        <v>0.10231493217567825</v>
      </c>
      <c r="S20" s="2">
        <v>1</v>
      </c>
      <c r="T20" s="2">
        <f t="shared" si="4"/>
        <v>0.13618211599328645</v>
      </c>
    </row>
    <row r="21" spans="1:21" x14ac:dyDescent="0.25">
      <c r="A21" t="s">
        <v>41</v>
      </c>
      <c r="B21" s="2">
        <v>1.04</v>
      </c>
      <c r="C21" s="2">
        <v>205.09520000000001</v>
      </c>
      <c r="D21" s="2">
        <v>7.82</v>
      </c>
      <c r="E21" s="2">
        <v>0.06</v>
      </c>
      <c r="F21" s="2">
        <v>6861351</v>
      </c>
      <c r="G21" s="2" t="s">
        <v>23</v>
      </c>
      <c r="I21" s="2">
        <v>0.05</v>
      </c>
      <c r="J21" s="2">
        <v>0.08</v>
      </c>
      <c r="K21" s="2">
        <f t="shared" si="5"/>
        <v>1.5999999999999999</v>
      </c>
      <c r="L21" s="2">
        <v>16470</v>
      </c>
      <c r="M21" s="2">
        <f t="shared" si="8"/>
        <v>9.0256410256410255</v>
      </c>
      <c r="N21" s="2">
        <f t="shared" si="6"/>
        <v>0.95547805645163175</v>
      </c>
      <c r="O21" s="2">
        <f t="shared" si="9"/>
        <v>0.73744221542769628</v>
      </c>
      <c r="P21" s="2">
        <f t="shared" si="3"/>
        <v>4.2166935991697541</v>
      </c>
      <c r="Q21" s="2">
        <f t="shared" si="2"/>
        <v>0.78853435926265691</v>
      </c>
      <c r="R21" s="2">
        <f t="shared" si="7"/>
        <v>8.1288099181619639E-2</v>
      </c>
      <c r="S21" s="2">
        <v>1</v>
      </c>
      <c r="T21" s="2">
        <f t="shared" si="4"/>
        <v>0.16996968604548612</v>
      </c>
    </row>
    <row r="22" spans="1:21" x14ac:dyDescent="0.25">
      <c r="A22" t="s">
        <v>42</v>
      </c>
      <c r="B22" s="2">
        <v>-0.85</v>
      </c>
      <c r="C22" s="2">
        <v>220.11779999999999</v>
      </c>
      <c r="D22" s="2">
        <v>8.0299999999999994</v>
      </c>
      <c r="E22" s="2">
        <v>7.0000000000000007E-2</v>
      </c>
      <c r="F22" s="2">
        <v>1334940</v>
      </c>
      <c r="G22" s="2" t="s">
        <v>23</v>
      </c>
      <c r="I22" s="2">
        <v>0.06</v>
      </c>
      <c r="J22" s="2">
        <v>0.09</v>
      </c>
      <c r="K22" s="2">
        <f t="shared" si="5"/>
        <v>1.5</v>
      </c>
      <c r="L22" s="2">
        <v>3416</v>
      </c>
      <c r="M22" s="2">
        <f t="shared" si="8"/>
        <v>9.2948717948717938</v>
      </c>
      <c r="N22" s="2">
        <f t="shared" si="6"/>
        <v>0.96824340388051322</v>
      </c>
      <c r="O22" s="2">
        <f t="shared" si="9"/>
        <v>0.74706432742305529</v>
      </c>
      <c r="P22" s="2">
        <f t="shared" si="3"/>
        <v>3.5335178620169674</v>
      </c>
      <c r="Q22" s="2">
        <f t="shared" si="2"/>
        <v>0.57099172792258446</v>
      </c>
      <c r="R22" s="2">
        <f t="shared" si="7"/>
        <v>2.4749637818656869E-2</v>
      </c>
      <c r="S22" s="2">
        <v>1</v>
      </c>
      <c r="T22" s="2">
        <f t="shared" si="4"/>
        <v>0.11198590690419261</v>
      </c>
    </row>
    <row r="23" spans="1:21" x14ac:dyDescent="0.25">
      <c r="A23" t="s">
        <v>43</v>
      </c>
      <c r="B23" s="2">
        <v>0.98</v>
      </c>
      <c r="C23" s="2">
        <v>394.19720000000001</v>
      </c>
      <c r="D23" s="2">
        <v>8.85</v>
      </c>
      <c r="E23" s="2">
        <v>0.06</v>
      </c>
      <c r="F23" s="2">
        <v>5939904</v>
      </c>
      <c r="G23" s="2" t="s">
        <v>23</v>
      </c>
      <c r="I23" s="2">
        <v>0.06</v>
      </c>
      <c r="J23" s="2">
        <v>0.06</v>
      </c>
      <c r="K23" s="2">
        <f t="shared" si="5"/>
        <v>1</v>
      </c>
      <c r="L23" s="2">
        <v>5314</v>
      </c>
      <c r="M23" s="2">
        <f t="shared" si="8"/>
        <v>10.346153846153847</v>
      </c>
      <c r="N23" s="2">
        <f t="shared" si="6"/>
        <v>1.0147789320315901</v>
      </c>
      <c r="O23" s="2">
        <f t="shared" si="9"/>
        <v>0.78214132521943047</v>
      </c>
      <c r="P23" s="2">
        <f t="shared" si="3"/>
        <v>3.7254215500742589</v>
      </c>
      <c r="Q23" s="2">
        <f t="shared" si="2"/>
        <v>0.6320993331748348</v>
      </c>
      <c r="R23" s="2">
        <f t="shared" si="7"/>
        <v>0.14690128978943859</v>
      </c>
      <c r="S23" s="2">
        <v>1</v>
      </c>
      <c r="T23" s="2">
        <f t="shared" si="4"/>
        <v>0.16257832918619047</v>
      </c>
    </row>
    <row r="24" spans="1:21" x14ac:dyDescent="0.25">
      <c r="A24" t="s">
        <v>44</v>
      </c>
      <c r="B24" s="2">
        <v>-1.84</v>
      </c>
      <c r="C24" s="2">
        <v>132.06549999999999</v>
      </c>
      <c r="D24" s="2">
        <v>10.19</v>
      </c>
      <c r="E24" s="2">
        <v>0.1</v>
      </c>
      <c r="F24" s="2">
        <v>11555041</v>
      </c>
      <c r="G24" s="2" t="s">
        <v>23</v>
      </c>
      <c r="I24" s="2">
        <v>7.0000000000000007E-2</v>
      </c>
      <c r="J24" s="2">
        <v>0.15</v>
      </c>
      <c r="K24" s="2">
        <f t="shared" si="5"/>
        <v>2.1428571428571428</v>
      </c>
      <c r="L24" s="2">
        <v>5219</v>
      </c>
      <c r="M24" s="2">
        <f t="shared" si="8"/>
        <v>12.064102564102564</v>
      </c>
      <c r="N24" s="2">
        <f t="shared" si="6"/>
        <v>1.0814950207367764</v>
      </c>
      <c r="O24" s="2">
        <f t="shared" si="9"/>
        <v>0.83242978630441422</v>
      </c>
      <c r="P24" s="2">
        <f t="shared" si="3"/>
        <v>3.7175872968554606</v>
      </c>
      <c r="Q24" s="2">
        <f t="shared" si="2"/>
        <v>0.62960468360354793</v>
      </c>
      <c r="R24" s="2">
        <f t="shared" si="7"/>
        <v>0.1196388177477898</v>
      </c>
      <c r="S24" s="2">
        <v>1</v>
      </c>
      <c r="T24" s="2">
        <f t="shared" si="4"/>
        <v>0.164252301886855</v>
      </c>
    </row>
    <row r="25" spans="1:21" x14ac:dyDescent="0.25">
      <c r="A25" t="s">
        <v>79</v>
      </c>
      <c r="B25" s="2">
        <v>0.26</v>
      </c>
      <c r="F25" s="2" t="s">
        <v>45</v>
      </c>
      <c r="K25" s="2">
        <f>MEDIAN(K3:K24)</f>
        <v>1.5999999999999999</v>
      </c>
      <c r="R25" s="2">
        <v>0</v>
      </c>
    </row>
    <row r="26" spans="1:21" x14ac:dyDescent="0.25">
      <c r="A26" t="s">
        <v>46</v>
      </c>
      <c r="B26" s="2">
        <f>MIN(B3:B25)</f>
        <v>-4.67</v>
      </c>
      <c r="F26" s="2">
        <f>MEDIAN(F4:F25)</f>
        <v>5939904</v>
      </c>
      <c r="G26" t="s">
        <v>47</v>
      </c>
      <c r="K26" s="2">
        <f>AVERAGE(K3:K24)</f>
        <v>1.7010536522301229</v>
      </c>
      <c r="L26" t="s">
        <v>47</v>
      </c>
      <c r="T26" s="2">
        <f>MEDIAN(T3:T25)</f>
        <v>0.10093585955796044</v>
      </c>
      <c r="U26" t="s">
        <v>47</v>
      </c>
    </row>
    <row r="27" spans="1:21" x14ac:dyDescent="0.25">
      <c r="A27" t="s">
        <v>48</v>
      </c>
      <c r="B27" s="2">
        <f>MAX(B3:B25)</f>
        <v>3.53</v>
      </c>
      <c r="F27" s="2">
        <f>AVERAGE(F4:F25)</f>
        <v>18826369.210526317</v>
      </c>
      <c r="G27" t="s">
        <v>49</v>
      </c>
      <c r="L27" t="s">
        <v>49</v>
      </c>
      <c r="T27" s="2">
        <f>AVERAGE(T3:T25)</f>
        <v>9.9905960647594896E-2</v>
      </c>
      <c r="U27" t="s">
        <v>49</v>
      </c>
    </row>
    <row r="29" spans="1:21" ht="23.25" x14ac:dyDescent="0.35">
      <c r="A29" s="15" t="s">
        <v>78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1" x14ac:dyDescent="0.25">
      <c r="A30" t="s">
        <v>19</v>
      </c>
      <c r="B30" s="2">
        <v>-3.25</v>
      </c>
      <c r="C30" s="2">
        <v>118.08620000000001</v>
      </c>
      <c r="D30" s="2">
        <v>8.9499999999999993</v>
      </c>
      <c r="E30" s="2">
        <v>0.12</v>
      </c>
      <c r="F30" s="2">
        <v>188774136</v>
      </c>
      <c r="G30" s="2" t="s">
        <v>23</v>
      </c>
      <c r="I30" s="2">
        <v>0.1</v>
      </c>
      <c r="J30" s="2">
        <v>1.4999999999999999E-2</v>
      </c>
      <c r="K30" s="2">
        <f>J30/I30</f>
        <v>0.15</v>
      </c>
      <c r="L30" s="2">
        <v>11423</v>
      </c>
      <c r="M30" s="2">
        <f t="shared" ref="M30:M52" si="10">(D30-0.78)/0.78</f>
        <v>10.474358974358974</v>
      </c>
      <c r="N30" s="2">
        <f t="shared" ref="N30:N52" si="11">LOG10(M30)</f>
        <v>1.0201274538419352</v>
      </c>
      <c r="O30" s="2">
        <f t="shared" ref="O30:O52" si="12">(N30-MIN(N$3:N$49))/(MAX(N$3:N$49)-MIN(N$3:N$49))</f>
        <v>0.78617287047548212</v>
      </c>
      <c r="P30" s="2">
        <f>LOG10(L30)</f>
        <v>4.0577801767945818</v>
      </c>
      <c r="Q30" s="2">
        <f t="shared" ref="Q30:Q52" si="13">(P30 - MIN(P$3:P$49))/(MAX(P$3:P$49)-MIN(P$3:P$49))</f>
        <v>0.73793179512179963</v>
      </c>
      <c r="R30" s="2">
        <v>1</v>
      </c>
      <c r="S30" s="2">
        <v>1</v>
      </c>
      <c r="T30" s="2">
        <f t="shared" si="4"/>
        <v>0.5801419575860306</v>
      </c>
    </row>
    <row r="31" spans="1:21" x14ac:dyDescent="0.25">
      <c r="A31" t="s">
        <v>22</v>
      </c>
      <c r="B31" s="2">
        <v>0.2</v>
      </c>
      <c r="C31" s="2">
        <v>118.08620000000001</v>
      </c>
      <c r="D31" s="2">
        <v>8.77</v>
      </c>
      <c r="E31" s="2">
        <v>7.0000000000000007E-2</v>
      </c>
      <c r="F31" s="2">
        <v>35084076</v>
      </c>
      <c r="G31" s="2" t="s">
        <v>23</v>
      </c>
      <c r="I31" s="2">
        <v>0.05</v>
      </c>
      <c r="J31" s="2">
        <v>0.09</v>
      </c>
      <c r="K31" s="2">
        <f>J31/I31</f>
        <v>1.7999999999999998</v>
      </c>
      <c r="L31" s="2">
        <v>1475</v>
      </c>
      <c r="M31" s="2">
        <f t="shared" si="10"/>
        <v>10.243589743589743</v>
      </c>
      <c r="N31" s="2">
        <f t="shared" si="11"/>
        <v>1.0104521766235111</v>
      </c>
      <c r="O31" s="2">
        <f t="shared" si="12"/>
        <v>0.77887995490851614</v>
      </c>
      <c r="P31" s="2">
        <f t="shared" ref="P31:P52" si="14">LOG10(L31)</f>
        <v>3.1687920203141817</v>
      </c>
      <c r="Q31" s="2">
        <f t="shared" si="13"/>
        <v>0.45485262196952531</v>
      </c>
      <c r="R31" s="2">
        <v>1</v>
      </c>
      <c r="S31" s="2">
        <v>1</v>
      </c>
      <c r="T31" s="2">
        <f t="shared" si="4"/>
        <v>0.35427558968964423</v>
      </c>
    </row>
    <row r="32" spans="1:21" x14ac:dyDescent="0.25">
      <c r="A32" t="s">
        <v>24</v>
      </c>
      <c r="B32" s="2">
        <v>0.73</v>
      </c>
      <c r="C32" s="2">
        <v>132.1019</v>
      </c>
      <c r="D32" s="2">
        <v>8.2899999999999991</v>
      </c>
      <c r="E32" s="2">
        <v>0.09</v>
      </c>
      <c r="F32" s="2">
        <v>82752372</v>
      </c>
      <c r="G32" s="2" t="s">
        <v>23</v>
      </c>
      <c r="I32" s="2">
        <v>7.0000000000000007E-2</v>
      </c>
      <c r="J32" s="2">
        <v>0.11</v>
      </c>
      <c r="K32" s="2">
        <f>J32/I32</f>
        <v>1.5714285714285714</v>
      </c>
      <c r="L32" s="2">
        <v>2248</v>
      </c>
      <c r="M32" s="2">
        <f t="shared" si="10"/>
        <v>9.628205128205126</v>
      </c>
      <c r="N32" s="2">
        <f t="shared" si="11"/>
        <v>0.98354533431368785</v>
      </c>
      <c r="O32" s="2">
        <f t="shared" si="12"/>
        <v>0.75859843483325196</v>
      </c>
      <c r="P32" s="2">
        <f t="shared" si="14"/>
        <v>3.3517963068970236</v>
      </c>
      <c r="Q32" s="2">
        <f t="shared" si="13"/>
        <v>0.51312640407961907</v>
      </c>
      <c r="R32" s="2">
        <v>1</v>
      </c>
      <c r="S32" s="2">
        <v>1</v>
      </c>
      <c r="T32" s="2">
        <f t="shared" si="4"/>
        <v>0.38925688700641381</v>
      </c>
    </row>
    <row r="33" spans="1:20" x14ac:dyDescent="0.25">
      <c r="A33" t="s">
        <v>25</v>
      </c>
      <c r="B33" s="2">
        <v>0.71</v>
      </c>
      <c r="C33" s="2">
        <v>132.1019</v>
      </c>
      <c r="D33" s="2">
        <v>8.15</v>
      </c>
      <c r="E33" s="2">
        <v>0.08</v>
      </c>
      <c r="F33" s="2">
        <v>62122317</v>
      </c>
      <c r="G33" s="2" t="s">
        <v>23</v>
      </c>
      <c r="I33" s="2">
        <v>7.0000000000000007E-2</v>
      </c>
      <c r="J33" s="2">
        <v>0.09</v>
      </c>
      <c r="K33" s="2">
        <f t="shared" ref="K33:K52" si="15">J33/I33</f>
        <v>1.2857142857142856</v>
      </c>
      <c r="L33" s="2">
        <v>1706</v>
      </c>
      <c r="M33" s="2">
        <f t="shared" si="10"/>
        <v>9.4487179487179489</v>
      </c>
      <c r="N33" s="2">
        <f t="shared" si="11"/>
        <v>0.97537288516857112</v>
      </c>
      <c r="O33" s="2">
        <f t="shared" si="12"/>
        <v>0.75243830316517257</v>
      </c>
      <c r="P33" s="2">
        <f t="shared" si="14"/>
        <v>3.2319790268315041</v>
      </c>
      <c r="Q33" s="2">
        <f t="shared" si="13"/>
        <v>0.47497316624056179</v>
      </c>
      <c r="R33" s="2">
        <v>1</v>
      </c>
      <c r="S33" s="2">
        <v>1</v>
      </c>
      <c r="T33" s="2">
        <f t="shared" si="4"/>
        <v>0.35738800325503772</v>
      </c>
    </row>
    <row r="34" spans="1:20" x14ac:dyDescent="0.25">
      <c r="A34" t="s">
        <v>26</v>
      </c>
      <c r="B34" s="2">
        <v>-0.35</v>
      </c>
      <c r="C34" s="2">
        <v>261.03649999999999</v>
      </c>
      <c r="D34" s="2">
        <v>10.42</v>
      </c>
      <c r="E34" s="2">
        <v>0.04</v>
      </c>
      <c r="F34" s="2">
        <v>1027741</v>
      </c>
      <c r="G34" s="2" t="s">
        <v>23</v>
      </c>
      <c r="I34" s="2">
        <v>0.03</v>
      </c>
      <c r="J34" s="2">
        <v>0.08</v>
      </c>
      <c r="K34" s="2">
        <f t="shared" si="15"/>
        <v>2.666666666666667</v>
      </c>
      <c r="L34" s="2">
        <v>2274</v>
      </c>
      <c r="M34" s="2">
        <f t="shared" si="10"/>
        <v>12.358974358974359</v>
      </c>
      <c r="N34" s="2">
        <f t="shared" si="11"/>
        <v>1.0919824312123503</v>
      </c>
      <c r="O34" s="2">
        <f t="shared" si="12"/>
        <v>0.84033486203380348</v>
      </c>
      <c r="P34" s="2">
        <f t="shared" si="14"/>
        <v>3.356790460351716</v>
      </c>
      <c r="Q34" s="2">
        <f t="shared" si="13"/>
        <v>0.51471668491772049</v>
      </c>
      <c r="R34" s="2">
        <f>F34/F7</f>
        <v>0.99545925191950246</v>
      </c>
      <c r="S34" s="2">
        <v>1</v>
      </c>
      <c r="T34" s="2">
        <f t="shared" si="4"/>
        <v>0.43057257431743584</v>
      </c>
    </row>
    <row r="35" spans="1:20" x14ac:dyDescent="0.25">
      <c r="A35" t="s">
        <v>27</v>
      </c>
      <c r="B35" s="2">
        <v>-0.71</v>
      </c>
      <c r="C35" s="2">
        <v>113.0346</v>
      </c>
      <c r="D35" s="2">
        <v>2.64</v>
      </c>
      <c r="E35" s="2">
        <v>0.23</v>
      </c>
      <c r="F35" s="2">
        <v>30807</v>
      </c>
      <c r="G35" s="2" t="s">
        <v>45</v>
      </c>
      <c r="H35" s="2" t="s">
        <v>50</v>
      </c>
      <c r="I35" s="2">
        <v>0.22</v>
      </c>
      <c r="J35" s="2">
        <v>0.18</v>
      </c>
      <c r="K35" s="2">
        <f t="shared" si="15"/>
        <v>0.81818181818181812</v>
      </c>
      <c r="L35" s="2">
        <v>38834</v>
      </c>
      <c r="M35" s="2">
        <f t="shared" si="10"/>
        <v>2.3846153846153846</v>
      </c>
      <c r="N35" s="2">
        <f t="shared" si="11"/>
        <v>0.37741834152743592</v>
      </c>
      <c r="O35" s="2">
        <f t="shared" si="12"/>
        <v>0.30171922802027662</v>
      </c>
      <c r="P35" s="2">
        <f t="shared" si="14"/>
        <v>4.5892121262776389</v>
      </c>
      <c r="Q35" s="2">
        <f t="shared" si="13"/>
        <v>0.90715487841006592</v>
      </c>
      <c r="R35" s="2">
        <v>1</v>
      </c>
      <c r="S35" s="2">
        <v>0</v>
      </c>
      <c r="T35" s="2">
        <f t="shared" si="4"/>
        <v>6.8426517402178241E-2</v>
      </c>
    </row>
    <row r="36" spans="1:20" x14ac:dyDescent="0.25">
      <c r="A36" t="s">
        <v>29</v>
      </c>
      <c r="B36" s="2">
        <v>-2.68</v>
      </c>
      <c r="C36" s="2">
        <v>139.05019999999999</v>
      </c>
      <c r="D36" s="2">
        <v>5.73</v>
      </c>
      <c r="E36" s="2">
        <v>0.34</v>
      </c>
      <c r="F36" s="2">
        <v>278448909</v>
      </c>
      <c r="G36" s="2" t="s">
        <v>20</v>
      </c>
      <c r="H36" s="2" t="s">
        <v>51</v>
      </c>
      <c r="I36" s="2">
        <v>0.33</v>
      </c>
      <c r="J36" s="2">
        <v>0.47</v>
      </c>
      <c r="K36" s="2">
        <f t="shared" si="15"/>
        <v>1.4242424242424241</v>
      </c>
      <c r="L36" s="2">
        <v>3708</v>
      </c>
      <c r="M36" s="2">
        <f t="shared" si="10"/>
        <v>6.3461538461538458</v>
      </c>
      <c r="N36" s="2">
        <f t="shared" si="11"/>
        <v>0.80251059624308829</v>
      </c>
      <c r="O36" s="2">
        <f t="shared" si="12"/>
        <v>0.62214021977326373</v>
      </c>
      <c r="P36" s="2">
        <f t="shared" si="14"/>
        <v>3.5691397254724593</v>
      </c>
      <c r="Q36" s="2">
        <f t="shared" si="13"/>
        <v>0.58233474478913838</v>
      </c>
      <c r="R36" s="2">
        <v>1</v>
      </c>
      <c r="S36" s="2">
        <v>0.5</v>
      </c>
      <c r="T36" s="2">
        <f t="shared" si="4"/>
        <v>0.20379029968390611</v>
      </c>
    </row>
    <row r="37" spans="1:20" x14ac:dyDescent="0.25">
      <c r="A37" t="s">
        <v>30</v>
      </c>
      <c r="B37" s="2">
        <v>-1.61</v>
      </c>
      <c r="C37" s="2">
        <v>245.07679999999999</v>
      </c>
      <c r="D37" s="2">
        <v>7.09</v>
      </c>
      <c r="E37" s="2">
        <v>0.05</v>
      </c>
      <c r="F37" s="2">
        <v>3864955</v>
      </c>
      <c r="G37" s="2" t="s">
        <v>23</v>
      </c>
      <c r="I37" s="2">
        <v>0.04</v>
      </c>
      <c r="J37" s="2">
        <v>0.06</v>
      </c>
      <c r="K37" s="2">
        <f t="shared" si="15"/>
        <v>1.5</v>
      </c>
      <c r="L37" s="2">
        <v>13373</v>
      </c>
      <c r="M37" s="2">
        <f t="shared" si="10"/>
        <v>8.0897435897435894</v>
      </c>
      <c r="N37" s="2">
        <f t="shared" si="11"/>
        <v>0.90793475655365385</v>
      </c>
      <c r="O37" s="2">
        <f t="shared" si="12"/>
        <v>0.70160559141131706</v>
      </c>
      <c r="P37" s="2">
        <f t="shared" si="14"/>
        <v>4.1262288446064241</v>
      </c>
      <c r="Q37" s="2">
        <f t="shared" si="13"/>
        <v>0.75972780235350934</v>
      </c>
      <c r="R37" s="2">
        <f>F37/F10</f>
        <v>0.23563950990800989</v>
      </c>
      <c r="S37" s="2">
        <v>1</v>
      </c>
      <c r="T37" s="2">
        <f t="shared" si="4"/>
        <v>0.2034579399965154</v>
      </c>
    </row>
    <row r="38" spans="1:20" x14ac:dyDescent="0.25">
      <c r="A38" t="s">
        <v>31</v>
      </c>
      <c r="B38" s="2">
        <v>0.26</v>
      </c>
      <c r="C38" s="2">
        <v>191.05760000000001</v>
      </c>
      <c r="D38" s="2">
        <v>7.48</v>
      </c>
      <c r="E38" s="2">
        <v>0.03</v>
      </c>
      <c r="F38" s="2">
        <v>507298</v>
      </c>
      <c r="G38" s="2" t="s">
        <v>23</v>
      </c>
      <c r="I38" s="2">
        <v>0.03</v>
      </c>
      <c r="J38" s="2">
        <v>0.06</v>
      </c>
      <c r="K38" s="2">
        <f t="shared" si="15"/>
        <v>2</v>
      </c>
      <c r="L38" s="2">
        <v>975</v>
      </c>
      <c r="M38" s="2">
        <f t="shared" si="10"/>
        <v>8.5897435897435894</v>
      </c>
      <c r="N38" s="2">
        <f t="shared" si="11"/>
        <v>0.93398020001034598</v>
      </c>
      <c r="O38" s="2">
        <f t="shared" si="12"/>
        <v>0.72123781648825247</v>
      </c>
      <c r="P38" s="2">
        <f t="shared" si="14"/>
        <v>2.989004615698537</v>
      </c>
      <c r="Q38" s="2">
        <f t="shared" si="13"/>
        <v>0.39760318678775058</v>
      </c>
      <c r="R38" s="2">
        <v>1</v>
      </c>
      <c r="S38" s="2">
        <v>1</v>
      </c>
      <c r="T38" s="2">
        <f t="shared" si="4"/>
        <v>0.28676645426756803</v>
      </c>
    </row>
    <row r="39" spans="1:20" x14ac:dyDescent="0.25">
      <c r="A39" t="s">
        <v>32</v>
      </c>
      <c r="B39" s="2">
        <v>-2.46</v>
      </c>
      <c r="C39" s="2">
        <v>126.02200000000001</v>
      </c>
      <c r="D39" s="2">
        <v>9.5</v>
      </c>
      <c r="E39" s="2">
        <v>0.09</v>
      </c>
      <c r="F39" s="2">
        <v>13738897</v>
      </c>
      <c r="G39" s="2" t="s">
        <v>23</v>
      </c>
      <c r="I39" s="2">
        <v>0.06</v>
      </c>
      <c r="J39" s="2">
        <v>0.11</v>
      </c>
      <c r="K39" s="2">
        <f>J39/I39</f>
        <v>1.8333333333333335</v>
      </c>
      <c r="L39" s="2">
        <v>1226</v>
      </c>
      <c r="M39" s="2">
        <f t="shared" si="10"/>
        <v>11.179487179487181</v>
      </c>
      <c r="N39" s="2">
        <f t="shared" si="11"/>
        <v>1.0484218822420868</v>
      </c>
      <c r="O39" s="2">
        <f t="shared" si="12"/>
        <v>0.80750030871621148</v>
      </c>
      <c r="P39" s="2">
        <f t="shared" si="14"/>
        <v>3.0884904701823963</v>
      </c>
      <c r="Q39" s="2">
        <f t="shared" si="13"/>
        <v>0.42928231909378289</v>
      </c>
      <c r="R39" s="2">
        <v>1</v>
      </c>
      <c r="S39" s="2">
        <v>1</v>
      </c>
      <c r="T39" s="2">
        <f t="shared" si="4"/>
        <v>0.34664560519464088</v>
      </c>
    </row>
    <row r="40" spans="1:20" x14ac:dyDescent="0.25">
      <c r="A40" t="s">
        <v>33</v>
      </c>
      <c r="B40" s="2">
        <v>-4.67</v>
      </c>
      <c r="C40" s="2">
        <v>183.08629999999999</v>
      </c>
      <c r="D40" s="2">
        <v>8.58</v>
      </c>
      <c r="E40" s="2">
        <v>0.17</v>
      </c>
      <c r="F40" s="2">
        <v>1133842</v>
      </c>
      <c r="G40" s="2" t="s">
        <v>45</v>
      </c>
      <c r="H40" s="2" t="s">
        <v>52</v>
      </c>
      <c r="I40" s="2">
        <v>0.08</v>
      </c>
      <c r="J40" s="2">
        <v>0.15</v>
      </c>
      <c r="K40" s="2">
        <f t="shared" si="15"/>
        <v>1.875</v>
      </c>
      <c r="L40" s="2">
        <v>889</v>
      </c>
      <c r="M40" s="2">
        <f t="shared" si="10"/>
        <v>10</v>
      </c>
      <c r="N40" s="2">
        <f t="shared" si="11"/>
        <v>1</v>
      </c>
      <c r="O40" s="2">
        <f t="shared" si="12"/>
        <v>0.77100143733372972</v>
      </c>
      <c r="P40" s="2">
        <f t="shared" si="14"/>
        <v>2.9489017609702137</v>
      </c>
      <c r="Q40" s="2">
        <f t="shared" si="13"/>
        <v>0.38483329455152049</v>
      </c>
      <c r="R40" s="2">
        <v>1</v>
      </c>
      <c r="S40" s="2">
        <v>0</v>
      </c>
      <c r="T40" s="2">
        <f t="shared" si="4"/>
        <v>7.4176755808274222E-2</v>
      </c>
    </row>
    <row r="41" spans="1:20" x14ac:dyDescent="0.25">
      <c r="A41" t="s">
        <v>34</v>
      </c>
      <c r="B41" s="2">
        <v>0.31</v>
      </c>
      <c r="C41" s="2">
        <v>180.06549999999999</v>
      </c>
      <c r="D41" s="2">
        <v>6.37</v>
      </c>
      <c r="E41" s="2">
        <v>0.1</v>
      </c>
      <c r="F41" s="2">
        <v>2973243</v>
      </c>
      <c r="G41" s="2" t="s">
        <v>23</v>
      </c>
      <c r="I41" s="2">
        <v>0.12</v>
      </c>
      <c r="J41" s="2">
        <v>7.0000000000000007E-2</v>
      </c>
      <c r="K41" s="2">
        <f t="shared" si="15"/>
        <v>0.58333333333333337</v>
      </c>
      <c r="L41" s="2">
        <v>260</v>
      </c>
      <c r="M41" s="2">
        <f t="shared" si="10"/>
        <v>7.1666666666666661</v>
      </c>
      <c r="N41" s="2">
        <f t="shared" si="11"/>
        <v>0.8553172051959429</v>
      </c>
      <c r="O41" s="2">
        <f t="shared" si="12"/>
        <v>0.66194415838678666</v>
      </c>
      <c r="P41" s="2">
        <f t="shared" si="14"/>
        <v>2.4149733479708178</v>
      </c>
      <c r="Q41" s="2">
        <f t="shared" si="13"/>
        <v>0.21481526610807022</v>
      </c>
      <c r="R41" s="2">
        <v>1</v>
      </c>
      <c r="S41" s="2">
        <v>1</v>
      </c>
      <c r="T41" s="2">
        <f t="shared" si="4"/>
        <v>0.14219571053254015</v>
      </c>
    </row>
    <row r="42" spans="1:20" x14ac:dyDescent="0.25">
      <c r="A42" t="s">
        <v>35</v>
      </c>
      <c r="B42" s="2">
        <v>3.53</v>
      </c>
      <c r="C42" s="2">
        <v>450.32069999999999</v>
      </c>
      <c r="D42" s="2">
        <v>6.52</v>
      </c>
      <c r="E42" s="2">
        <v>0.08</v>
      </c>
      <c r="F42" s="2">
        <v>4244184</v>
      </c>
      <c r="G42" s="2" t="s">
        <v>23</v>
      </c>
      <c r="I42" s="2">
        <v>7.0000000000000007E-2</v>
      </c>
      <c r="J42" s="2">
        <v>0.13</v>
      </c>
      <c r="K42" s="2">
        <f t="shared" si="15"/>
        <v>1.857142857142857</v>
      </c>
      <c r="L42" s="2">
        <v>2322</v>
      </c>
      <c r="M42" s="2">
        <f t="shared" si="10"/>
        <v>7.3589743589743577</v>
      </c>
      <c r="N42" s="2">
        <f t="shared" si="11"/>
        <v>0.86681728970749305</v>
      </c>
      <c r="O42" s="2">
        <f t="shared" si="12"/>
        <v>0.67061255552542398</v>
      </c>
      <c r="P42" s="2">
        <f t="shared" si="14"/>
        <v>3.3658622154025548</v>
      </c>
      <c r="Q42" s="2">
        <f t="shared" si="13"/>
        <v>0.51760539035222086</v>
      </c>
      <c r="R42" s="2">
        <v>1</v>
      </c>
      <c r="S42" s="2">
        <v>1</v>
      </c>
      <c r="T42" s="2">
        <f t="shared" si="4"/>
        <v>0.34711267357783748</v>
      </c>
    </row>
    <row r="43" spans="1:20" x14ac:dyDescent="0.25">
      <c r="A43" t="s">
        <v>36</v>
      </c>
      <c r="B43" s="2">
        <v>-1.91</v>
      </c>
      <c r="C43" s="2">
        <v>269.08819999999997</v>
      </c>
      <c r="D43" s="2">
        <v>7.68</v>
      </c>
      <c r="E43" s="2">
        <v>0.1</v>
      </c>
      <c r="F43" s="2">
        <v>43923377</v>
      </c>
      <c r="G43" s="2" t="s">
        <v>23</v>
      </c>
      <c r="I43" s="2">
        <v>7.0000000000000007E-2</v>
      </c>
      <c r="J43" s="2">
        <v>0.13</v>
      </c>
      <c r="K43" s="2">
        <f t="shared" si="15"/>
        <v>1.857142857142857</v>
      </c>
      <c r="L43" s="2">
        <v>35389</v>
      </c>
      <c r="M43" s="2">
        <f t="shared" si="10"/>
        <v>8.8461538461538449</v>
      </c>
      <c r="N43" s="2">
        <f t="shared" si="11"/>
        <v>0.94675448804677487</v>
      </c>
      <c r="O43" s="2">
        <f t="shared" si="12"/>
        <v>0.73086666762859798</v>
      </c>
      <c r="P43" s="2">
        <f t="shared" si="14"/>
        <v>4.5488682907918561</v>
      </c>
      <c r="Q43" s="2">
        <f t="shared" si="13"/>
        <v>0.89430825103054967</v>
      </c>
      <c r="R43" s="2">
        <v>1</v>
      </c>
      <c r="S43" s="2">
        <v>1</v>
      </c>
      <c r="T43" s="2">
        <f t="shared" si="4"/>
        <v>0.65362009126345755</v>
      </c>
    </row>
    <row r="44" spans="1:20" x14ac:dyDescent="0.25">
      <c r="A44" t="s">
        <v>37</v>
      </c>
      <c r="B44" s="2">
        <v>1.53</v>
      </c>
      <c r="C44" s="2">
        <v>180.1018</v>
      </c>
      <c r="D44" s="2">
        <v>7.73</v>
      </c>
      <c r="E44" s="2">
        <v>0.06</v>
      </c>
      <c r="F44" s="2">
        <v>86451908</v>
      </c>
      <c r="G44" s="2" t="s">
        <v>23</v>
      </c>
      <c r="I44" s="2">
        <v>0.05</v>
      </c>
      <c r="J44" s="2">
        <v>0.11</v>
      </c>
      <c r="K44" s="2">
        <f t="shared" si="15"/>
        <v>2.1999999999999997</v>
      </c>
      <c r="L44" s="2">
        <v>75995</v>
      </c>
      <c r="M44" s="2">
        <f t="shared" si="10"/>
        <v>8.9102564102564106</v>
      </c>
      <c r="N44" s="2">
        <f t="shared" si="11"/>
        <v>0.94989020189963347</v>
      </c>
      <c r="O44" s="2">
        <f t="shared" si="12"/>
        <v>0.73323026877973774</v>
      </c>
      <c r="P44" s="2">
        <f t="shared" si="14"/>
        <v>4.8807850193354936</v>
      </c>
      <c r="Q44" s="2">
        <f t="shared" si="13"/>
        <v>1</v>
      </c>
      <c r="R44" s="2">
        <v>1</v>
      </c>
      <c r="S44" s="2">
        <v>1</v>
      </c>
      <c r="T44" s="2">
        <f t="shared" si="4"/>
        <v>0.73323026877973774</v>
      </c>
    </row>
    <row r="45" spans="1:20" x14ac:dyDescent="0.25">
      <c r="A45" t="s">
        <v>38</v>
      </c>
      <c r="B45" s="2">
        <v>1.1100000000000001</v>
      </c>
      <c r="C45" s="2">
        <v>166.08629999999999</v>
      </c>
      <c r="D45" s="2">
        <v>7.9</v>
      </c>
      <c r="E45" s="2">
        <v>7.0000000000000007E-2</v>
      </c>
      <c r="F45" s="2">
        <v>104078888</v>
      </c>
      <c r="G45" s="2" t="s">
        <v>23</v>
      </c>
      <c r="I45" s="2">
        <v>0.05</v>
      </c>
      <c r="J45" s="2">
        <v>0.09</v>
      </c>
      <c r="K45" s="2">
        <f t="shared" si="15"/>
        <v>1.7999999999999998</v>
      </c>
      <c r="L45" s="2">
        <v>50898</v>
      </c>
      <c r="M45" s="2">
        <f t="shared" si="10"/>
        <v>9.1282051282051277</v>
      </c>
      <c r="N45" s="2">
        <f t="shared" si="11"/>
        <v>0.96038539094637598</v>
      </c>
      <c r="O45" s="2">
        <f t="shared" si="12"/>
        <v>0.7411412077481313</v>
      </c>
      <c r="P45" s="2">
        <f t="shared" si="14"/>
        <v>4.7067007173853073</v>
      </c>
      <c r="Q45" s="2">
        <f t="shared" si="13"/>
        <v>0.94456659529644016</v>
      </c>
      <c r="R45" s="2">
        <v>1</v>
      </c>
      <c r="S45" s="2">
        <v>1</v>
      </c>
      <c r="T45" s="2">
        <f t="shared" si="4"/>
        <v>0.70005722723654407</v>
      </c>
    </row>
    <row r="46" spans="1:20" x14ac:dyDescent="0.25">
      <c r="A46" t="s">
        <v>39</v>
      </c>
      <c r="B46" s="2">
        <v>1.0900000000000001</v>
      </c>
      <c r="C46" s="2">
        <v>209.09200000000001</v>
      </c>
      <c r="D46" s="2">
        <v>8.01</v>
      </c>
      <c r="E46" s="2">
        <v>7.0000000000000007E-2</v>
      </c>
      <c r="F46" s="2">
        <v>95570205</v>
      </c>
      <c r="G46" s="2" t="s">
        <v>23</v>
      </c>
      <c r="I46" s="2">
        <v>0.05</v>
      </c>
      <c r="J46" s="2">
        <v>0.11</v>
      </c>
      <c r="K46" s="2">
        <f t="shared" si="15"/>
        <v>2.1999999999999997</v>
      </c>
      <c r="L46" s="2">
        <v>53537</v>
      </c>
      <c r="M46" s="2">
        <f t="shared" si="10"/>
        <v>9.2692307692307683</v>
      </c>
      <c r="N46" s="2">
        <f t="shared" si="11"/>
        <v>0.96704369460405037</v>
      </c>
      <c r="O46" s="2">
        <f t="shared" si="12"/>
        <v>0.74616002481129251</v>
      </c>
      <c r="P46" s="2">
        <f t="shared" si="14"/>
        <v>4.7286540314017316</v>
      </c>
      <c r="Q46" s="2">
        <f t="shared" si="13"/>
        <v>0.95155715634544846</v>
      </c>
      <c r="R46" s="2">
        <v>1</v>
      </c>
      <c r="S46" s="2">
        <v>1</v>
      </c>
      <c r="T46" s="2">
        <f t="shared" si="4"/>
        <v>0.71001391138808279</v>
      </c>
    </row>
    <row r="47" spans="1:20" x14ac:dyDescent="0.25">
      <c r="A47" t="s">
        <v>40</v>
      </c>
      <c r="B47" s="2">
        <v>0.12</v>
      </c>
      <c r="C47" s="2">
        <v>245.09520000000001</v>
      </c>
      <c r="D47" s="2">
        <v>7.31</v>
      </c>
      <c r="E47" s="2">
        <v>0.06</v>
      </c>
      <c r="F47" s="2">
        <v>44268338</v>
      </c>
      <c r="G47" s="2" t="s">
        <v>23</v>
      </c>
      <c r="I47" s="2">
        <v>0.05</v>
      </c>
      <c r="J47" s="2">
        <v>0.11</v>
      </c>
      <c r="K47" s="2">
        <f t="shared" si="15"/>
        <v>2.1999999999999997</v>
      </c>
      <c r="L47" s="2">
        <v>42550</v>
      </c>
      <c r="M47" s="2">
        <f t="shared" si="10"/>
        <v>8.3717948717948705</v>
      </c>
      <c r="N47" s="2">
        <f t="shared" si="11"/>
        <v>0.92281857858459349</v>
      </c>
      <c r="O47" s="2">
        <f t="shared" si="12"/>
        <v>0.71282454203514978</v>
      </c>
      <c r="P47" s="2">
        <f t="shared" si="14"/>
        <v>4.6288995644206068</v>
      </c>
      <c r="Q47" s="2">
        <f t="shared" si="13"/>
        <v>0.91979249016242359</v>
      </c>
      <c r="R47" s="2">
        <v>1</v>
      </c>
      <c r="S47" s="2">
        <v>1</v>
      </c>
      <c r="T47" s="2">
        <f t="shared" si="4"/>
        <v>0.65565066056739962</v>
      </c>
    </row>
    <row r="48" spans="1:20" x14ac:dyDescent="0.25">
      <c r="A48" t="s">
        <v>41</v>
      </c>
      <c r="B48" s="2">
        <v>1.04</v>
      </c>
      <c r="C48" s="2">
        <v>205.09520000000001</v>
      </c>
      <c r="D48" s="2">
        <v>8.1999999999999993</v>
      </c>
      <c r="E48" s="2">
        <v>0.08</v>
      </c>
      <c r="F48" s="2">
        <v>84407817</v>
      </c>
      <c r="G48" s="2" t="s">
        <v>23</v>
      </c>
      <c r="I48" s="2">
        <v>0.06</v>
      </c>
      <c r="J48" s="2">
        <v>0.09</v>
      </c>
      <c r="K48" s="2">
        <f t="shared" si="15"/>
        <v>1.5</v>
      </c>
      <c r="L48" s="2">
        <v>39267</v>
      </c>
      <c r="M48" s="2">
        <f t="shared" si="10"/>
        <v>9.512820512820511</v>
      </c>
      <c r="N48" s="2">
        <f t="shared" si="11"/>
        <v>0.97830930258854654</v>
      </c>
      <c r="O48" s="2">
        <f t="shared" si="12"/>
        <v>0.75465168101779567</v>
      </c>
      <c r="P48" s="2">
        <f t="shared" si="14"/>
        <v>4.5940277224261452</v>
      </c>
      <c r="Q48" s="2">
        <f t="shared" si="13"/>
        <v>0.90868830151139446</v>
      </c>
      <c r="R48" s="2">
        <v>1</v>
      </c>
      <c r="S48" s="2">
        <v>1</v>
      </c>
      <c r="T48" s="2">
        <f t="shared" si="4"/>
        <v>0.68574315425677934</v>
      </c>
    </row>
    <row r="49" spans="1:21" x14ac:dyDescent="0.25">
      <c r="A49" t="s">
        <v>42</v>
      </c>
      <c r="B49" s="2">
        <v>-0.85</v>
      </c>
      <c r="C49" s="2">
        <v>220.11779999999999</v>
      </c>
      <c r="D49" s="2">
        <v>7.07</v>
      </c>
      <c r="E49" s="2">
        <v>7.0000000000000007E-2</v>
      </c>
      <c r="F49" s="2">
        <v>53937759</v>
      </c>
      <c r="G49" s="2" t="s">
        <v>23</v>
      </c>
      <c r="I49" s="2">
        <v>0.05</v>
      </c>
      <c r="J49" s="2">
        <v>0.1</v>
      </c>
      <c r="K49" s="2">
        <f t="shared" si="15"/>
        <v>2</v>
      </c>
      <c r="L49" s="2">
        <v>33553</v>
      </c>
      <c r="M49" s="2">
        <f t="shared" si="10"/>
        <v>8.0641025641025639</v>
      </c>
      <c r="N49" s="2">
        <f t="shared" si="11"/>
        <v>0.90655604275478852</v>
      </c>
      <c r="O49" s="2">
        <f t="shared" si="12"/>
        <v>0.7005663608963516</v>
      </c>
      <c r="P49" s="2">
        <f t="shared" si="14"/>
        <v>4.5257313568507058</v>
      </c>
      <c r="Q49" s="2">
        <f t="shared" si="13"/>
        <v>0.88694079165373407</v>
      </c>
      <c r="R49" s="2">
        <v>1</v>
      </c>
      <c r="S49" s="2">
        <v>1</v>
      </c>
      <c r="T49" s="2">
        <f t="shared" si="4"/>
        <v>0.62136088273938561</v>
      </c>
    </row>
    <row r="50" spans="1:21" x14ac:dyDescent="0.25">
      <c r="A50" t="s">
        <v>43</v>
      </c>
      <c r="B50" s="2">
        <v>0.98</v>
      </c>
      <c r="C50" s="2">
        <v>394.19720000000001</v>
      </c>
      <c r="D50" s="2">
        <v>7.49</v>
      </c>
      <c r="E50" s="2">
        <v>0.03</v>
      </c>
      <c r="F50" s="2">
        <v>40434662</v>
      </c>
      <c r="G50" s="2" t="s">
        <v>20</v>
      </c>
      <c r="H50" s="2" t="s">
        <v>53</v>
      </c>
      <c r="I50" s="2">
        <v>0.03</v>
      </c>
      <c r="J50" s="2">
        <v>0.08</v>
      </c>
      <c r="K50" s="2">
        <f t="shared" si="15"/>
        <v>2.666666666666667</v>
      </c>
      <c r="L50" s="2">
        <v>51526</v>
      </c>
      <c r="M50" s="2">
        <f t="shared" si="10"/>
        <v>8.6025641025641022</v>
      </c>
      <c r="N50" s="2">
        <f t="shared" si="11"/>
        <v>0.9346279174785117</v>
      </c>
      <c r="O50" s="2">
        <f t="shared" si="12"/>
        <v>0.72172604526970652</v>
      </c>
      <c r="P50" s="2">
        <f t="shared" si="14"/>
        <v>4.712026429180364</v>
      </c>
      <c r="Q50" s="2">
        <f t="shared" si="13"/>
        <v>0.9462624537624974</v>
      </c>
      <c r="R50" s="2">
        <v>1</v>
      </c>
      <c r="S50" s="2">
        <v>0.5</v>
      </c>
      <c r="T50" s="2">
        <f t="shared" si="4"/>
        <v>0.38415502042943389</v>
      </c>
    </row>
    <row r="51" spans="1:21" x14ac:dyDescent="0.25">
      <c r="A51" t="s">
        <v>44</v>
      </c>
      <c r="B51" s="2">
        <v>-1.84</v>
      </c>
      <c r="C51" s="2">
        <v>132.06549999999999</v>
      </c>
      <c r="D51" s="2">
        <v>9.98</v>
      </c>
      <c r="E51" s="2">
        <v>0.11</v>
      </c>
      <c r="F51" s="2">
        <v>96582708</v>
      </c>
      <c r="G51" s="2" t="s">
        <v>23</v>
      </c>
      <c r="I51" s="2">
        <v>0.08</v>
      </c>
      <c r="J51" s="2">
        <v>0.12</v>
      </c>
      <c r="K51" s="2">
        <f t="shared" si="15"/>
        <v>1.5</v>
      </c>
      <c r="L51" s="2">
        <v>40745</v>
      </c>
      <c r="M51" s="2">
        <f t="shared" si="10"/>
        <v>11.794871794871796</v>
      </c>
      <c r="N51" s="2">
        <f t="shared" si="11"/>
        <v>1.071693224655075</v>
      </c>
      <c r="O51" s="2">
        <f t="shared" si="12"/>
        <v>0.82504150485110905</v>
      </c>
      <c r="P51" s="2">
        <f t="shared" si="14"/>
        <v>4.6100743221400551</v>
      </c>
      <c r="Q51" s="2">
        <f t="shared" si="13"/>
        <v>0.91379799633219294</v>
      </c>
      <c r="R51" s="2">
        <v>1</v>
      </c>
      <c r="S51" s="2">
        <v>1</v>
      </c>
      <c r="T51" s="2">
        <f t="shared" si="4"/>
        <v>0.75392127402384068</v>
      </c>
    </row>
    <row r="52" spans="1:21" x14ac:dyDescent="0.25">
      <c r="A52" t="s">
        <v>79</v>
      </c>
      <c r="B52" s="2">
        <v>0.26</v>
      </c>
      <c r="C52" s="2">
        <v>191.05779999999999</v>
      </c>
      <c r="D52" s="2">
        <v>7.53</v>
      </c>
      <c r="E52" s="2">
        <v>0.08</v>
      </c>
      <c r="F52" s="2">
        <v>77751</v>
      </c>
      <c r="G52" s="2" t="s">
        <v>23</v>
      </c>
      <c r="I52" s="2">
        <v>7.0000000000000007E-2</v>
      </c>
      <c r="J52" s="2">
        <v>0.11</v>
      </c>
      <c r="K52" s="2">
        <f t="shared" si="15"/>
        <v>1.5714285714285714</v>
      </c>
      <c r="L52" s="2">
        <v>42550</v>
      </c>
      <c r="M52" s="2">
        <f t="shared" si="10"/>
        <v>8.6538461538461533</v>
      </c>
      <c r="N52" s="2">
        <f t="shared" si="11"/>
        <v>0.9372091701405445</v>
      </c>
      <c r="O52" s="2">
        <f t="shared" si="12"/>
        <v>0.72367171124869933</v>
      </c>
      <c r="P52" s="2">
        <f t="shared" si="14"/>
        <v>4.6288995644206068</v>
      </c>
      <c r="Q52" s="2">
        <f t="shared" si="13"/>
        <v>0.91979249016242359</v>
      </c>
      <c r="R52" s="2">
        <v>1</v>
      </c>
      <c r="S52" s="2">
        <v>1</v>
      </c>
      <c r="T52" s="2">
        <f t="shared" si="4"/>
        <v>0.66562780534954358</v>
      </c>
    </row>
    <row r="53" spans="1:21" x14ac:dyDescent="0.25">
      <c r="F53" s="2">
        <f>MEDIAN(F31:F52)</f>
        <v>42179019.5</v>
      </c>
      <c r="G53" t="s">
        <v>47</v>
      </c>
      <c r="K53" s="2">
        <f>MEDIAN(K31:K52)</f>
        <v>1.8166666666666667</v>
      </c>
      <c r="L53" t="s">
        <v>47</v>
      </c>
      <c r="T53" s="2">
        <f>MEDIAN(T30:T52)</f>
        <v>0.38925688700641381</v>
      </c>
      <c r="U53" t="s">
        <v>47</v>
      </c>
    </row>
    <row r="54" spans="1:21" x14ac:dyDescent="0.25">
      <c r="F54" s="2">
        <f>AVERAGE(F31:F52)</f>
        <v>51621002.454545453</v>
      </c>
      <c r="G54" t="s">
        <v>49</v>
      </c>
      <c r="K54" s="2">
        <f>AVERAGE(K31:K52)</f>
        <v>1.7595582447855174</v>
      </c>
      <c r="L54" t="s">
        <v>49</v>
      </c>
      <c r="T54" s="2">
        <f>AVERAGE(T30:T52)</f>
        <v>0.44989509845009684</v>
      </c>
      <c r="U54" t="s">
        <v>49</v>
      </c>
    </row>
  </sheetData>
  <mergeCells count="2">
    <mergeCell ref="A1:T1"/>
    <mergeCell ref="A29:T2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8"/>
  <sheetViews>
    <sheetView workbookViewId="0">
      <selection activeCell="A66" sqref="A66"/>
    </sheetView>
  </sheetViews>
  <sheetFormatPr defaultColWidth="9.140625" defaultRowHeight="15" x14ac:dyDescent="0.25"/>
  <cols>
    <col min="1" max="1" width="26.140625" style="3" bestFit="1" customWidth="1"/>
    <col min="2" max="2" width="5.28515625" style="2" bestFit="1" customWidth="1"/>
    <col min="3" max="3" width="6.5703125" style="2" bestFit="1" customWidth="1"/>
    <col min="4" max="4" width="14" style="2" bestFit="1" customWidth="1"/>
    <col min="5" max="5" width="6.140625" style="2" bestFit="1" customWidth="1"/>
    <col min="6" max="6" width="11" style="14" bestFit="1" customWidth="1"/>
    <col min="7" max="7" width="9.85546875" style="2" bestFit="1" customWidth="1"/>
    <col min="8" max="8" width="13.28515625" style="2" bestFit="1" customWidth="1"/>
    <col min="9" max="11" width="4.5703125" style="2" bestFit="1" customWidth="1"/>
    <col min="12" max="12" width="9.5703125" style="2" bestFit="1" customWidth="1"/>
    <col min="13" max="13" width="5.5703125" style="2" bestFit="1" customWidth="1"/>
    <col min="14" max="15" width="5.28515625" style="2" bestFit="1" customWidth="1"/>
    <col min="16" max="16" width="8" style="2" bestFit="1" customWidth="1"/>
    <col min="17" max="17" width="10.28515625" style="2" bestFit="1" customWidth="1"/>
    <col min="18" max="18" width="12.42578125" style="2" bestFit="1" customWidth="1"/>
    <col min="19" max="19" width="6.28515625" style="2" bestFit="1" customWidth="1"/>
    <col min="20" max="20" width="6.140625" style="2" bestFit="1" customWidth="1"/>
  </cols>
  <sheetData>
    <row r="1" spans="1:20" ht="23.25" x14ac:dyDescent="0.35">
      <c r="A1" s="15" t="s">
        <v>77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0" s="1" customFormat="1" x14ac:dyDescent="0.25">
      <c r="A2" s="1" t="s">
        <v>0</v>
      </c>
      <c r="B2" s="12" t="s">
        <v>54</v>
      </c>
      <c r="C2" s="12" t="s">
        <v>1</v>
      </c>
      <c r="D2" s="12" t="s">
        <v>2</v>
      </c>
      <c r="E2" s="12" t="s">
        <v>3</v>
      </c>
      <c r="F2" s="13" t="s">
        <v>4</v>
      </c>
      <c r="G2" s="12" t="s">
        <v>5</v>
      </c>
      <c r="H2" s="12" t="s">
        <v>6</v>
      </c>
      <c r="I2" s="12" t="s">
        <v>7</v>
      </c>
      <c r="J2" s="12" t="s">
        <v>8</v>
      </c>
      <c r="K2" s="12" t="s">
        <v>9</v>
      </c>
      <c r="L2" s="12" t="s">
        <v>10</v>
      </c>
      <c r="M2" s="12" t="s">
        <v>11</v>
      </c>
      <c r="N2" s="12" t="s">
        <v>12</v>
      </c>
      <c r="O2" s="12" t="s">
        <v>55</v>
      </c>
      <c r="P2" s="12" t="s">
        <v>14</v>
      </c>
      <c r="Q2" s="12" t="s">
        <v>15</v>
      </c>
      <c r="R2" s="12" t="s">
        <v>16</v>
      </c>
      <c r="S2" s="12" t="s">
        <v>17</v>
      </c>
      <c r="T2" s="12" t="s">
        <v>18</v>
      </c>
    </row>
    <row r="3" spans="1:20" x14ac:dyDescent="0.25">
      <c r="A3" s="3" t="s">
        <v>22</v>
      </c>
      <c r="B3" s="2">
        <v>0.2</v>
      </c>
      <c r="C3" s="2">
        <v>116.0718</v>
      </c>
      <c r="D3" s="2">
        <v>13.49</v>
      </c>
      <c r="E3" s="2">
        <v>0.1</v>
      </c>
      <c r="F3" s="14">
        <v>1501158</v>
      </c>
      <c r="G3" s="2" t="s">
        <v>23</v>
      </c>
      <c r="I3" s="2">
        <v>0.11</v>
      </c>
      <c r="J3" s="2">
        <v>0.23</v>
      </c>
      <c r="K3" s="2">
        <f t="shared" ref="K3:K32" si="0">J3/I3</f>
        <v>2.0909090909090908</v>
      </c>
      <c r="L3" s="2">
        <v>548</v>
      </c>
      <c r="M3" s="2">
        <f t="shared" ref="M3:M28" si="1">(D3-0.78)/0.78</f>
        <v>16.294871794871796</v>
      </c>
      <c r="N3" s="2">
        <f t="shared" ref="N3:N32" si="2">LOG10(M3)</f>
        <v>1.2120509478635277</v>
      </c>
      <c r="O3" s="2">
        <f>(N3-MIN(N$3:N$66))/(MAX(N$3:N$66)-MIN(N$3:N$66))</f>
        <v>0.95818163179373272</v>
      </c>
      <c r="P3" s="2">
        <f>LOG10(L3)</f>
        <v>2.7387805584843692</v>
      </c>
      <c r="Q3" s="2">
        <f>(P3 - MIN(P$3:P$66))/(MAX(P$3:P$66)-MIN(P$3:P$66))</f>
        <v>0.43668618533675613</v>
      </c>
      <c r="R3" s="2">
        <f>F3/F37</f>
        <v>0.1219311669070919</v>
      </c>
      <c r="S3" s="2">
        <v>1</v>
      </c>
      <c r="T3" s="2">
        <f>(O3 *Q3 * (0.5*R3 + 0.5 *S3)^2)</f>
        <v>0.13167087710662842</v>
      </c>
    </row>
    <row r="4" spans="1:20" x14ac:dyDescent="0.25">
      <c r="A4" s="3" t="s">
        <v>24</v>
      </c>
      <c r="B4" s="2">
        <v>0.73</v>
      </c>
      <c r="C4" s="2">
        <v>130.0275</v>
      </c>
      <c r="D4" s="2">
        <v>11.75</v>
      </c>
      <c r="E4" s="2">
        <v>0.17</v>
      </c>
      <c r="F4" s="14">
        <v>6353852</v>
      </c>
      <c r="G4" s="2" t="s">
        <v>23</v>
      </c>
      <c r="I4" s="2">
        <v>0.19</v>
      </c>
      <c r="J4" s="2">
        <v>0.21</v>
      </c>
      <c r="K4" s="2">
        <f>J4/I4</f>
        <v>1.1052631578947367</v>
      </c>
      <c r="L4" s="2">
        <v>162</v>
      </c>
      <c r="M4" s="2">
        <f t="shared" si="1"/>
        <v>14.064102564102564</v>
      </c>
      <c r="N4" s="2">
        <f>LOG10(M4)</f>
        <v>1.1481120248842307</v>
      </c>
      <c r="O4" s="2">
        <f t="shared" ref="O4:O66" si="3">(N4-MIN(N$3:N$66))/(MAX(N$3:N$66)-MIN(N$3:N$66))</f>
        <v>0.93486052979532941</v>
      </c>
      <c r="P4" s="2">
        <f t="shared" ref="P4:P66" si="4">LOG10(L4)</f>
        <v>2.2095150145426308</v>
      </c>
      <c r="Q4" s="2">
        <f t="shared" ref="Q4:Q66" si="5">(P4 - MIN(P$3:P$66))/(MAX(P$3:P$66)-MIN(P$3:P$66))</f>
        <v>0.30717202253267284</v>
      </c>
      <c r="R4" s="2">
        <f>F4/F38</f>
        <v>0.16288599483643984</v>
      </c>
      <c r="S4" s="2">
        <v>1</v>
      </c>
      <c r="T4" s="2">
        <f t="shared" ref="T4:T66" si="6">(O4 *Q4 * (0.5*R4 + 0.5 *S4)^2)</f>
        <v>9.7082906591575244E-2</v>
      </c>
    </row>
    <row r="5" spans="1:20" x14ac:dyDescent="0.25">
      <c r="A5" s="3" t="s">
        <v>25</v>
      </c>
      <c r="B5" s="2">
        <v>0.71</v>
      </c>
      <c r="C5" s="2">
        <v>130.0275</v>
      </c>
      <c r="D5" s="2">
        <v>12.15</v>
      </c>
      <c r="E5" s="2">
        <v>0.14000000000000001</v>
      </c>
      <c r="F5" s="14">
        <v>6376383</v>
      </c>
      <c r="G5" s="2" t="s">
        <v>23</v>
      </c>
      <c r="I5" s="2">
        <v>0.17</v>
      </c>
      <c r="J5" s="2">
        <v>0.23</v>
      </c>
      <c r="K5" s="2">
        <f t="shared" si="0"/>
        <v>1.3529411764705881</v>
      </c>
      <c r="L5" s="2">
        <v>163</v>
      </c>
      <c r="M5" s="2">
        <f t="shared" si="1"/>
        <v>14.576923076923078</v>
      </c>
      <c r="N5" s="2">
        <f t="shared" si="2"/>
        <v>1.1636658619972544</v>
      </c>
      <c r="O5" s="2">
        <f t="shared" si="3"/>
        <v>0.94053364102206738</v>
      </c>
      <c r="P5" s="2">
        <f t="shared" si="4"/>
        <v>2.2121876044039577</v>
      </c>
      <c r="Q5" s="2">
        <f t="shared" si="5"/>
        <v>0.30782601983586122</v>
      </c>
      <c r="R5" s="2">
        <f>F5/F39</f>
        <v>0.17452053117837144</v>
      </c>
      <c r="S5" s="2">
        <v>1</v>
      </c>
      <c r="T5" s="2">
        <f t="shared" si="6"/>
        <v>9.9848350654960991E-2</v>
      </c>
    </row>
    <row r="6" spans="1:20" x14ac:dyDescent="0.25">
      <c r="A6" s="3" t="s">
        <v>56</v>
      </c>
      <c r="B6" s="2">
        <v>1.05</v>
      </c>
      <c r="C6" s="2">
        <v>165.05510000000001</v>
      </c>
      <c r="D6" s="2">
        <v>2.83</v>
      </c>
      <c r="E6" s="2">
        <v>0.35</v>
      </c>
      <c r="F6" s="14">
        <v>1047081315</v>
      </c>
      <c r="G6" s="2" t="s">
        <v>20</v>
      </c>
      <c r="H6" s="2" t="s">
        <v>21</v>
      </c>
      <c r="I6" s="2">
        <v>0.23</v>
      </c>
      <c r="J6" s="2">
        <v>0.5</v>
      </c>
      <c r="K6" s="2">
        <f t="shared" si="0"/>
        <v>2.1739130434782608</v>
      </c>
      <c r="L6" s="2">
        <v>268</v>
      </c>
      <c r="M6" s="2">
        <f t="shared" si="1"/>
        <v>2.6282051282051277</v>
      </c>
      <c r="N6" s="2">
        <f t="shared" si="2"/>
        <v>0.41965925836527385</v>
      </c>
      <c r="O6" s="2">
        <f t="shared" si="3"/>
        <v>0.66916444863818469</v>
      </c>
      <c r="P6" s="2">
        <f t="shared" si="4"/>
        <v>2.428134794028789</v>
      </c>
      <c r="Q6" s="2">
        <f t="shared" si="5"/>
        <v>0.36066947392860182</v>
      </c>
      <c r="R6" s="2">
        <v>1</v>
      </c>
      <c r="S6" s="2">
        <v>0.5</v>
      </c>
      <c r="T6" s="2">
        <f t="shared" si="6"/>
        <v>0.13575779418490705</v>
      </c>
    </row>
    <row r="7" spans="1:20" x14ac:dyDescent="0.25">
      <c r="A7" s="3" t="s">
        <v>57</v>
      </c>
      <c r="B7" s="2">
        <v>-2.11</v>
      </c>
      <c r="C7" s="2">
        <v>179.05609999999999</v>
      </c>
      <c r="D7" s="2">
        <v>15.87</v>
      </c>
      <c r="E7" s="2">
        <v>7.0000000000000007E-2</v>
      </c>
      <c r="F7" s="14">
        <v>5304602</v>
      </c>
      <c r="G7" s="2" t="s">
        <v>23</v>
      </c>
      <c r="I7" s="2">
        <v>0.06</v>
      </c>
      <c r="J7" s="2">
        <v>0.08</v>
      </c>
      <c r="K7" s="2">
        <f t="shared" si="0"/>
        <v>1.3333333333333335</v>
      </c>
      <c r="L7" s="2">
        <v>4487</v>
      </c>
      <c r="M7" s="2">
        <f t="shared" si="1"/>
        <v>19.346153846153847</v>
      </c>
      <c r="N7" s="2">
        <f t="shared" si="2"/>
        <v>1.2865946370851093</v>
      </c>
      <c r="O7" s="2">
        <f t="shared" si="3"/>
        <v>0.98537071942094678</v>
      </c>
      <c r="P7" s="2">
        <f t="shared" si="4"/>
        <v>3.6519560695330742</v>
      </c>
      <c r="Q7" s="2">
        <f t="shared" si="5"/>
        <v>0.66014520918676323</v>
      </c>
      <c r="R7" s="2">
        <v>1</v>
      </c>
      <c r="S7" s="2">
        <v>1</v>
      </c>
      <c r="T7" s="2">
        <f t="shared" si="6"/>
        <v>0.65048775969865225</v>
      </c>
    </row>
    <row r="8" spans="1:20" x14ac:dyDescent="0.25">
      <c r="A8" s="3" t="s">
        <v>58</v>
      </c>
      <c r="B8" s="2">
        <v>-0.01</v>
      </c>
      <c r="C8" s="2">
        <v>115.0038</v>
      </c>
      <c r="D8" s="2">
        <v>16.16</v>
      </c>
      <c r="E8" s="2">
        <v>7.0000000000000007E-2</v>
      </c>
      <c r="F8" s="14">
        <v>55845838</v>
      </c>
      <c r="G8" s="2" t="s">
        <v>23</v>
      </c>
      <c r="I8" s="2">
        <v>0.04</v>
      </c>
      <c r="J8" s="2">
        <v>0.08</v>
      </c>
      <c r="K8" s="2">
        <f t="shared" si="0"/>
        <v>2</v>
      </c>
      <c r="L8" s="2">
        <v>28388</v>
      </c>
      <c r="M8" s="2">
        <f t="shared" si="1"/>
        <v>19.717948717948719</v>
      </c>
      <c r="N8" s="2">
        <f t="shared" si="2"/>
        <v>1.2948617327749319</v>
      </c>
      <c r="O8" s="2">
        <f t="shared" si="3"/>
        <v>0.98838606238935023</v>
      </c>
      <c r="P8" s="2">
        <f t="shared" si="4"/>
        <v>4.4531347965568493</v>
      </c>
      <c r="Q8" s="2">
        <f t="shared" si="5"/>
        <v>0.85619800966596415</v>
      </c>
      <c r="R8" s="2">
        <f>F8/F42</f>
        <v>0.40462999024663987</v>
      </c>
      <c r="S8" s="2">
        <v>1</v>
      </c>
      <c r="T8" s="2">
        <f t="shared" si="6"/>
        <v>0.41741178717088218</v>
      </c>
    </row>
    <row r="9" spans="1:20" x14ac:dyDescent="0.25">
      <c r="A9" s="3" t="s">
        <v>26</v>
      </c>
      <c r="B9" s="2">
        <v>-0.35</v>
      </c>
      <c r="C9" s="2">
        <v>259.01220000000001</v>
      </c>
      <c r="D9" s="2">
        <v>16.489999999999998</v>
      </c>
      <c r="E9" s="2">
        <v>0.09</v>
      </c>
      <c r="F9" s="14">
        <v>52814271</v>
      </c>
      <c r="G9" s="2" t="s">
        <v>20</v>
      </c>
      <c r="H9" s="2" t="s">
        <v>21</v>
      </c>
      <c r="I9" s="2">
        <v>7.0000000000000007E-2</v>
      </c>
      <c r="J9" s="2">
        <v>0.17</v>
      </c>
      <c r="K9" s="2">
        <f t="shared" si="0"/>
        <v>2.4285714285714284</v>
      </c>
      <c r="L9" s="2">
        <v>6654</v>
      </c>
      <c r="M9" s="2">
        <f t="shared" si="1"/>
        <v>20.141025641025639</v>
      </c>
      <c r="N9" s="2">
        <f t="shared" si="2"/>
        <v>1.3040815823494929</v>
      </c>
      <c r="O9" s="2">
        <f t="shared" si="3"/>
        <v>0.99174891309623325</v>
      </c>
      <c r="P9" s="2">
        <f t="shared" si="4"/>
        <v>3.8230827965328036</v>
      </c>
      <c r="Q9" s="2">
        <f t="shared" si="5"/>
        <v>0.70202085182865914</v>
      </c>
      <c r="R9" s="2">
        <v>1</v>
      </c>
      <c r="S9" s="2">
        <v>0.5</v>
      </c>
      <c r="T9" s="2">
        <f t="shared" si="6"/>
        <v>0.39162848443423004</v>
      </c>
    </row>
    <row r="10" spans="1:20" x14ac:dyDescent="0.25">
      <c r="A10" s="3" t="s">
        <v>59</v>
      </c>
      <c r="B10" s="2">
        <v>-1.72</v>
      </c>
      <c r="C10" s="2">
        <v>191.01929999999999</v>
      </c>
      <c r="D10" s="2">
        <v>17.329999999999998</v>
      </c>
      <c r="E10" s="2">
        <v>2.1</v>
      </c>
      <c r="F10" s="14">
        <v>328745830</v>
      </c>
      <c r="G10" s="2" t="s">
        <v>45</v>
      </c>
      <c r="H10" s="2" t="s">
        <v>60</v>
      </c>
      <c r="I10" s="2">
        <v>0.73</v>
      </c>
      <c r="J10" s="2">
        <v>4.5</v>
      </c>
      <c r="K10" s="2">
        <f t="shared" si="0"/>
        <v>6.1643835616438354</v>
      </c>
      <c r="L10" s="2">
        <v>9</v>
      </c>
      <c r="M10" s="2">
        <f t="shared" si="1"/>
        <v>21.217948717948712</v>
      </c>
      <c r="N10" s="2">
        <f t="shared" si="2"/>
        <v>1.326703395421257</v>
      </c>
      <c r="O10" s="2">
        <f t="shared" si="3"/>
        <v>1</v>
      </c>
      <c r="P10" s="2">
        <f t="shared" si="4"/>
        <v>0.95424250943932487</v>
      </c>
      <c r="Q10" s="2">
        <f t="shared" si="5"/>
        <v>0</v>
      </c>
      <c r="R10" s="2">
        <v>1</v>
      </c>
      <c r="S10" s="2">
        <v>0</v>
      </c>
      <c r="T10" s="2">
        <f t="shared" si="6"/>
        <v>0</v>
      </c>
    </row>
    <row r="11" spans="1:20" x14ac:dyDescent="0.25">
      <c r="A11" s="3" t="s">
        <v>27</v>
      </c>
      <c r="B11" s="2">
        <v>-0.71</v>
      </c>
      <c r="C11" s="2">
        <v>111.01909999999999</v>
      </c>
      <c r="D11" s="2">
        <v>1.53</v>
      </c>
      <c r="E11" s="2">
        <v>0.21</v>
      </c>
      <c r="F11" s="14">
        <v>146648348</v>
      </c>
      <c r="G11" s="2" t="s">
        <v>23</v>
      </c>
      <c r="I11" s="2">
        <v>0.13</v>
      </c>
      <c r="J11" s="2">
        <v>0.22</v>
      </c>
      <c r="K11" s="2">
        <f t="shared" si="0"/>
        <v>1.6923076923076923</v>
      </c>
      <c r="L11" s="2">
        <v>10946</v>
      </c>
      <c r="M11" s="2">
        <f t="shared" si="1"/>
        <v>0.96153846153846145</v>
      </c>
      <c r="N11" s="2">
        <f t="shared" si="2"/>
        <v>-1.7033339298780394E-2</v>
      </c>
      <c r="O11" s="2">
        <f t="shared" si="3"/>
        <v>0.50988505922199601</v>
      </c>
      <c r="P11" s="2">
        <f t="shared" si="4"/>
        <v>4.0392554438064865</v>
      </c>
      <c r="Q11" s="2">
        <f t="shared" si="5"/>
        <v>0.7549194766366919</v>
      </c>
      <c r="R11" s="2">
        <v>1</v>
      </c>
      <c r="S11" s="2">
        <v>1</v>
      </c>
      <c r="T11" s="2">
        <f t="shared" si="6"/>
        <v>0.38492216205273788</v>
      </c>
    </row>
    <row r="12" spans="1:20" x14ac:dyDescent="0.25">
      <c r="A12" s="3" t="s">
        <v>29</v>
      </c>
      <c r="B12" s="2">
        <v>-2.68</v>
      </c>
      <c r="C12" s="2">
        <v>137.03559999999999</v>
      </c>
      <c r="D12" s="2">
        <v>2.4700000000000002</v>
      </c>
      <c r="E12" s="2">
        <v>0.17</v>
      </c>
      <c r="F12" s="14">
        <v>127999253</v>
      </c>
      <c r="G12" s="2" t="s">
        <v>23</v>
      </c>
      <c r="I12" s="2">
        <v>0.11</v>
      </c>
      <c r="J12" s="2">
        <v>0.21</v>
      </c>
      <c r="K12" s="2">
        <f t="shared" si="0"/>
        <v>1.9090909090909089</v>
      </c>
      <c r="L12" s="2">
        <v>28235</v>
      </c>
      <c r="M12" s="2">
        <f t="shared" si="1"/>
        <v>2.166666666666667</v>
      </c>
      <c r="N12" s="2">
        <f t="shared" si="2"/>
        <v>0.3357921019231932</v>
      </c>
      <c r="O12" s="2">
        <f t="shared" si="3"/>
        <v>0.63857471677274313</v>
      </c>
      <c r="P12" s="2">
        <f t="shared" si="4"/>
        <v>4.450787792072898</v>
      </c>
      <c r="Q12" s="2">
        <f t="shared" si="5"/>
        <v>0.85562368487887797</v>
      </c>
      <c r="R12" s="2">
        <v>1</v>
      </c>
      <c r="S12" s="2">
        <v>1</v>
      </c>
      <c r="T12" s="2">
        <f t="shared" si="6"/>
        <v>0.54637965223558027</v>
      </c>
    </row>
    <row r="13" spans="1:20" x14ac:dyDescent="0.25">
      <c r="A13" s="3" t="s">
        <v>30</v>
      </c>
      <c r="B13" s="2">
        <v>-1.61</v>
      </c>
      <c r="C13" s="2">
        <v>243.0625</v>
      </c>
      <c r="D13" s="2">
        <v>4.0999999999999996</v>
      </c>
      <c r="E13" s="2">
        <v>0.34</v>
      </c>
      <c r="F13" s="14">
        <v>286730030</v>
      </c>
      <c r="G13" s="2" t="s">
        <v>20</v>
      </c>
      <c r="I13" s="2">
        <v>0.2</v>
      </c>
      <c r="J13" s="2">
        <v>0.4</v>
      </c>
      <c r="K13" s="2">
        <f t="shared" si="0"/>
        <v>2</v>
      </c>
      <c r="L13" s="2">
        <v>13264</v>
      </c>
      <c r="M13" s="2">
        <f t="shared" si="1"/>
        <v>4.2564102564102555</v>
      </c>
      <c r="N13" s="2">
        <f t="shared" si="2"/>
        <v>0.62904348101355578</v>
      </c>
      <c r="O13" s="2">
        <f t="shared" si="3"/>
        <v>0.74553531298349263</v>
      </c>
      <c r="P13" s="2">
        <f t="shared" si="4"/>
        <v>4.1226745132061984</v>
      </c>
      <c r="Q13" s="2">
        <f t="shared" si="5"/>
        <v>0.7753325775061275</v>
      </c>
      <c r="R13" s="2">
        <v>1</v>
      </c>
      <c r="S13" s="2">
        <v>0.5</v>
      </c>
      <c r="T13" s="2">
        <f t="shared" si="6"/>
        <v>0.32514627140849744</v>
      </c>
    </row>
    <row r="14" spans="1:20" x14ac:dyDescent="0.25">
      <c r="A14" s="3" t="s">
        <v>61</v>
      </c>
      <c r="B14" s="2">
        <v>0.26</v>
      </c>
      <c r="C14" s="2">
        <v>190.0506</v>
      </c>
      <c r="D14" s="2">
        <v>13.44</v>
      </c>
      <c r="E14" s="2">
        <v>0.13</v>
      </c>
      <c r="F14" s="14">
        <v>19643339</v>
      </c>
      <c r="G14" s="2" t="s">
        <v>23</v>
      </c>
      <c r="I14" s="2">
        <v>0.1</v>
      </c>
      <c r="J14" s="2">
        <v>0.14000000000000001</v>
      </c>
      <c r="K14" s="2">
        <f t="shared" si="0"/>
        <v>1.4000000000000001</v>
      </c>
      <c r="L14" s="2">
        <v>2945</v>
      </c>
      <c r="M14" s="2">
        <f t="shared" si="1"/>
        <v>16.23076923076923</v>
      </c>
      <c r="N14" s="2">
        <f t="shared" si="2"/>
        <v>1.2103391029908559</v>
      </c>
      <c r="O14" s="2">
        <f t="shared" si="3"/>
        <v>0.95755725298000227</v>
      </c>
      <c r="P14" s="2">
        <f t="shared" si="4"/>
        <v>3.4690852991231202</v>
      </c>
      <c r="Q14" s="2">
        <f t="shared" si="5"/>
        <v>0.61539573512390966</v>
      </c>
      <c r="R14" s="2">
        <f>F14/F48</f>
        <v>0.70599564441665663</v>
      </c>
      <c r="S14" s="2">
        <v>1</v>
      </c>
      <c r="T14" s="2">
        <f t="shared" si="6"/>
        <v>0.42876080440982273</v>
      </c>
    </row>
    <row r="15" spans="1:20" x14ac:dyDescent="0.25">
      <c r="A15" s="3" t="s">
        <v>32</v>
      </c>
      <c r="B15" s="2">
        <v>-2.46</v>
      </c>
      <c r="C15" s="2">
        <v>124.0074</v>
      </c>
      <c r="D15" s="2">
        <v>15.2</v>
      </c>
      <c r="E15" s="2">
        <v>0.12</v>
      </c>
      <c r="F15" s="14">
        <v>26620065</v>
      </c>
      <c r="G15" s="2" t="s">
        <v>23</v>
      </c>
      <c r="I15" s="2">
        <v>0.1</v>
      </c>
      <c r="J15" s="2">
        <v>0.18</v>
      </c>
      <c r="K15" s="2">
        <f t="shared" si="0"/>
        <v>1.7999999999999998</v>
      </c>
      <c r="L15" s="2">
        <v>8938</v>
      </c>
      <c r="M15" s="2">
        <f t="shared" si="1"/>
        <v>18.487179487179485</v>
      </c>
      <c r="N15" s="2">
        <f t="shared" si="2"/>
        <v>1.2668706576929298</v>
      </c>
      <c r="O15" s="2">
        <f t="shared" si="3"/>
        <v>0.97817658924505435</v>
      </c>
      <c r="P15" s="2">
        <f t="shared" si="4"/>
        <v>3.9512403503243405</v>
      </c>
      <c r="Q15" s="2">
        <f t="shared" si="5"/>
        <v>0.73338170362852106</v>
      </c>
      <c r="R15" s="2">
        <v>1</v>
      </c>
      <c r="S15" s="2">
        <v>1</v>
      </c>
      <c r="T15" s="2">
        <f t="shared" si="6"/>
        <v>0.71737681347007398</v>
      </c>
    </row>
    <row r="16" spans="1:20" x14ac:dyDescent="0.25">
      <c r="A16" s="3" t="s">
        <v>33</v>
      </c>
      <c r="B16" s="2">
        <v>-4.67</v>
      </c>
      <c r="C16" s="2">
        <v>181.0718</v>
      </c>
      <c r="D16" s="2">
        <v>8.77</v>
      </c>
      <c r="E16" s="2">
        <v>0.18</v>
      </c>
      <c r="F16" s="14">
        <v>7995788</v>
      </c>
      <c r="G16" s="2" t="s">
        <v>45</v>
      </c>
      <c r="H16" s="2" t="s">
        <v>62</v>
      </c>
      <c r="I16" s="2">
        <v>0.16</v>
      </c>
      <c r="J16" s="2">
        <v>0.15</v>
      </c>
      <c r="K16" s="2">
        <f t="shared" si="0"/>
        <v>0.9375</v>
      </c>
      <c r="L16" s="2">
        <v>667</v>
      </c>
      <c r="M16" s="2">
        <f t="shared" si="1"/>
        <v>10.243589743589743</v>
      </c>
      <c r="N16" s="2">
        <f t="shared" si="2"/>
        <v>1.0104521766235111</v>
      </c>
      <c r="O16" s="2">
        <f t="shared" si="3"/>
        <v>0.88465043533670873</v>
      </c>
      <c r="P16" s="2">
        <f t="shared" si="4"/>
        <v>2.8241258339165491</v>
      </c>
      <c r="Q16" s="2">
        <f t="shared" si="5"/>
        <v>0.45757063931908343</v>
      </c>
      <c r="R16" s="2">
        <f>F16/F50</f>
        <v>0.92753783911826349</v>
      </c>
      <c r="S16" s="2">
        <v>0</v>
      </c>
      <c r="T16" s="2">
        <f t="shared" si="6"/>
        <v>8.7062899253681006E-2</v>
      </c>
    </row>
    <row r="17" spans="1:20" x14ac:dyDescent="0.25">
      <c r="A17" s="3" t="s">
        <v>63</v>
      </c>
      <c r="B17" s="2">
        <v>-0.04</v>
      </c>
      <c r="C17" s="2">
        <v>194.0453</v>
      </c>
      <c r="D17" s="2">
        <v>1.08</v>
      </c>
      <c r="E17" s="2">
        <v>0.06</v>
      </c>
      <c r="F17" s="14">
        <v>1387985</v>
      </c>
      <c r="G17" s="2" t="s">
        <v>23</v>
      </c>
      <c r="I17" s="2">
        <v>0.04</v>
      </c>
      <c r="J17" s="2">
        <v>0.06</v>
      </c>
      <c r="K17" s="2">
        <f t="shared" si="0"/>
        <v>1.5</v>
      </c>
      <c r="L17" s="2">
        <v>890</v>
      </c>
      <c r="M17" s="2">
        <f t="shared" si="1"/>
        <v>0.38461538461538464</v>
      </c>
      <c r="N17" s="2">
        <f t="shared" si="2"/>
        <v>-0.41497334797081792</v>
      </c>
      <c r="O17" s="2">
        <f t="shared" si="3"/>
        <v>0.36474030077038666</v>
      </c>
      <c r="P17" s="2">
        <f t="shared" si="4"/>
        <v>2.9493900066449128</v>
      </c>
      <c r="Q17" s="2">
        <f t="shared" si="5"/>
        <v>0.48822346500547648</v>
      </c>
      <c r="R17" s="2">
        <f>F17/F51</f>
        <v>0.10961959457212869</v>
      </c>
      <c r="S17" s="2">
        <v>1</v>
      </c>
      <c r="T17" s="2">
        <f t="shared" si="6"/>
        <v>5.4813892501323097E-2</v>
      </c>
    </row>
    <row r="18" spans="1:20" x14ac:dyDescent="0.25">
      <c r="A18" s="3" t="s">
        <v>64</v>
      </c>
      <c r="B18" s="2">
        <v>6.09</v>
      </c>
      <c r="C18" s="2">
        <v>227.20179999999999</v>
      </c>
      <c r="D18" s="2">
        <v>0.81</v>
      </c>
      <c r="E18" s="2">
        <v>7.0000000000000007E-2</v>
      </c>
      <c r="F18" s="14">
        <v>1212353</v>
      </c>
      <c r="G18" s="2" t="s">
        <v>23</v>
      </c>
      <c r="I18" s="2">
        <v>0.04</v>
      </c>
      <c r="J18" s="2">
        <v>0.12</v>
      </c>
      <c r="K18" s="2">
        <f t="shared" si="0"/>
        <v>3</v>
      </c>
      <c r="L18" s="2">
        <v>749</v>
      </c>
      <c r="M18" s="2">
        <f t="shared" si="1"/>
        <v>3.8461538461538491E-2</v>
      </c>
      <c r="N18" s="2">
        <f t="shared" si="2"/>
        <v>-1.4149733479708175</v>
      </c>
      <c r="O18" s="2">
        <f t="shared" si="3"/>
        <v>0</v>
      </c>
      <c r="P18" s="2">
        <f t="shared" si="4"/>
        <v>2.8744818176994666</v>
      </c>
      <c r="Q18" s="2">
        <f t="shared" si="5"/>
        <v>0.46989302296274355</v>
      </c>
      <c r="R18" s="2">
        <v>1</v>
      </c>
      <c r="S18" s="2">
        <v>1</v>
      </c>
      <c r="T18" s="2">
        <f t="shared" si="6"/>
        <v>0</v>
      </c>
    </row>
    <row r="19" spans="1:20" x14ac:dyDescent="0.25">
      <c r="A19" s="3" t="s">
        <v>65</v>
      </c>
      <c r="B19" s="2">
        <v>1.43</v>
      </c>
      <c r="C19" s="2">
        <v>174.05600000000001</v>
      </c>
      <c r="D19" s="2">
        <v>5.03</v>
      </c>
      <c r="E19" s="2">
        <v>0.38</v>
      </c>
      <c r="F19" s="14">
        <v>174365146</v>
      </c>
      <c r="G19" s="2" t="s">
        <v>23</v>
      </c>
      <c r="I19" s="2">
        <v>0.24</v>
      </c>
      <c r="J19" s="2">
        <v>0.4</v>
      </c>
      <c r="K19" s="2">
        <f t="shared" si="0"/>
        <v>1.6666666666666667</v>
      </c>
      <c r="L19" s="2">
        <v>4929</v>
      </c>
      <c r="M19" s="2">
        <f t="shared" si="1"/>
        <v>5.4487179487179489</v>
      </c>
      <c r="N19" s="2">
        <f t="shared" si="2"/>
        <v>0.73629432735983114</v>
      </c>
      <c r="O19" s="2">
        <f t="shared" si="3"/>
        <v>0.78465401893771169</v>
      </c>
      <c r="P19" s="2">
        <f t="shared" si="4"/>
        <v>3.692758818154724</v>
      </c>
      <c r="Q19" s="2">
        <f t="shared" si="5"/>
        <v>0.67012986412666642</v>
      </c>
      <c r="R19" s="2">
        <v>1</v>
      </c>
      <c r="S19" s="2">
        <v>1</v>
      </c>
      <c r="T19" s="2">
        <f t="shared" si="6"/>
        <v>0.52582009109717143</v>
      </c>
    </row>
    <row r="20" spans="1:20" x14ac:dyDescent="0.25">
      <c r="A20" s="3" t="s">
        <v>34</v>
      </c>
      <c r="B20" s="2">
        <v>0.31</v>
      </c>
      <c r="C20" s="2">
        <v>178.05099999999999</v>
      </c>
      <c r="D20" s="2">
        <v>6.53</v>
      </c>
      <c r="E20" s="2">
        <v>0.11</v>
      </c>
      <c r="F20" s="14">
        <v>375540739</v>
      </c>
      <c r="G20" s="2" t="s">
        <v>23</v>
      </c>
      <c r="I20" s="2">
        <v>0.1</v>
      </c>
      <c r="J20" s="2">
        <v>0.14000000000000001</v>
      </c>
      <c r="K20" s="2">
        <f t="shared" si="0"/>
        <v>1.4000000000000001</v>
      </c>
      <c r="L20" s="2">
        <v>18513</v>
      </c>
      <c r="M20" s="2">
        <f t="shared" si="1"/>
        <v>7.3717948717948714</v>
      </c>
      <c r="N20" s="2">
        <f t="shared" si="2"/>
        <v>0.86757324199915009</v>
      </c>
      <c r="O20" s="2">
        <f t="shared" si="3"/>
        <v>0.83253672974806681</v>
      </c>
      <c r="P20" s="2">
        <f t="shared" si="4"/>
        <v>4.2674768011340491</v>
      </c>
      <c r="Q20" s="2">
        <f t="shared" si="5"/>
        <v>0.81076648645364791</v>
      </c>
      <c r="R20" s="2">
        <v>1</v>
      </c>
      <c r="S20" s="2">
        <v>1</v>
      </c>
      <c r="T20" s="2">
        <f t="shared" si="6"/>
        <v>0.67499287922145035</v>
      </c>
    </row>
    <row r="21" spans="1:20" x14ac:dyDescent="0.25">
      <c r="A21" s="3" t="s">
        <v>66</v>
      </c>
      <c r="B21" s="2">
        <v>3.53</v>
      </c>
      <c r="C21" s="2">
        <v>448.30630000000002</v>
      </c>
      <c r="D21" s="2">
        <v>6.68</v>
      </c>
      <c r="E21" s="2">
        <v>0.08</v>
      </c>
      <c r="F21" s="14">
        <v>11336899</v>
      </c>
      <c r="G21" s="2" t="s">
        <v>23</v>
      </c>
      <c r="I21" s="2">
        <v>7.0000000000000007E-2</v>
      </c>
      <c r="J21" s="2">
        <v>0.1</v>
      </c>
      <c r="K21" s="2">
        <f t="shared" si="0"/>
        <v>1.4285714285714286</v>
      </c>
      <c r="L21" s="2">
        <v>3797</v>
      </c>
      <c r="M21" s="2">
        <f t="shared" si="1"/>
        <v>7.564102564102563</v>
      </c>
      <c r="N21" s="2">
        <f t="shared" si="2"/>
        <v>0.87875740895166377</v>
      </c>
      <c r="O21" s="2">
        <f t="shared" si="3"/>
        <v>0.83661604616619289</v>
      </c>
      <c r="P21" s="2">
        <f t="shared" si="4"/>
        <v>3.5794405971397971</v>
      </c>
      <c r="Q21" s="2">
        <f t="shared" si="5"/>
        <v>0.64240027792331467</v>
      </c>
      <c r="R21" s="2">
        <f t="shared" ref="R21:R30" si="7">F21/F55</f>
        <v>0.43851625849195247</v>
      </c>
      <c r="S21" s="2">
        <v>1</v>
      </c>
      <c r="T21" s="2">
        <f t="shared" si="6"/>
        <v>0.27803627947288495</v>
      </c>
    </row>
    <row r="22" spans="1:20" x14ac:dyDescent="0.25">
      <c r="A22" s="3" t="s">
        <v>36</v>
      </c>
      <c r="B22" s="2">
        <v>-1.91</v>
      </c>
      <c r="C22" s="2">
        <v>267.07350000000002</v>
      </c>
      <c r="D22" s="2">
        <v>7.11</v>
      </c>
      <c r="E22" s="2">
        <v>0.1</v>
      </c>
      <c r="F22" s="14">
        <v>5677759</v>
      </c>
      <c r="G22" s="2" t="s">
        <v>23</v>
      </c>
      <c r="I22" s="2">
        <v>7.0000000000000007E-2</v>
      </c>
      <c r="J22" s="2">
        <v>0.13</v>
      </c>
      <c r="K22" s="2">
        <f t="shared" si="0"/>
        <v>1.857142857142857</v>
      </c>
      <c r="L22" s="2">
        <v>792</v>
      </c>
      <c r="M22" s="2">
        <f t="shared" si="1"/>
        <v>8.115384615384615</v>
      </c>
      <c r="N22" s="2">
        <f t="shared" si="2"/>
        <v>0.90930910732687464</v>
      </c>
      <c r="O22" s="2">
        <f t="shared" si="3"/>
        <v>0.84775948182061345</v>
      </c>
      <c r="P22" s="2">
        <f t="shared" si="4"/>
        <v>2.8987251815894934</v>
      </c>
      <c r="Q22" s="2">
        <f t="shared" si="5"/>
        <v>0.47582550621942277</v>
      </c>
      <c r="R22" s="2">
        <f t="shared" si="7"/>
        <v>0.1840993174644745</v>
      </c>
      <c r="S22" s="2">
        <v>1</v>
      </c>
      <c r="T22" s="2">
        <f t="shared" si="6"/>
        <v>0.14139584394656987</v>
      </c>
    </row>
    <row r="23" spans="1:20" x14ac:dyDescent="0.25">
      <c r="A23" s="3" t="s">
        <v>37</v>
      </c>
      <c r="B23" s="2">
        <v>1.53</v>
      </c>
      <c r="C23" s="2">
        <v>178.08760000000001</v>
      </c>
      <c r="D23" s="2">
        <v>7.31</v>
      </c>
      <c r="E23" s="2">
        <v>0.06</v>
      </c>
      <c r="F23" s="14">
        <v>8831687</v>
      </c>
      <c r="G23" s="2" t="s">
        <v>23</v>
      </c>
      <c r="I23" s="2">
        <v>0.06</v>
      </c>
      <c r="J23" s="2">
        <v>7.0000000000000007E-2</v>
      </c>
      <c r="K23" s="2">
        <f t="shared" si="0"/>
        <v>1.1666666666666667</v>
      </c>
      <c r="L23" s="2">
        <v>8085</v>
      </c>
      <c r="M23" s="2">
        <f t="shared" si="1"/>
        <v>8.3717948717948705</v>
      </c>
      <c r="N23" s="2">
        <f t="shared" si="2"/>
        <v>0.92281857858459349</v>
      </c>
      <c r="O23" s="2">
        <f t="shared" si="3"/>
        <v>0.85268693043040278</v>
      </c>
      <c r="P23" s="2">
        <f t="shared" si="4"/>
        <v>3.9076800242424201</v>
      </c>
      <c r="Q23" s="2">
        <f t="shared" si="5"/>
        <v>0.72272225445683291</v>
      </c>
      <c r="R23" s="2">
        <f t="shared" si="7"/>
        <v>0.15997648885388796</v>
      </c>
      <c r="S23" s="2">
        <v>1</v>
      </c>
      <c r="T23" s="2">
        <f t="shared" si="6"/>
        <v>0.20730005462006876</v>
      </c>
    </row>
    <row r="24" spans="1:20" x14ac:dyDescent="0.25">
      <c r="A24" s="3" t="s">
        <v>38</v>
      </c>
      <c r="B24" s="2">
        <v>1.1100000000000001</v>
      </c>
      <c r="C24" s="2">
        <v>174.07169999999999</v>
      </c>
      <c r="D24" s="2">
        <v>7.59</v>
      </c>
      <c r="E24" s="2">
        <v>0.06</v>
      </c>
      <c r="F24" s="14">
        <v>9320874</v>
      </c>
      <c r="G24" s="2" t="s">
        <v>23</v>
      </c>
      <c r="I24" s="2">
        <v>0.05</v>
      </c>
      <c r="J24" s="2">
        <v>0.09</v>
      </c>
      <c r="K24" s="2">
        <f t="shared" si="0"/>
        <v>1.7999999999999998</v>
      </c>
      <c r="L24" s="2">
        <v>6723</v>
      </c>
      <c r="M24" s="2">
        <f t="shared" si="1"/>
        <v>8.7307692307692299</v>
      </c>
      <c r="N24" s="2">
        <f t="shared" si="2"/>
        <v>0.94105250922230477</v>
      </c>
      <c r="O24" s="2">
        <f t="shared" si="3"/>
        <v>0.85933757977542802</v>
      </c>
      <c r="P24" s="2">
        <f t="shared" si="4"/>
        <v>3.8275631112547237</v>
      </c>
      <c r="Q24" s="2">
        <f t="shared" si="5"/>
        <v>0.70311720925632526</v>
      </c>
      <c r="R24" s="2">
        <f t="shared" si="7"/>
        <v>0.15430121315071346</v>
      </c>
      <c r="S24" s="2">
        <v>1</v>
      </c>
      <c r="T24" s="2">
        <f t="shared" si="6"/>
        <v>0.20126573562390318</v>
      </c>
    </row>
    <row r="25" spans="1:20" x14ac:dyDescent="0.25">
      <c r="A25" s="3" t="s">
        <v>39</v>
      </c>
      <c r="B25" s="2">
        <v>1.0900000000000001</v>
      </c>
      <c r="C25" s="2">
        <v>207.07749999999999</v>
      </c>
      <c r="D25" s="2">
        <v>7.67</v>
      </c>
      <c r="E25" s="2">
        <v>0.06</v>
      </c>
      <c r="F25" s="14">
        <v>4270846</v>
      </c>
      <c r="G25" s="2" t="s">
        <v>23</v>
      </c>
      <c r="I25" s="2">
        <v>0.06</v>
      </c>
      <c r="J25" s="2">
        <v>7.0000000000000007E-2</v>
      </c>
      <c r="K25" s="2">
        <f t="shared" si="0"/>
        <v>1.1666666666666667</v>
      </c>
      <c r="L25" s="2">
        <v>1753</v>
      </c>
      <c r="M25" s="2">
        <f t="shared" si="1"/>
        <v>8.8333333333333321</v>
      </c>
      <c r="N25" s="2">
        <f t="shared" si="2"/>
        <v>0.9461246192171453</v>
      </c>
      <c r="O25" s="2">
        <f t="shared" si="3"/>
        <v>0.86118758270048645</v>
      </c>
      <c r="P25" s="2">
        <f t="shared" si="4"/>
        <v>3.2437819160937948</v>
      </c>
      <c r="Q25" s="2">
        <f t="shared" si="5"/>
        <v>0.56026276951906218</v>
      </c>
      <c r="R25" s="2">
        <f t="shared" si="7"/>
        <v>0.1439109602812656</v>
      </c>
      <c r="S25" s="2">
        <v>1</v>
      </c>
      <c r="T25" s="2">
        <f t="shared" si="6"/>
        <v>0.15783887396403287</v>
      </c>
    </row>
    <row r="26" spans="1:20" x14ac:dyDescent="0.25">
      <c r="A26" s="3" t="s">
        <v>40</v>
      </c>
      <c r="B26" s="2">
        <v>0.12</v>
      </c>
      <c r="C26" s="2">
        <v>243.08090000000001</v>
      </c>
      <c r="D26" s="2">
        <v>7.76</v>
      </c>
      <c r="E26" s="2">
        <v>0.08</v>
      </c>
      <c r="F26" s="14">
        <v>4291809</v>
      </c>
      <c r="G26" s="2" t="s">
        <v>23</v>
      </c>
      <c r="I26" s="2">
        <v>0.05</v>
      </c>
      <c r="J26" s="2">
        <v>0.11</v>
      </c>
      <c r="K26" s="2">
        <f t="shared" si="0"/>
        <v>2.1999999999999997</v>
      </c>
      <c r="L26" s="2">
        <v>1238</v>
      </c>
      <c r="M26" s="2">
        <f t="shared" si="1"/>
        <v>8.9487179487179471</v>
      </c>
      <c r="N26" s="2">
        <f t="shared" si="2"/>
        <v>0.95176081993268058</v>
      </c>
      <c r="O26" s="2">
        <f t="shared" si="3"/>
        <v>0.8632433322446732</v>
      </c>
      <c r="P26" s="2">
        <f t="shared" si="4"/>
        <v>3.0927206446840994</v>
      </c>
      <c r="Q26" s="2">
        <f t="shared" si="5"/>
        <v>0.52329725320557097</v>
      </c>
      <c r="R26" s="2">
        <f t="shared" si="7"/>
        <v>0.12163143236652729</v>
      </c>
      <c r="S26" s="2">
        <v>1</v>
      </c>
      <c r="T26" s="2">
        <f t="shared" si="6"/>
        <v>0.14207643102721099</v>
      </c>
    </row>
    <row r="27" spans="1:20" x14ac:dyDescent="0.25">
      <c r="A27" s="3" t="s">
        <v>67</v>
      </c>
      <c r="B27" s="2">
        <v>-0.85</v>
      </c>
      <c r="C27" s="2">
        <v>218.10319999999999</v>
      </c>
      <c r="D27" s="2">
        <v>8.02</v>
      </c>
      <c r="E27" s="2">
        <v>7.0000000000000007E-2</v>
      </c>
      <c r="F27" s="14">
        <v>17686889</v>
      </c>
      <c r="G27" s="2" t="s">
        <v>23</v>
      </c>
      <c r="I27" s="2">
        <v>0.05</v>
      </c>
      <c r="J27" s="2">
        <v>0.11</v>
      </c>
      <c r="K27" s="2">
        <f t="shared" si="0"/>
        <v>2.1999999999999997</v>
      </c>
      <c r="L27" s="2">
        <v>9746</v>
      </c>
      <c r="M27" s="2">
        <f t="shared" si="1"/>
        <v>9.282051282051281</v>
      </c>
      <c r="N27" s="2">
        <f t="shared" si="2"/>
        <v>0.96764396350666648</v>
      </c>
      <c r="O27" s="2">
        <f t="shared" si="3"/>
        <v>0.86903655480902797</v>
      </c>
      <c r="P27" s="2">
        <f t="shared" si="4"/>
        <v>3.9888264070452757</v>
      </c>
      <c r="Q27" s="2">
        <f t="shared" si="5"/>
        <v>0.74257921653114556</v>
      </c>
      <c r="R27" s="2">
        <f t="shared" si="7"/>
        <v>0.33892298846066043</v>
      </c>
      <c r="S27" s="2">
        <v>1</v>
      </c>
      <c r="T27" s="2">
        <f t="shared" si="6"/>
        <v>0.28922247603852452</v>
      </c>
    </row>
    <row r="28" spans="1:20" x14ac:dyDescent="0.25">
      <c r="A28" s="3" t="s">
        <v>43</v>
      </c>
      <c r="B28" s="2">
        <v>0.98</v>
      </c>
      <c r="C28" s="2">
        <v>392.18220000000002</v>
      </c>
      <c r="D28" s="2">
        <v>8.84</v>
      </c>
      <c r="E28" s="2">
        <v>0.06</v>
      </c>
      <c r="F28" s="14">
        <v>10240333</v>
      </c>
      <c r="G28" s="2" t="s">
        <v>23</v>
      </c>
      <c r="I28" s="2">
        <v>0.05</v>
      </c>
      <c r="J28" s="2">
        <v>0.09</v>
      </c>
      <c r="K28" s="2">
        <f t="shared" si="0"/>
        <v>1.7999999999999998</v>
      </c>
      <c r="L28" s="2">
        <v>4502</v>
      </c>
      <c r="M28" s="2">
        <f t="shared" si="1"/>
        <v>10.333333333333334</v>
      </c>
      <c r="N28" s="2">
        <f t="shared" si="2"/>
        <v>1.0142404391146103</v>
      </c>
      <c r="O28" s="2">
        <f t="shared" si="3"/>
        <v>0.88603216733710943</v>
      </c>
      <c r="P28" s="2">
        <f t="shared" si="4"/>
        <v>3.6534054906645013</v>
      </c>
      <c r="Q28" s="2">
        <f t="shared" si="5"/>
        <v>0.66049989043615887</v>
      </c>
      <c r="R28" s="2">
        <f t="shared" si="7"/>
        <v>0.24880609757264988</v>
      </c>
      <c r="S28" s="2">
        <v>1</v>
      </c>
      <c r="T28" s="2">
        <f t="shared" si="6"/>
        <v>0.22816670409075268</v>
      </c>
    </row>
    <row r="29" spans="1:20" x14ac:dyDescent="0.25">
      <c r="A29" s="3" t="s">
        <v>41</v>
      </c>
      <c r="B29" s="2">
        <v>1.04</v>
      </c>
      <c r="G29" s="2" t="s">
        <v>45</v>
      </c>
      <c r="O29" s="2">
        <f t="shared" si="3"/>
        <v>0.51609780452095722</v>
      </c>
      <c r="Q29" s="2">
        <f t="shared" si="5"/>
        <v>-0.23350834214839092</v>
      </c>
      <c r="R29" s="2">
        <f t="shared" si="7"/>
        <v>0</v>
      </c>
      <c r="S29" s="2">
        <v>0</v>
      </c>
      <c r="T29" s="2">
        <f t="shared" si="6"/>
        <v>0</v>
      </c>
    </row>
    <row r="30" spans="1:20" x14ac:dyDescent="0.25">
      <c r="A30" s="3" t="s">
        <v>68</v>
      </c>
      <c r="B30" s="2">
        <v>0.08</v>
      </c>
      <c r="C30" s="2">
        <v>145.0505</v>
      </c>
      <c r="D30" s="2">
        <v>10.46</v>
      </c>
      <c r="E30" s="2">
        <v>0.1</v>
      </c>
      <c r="F30" s="14">
        <v>32585741</v>
      </c>
      <c r="G30" s="2" t="s">
        <v>23</v>
      </c>
      <c r="I30" s="2">
        <v>7.0000000000000007E-2</v>
      </c>
      <c r="J30" s="2">
        <v>0.13</v>
      </c>
      <c r="K30" s="2">
        <f t="shared" si="0"/>
        <v>1.857142857142857</v>
      </c>
      <c r="L30" s="2">
        <v>12447</v>
      </c>
      <c r="M30" s="2">
        <f>(D30-0.78)/0.78</f>
        <v>12.410256410256412</v>
      </c>
      <c r="N30" s="2">
        <f t="shared" si="2"/>
        <v>1.0937807546179132</v>
      </c>
      <c r="O30" s="2">
        <f t="shared" si="3"/>
        <v>0.91504372593715566</v>
      </c>
      <c r="P30" s="2">
        <f t="shared" si="4"/>
        <v>4.0950646895486358</v>
      </c>
      <c r="Q30" s="2">
        <f t="shared" si="5"/>
        <v>0.76857630319900727</v>
      </c>
      <c r="R30" s="2">
        <f t="shared" si="7"/>
        <v>0.46552387974622306</v>
      </c>
      <c r="S30" s="2">
        <v>1</v>
      </c>
      <c r="T30" s="2">
        <f t="shared" si="6"/>
        <v>0.37761970197828099</v>
      </c>
    </row>
    <row r="31" spans="1:20" x14ac:dyDescent="0.25">
      <c r="A31" s="3" t="s">
        <v>44</v>
      </c>
      <c r="B31" s="2">
        <v>-1.84</v>
      </c>
      <c r="C31" s="2">
        <v>130.05099999999999</v>
      </c>
      <c r="D31" s="2">
        <v>10.199999999999999</v>
      </c>
      <c r="E31" s="2">
        <v>0.11</v>
      </c>
      <c r="F31" s="14">
        <v>10549154</v>
      </c>
      <c r="G31" s="2" t="s">
        <v>23</v>
      </c>
      <c r="I31" s="2">
        <v>0.08</v>
      </c>
      <c r="J31" s="2">
        <v>0.16</v>
      </c>
      <c r="K31" s="2">
        <f t="shared" si="0"/>
        <v>2</v>
      </c>
      <c r="L31" s="2">
        <v>3190</v>
      </c>
      <c r="M31" s="2">
        <f>(D31-0.78)/0.78</f>
        <v>12.076923076923077</v>
      </c>
      <c r="N31" s="2">
        <f t="shared" si="2"/>
        <v>1.0819563001023969</v>
      </c>
      <c r="O31" s="2">
        <f t="shared" si="3"/>
        <v>0.91073087084072035</v>
      </c>
      <c r="P31" s="2">
        <f t="shared" si="4"/>
        <v>3.503790683057181</v>
      </c>
      <c r="Q31" s="2">
        <f t="shared" si="5"/>
        <v>0.62388833169752855</v>
      </c>
      <c r="R31" s="2">
        <v>1</v>
      </c>
      <c r="S31" s="2">
        <v>1</v>
      </c>
      <c r="T31" s="2">
        <f t="shared" si="6"/>
        <v>0.56819436363425435</v>
      </c>
    </row>
    <row r="32" spans="1:20" x14ac:dyDescent="0.25">
      <c r="A32" s="3" t="s">
        <v>69</v>
      </c>
      <c r="B32" s="2">
        <v>-1.44</v>
      </c>
      <c r="C32" s="2">
        <v>346.05130000000003</v>
      </c>
      <c r="D32" s="2">
        <v>11.21</v>
      </c>
      <c r="E32" s="2">
        <v>0.13</v>
      </c>
      <c r="F32" s="14">
        <v>1431683</v>
      </c>
      <c r="G32" s="2" t="s">
        <v>20</v>
      </c>
      <c r="H32" s="2" t="s">
        <v>70</v>
      </c>
      <c r="I32" s="2">
        <v>0.06</v>
      </c>
      <c r="J32" s="2">
        <v>0.45</v>
      </c>
      <c r="K32" s="2">
        <f t="shared" si="0"/>
        <v>7.5000000000000009</v>
      </c>
      <c r="L32" s="2">
        <v>109847</v>
      </c>
      <c r="M32" s="2">
        <f>(D32-0.78)/0.78</f>
        <v>13.371794871794874</v>
      </c>
      <c r="N32" s="2">
        <f t="shared" si="2"/>
        <v>1.1261897057360506</v>
      </c>
      <c r="O32" s="2">
        <f t="shared" si="3"/>
        <v>0.92686457651563792</v>
      </c>
      <c r="P32" s="2">
        <f t="shared" si="4"/>
        <v>5.0407882005261069</v>
      </c>
      <c r="Q32" s="2">
        <f t="shared" si="5"/>
        <v>1</v>
      </c>
      <c r="R32" s="2">
        <f>F32/F66</f>
        <v>0.87628058939245379</v>
      </c>
      <c r="S32" s="2">
        <v>0.5</v>
      </c>
      <c r="T32" s="2">
        <f t="shared" si="6"/>
        <v>0.43890473138679165</v>
      </c>
    </row>
    <row r="33" spans="1:21" x14ac:dyDescent="0.25">
      <c r="A33" s="3" t="s">
        <v>46</v>
      </c>
      <c r="B33" s="2">
        <f>MAX(B3:B32)</f>
        <v>6.09</v>
      </c>
      <c r="F33" s="14">
        <f>MEDIAN(F3:F32)</f>
        <v>10549154</v>
      </c>
      <c r="G33" t="s">
        <v>71</v>
      </c>
      <c r="K33" s="2">
        <f>MEDIAN(K3:K32)</f>
        <v>1.7999999999999998</v>
      </c>
      <c r="L33" t="s">
        <v>71</v>
      </c>
      <c r="T33" s="2">
        <f>MEDIAN(T3:T32)</f>
        <v>0.25310149178181884</v>
      </c>
      <c r="U33" t="s">
        <v>71</v>
      </c>
    </row>
    <row r="34" spans="1:21" x14ac:dyDescent="0.25">
      <c r="A34" s="3" t="s">
        <v>48</v>
      </c>
      <c r="B34" s="2">
        <f>MIN(B4:B33)</f>
        <v>-4.67</v>
      </c>
      <c r="G34" t="s">
        <v>72</v>
      </c>
      <c r="K34" s="2">
        <f>AVERAGE(K3:K32)</f>
        <v>2.1010713978123108</v>
      </c>
      <c r="L34" t="s">
        <v>72</v>
      </c>
      <c r="T34" s="2">
        <f>AVERAGE(T3:T32)</f>
        <v>0.28997282070918168</v>
      </c>
      <c r="U34" t="s">
        <v>72</v>
      </c>
    </row>
    <row r="36" spans="1:21" ht="23.25" x14ac:dyDescent="0.35">
      <c r="A36" s="15" t="s">
        <v>78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</row>
    <row r="37" spans="1:21" x14ac:dyDescent="0.25">
      <c r="A37" s="3" t="s">
        <v>22</v>
      </c>
      <c r="C37" s="2">
        <v>116.0718</v>
      </c>
      <c r="D37" s="2">
        <v>8.75</v>
      </c>
      <c r="E37" s="2">
        <v>7.0000000000000007E-2</v>
      </c>
      <c r="F37" s="14">
        <v>12311520</v>
      </c>
      <c r="G37" s="2" t="s">
        <v>23</v>
      </c>
      <c r="I37" s="2">
        <v>0.06</v>
      </c>
      <c r="J37" s="2">
        <v>0.08</v>
      </c>
      <c r="K37" s="2">
        <f t="shared" ref="K37:K66" si="8">J37/I37</f>
        <v>1.3333333333333335</v>
      </c>
      <c r="L37" s="2">
        <v>3876</v>
      </c>
      <c r="M37" s="2">
        <f t="shared" ref="M37:M66" si="9">(D37-0.78)/0.78</f>
        <v>10.217948717948717</v>
      </c>
      <c r="N37" s="2">
        <f t="shared" ref="N37:N66" si="10">LOG10(M37)</f>
        <v>1.0093637187056319</v>
      </c>
      <c r="O37" s="2">
        <f t="shared" si="3"/>
        <v>0.88425343086836561</v>
      </c>
      <c r="P37" s="2">
        <f t="shared" si="4"/>
        <v>3.5883837683787276</v>
      </c>
      <c r="Q37" s="2">
        <f t="shared" si="5"/>
        <v>0.64458872066076811</v>
      </c>
      <c r="R37" s="2">
        <v>1</v>
      </c>
      <c r="S37" s="2">
        <v>1</v>
      </c>
      <c r="T37" s="2">
        <f t="shared" si="6"/>
        <v>0.5699797877433348</v>
      </c>
    </row>
    <row r="38" spans="1:21" x14ac:dyDescent="0.25">
      <c r="A38" s="3" t="s">
        <v>24</v>
      </c>
      <c r="C38" s="2">
        <v>130.0275</v>
      </c>
      <c r="D38" s="2">
        <v>8.2799999999999994</v>
      </c>
      <c r="E38" s="2">
        <v>7.0000000000000007E-2</v>
      </c>
      <c r="F38" s="14">
        <v>39007970</v>
      </c>
      <c r="G38" s="2" t="s">
        <v>23</v>
      </c>
      <c r="I38" s="2">
        <v>0.05</v>
      </c>
      <c r="J38" s="2">
        <v>0.09</v>
      </c>
      <c r="K38" s="2">
        <f t="shared" si="8"/>
        <v>1.7999999999999998</v>
      </c>
      <c r="L38" s="2">
        <v>419</v>
      </c>
      <c r="M38" s="2">
        <f t="shared" si="9"/>
        <v>9.6153846153846132</v>
      </c>
      <c r="N38" s="2">
        <f t="shared" si="10"/>
        <v>0.98296666070121952</v>
      </c>
      <c r="O38" s="2">
        <f t="shared" si="3"/>
        <v>0.87462535999238289</v>
      </c>
      <c r="P38" s="2">
        <f t="shared" si="4"/>
        <v>2.6222140229662951</v>
      </c>
      <c r="Q38" s="2">
        <f t="shared" si="5"/>
        <v>0.4081617188729848</v>
      </c>
      <c r="R38" s="2">
        <v>1</v>
      </c>
      <c r="S38" s="2">
        <v>1</v>
      </c>
      <c r="T38" s="2">
        <f t="shared" si="6"/>
        <v>0.35698859030439412</v>
      </c>
    </row>
    <row r="39" spans="1:21" x14ac:dyDescent="0.25">
      <c r="A39" s="3" t="s">
        <v>25</v>
      </c>
      <c r="C39" s="2">
        <v>130.0275</v>
      </c>
      <c r="D39" s="2">
        <v>8.14</v>
      </c>
      <c r="E39" s="2">
        <v>0.06</v>
      </c>
      <c r="F39" s="14">
        <v>36536578</v>
      </c>
      <c r="G39" s="2" t="s">
        <v>23</v>
      </c>
      <c r="I39" s="2">
        <v>0.05</v>
      </c>
      <c r="J39" s="2">
        <v>0.09</v>
      </c>
      <c r="K39" s="2">
        <f t="shared" si="8"/>
        <v>1.7999999999999998</v>
      </c>
      <c r="L39" s="2">
        <v>964</v>
      </c>
      <c r="M39" s="2">
        <f t="shared" si="9"/>
        <v>9.4358974358974361</v>
      </c>
      <c r="N39" s="2">
        <f t="shared" si="10"/>
        <v>0.97478321164701842</v>
      </c>
      <c r="O39" s="2">
        <f t="shared" si="3"/>
        <v>0.87164052632301436</v>
      </c>
      <c r="P39" s="2">
        <f t="shared" si="4"/>
        <v>2.9840770339028309</v>
      </c>
      <c r="Q39" s="2">
        <f t="shared" si="5"/>
        <v>0.49671156960040963</v>
      </c>
      <c r="R39" s="2">
        <v>1</v>
      </c>
      <c r="S39" s="2">
        <v>1</v>
      </c>
      <c r="T39" s="2">
        <f t="shared" si="6"/>
        <v>0.43295393395723164</v>
      </c>
    </row>
    <row r="40" spans="1:21" x14ac:dyDescent="0.25">
      <c r="A40" s="3" t="s">
        <v>56</v>
      </c>
      <c r="C40" s="2">
        <v>165.05510000000001</v>
      </c>
      <c r="D40" s="2">
        <v>1.28</v>
      </c>
      <c r="E40" s="2">
        <v>7.0000000000000007E-2</v>
      </c>
      <c r="F40" s="14">
        <v>111205748</v>
      </c>
      <c r="G40" s="2" t="s">
        <v>23</v>
      </c>
      <c r="I40" s="2">
        <v>7.0000000000000007E-2</v>
      </c>
      <c r="J40" s="2">
        <v>0.12</v>
      </c>
      <c r="K40" s="2">
        <f t="shared" si="8"/>
        <v>1.714285714285714</v>
      </c>
      <c r="L40" s="2">
        <v>7106</v>
      </c>
      <c r="M40" s="2">
        <f t="shared" si="9"/>
        <v>0.64102564102564097</v>
      </c>
      <c r="N40" s="2">
        <f t="shared" si="10"/>
        <v>-0.19312459835446164</v>
      </c>
      <c r="O40" s="2">
        <f t="shared" si="3"/>
        <v>0.44565748043099074</v>
      </c>
      <c r="P40" s="2">
        <f t="shared" si="4"/>
        <v>3.8516252031533091</v>
      </c>
      <c r="Q40" s="2">
        <f t="shared" si="5"/>
        <v>0.70900533426886769</v>
      </c>
      <c r="R40" s="2">
        <f>F40/F6</f>
        <v>0.10620545549511597</v>
      </c>
      <c r="S40" s="2">
        <v>1</v>
      </c>
      <c r="T40" s="2">
        <f t="shared" si="6"/>
        <v>9.6663452769601893E-2</v>
      </c>
    </row>
    <row r="41" spans="1:21" x14ac:dyDescent="0.25">
      <c r="A41" s="3" t="s">
        <v>57</v>
      </c>
      <c r="C41" s="2">
        <v>179.05609999999999</v>
      </c>
      <c r="D41" s="2">
        <v>10.07</v>
      </c>
      <c r="E41" s="2">
        <v>0.08</v>
      </c>
      <c r="F41" s="14">
        <v>3570731</v>
      </c>
      <c r="G41" s="2" t="s">
        <v>23</v>
      </c>
      <c r="I41" s="2">
        <v>7.0000000000000007E-2</v>
      </c>
      <c r="J41" s="2">
        <v>7.0000000000000007E-2</v>
      </c>
      <c r="K41" s="2">
        <f t="shared" si="8"/>
        <v>1</v>
      </c>
      <c r="L41" s="2">
        <v>109847</v>
      </c>
      <c r="M41" s="2">
        <f t="shared" si="9"/>
        <v>11.910256410256411</v>
      </c>
      <c r="N41" s="2">
        <f t="shared" si="10"/>
        <v>1.0759211113031615</v>
      </c>
      <c r="O41" s="2">
        <f t="shared" si="3"/>
        <v>0.90852959426288116</v>
      </c>
      <c r="P41" s="2">
        <f t="shared" si="4"/>
        <v>5.0407882005261069</v>
      </c>
      <c r="Q41" s="2">
        <f t="shared" si="5"/>
        <v>1</v>
      </c>
      <c r="R41" s="2">
        <f>F41/F7</f>
        <v>0.67313834289547081</v>
      </c>
      <c r="S41" s="2">
        <v>1</v>
      </c>
      <c r="T41" s="2">
        <f t="shared" si="6"/>
        <v>0.63583260005837394</v>
      </c>
    </row>
    <row r="42" spans="1:21" x14ac:dyDescent="0.25">
      <c r="A42" s="3" t="s">
        <v>58</v>
      </c>
      <c r="C42" s="2">
        <v>115.0038</v>
      </c>
      <c r="D42" s="2">
        <v>9.27</v>
      </c>
      <c r="E42" s="2">
        <v>0.25</v>
      </c>
      <c r="F42" s="14">
        <v>138017051</v>
      </c>
      <c r="G42" s="2" t="s">
        <v>23</v>
      </c>
      <c r="I42" s="2">
        <v>0.17</v>
      </c>
      <c r="J42" s="2">
        <v>0.37</v>
      </c>
      <c r="K42" s="2">
        <f t="shared" si="8"/>
        <v>2.1764705882352939</v>
      </c>
      <c r="L42" s="2">
        <v>391</v>
      </c>
      <c r="M42" s="2">
        <f t="shared" si="9"/>
        <v>10.884615384615385</v>
      </c>
      <c r="N42" s="2">
        <f t="shared" si="10"/>
        <v>1.0368130875534722</v>
      </c>
      <c r="O42" s="2">
        <f t="shared" si="3"/>
        <v>0.8942653219178841</v>
      </c>
      <c r="P42" s="2">
        <f t="shared" si="4"/>
        <v>2.5921767573958667</v>
      </c>
      <c r="Q42" s="2">
        <f t="shared" si="5"/>
        <v>0.40081143630158395</v>
      </c>
      <c r="R42" s="2">
        <v>1</v>
      </c>
      <c r="S42" s="2">
        <v>1</v>
      </c>
      <c r="T42" s="2">
        <f t="shared" si="6"/>
        <v>0.35843176811260546</v>
      </c>
    </row>
    <row r="43" spans="1:21" x14ac:dyDescent="0.25">
      <c r="A43" s="3" t="s">
        <v>26</v>
      </c>
      <c r="C43" s="2">
        <v>259.01220000000001</v>
      </c>
      <c r="D43" s="2">
        <v>10.43</v>
      </c>
      <c r="E43" s="2">
        <v>0.05</v>
      </c>
      <c r="F43" s="14">
        <v>12242724</v>
      </c>
      <c r="G43" s="2" t="s">
        <v>23</v>
      </c>
      <c r="I43" s="2">
        <v>0.04</v>
      </c>
      <c r="J43" s="2">
        <v>7.0000000000000007E-2</v>
      </c>
      <c r="K43" s="2">
        <f t="shared" si="8"/>
        <v>1.7500000000000002</v>
      </c>
      <c r="L43" s="2">
        <v>5207</v>
      </c>
      <c r="M43" s="2">
        <f t="shared" si="9"/>
        <v>12.371794871794872</v>
      </c>
      <c r="N43" s="2">
        <f t="shared" si="10"/>
        <v>1.0924327106533123</v>
      </c>
      <c r="O43" s="2">
        <f t="shared" si="3"/>
        <v>0.91455203997605539</v>
      </c>
      <c r="P43" s="2">
        <f t="shared" si="4"/>
        <v>3.7165875776756923</v>
      </c>
      <c r="Q43" s="2">
        <f t="shared" si="5"/>
        <v>0.67596089143487481</v>
      </c>
      <c r="R43" s="2">
        <f>F43/F9</f>
        <v>0.23180711895086084</v>
      </c>
      <c r="S43" s="2">
        <v>1</v>
      </c>
      <c r="T43" s="2">
        <f t="shared" si="6"/>
        <v>0.23450678938814448</v>
      </c>
    </row>
    <row r="44" spans="1:21" x14ac:dyDescent="0.25">
      <c r="A44" s="3" t="s">
        <v>59</v>
      </c>
      <c r="C44" s="2">
        <v>191.01929999999999</v>
      </c>
      <c r="D44" s="2">
        <v>10.41</v>
      </c>
      <c r="E44" s="2">
        <v>0.05</v>
      </c>
      <c r="F44" s="14">
        <v>71870716</v>
      </c>
      <c r="G44" s="2" t="s">
        <v>23</v>
      </c>
      <c r="I44" s="2">
        <v>0.04</v>
      </c>
      <c r="J44" s="2">
        <v>0.05</v>
      </c>
      <c r="K44" s="2">
        <f t="shared" si="8"/>
        <v>1.25</v>
      </c>
      <c r="L44" s="2">
        <v>23015</v>
      </c>
      <c r="M44" s="2">
        <f t="shared" si="9"/>
        <v>12.346153846153847</v>
      </c>
      <c r="N44" s="2">
        <f t="shared" si="10"/>
        <v>1.0915316844340541</v>
      </c>
      <c r="O44" s="2">
        <f t="shared" si="3"/>
        <v>0.91422339940184105</v>
      </c>
      <c r="P44" s="2">
        <f t="shared" si="4"/>
        <v>4.3620109792299928</v>
      </c>
      <c r="Q44" s="2">
        <f t="shared" si="5"/>
        <v>0.8338995149921844</v>
      </c>
      <c r="R44" s="2">
        <f>F44/F10</f>
        <v>0.21862092060604996</v>
      </c>
      <c r="S44" s="2">
        <v>1</v>
      </c>
      <c r="T44" s="2">
        <f t="shared" si="6"/>
        <v>0.28303707136558692</v>
      </c>
    </row>
    <row r="45" spans="1:21" x14ac:dyDescent="0.25">
      <c r="A45" s="3" t="s">
        <v>27</v>
      </c>
      <c r="C45" s="2">
        <v>111.01909999999999</v>
      </c>
      <c r="D45" s="2">
        <v>2.5</v>
      </c>
      <c r="E45" s="2">
        <v>0.34</v>
      </c>
      <c r="F45" s="14">
        <v>2770516</v>
      </c>
      <c r="G45" s="2" t="s">
        <v>20</v>
      </c>
      <c r="H45" s="2" t="s">
        <v>51</v>
      </c>
      <c r="I45" s="2">
        <v>0.16</v>
      </c>
      <c r="J45" s="2">
        <v>0.38</v>
      </c>
      <c r="K45" s="2">
        <f t="shared" si="8"/>
        <v>2.375</v>
      </c>
      <c r="L45" s="2">
        <v>109847</v>
      </c>
      <c r="M45" s="2">
        <f t="shared" si="9"/>
        <v>2.2051282051282048</v>
      </c>
      <c r="N45" s="2">
        <f t="shared" si="10"/>
        <v>0.34343384421706846</v>
      </c>
      <c r="O45" s="2">
        <f t="shared" si="3"/>
        <v>0.64136196815542101</v>
      </c>
      <c r="P45" s="2">
        <f t="shared" si="4"/>
        <v>5.0407882005261069</v>
      </c>
      <c r="Q45" s="2">
        <f t="shared" si="5"/>
        <v>1</v>
      </c>
      <c r="R45" s="2">
        <f>F45/F11</f>
        <v>1.8892241459140063E-2</v>
      </c>
      <c r="S45" s="2">
        <v>0.5</v>
      </c>
      <c r="T45" s="2">
        <f t="shared" si="6"/>
        <v>4.3171542514289889E-2</v>
      </c>
    </row>
    <row r="46" spans="1:21" x14ac:dyDescent="0.25">
      <c r="A46" s="3" t="s">
        <v>30</v>
      </c>
      <c r="C46" s="2">
        <v>243.0625</v>
      </c>
      <c r="D46" s="2">
        <v>7.09</v>
      </c>
      <c r="E46" s="2">
        <v>0.06</v>
      </c>
      <c r="F46" s="14">
        <v>68706355</v>
      </c>
      <c r="G46" s="2" t="s">
        <v>23</v>
      </c>
      <c r="I46" s="2">
        <v>0.06</v>
      </c>
      <c r="J46" s="2">
        <v>7.0000000000000007E-2</v>
      </c>
      <c r="K46" s="2">
        <f t="shared" si="8"/>
        <v>1.1666666666666667</v>
      </c>
      <c r="L46" s="2">
        <v>13917</v>
      </c>
      <c r="M46" s="2">
        <f t="shared" si="9"/>
        <v>8.0897435897435894</v>
      </c>
      <c r="N46" s="2">
        <f t="shared" si="10"/>
        <v>0.90793475655365385</v>
      </c>
      <c r="O46" s="2">
        <f t="shared" si="3"/>
        <v>0.84725820070622482</v>
      </c>
      <c r="P46" s="2">
        <f t="shared" si="4"/>
        <v>4.1435456272384217</v>
      </c>
      <c r="Q46" s="2">
        <f t="shared" si="5"/>
        <v>0.78043985284572437</v>
      </c>
      <c r="R46" s="2">
        <f>F46/F12</f>
        <v>0.53677153100260666</v>
      </c>
      <c r="S46" s="2">
        <v>1</v>
      </c>
      <c r="T46" s="2">
        <f t="shared" si="6"/>
        <v>0.39040362470271284</v>
      </c>
    </row>
    <row r="47" spans="1:21" x14ac:dyDescent="0.25">
      <c r="A47" s="3" t="s">
        <v>61</v>
      </c>
      <c r="C47" s="2">
        <v>190.0506</v>
      </c>
      <c r="D47" s="2">
        <v>7.49</v>
      </c>
      <c r="E47" s="2">
        <v>0.03</v>
      </c>
      <c r="F47" s="14">
        <v>119832736</v>
      </c>
      <c r="G47" s="2" t="s">
        <v>23</v>
      </c>
      <c r="I47" s="2">
        <v>0.03</v>
      </c>
      <c r="J47" s="2">
        <v>0.05</v>
      </c>
      <c r="K47" s="2">
        <f t="shared" si="8"/>
        <v>1.6666666666666667</v>
      </c>
      <c r="L47" s="2">
        <v>109847</v>
      </c>
      <c r="M47" s="2">
        <f t="shared" si="9"/>
        <v>8.6025641025641022</v>
      </c>
      <c r="N47" s="2">
        <f t="shared" si="10"/>
        <v>0.9346279174785117</v>
      </c>
      <c r="O47" s="2">
        <f t="shared" si="3"/>
        <v>0.85699427225046976</v>
      </c>
      <c r="P47" s="2">
        <f t="shared" si="4"/>
        <v>5.0407882005261069</v>
      </c>
      <c r="Q47" s="2">
        <f t="shared" si="5"/>
        <v>1</v>
      </c>
      <c r="R47" s="2">
        <f>F47/F13</f>
        <v>0.41792879525036147</v>
      </c>
      <c r="S47" s="2">
        <v>1</v>
      </c>
      <c r="T47" s="2">
        <f t="shared" si="6"/>
        <v>0.43075147421302212</v>
      </c>
    </row>
    <row r="48" spans="1:21" x14ac:dyDescent="0.25">
      <c r="A48" s="3" t="s">
        <v>32</v>
      </c>
      <c r="C48" s="2">
        <v>124.0074</v>
      </c>
      <c r="D48" s="2">
        <v>9.51</v>
      </c>
      <c r="E48" s="2">
        <v>0.08</v>
      </c>
      <c r="F48" s="14">
        <v>27823598</v>
      </c>
      <c r="G48" s="2" t="s">
        <v>23</v>
      </c>
      <c r="I48" s="2">
        <v>0.06</v>
      </c>
      <c r="J48" s="2">
        <v>0.09</v>
      </c>
      <c r="K48" s="2">
        <f t="shared" si="8"/>
        <v>1.5</v>
      </c>
      <c r="L48" s="2">
        <v>109847</v>
      </c>
      <c r="M48" s="2">
        <f t="shared" si="9"/>
        <v>11.192307692307692</v>
      </c>
      <c r="N48" s="2">
        <f t="shared" si="10"/>
        <v>1.0489196410150894</v>
      </c>
      <c r="O48" s="2">
        <f t="shared" si="3"/>
        <v>0.89868106986876717</v>
      </c>
      <c r="P48" s="2">
        <f t="shared" si="4"/>
        <v>5.0407882005261069</v>
      </c>
      <c r="Q48" s="2">
        <f t="shared" si="5"/>
        <v>1</v>
      </c>
      <c r="R48" s="2">
        <v>1</v>
      </c>
      <c r="S48" s="2">
        <v>1</v>
      </c>
      <c r="T48" s="2">
        <f t="shared" si="6"/>
        <v>0.89868106986876717</v>
      </c>
    </row>
    <row r="49" spans="1:20" x14ac:dyDescent="0.25">
      <c r="A49" s="3" t="s">
        <v>73</v>
      </c>
      <c r="C49" s="2">
        <v>181.0718</v>
      </c>
      <c r="D49" s="2">
        <v>8.57</v>
      </c>
      <c r="E49" s="2">
        <v>0.08</v>
      </c>
      <c r="F49" s="14">
        <v>7595994</v>
      </c>
      <c r="G49" s="2" t="s">
        <v>23</v>
      </c>
      <c r="I49" s="2">
        <v>0.05</v>
      </c>
      <c r="J49" s="2">
        <v>0.06</v>
      </c>
      <c r="K49" s="2">
        <f t="shared" si="8"/>
        <v>1.2</v>
      </c>
      <c r="L49" s="2">
        <v>109847</v>
      </c>
      <c r="M49" s="2">
        <f t="shared" si="9"/>
        <v>9.9871794871794872</v>
      </c>
      <c r="N49" s="2">
        <f t="shared" si="10"/>
        <v>0.99944285498208407</v>
      </c>
      <c r="O49" s="2">
        <f t="shared" si="3"/>
        <v>0.88063489204993672</v>
      </c>
      <c r="P49" s="2">
        <f t="shared" si="4"/>
        <v>5.0407882005261069</v>
      </c>
      <c r="Q49" s="2">
        <f t="shared" si="5"/>
        <v>1</v>
      </c>
      <c r="R49" s="2">
        <f>F49/F15</f>
        <v>0.28534843923183506</v>
      </c>
      <c r="S49" s="2">
        <v>1</v>
      </c>
      <c r="T49" s="2">
        <f t="shared" si="6"/>
        <v>0.36372876381210101</v>
      </c>
    </row>
    <row r="50" spans="1:20" x14ac:dyDescent="0.25">
      <c r="A50" s="3" t="s">
        <v>74</v>
      </c>
      <c r="C50" s="2">
        <v>181.0718</v>
      </c>
      <c r="D50" s="2">
        <v>8.67</v>
      </c>
      <c r="E50" s="2">
        <v>0.08</v>
      </c>
      <c r="F50" s="14">
        <v>8620444</v>
      </c>
      <c r="G50" s="2" t="s">
        <v>23</v>
      </c>
      <c r="I50" s="2">
        <v>0.04</v>
      </c>
      <c r="J50" s="2">
        <v>0.09</v>
      </c>
      <c r="K50" s="2">
        <f t="shared" si="8"/>
        <v>2.25</v>
      </c>
      <c r="L50" s="2">
        <v>109847</v>
      </c>
      <c r="M50" s="2">
        <f t="shared" si="9"/>
        <v>10.115384615384615</v>
      </c>
      <c r="N50" s="2">
        <f t="shared" si="10"/>
        <v>1.0049824005189398</v>
      </c>
      <c r="O50" s="2">
        <f t="shared" si="3"/>
        <v>0.88265538755518069</v>
      </c>
      <c r="P50" s="2">
        <f t="shared" si="4"/>
        <v>5.0407882005261069</v>
      </c>
      <c r="Q50" s="2">
        <f t="shared" si="5"/>
        <v>1</v>
      </c>
      <c r="R50" s="2">
        <v>1</v>
      </c>
      <c r="S50" s="2">
        <v>1</v>
      </c>
      <c r="T50" s="2">
        <f t="shared" si="6"/>
        <v>0.88265538755518069</v>
      </c>
    </row>
    <row r="51" spans="1:20" x14ac:dyDescent="0.25">
      <c r="A51" s="3" t="s">
        <v>63</v>
      </c>
      <c r="C51" s="2">
        <v>194.0453</v>
      </c>
      <c r="D51" s="2">
        <v>6.09</v>
      </c>
      <c r="E51" s="2">
        <v>0.17</v>
      </c>
      <c r="F51" s="14">
        <v>12661833</v>
      </c>
      <c r="G51" s="2" t="s">
        <v>45</v>
      </c>
      <c r="H51" s="2" t="s">
        <v>28</v>
      </c>
      <c r="I51" s="2">
        <v>7.0000000000000007E-2</v>
      </c>
      <c r="J51" s="2">
        <v>0.4</v>
      </c>
      <c r="K51" s="2">
        <f t="shared" si="8"/>
        <v>5.7142857142857144</v>
      </c>
      <c r="L51" s="2">
        <v>109847</v>
      </c>
      <c r="M51" s="2">
        <f t="shared" si="9"/>
        <v>6.8076923076923066</v>
      </c>
      <c r="N51" s="2">
        <f t="shared" si="10"/>
        <v>0.83299991839098864</v>
      </c>
      <c r="O51" s="2">
        <f t="shared" si="3"/>
        <v>0.8199264452965942</v>
      </c>
      <c r="P51" s="2">
        <f t="shared" si="4"/>
        <v>5.0407882005261069</v>
      </c>
      <c r="Q51" s="2">
        <f t="shared" si="5"/>
        <v>1</v>
      </c>
      <c r="R51" s="2">
        <v>1</v>
      </c>
      <c r="S51" s="2">
        <v>0</v>
      </c>
      <c r="T51" s="2">
        <f t="shared" si="6"/>
        <v>0.20498161132414855</v>
      </c>
    </row>
    <row r="52" spans="1:20" x14ac:dyDescent="0.25">
      <c r="A52" s="3" t="s">
        <v>64</v>
      </c>
      <c r="C52" s="2">
        <v>227.20179999999999</v>
      </c>
      <c r="D52" s="2">
        <v>1.07</v>
      </c>
      <c r="E52" s="2">
        <v>0.02</v>
      </c>
      <c r="F52" s="14">
        <v>52628</v>
      </c>
      <c r="G52" s="2" t="s">
        <v>23</v>
      </c>
      <c r="H52" s="2" t="s">
        <v>75</v>
      </c>
      <c r="I52" s="2">
        <v>0.02</v>
      </c>
      <c r="J52" s="2">
        <v>0.04</v>
      </c>
      <c r="K52" s="2">
        <f t="shared" si="8"/>
        <v>2</v>
      </c>
      <c r="L52" s="2">
        <v>109847</v>
      </c>
      <c r="M52" s="2">
        <f t="shared" si="9"/>
        <v>0.37179487179487181</v>
      </c>
      <c r="N52" s="2">
        <f t="shared" si="10"/>
        <v>-0.42969660479152433</v>
      </c>
      <c r="O52" s="2">
        <f t="shared" si="3"/>
        <v>0.35937013564928261</v>
      </c>
      <c r="P52" s="2">
        <f t="shared" si="4"/>
        <v>5.0407882005261069</v>
      </c>
      <c r="Q52" s="2">
        <f t="shared" si="5"/>
        <v>1</v>
      </c>
      <c r="R52" s="2">
        <f>F52/F18</f>
        <v>4.3409798961193645E-2</v>
      </c>
      <c r="S52" s="2">
        <v>1</v>
      </c>
      <c r="T52" s="2">
        <f t="shared" si="6"/>
        <v>9.7811926810271413E-2</v>
      </c>
    </row>
    <row r="53" spans="1:20" x14ac:dyDescent="0.25">
      <c r="A53" s="3" t="s">
        <v>65</v>
      </c>
      <c r="C53" s="2">
        <v>174.05600000000001</v>
      </c>
      <c r="D53" s="2">
        <v>6.47</v>
      </c>
      <c r="E53" s="2">
        <v>0.1</v>
      </c>
      <c r="F53" s="14">
        <v>32901559</v>
      </c>
      <c r="G53" s="2" t="s">
        <v>76</v>
      </c>
      <c r="H53" s="2" t="s">
        <v>21</v>
      </c>
      <c r="I53" s="2">
        <v>7.0000000000000007E-2</v>
      </c>
      <c r="J53" s="2">
        <v>0.23</v>
      </c>
      <c r="K53" s="2">
        <f t="shared" si="8"/>
        <v>3.2857142857142856</v>
      </c>
      <c r="L53" s="2">
        <v>3935</v>
      </c>
      <c r="M53" s="2">
        <f t="shared" si="9"/>
        <v>7.2948717948717938</v>
      </c>
      <c r="N53" s="2">
        <f t="shared" si="10"/>
        <v>0.86301766370459065</v>
      </c>
      <c r="O53" s="2">
        <f t="shared" si="3"/>
        <v>0.83087512675072628</v>
      </c>
      <c r="P53" s="2">
        <f t="shared" si="4"/>
        <v>3.5949447366950835</v>
      </c>
      <c r="Q53" s="2">
        <f t="shared" si="5"/>
        <v>0.64619422536139237</v>
      </c>
      <c r="R53" s="2">
        <f>F53/F19</f>
        <v>0.18869343876786018</v>
      </c>
      <c r="S53" s="2">
        <v>0.5</v>
      </c>
      <c r="T53" s="2">
        <f t="shared" si="6"/>
        <v>6.3663532151371896E-2</v>
      </c>
    </row>
    <row r="54" spans="1:20" x14ac:dyDescent="0.25">
      <c r="A54" s="3" t="s">
        <v>34</v>
      </c>
      <c r="C54" s="2">
        <v>178.05099999999999</v>
      </c>
      <c r="D54" s="2">
        <v>6.37</v>
      </c>
      <c r="E54" s="2">
        <v>0.09</v>
      </c>
      <c r="F54" s="14">
        <v>106843813</v>
      </c>
      <c r="G54" s="2" t="s">
        <v>23</v>
      </c>
      <c r="I54" s="2">
        <v>0.12</v>
      </c>
      <c r="J54" s="2">
        <v>0.08</v>
      </c>
      <c r="K54" s="2">
        <f t="shared" si="8"/>
        <v>0.66666666666666674</v>
      </c>
      <c r="L54" s="2">
        <v>36715</v>
      </c>
      <c r="M54" s="2">
        <f t="shared" si="9"/>
        <v>7.1666666666666661</v>
      </c>
      <c r="N54" s="2">
        <f t="shared" si="10"/>
        <v>0.8553172051959429</v>
      </c>
      <c r="O54" s="2">
        <f t="shared" si="3"/>
        <v>0.8280664591982122</v>
      </c>
      <c r="P54" s="2">
        <f t="shared" si="4"/>
        <v>4.5648435325438337</v>
      </c>
      <c r="Q54" s="2">
        <f t="shared" si="5"/>
        <v>0.88353374611218416</v>
      </c>
      <c r="R54" s="2">
        <f>F54/F20</f>
        <v>0.28450658451731919</v>
      </c>
      <c r="S54" s="2">
        <v>1</v>
      </c>
      <c r="T54" s="2">
        <f t="shared" si="6"/>
        <v>0.30178733788582457</v>
      </c>
    </row>
    <row r="55" spans="1:20" x14ac:dyDescent="0.25">
      <c r="A55" s="3" t="s">
        <v>66</v>
      </c>
      <c r="C55" s="2">
        <v>448.30630000000002</v>
      </c>
      <c r="D55" s="2">
        <v>6.51</v>
      </c>
      <c r="E55" s="2">
        <v>0.06</v>
      </c>
      <c r="F55" s="14">
        <v>25852859</v>
      </c>
      <c r="G55" s="2" t="s">
        <v>23</v>
      </c>
      <c r="I55" s="2">
        <v>0.06</v>
      </c>
      <c r="J55" s="2">
        <v>0.11</v>
      </c>
      <c r="K55" s="2">
        <f t="shared" si="8"/>
        <v>1.8333333333333335</v>
      </c>
      <c r="L55" s="2">
        <v>109847</v>
      </c>
      <c r="M55" s="2">
        <f t="shared" si="9"/>
        <v>7.3461538461538449</v>
      </c>
      <c r="N55" s="2">
        <f t="shared" si="10"/>
        <v>0.86606001927690945</v>
      </c>
      <c r="O55" s="2">
        <f t="shared" si="3"/>
        <v>0.83198479643722434</v>
      </c>
      <c r="P55" s="2">
        <f t="shared" si="4"/>
        <v>5.0407882005261069</v>
      </c>
      <c r="Q55" s="2">
        <f t="shared" si="5"/>
        <v>1</v>
      </c>
      <c r="R55" s="2">
        <v>1</v>
      </c>
      <c r="S55" s="2">
        <v>1</v>
      </c>
      <c r="T55" s="2">
        <f t="shared" si="6"/>
        <v>0.83198479643722434</v>
      </c>
    </row>
    <row r="56" spans="1:20" x14ac:dyDescent="0.25">
      <c r="A56" s="3" t="s">
        <v>36</v>
      </c>
      <c r="C56" s="2">
        <v>267.07350000000002</v>
      </c>
      <c r="D56" s="2">
        <v>7.68</v>
      </c>
      <c r="E56" s="2">
        <v>0.06</v>
      </c>
      <c r="F56" s="14">
        <v>30840739</v>
      </c>
      <c r="G56" s="2" t="s">
        <v>23</v>
      </c>
      <c r="I56" s="2">
        <v>0.05</v>
      </c>
      <c r="J56" s="2">
        <v>0.08</v>
      </c>
      <c r="K56" s="2">
        <f t="shared" si="8"/>
        <v>1.5999999999999999</v>
      </c>
      <c r="L56" s="2">
        <v>24838</v>
      </c>
      <c r="M56" s="2">
        <f t="shared" si="9"/>
        <v>8.8461538461538449</v>
      </c>
      <c r="N56" s="2">
        <f t="shared" si="10"/>
        <v>0.94675448804677487</v>
      </c>
      <c r="O56" s="2">
        <f t="shared" si="3"/>
        <v>0.86141732124685144</v>
      </c>
      <c r="P56" s="2">
        <f t="shared" si="4"/>
        <v>4.3951166227471745</v>
      </c>
      <c r="Q56" s="2">
        <f t="shared" si="5"/>
        <v>0.84200064636810135</v>
      </c>
      <c r="R56" s="2">
        <v>1</v>
      </c>
      <c r="S56" s="2">
        <v>1</v>
      </c>
      <c r="T56" s="2">
        <f t="shared" si="6"/>
        <v>0.72531394128252735</v>
      </c>
    </row>
    <row r="57" spans="1:20" x14ac:dyDescent="0.25">
      <c r="A57" s="3" t="s">
        <v>37</v>
      </c>
      <c r="C57" s="2">
        <v>178.08760000000001</v>
      </c>
      <c r="D57" s="2">
        <v>7.72</v>
      </c>
      <c r="E57" s="2">
        <v>0.05</v>
      </c>
      <c r="F57" s="14">
        <v>55206156</v>
      </c>
      <c r="G57" s="2" t="s">
        <v>23</v>
      </c>
      <c r="I57" s="2">
        <v>0.06</v>
      </c>
      <c r="J57" s="2">
        <v>0.08</v>
      </c>
      <c r="K57" s="2">
        <f t="shared" si="8"/>
        <v>1.3333333333333335</v>
      </c>
      <c r="L57" s="2">
        <v>30236</v>
      </c>
      <c r="M57" s="2">
        <f t="shared" si="9"/>
        <v>8.897435897435896</v>
      </c>
      <c r="N57" s="2">
        <f t="shared" si="10"/>
        <v>0.94926486776437446</v>
      </c>
      <c r="O57" s="2">
        <f t="shared" si="3"/>
        <v>0.86233295790009656</v>
      </c>
      <c r="P57" s="2">
        <f t="shared" si="4"/>
        <v>4.480524336669431</v>
      </c>
      <c r="Q57" s="2">
        <f t="shared" si="5"/>
        <v>0.86290037938920539</v>
      </c>
      <c r="R57" s="2">
        <v>1</v>
      </c>
      <c r="S57" s="2">
        <v>1</v>
      </c>
      <c r="T57" s="2">
        <f t="shared" si="6"/>
        <v>0.744107436531809</v>
      </c>
    </row>
    <row r="58" spans="1:20" x14ac:dyDescent="0.25">
      <c r="A58" s="3" t="s">
        <v>38</v>
      </c>
      <c r="C58" s="2">
        <v>174.07169999999999</v>
      </c>
      <c r="D58" s="2">
        <v>7.91</v>
      </c>
      <c r="E58" s="2">
        <v>0.06</v>
      </c>
      <c r="F58" s="14">
        <v>60407004</v>
      </c>
      <c r="G58" s="2" t="s">
        <v>23</v>
      </c>
      <c r="I58" s="2">
        <v>0.04</v>
      </c>
      <c r="J58" s="2">
        <v>7.0000000000000007E-2</v>
      </c>
      <c r="K58" s="2">
        <f t="shared" si="8"/>
        <v>1.7500000000000002</v>
      </c>
      <c r="L58" s="2">
        <v>26961</v>
      </c>
      <c r="M58" s="2">
        <f t="shared" si="9"/>
        <v>9.1410256410256405</v>
      </c>
      <c r="N58" s="2">
        <f t="shared" si="10"/>
        <v>0.96099492716138513</v>
      </c>
      <c r="O58" s="2">
        <f t="shared" si="3"/>
        <v>0.86661138329261689</v>
      </c>
      <c r="P58" s="2">
        <f t="shared" si="4"/>
        <v>4.430735996410303</v>
      </c>
      <c r="Q58" s="2">
        <f t="shared" si="5"/>
        <v>0.85071690120915666</v>
      </c>
      <c r="R58" s="2">
        <v>1</v>
      </c>
      <c r="S58" s="2">
        <v>1</v>
      </c>
      <c r="T58" s="2">
        <f t="shared" si="6"/>
        <v>0.73724095054727579</v>
      </c>
    </row>
    <row r="59" spans="1:20" x14ac:dyDescent="0.25">
      <c r="A59" s="3" t="s">
        <v>39</v>
      </c>
      <c r="C59" s="2">
        <v>207.07749999999999</v>
      </c>
      <c r="D59" s="2">
        <v>8.01</v>
      </c>
      <c r="E59" s="2">
        <v>7.0000000000000007E-2</v>
      </c>
      <c r="F59" s="14">
        <v>29677003</v>
      </c>
      <c r="G59" s="2" t="s">
        <v>23</v>
      </c>
      <c r="I59" s="2">
        <v>0.05</v>
      </c>
      <c r="J59" s="2">
        <v>0.08</v>
      </c>
      <c r="K59" s="2">
        <f t="shared" si="8"/>
        <v>1.5999999999999999</v>
      </c>
      <c r="L59" s="2">
        <v>8195</v>
      </c>
      <c r="M59" s="2">
        <f t="shared" si="9"/>
        <v>9.2692307692307683</v>
      </c>
      <c r="N59" s="2">
        <f t="shared" si="10"/>
        <v>0.96704369460405037</v>
      </c>
      <c r="O59" s="2">
        <f t="shared" si="3"/>
        <v>0.86881761254894474</v>
      </c>
      <c r="P59" s="2">
        <f t="shared" si="4"/>
        <v>3.9135489579065177</v>
      </c>
      <c r="Q59" s="2">
        <f t="shared" si="5"/>
        <v>0.72415841450684748</v>
      </c>
      <c r="R59" s="2">
        <v>1</v>
      </c>
      <c r="S59" s="2">
        <v>1</v>
      </c>
      <c r="T59" s="2">
        <f t="shared" si="6"/>
        <v>0.62916158479906836</v>
      </c>
    </row>
    <row r="60" spans="1:20" x14ac:dyDescent="0.25">
      <c r="A60" s="3" t="s">
        <v>40</v>
      </c>
      <c r="C60" s="2">
        <v>243.08090000000001</v>
      </c>
      <c r="D60" s="2">
        <v>7.32</v>
      </c>
      <c r="E60" s="2">
        <v>0.05</v>
      </c>
      <c r="F60" s="14">
        <v>35285361</v>
      </c>
      <c r="G60" s="2" t="s">
        <v>23</v>
      </c>
      <c r="I60" s="2">
        <v>0.04</v>
      </c>
      <c r="J60" s="2">
        <v>0.06</v>
      </c>
      <c r="K60" s="2">
        <f t="shared" si="8"/>
        <v>1.5</v>
      </c>
      <c r="L60" s="2">
        <v>12325</v>
      </c>
      <c r="M60" s="2">
        <f t="shared" si="9"/>
        <v>8.384615384615385</v>
      </c>
      <c r="N60" s="2">
        <f t="shared" si="10"/>
        <v>0.92348314563378686</v>
      </c>
      <c r="O60" s="2">
        <f t="shared" si="3"/>
        <v>0.85292932481580752</v>
      </c>
      <c r="P60" s="2">
        <f t="shared" si="4"/>
        <v>4.0907869279492672</v>
      </c>
      <c r="Q60" s="2">
        <f t="shared" si="5"/>
        <v>0.76752951162423089</v>
      </c>
      <c r="R60" s="2">
        <v>1</v>
      </c>
      <c r="S60" s="2">
        <v>1</v>
      </c>
      <c r="T60" s="2">
        <f t="shared" si="6"/>
        <v>0.65464842812586177</v>
      </c>
    </row>
    <row r="61" spans="1:20" x14ac:dyDescent="0.25">
      <c r="A61" s="3" t="s">
        <v>67</v>
      </c>
      <c r="C61" s="2">
        <v>218.10319999999999</v>
      </c>
      <c r="D61" s="2">
        <v>7.08</v>
      </c>
      <c r="E61" s="2">
        <v>0.06</v>
      </c>
      <c r="F61" s="14">
        <v>52185569</v>
      </c>
      <c r="G61" s="2" t="s">
        <v>23</v>
      </c>
      <c r="I61" s="2">
        <v>0.05</v>
      </c>
      <c r="J61" s="2">
        <v>7.0000000000000007E-2</v>
      </c>
      <c r="K61" s="2">
        <f t="shared" si="8"/>
        <v>1.4000000000000001</v>
      </c>
      <c r="L61" s="2">
        <v>26360</v>
      </c>
      <c r="M61" s="2">
        <f t="shared" si="9"/>
        <v>8.0769230769230766</v>
      </c>
      <c r="N61" s="2">
        <f t="shared" si="10"/>
        <v>0.90724594676310133</v>
      </c>
      <c r="O61" s="2">
        <f t="shared" si="3"/>
        <v>0.84700696401604514</v>
      </c>
      <c r="P61" s="2">
        <f t="shared" si="4"/>
        <v>4.4209454059219722</v>
      </c>
      <c r="Q61" s="2">
        <f t="shared" si="5"/>
        <v>0.84832109036341341</v>
      </c>
      <c r="R61" s="2">
        <v>1</v>
      </c>
      <c r="S61" s="2">
        <v>1</v>
      </c>
      <c r="T61" s="2">
        <f t="shared" si="6"/>
        <v>0.71853387125949586</v>
      </c>
    </row>
    <row r="62" spans="1:20" x14ac:dyDescent="0.25">
      <c r="A62" s="3" t="s">
        <v>43</v>
      </c>
      <c r="C62" s="2">
        <v>392.18220000000002</v>
      </c>
      <c r="D62" s="2">
        <v>7.5</v>
      </c>
      <c r="E62" s="2">
        <v>0.03</v>
      </c>
      <c r="F62" s="14">
        <v>41157886</v>
      </c>
      <c r="G62" s="2" t="s">
        <v>23</v>
      </c>
      <c r="I62" s="2">
        <v>0.02</v>
      </c>
      <c r="J62" s="2">
        <v>0.05</v>
      </c>
      <c r="K62" s="2">
        <f t="shared" si="8"/>
        <v>2.5</v>
      </c>
      <c r="L62" s="2">
        <v>18900</v>
      </c>
      <c r="M62" s="2">
        <f t="shared" si="9"/>
        <v>8.615384615384615</v>
      </c>
      <c r="N62" s="2">
        <f t="shared" si="10"/>
        <v>0.93527467036334477</v>
      </c>
      <c r="O62" s="2">
        <f t="shared" si="3"/>
        <v>0.85723016909220806</v>
      </c>
      <c r="P62" s="2">
        <f t="shared" si="4"/>
        <v>4.2764618041732438</v>
      </c>
      <c r="Q62" s="2">
        <f t="shared" si="5"/>
        <v>0.81296516566058596</v>
      </c>
      <c r="R62" s="2">
        <v>1</v>
      </c>
      <c r="S62" s="2">
        <v>1</v>
      </c>
      <c r="T62" s="2">
        <f t="shared" si="6"/>
        <v>0.69689826642529906</v>
      </c>
    </row>
    <row r="63" spans="1:20" x14ac:dyDescent="0.25">
      <c r="A63" s="3" t="s">
        <v>41</v>
      </c>
      <c r="C63" s="2">
        <v>203.08260000000001</v>
      </c>
      <c r="D63" s="2">
        <v>8.19</v>
      </c>
      <c r="E63" s="2">
        <v>0.06</v>
      </c>
      <c r="F63" s="14">
        <v>45693171</v>
      </c>
      <c r="G63" s="2" t="s">
        <v>23</v>
      </c>
      <c r="I63" s="2">
        <v>0.04</v>
      </c>
      <c r="J63" s="2">
        <v>0.08</v>
      </c>
      <c r="K63" s="2">
        <f t="shared" si="8"/>
        <v>2</v>
      </c>
      <c r="L63" s="2">
        <v>26222</v>
      </c>
      <c r="M63" s="2">
        <f t="shared" si="9"/>
        <v>9.4999999999999982</v>
      </c>
      <c r="N63" s="2">
        <f t="shared" si="10"/>
        <v>0.97772360528884772</v>
      </c>
      <c r="O63" s="2">
        <f t="shared" si="3"/>
        <v>0.87271300638431859</v>
      </c>
      <c r="P63" s="2">
        <f t="shared" si="4"/>
        <v>4.4186658130534751</v>
      </c>
      <c r="Q63" s="2">
        <f t="shared" si="5"/>
        <v>0.84776326156598447</v>
      </c>
      <c r="R63" s="2">
        <v>1</v>
      </c>
      <c r="S63" s="2">
        <v>1</v>
      </c>
      <c r="T63" s="2">
        <f t="shared" si="6"/>
        <v>0.73985402470342576</v>
      </c>
    </row>
    <row r="64" spans="1:20" x14ac:dyDescent="0.25">
      <c r="A64" s="3" t="s">
        <v>68</v>
      </c>
      <c r="C64" s="2">
        <v>145.0505</v>
      </c>
      <c r="D64" s="2">
        <v>8.39</v>
      </c>
      <c r="E64" s="2">
        <v>0.28000000000000003</v>
      </c>
      <c r="F64" s="14">
        <v>69998001</v>
      </c>
      <c r="G64" s="2" t="s">
        <v>20</v>
      </c>
      <c r="H64" s="2" t="s">
        <v>21</v>
      </c>
      <c r="I64" s="2">
        <v>0.13</v>
      </c>
      <c r="J64" s="2">
        <v>0.45</v>
      </c>
      <c r="K64" s="2">
        <f t="shared" si="8"/>
        <v>3.4615384615384617</v>
      </c>
      <c r="L64" s="2">
        <v>62</v>
      </c>
      <c r="M64" s="2">
        <f t="shared" si="9"/>
        <v>9.7564102564102573</v>
      </c>
      <c r="N64" s="2">
        <f t="shared" si="10"/>
        <v>0.98929005408009252</v>
      </c>
      <c r="O64" s="2">
        <f t="shared" si="3"/>
        <v>0.87693175639528254</v>
      </c>
      <c r="P64" s="2">
        <f t="shared" si="4"/>
        <v>1.7923916894982539</v>
      </c>
      <c r="Q64" s="2">
        <f t="shared" si="5"/>
        <v>0.20509967180521857</v>
      </c>
      <c r="R64" s="2">
        <v>1</v>
      </c>
      <c r="S64" s="2">
        <v>0.5</v>
      </c>
      <c r="T64" s="2">
        <f t="shared" si="6"/>
        <v>0.10117035868063855</v>
      </c>
    </row>
    <row r="65" spans="1:21" x14ac:dyDescent="0.25">
      <c r="A65" s="3" t="s">
        <v>44</v>
      </c>
      <c r="C65" s="2">
        <v>130.05099999999999</v>
      </c>
      <c r="D65" s="2">
        <v>9.9700000000000006</v>
      </c>
      <c r="E65" s="2">
        <v>0.08</v>
      </c>
      <c r="F65" s="14">
        <v>9451410</v>
      </c>
      <c r="G65" s="2" t="s">
        <v>23</v>
      </c>
      <c r="I65" s="2">
        <v>0.06</v>
      </c>
      <c r="J65" s="2">
        <v>0.1</v>
      </c>
      <c r="K65" s="2">
        <f t="shared" si="8"/>
        <v>1.6666666666666667</v>
      </c>
      <c r="L65" s="2">
        <v>679</v>
      </c>
      <c r="M65" s="2">
        <f t="shared" si="9"/>
        <v>11.782051282051283</v>
      </c>
      <c r="N65" s="2">
        <f t="shared" si="10"/>
        <v>1.0712209086956308</v>
      </c>
      <c r="O65" s="2">
        <f t="shared" si="3"/>
        <v>0.90681524095012878</v>
      </c>
      <c r="P65" s="2">
        <f t="shared" si="4"/>
        <v>2.8318697742805017</v>
      </c>
      <c r="Q65" s="2">
        <f t="shared" si="5"/>
        <v>0.45946562372629146</v>
      </c>
      <c r="R65" s="2">
        <f>F65/F31</f>
        <v>0.89594009149928044</v>
      </c>
      <c r="S65" s="2">
        <v>1</v>
      </c>
      <c r="T65" s="2">
        <f t="shared" si="6"/>
        <v>0.37442174573941484</v>
      </c>
    </row>
    <row r="66" spans="1:21" x14ac:dyDescent="0.25">
      <c r="A66" s="3" t="s">
        <v>69</v>
      </c>
      <c r="C66" s="2">
        <v>346.05130000000003</v>
      </c>
      <c r="D66" s="2">
        <v>10.26</v>
      </c>
      <c r="E66" s="2">
        <v>7.0000000000000007E-2</v>
      </c>
      <c r="F66" s="14">
        <v>1633818</v>
      </c>
      <c r="G66" s="2" t="s">
        <v>23</v>
      </c>
      <c r="I66" s="2">
        <v>0.06</v>
      </c>
      <c r="J66" s="2">
        <v>0.11</v>
      </c>
      <c r="K66" s="2">
        <f t="shared" si="8"/>
        <v>1.8333333333333335</v>
      </c>
      <c r="L66" s="2">
        <v>3556</v>
      </c>
      <c r="M66" s="2">
        <f t="shared" si="9"/>
        <v>12.153846153846153</v>
      </c>
      <c r="N66" s="2">
        <f t="shared" si="10"/>
        <v>1.0847137346475859</v>
      </c>
      <c r="O66" s="2">
        <f t="shared" si="3"/>
        <v>0.91173661834608732</v>
      </c>
      <c r="P66" s="2">
        <f t="shared" si="4"/>
        <v>3.5509617522981762</v>
      </c>
      <c r="Q66" s="2">
        <f t="shared" si="5"/>
        <v>0.63543134939677537</v>
      </c>
      <c r="R66" s="2">
        <v>1</v>
      </c>
      <c r="S66" s="2">
        <v>1</v>
      </c>
      <c r="T66" s="2">
        <f t="shared" si="6"/>
        <v>0.57934602969010707</v>
      </c>
    </row>
    <row r="67" spans="1:21" x14ac:dyDescent="0.25">
      <c r="F67" s="14">
        <f>MEDIAN(F37:F66)</f>
        <v>34093460</v>
      </c>
      <c r="G67" t="s">
        <v>71</v>
      </c>
      <c r="K67" s="2">
        <f>MEDIAN(K37:K66)</f>
        <v>1.7321428571428572</v>
      </c>
      <c r="L67" t="s">
        <v>71</v>
      </c>
      <c r="T67" s="2">
        <f>MEDIAN(T37:T66)</f>
        <v>0.43185270408512688</v>
      </c>
      <c r="U67" t="s">
        <v>71</v>
      </c>
    </row>
    <row r="68" spans="1:21" x14ac:dyDescent="0.25">
      <c r="G68" t="s">
        <v>72</v>
      </c>
      <c r="K68" s="2">
        <f>AVERAGE(K37:K66)</f>
        <v>1.9042431588019824</v>
      </c>
      <c r="L68" t="s">
        <v>72</v>
      </c>
      <c r="T68" s="2">
        <f>AVERAGE(T37:T66)</f>
        <v>0.47262372329197039</v>
      </c>
      <c r="U68" t="s">
        <v>72</v>
      </c>
    </row>
  </sheetData>
  <mergeCells count="2">
    <mergeCell ref="A1:T1"/>
    <mergeCell ref="A36:T3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workbookViewId="0">
      <selection activeCell="B24" sqref="B24"/>
    </sheetView>
  </sheetViews>
  <sheetFormatPr defaultColWidth="11.42578125" defaultRowHeight="15" x14ac:dyDescent="0.25"/>
  <cols>
    <col min="1" max="1" width="28.28515625" bestFit="1" customWidth="1"/>
    <col min="2" max="2" width="12.140625" customWidth="1"/>
    <col min="4" max="4" width="27.85546875" bestFit="1" customWidth="1"/>
    <col min="5" max="5" width="11.85546875" style="2" customWidth="1"/>
  </cols>
  <sheetData>
    <row r="1" spans="1:5" x14ac:dyDescent="0.25">
      <c r="A1" s="16" t="s">
        <v>77</v>
      </c>
      <c r="B1" s="17"/>
      <c r="D1" s="16" t="s">
        <v>78</v>
      </c>
      <c r="E1" s="17"/>
    </row>
    <row r="2" spans="1:5" ht="30" x14ac:dyDescent="0.25">
      <c r="A2" s="10" t="s">
        <v>0</v>
      </c>
      <c r="B2" s="9" t="s">
        <v>80</v>
      </c>
      <c r="D2" s="10" t="s">
        <v>0</v>
      </c>
      <c r="E2" s="9" t="s">
        <v>80</v>
      </c>
    </row>
    <row r="3" spans="1:5" x14ac:dyDescent="0.25">
      <c r="A3" s="7" t="s">
        <v>65</v>
      </c>
      <c r="B3" s="5">
        <v>1.6666666666666667</v>
      </c>
      <c r="D3" s="4" t="s">
        <v>65</v>
      </c>
      <c r="E3" s="5">
        <v>3.2857142857142856</v>
      </c>
    </row>
    <row r="4" spans="1:5" x14ac:dyDescent="0.25">
      <c r="A4" s="7" t="s">
        <v>61</v>
      </c>
      <c r="B4" s="5">
        <v>1.4000000000000001</v>
      </c>
      <c r="D4" s="4" t="s">
        <v>61</v>
      </c>
      <c r="E4" s="5">
        <v>1.6666666666666667</v>
      </c>
    </row>
    <row r="5" spans="1:5" x14ac:dyDescent="0.25">
      <c r="A5" s="7" t="s">
        <v>68</v>
      </c>
      <c r="B5" s="5">
        <v>1.857142857142857</v>
      </c>
      <c r="D5" s="4" t="s">
        <v>68</v>
      </c>
      <c r="E5" s="5">
        <v>3.4615384615384617</v>
      </c>
    </row>
    <row r="6" spans="1:5" x14ac:dyDescent="0.25">
      <c r="A6" s="7" t="s">
        <v>19</v>
      </c>
      <c r="B6" s="5">
        <v>2.3529411764705883</v>
      </c>
      <c r="D6" s="4" t="s">
        <v>19</v>
      </c>
      <c r="E6" s="5">
        <v>0.15</v>
      </c>
    </row>
    <row r="7" spans="1:5" x14ac:dyDescent="0.25">
      <c r="A7" s="7" t="s">
        <v>40</v>
      </c>
      <c r="B7" s="5">
        <v>2</v>
      </c>
      <c r="D7" s="4" t="s">
        <v>40</v>
      </c>
      <c r="E7" s="5">
        <v>1.5</v>
      </c>
    </row>
    <row r="8" spans="1:5" x14ac:dyDescent="0.25">
      <c r="A8" s="7" t="s">
        <v>44</v>
      </c>
      <c r="B8" s="5">
        <v>2</v>
      </c>
      <c r="D8" s="4" t="s">
        <v>44</v>
      </c>
      <c r="E8" s="5">
        <v>1.5</v>
      </c>
    </row>
    <row r="9" spans="1:5" x14ac:dyDescent="0.25">
      <c r="A9" s="7" t="s">
        <v>59</v>
      </c>
      <c r="B9" s="5">
        <v>6.1643835616438354</v>
      </c>
      <c r="D9" s="4" t="s">
        <v>59</v>
      </c>
      <c r="E9" s="5">
        <v>1.25</v>
      </c>
    </row>
    <row r="10" spans="1:5" x14ac:dyDescent="0.25">
      <c r="A10" s="7" t="s">
        <v>42</v>
      </c>
      <c r="B10" s="5">
        <v>1.5</v>
      </c>
      <c r="D10" s="4" t="s">
        <v>67</v>
      </c>
      <c r="E10" s="5">
        <v>1.4000000000000001</v>
      </c>
    </row>
    <row r="11" spans="1:5" x14ac:dyDescent="0.25">
      <c r="A11" s="7" t="s">
        <v>69</v>
      </c>
      <c r="B11" s="5">
        <v>7.5000000000000009</v>
      </c>
      <c r="D11" s="4" t="s">
        <v>69</v>
      </c>
      <c r="E11" s="5">
        <v>1.8333333333333335</v>
      </c>
    </row>
    <row r="12" spans="1:5" x14ac:dyDescent="0.25">
      <c r="A12" s="7" t="s">
        <v>37</v>
      </c>
      <c r="B12" s="5">
        <v>1.1666666666666667</v>
      </c>
      <c r="D12" s="4" t="s">
        <v>37</v>
      </c>
      <c r="E12" s="5">
        <v>1.3333333333333335</v>
      </c>
    </row>
    <row r="13" spans="1:5" x14ac:dyDescent="0.25">
      <c r="A13" s="7" t="s">
        <v>26</v>
      </c>
      <c r="B13" s="5">
        <v>2.3333333333333335</v>
      </c>
      <c r="D13" s="4" t="s">
        <v>26</v>
      </c>
      <c r="E13" s="5">
        <v>1.7500000000000002</v>
      </c>
    </row>
    <row r="14" spans="1:5" x14ac:dyDescent="0.25">
      <c r="A14" s="7" t="s">
        <v>58</v>
      </c>
      <c r="B14" s="5">
        <v>2</v>
      </c>
      <c r="D14" s="4" t="s">
        <v>58</v>
      </c>
      <c r="E14" s="5">
        <v>2.1764705882352939</v>
      </c>
    </row>
    <row r="15" spans="1:5" x14ac:dyDescent="0.25">
      <c r="A15" s="7" t="s">
        <v>43</v>
      </c>
      <c r="B15" s="5">
        <v>1</v>
      </c>
      <c r="D15" s="4" t="s">
        <v>43</v>
      </c>
      <c r="E15" s="5">
        <v>2.5</v>
      </c>
    </row>
    <row r="16" spans="1:5" x14ac:dyDescent="0.25">
      <c r="A16" s="7" t="s">
        <v>66</v>
      </c>
      <c r="B16" s="5">
        <v>1.4285714285714286</v>
      </c>
      <c r="D16" s="4" t="s">
        <v>66</v>
      </c>
      <c r="E16" s="5">
        <v>1.8333333333333335</v>
      </c>
    </row>
    <row r="17" spans="1:5" x14ac:dyDescent="0.25">
      <c r="A17" s="7" t="s">
        <v>34</v>
      </c>
      <c r="B17" s="5">
        <v>1.4000000000000001</v>
      </c>
      <c r="D17" s="4" t="s">
        <v>34</v>
      </c>
      <c r="E17" s="5">
        <v>0.58333333333333337</v>
      </c>
    </row>
    <row r="18" spans="1:5" x14ac:dyDescent="0.25">
      <c r="A18" s="7" t="s">
        <v>63</v>
      </c>
      <c r="B18" s="5">
        <v>1.5</v>
      </c>
      <c r="D18" s="4" t="s">
        <v>63</v>
      </c>
      <c r="E18" s="5">
        <v>5.7142857142857144</v>
      </c>
    </row>
    <row r="19" spans="1:5" x14ac:dyDescent="0.25">
      <c r="A19" s="7" t="s">
        <v>36</v>
      </c>
      <c r="B19" s="5">
        <v>1.5</v>
      </c>
      <c r="D19" s="4" t="s">
        <v>79</v>
      </c>
      <c r="E19" s="5">
        <v>1.5714285714285714</v>
      </c>
    </row>
    <row r="20" spans="1:5" x14ac:dyDescent="0.25">
      <c r="A20" s="7" t="s">
        <v>25</v>
      </c>
      <c r="B20" s="5">
        <v>1.1111111111111112</v>
      </c>
      <c r="D20" s="4" t="s">
        <v>36</v>
      </c>
      <c r="E20" s="5">
        <v>1.5999999999999999</v>
      </c>
    </row>
    <row r="21" spans="1:5" x14ac:dyDescent="0.25">
      <c r="A21" s="7" t="s">
        <v>24</v>
      </c>
      <c r="B21" s="5">
        <v>1.1052631578947367</v>
      </c>
      <c r="D21" s="4" t="s">
        <v>25</v>
      </c>
      <c r="E21" s="5">
        <v>1.2857142857142856</v>
      </c>
    </row>
    <row r="22" spans="1:5" x14ac:dyDescent="0.25">
      <c r="A22" s="7" t="s">
        <v>39</v>
      </c>
      <c r="B22" s="5">
        <v>1.1666666666666667</v>
      </c>
      <c r="D22" s="4" t="s">
        <v>24</v>
      </c>
      <c r="E22" s="5">
        <v>1.5714285714285714</v>
      </c>
    </row>
    <row r="23" spans="1:5" x14ac:dyDescent="0.25">
      <c r="A23" s="7" t="s">
        <v>38</v>
      </c>
      <c r="B23" s="5">
        <v>1.0769230769230771</v>
      </c>
      <c r="D23" s="4" t="s">
        <v>39</v>
      </c>
      <c r="E23" s="5">
        <v>1.5999999999999999</v>
      </c>
    </row>
    <row r="24" spans="1:5" x14ac:dyDescent="0.25">
      <c r="A24" s="7" t="s">
        <v>56</v>
      </c>
      <c r="B24" s="5">
        <v>2.1739130434782608</v>
      </c>
      <c r="D24" s="4" t="s">
        <v>38</v>
      </c>
      <c r="E24" s="5">
        <v>1.7500000000000002</v>
      </c>
    </row>
    <row r="25" spans="1:5" x14ac:dyDescent="0.25">
      <c r="A25" s="7" t="s">
        <v>41</v>
      </c>
      <c r="B25" s="5">
        <v>1.5999999999999999</v>
      </c>
      <c r="D25" s="4" t="s">
        <v>56</v>
      </c>
      <c r="E25" s="5">
        <v>1.714285714285714</v>
      </c>
    </row>
    <row r="26" spans="1:5" x14ac:dyDescent="0.25">
      <c r="A26" s="7" t="s">
        <v>57</v>
      </c>
      <c r="B26" s="5">
        <v>1.3333333333333335</v>
      </c>
      <c r="D26" s="4" t="s">
        <v>41</v>
      </c>
      <c r="E26" s="5">
        <v>1.5</v>
      </c>
    </row>
    <row r="27" spans="1:5" x14ac:dyDescent="0.25">
      <c r="A27" s="7" t="s">
        <v>29</v>
      </c>
      <c r="B27" s="5">
        <v>1.9090909090909089</v>
      </c>
      <c r="D27" s="4" t="s">
        <v>74</v>
      </c>
      <c r="E27" s="5">
        <v>2.25</v>
      </c>
    </row>
    <row r="28" spans="1:5" x14ac:dyDescent="0.25">
      <c r="A28" s="7" t="s">
        <v>73</v>
      </c>
      <c r="B28" s="5">
        <v>0.9375</v>
      </c>
      <c r="D28" s="4" t="s">
        <v>57</v>
      </c>
      <c r="E28" s="5">
        <v>1</v>
      </c>
    </row>
    <row r="29" spans="1:5" x14ac:dyDescent="0.25">
      <c r="A29" s="7" t="s">
        <v>32</v>
      </c>
      <c r="B29" s="5">
        <v>1.375</v>
      </c>
      <c r="D29" s="4" t="s">
        <v>29</v>
      </c>
      <c r="E29" s="5">
        <v>1.4242424242424241</v>
      </c>
    </row>
    <row r="30" spans="1:5" x14ac:dyDescent="0.25">
      <c r="A30" s="7" t="s">
        <v>64</v>
      </c>
      <c r="B30" s="5">
        <v>3</v>
      </c>
      <c r="D30" s="4" t="s">
        <v>73</v>
      </c>
      <c r="E30" s="5">
        <v>1.2</v>
      </c>
    </row>
    <row r="31" spans="1:5" x14ac:dyDescent="0.25">
      <c r="A31" s="7" t="s">
        <v>27</v>
      </c>
      <c r="B31" s="5">
        <v>1.5999999999999999</v>
      </c>
      <c r="D31" s="4" t="s">
        <v>32</v>
      </c>
      <c r="E31" s="5">
        <v>1.5</v>
      </c>
    </row>
    <row r="32" spans="1:5" x14ac:dyDescent="0.25">
      <c r="A32" s="7" t="s">
        <v>30</v>
      </c>
      <c r="B32" s="5">
        <v>2</v>
      </c>
      <c r="D32" s="4" t="s">
        <v>64</v>
      </c>
      <c r="E32" s="5">
        <v>2</v>
      </c>
    </row>
    <row r="33" spans="1:5" x14ac:dyDescent="0.25">
      <c r="A33" s="7" t="s">
        <v>22</v>
      </c>
      <c r="B33" s="5">
        <v>1.5714285714285714</v>
      </c>
      <c r="D33" s="4" t="s">
        <v>27</v>
      </c>
      <c r="E33" s="5">
        <v>0.81818181818181812</v>
      </c>
    </row>
    <row r="34" spans="1:5" x14ac:dyDescent="0.25">
      <c r="A34" s="4"/>
      <c r="B34" s="6"/>
      <c r="D34" s="4" t="s">
        <v>30</v>
      </c>
      <c r="E34" s="5">
        <v>1.1666666666666667</v>
      </c>
    </row>
    <row r="35" spans="1:5" x14ac:dyDescent="0.25">
      <c r="A35" s="8" t="s">
        <v>72</v>
      </c>
      <c r="B35" s="11">
        <f>AVERAGE(B3:B33)</f>
        <v>1.9590301793684533</v>
      </c>
      <c r="D35" s="4" t="s">
        <v>22</v>
      </c>
      <c r="E35" s="5">
        <v>1.3333333333333335</v>
      </c>
    </row>
    <row r="36" spans="1:5" x14ac:dyDescent="0.25">
      <c r="A36" s="8"/>
      <c r="B36" s="5"/>
      <c r="D36" s="4"/>
      <c r="E36" s="5"/>
    </row>
    <row r="37" spans="1:5" x14ac:dyDescent="0.25">
      <c r="D37" s="8" t="s">
        <v>72</v>
      </c>
      <c r="E37" s="11">
        <f>AVERAGE(E3:E35)</f>
        <v>1.73403910409258</v>
      </c>
    </row>
    <row r="38" spans="1:5" x14ac:dyDescent="0.25">
      <c r="E38"/>
    </row>
  </sheetData>
  <mergeCells count="2">
    <mergeCell ref="A1:B1"/>
    <mergeCell ref="D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S1 ESI+</vt:lpstr>
      <vt:lpstr>Table S2 ESI-</vt:lpstr>
      <vt:lpstr>TABLE S3 Asymmetric factor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2019-11-27T02:52:40Z</dcterms:modified>
</cp:coreProperties>
</file>