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heets/sheet1.xml" ContentType="application/vnd.openxmlformats-officedocument.spreadsheetml.chart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ana\Dropbox\JournalofGeoinformation\Correcciones\Round 2\Englisg_Editing\Publicacion\"/>
    </mc:Choice>
  </mc:AlternateContent>
  <bookViews>
    <workbookView xWindow="240" yWindow="120" windowWidth="18795" windowHeight="5595" firstSheet="2" activeTab="2"/>
  </bookViews>
  <sheets>
    <sheet name="Resumen" sheetId="7" r:id="rId1"/>
    <sheet name="Z4_DatosDesviacion" sheetId="1" r:id="rId2"/>
    <sheet name="C Parameter" sheetId="3" r:id="rId3"/>
    <sheet name="Hoja1" sheetId="8" r:id="rId4"/>
  </sheets>
  <definedNames>
    <definedName name="_xlnm.Print_Area" localSheetId="2">'C Parameter'!$B$1:$O$36</definedName>
  </definedNames>
  <calcPr calcId="152511"/>
</workbook>
</file>

<file path=xl/calcChain.xml><?xml version="1.0" encoding="utf-8"?>
<calcChain xmlns="http://schemas.openxmlformats.org/spreadsheetml/2006/main">
  <c r="H25" i="1" l="1"/>
  <c r="N25" i="1"/>
  <c r="F23" i="1"/>
  <c r="J23" i="1"/>
  <c r="E26" i="1"/>
  <c r="E25" i="1"/>
  <c r="L26" i="1"/>
  <c r="L25" i="1"/>
  <c r="D26" i="1"/>
  <c r="D25" i="1"/>
  <c r="J26" i="1"/>
  <c r="J25" i="1"/>
  <c r="G44" i="1"/>
  <c r="P44" i="1"/>
  <c r="H43" i="1"/>
  <c r="R43" i="1"/>
  <c r="G43" i="1"/>
  <c r="P43" i="1"/>
  <c r="F41" i="1"/>
  <c r="L41" i="1"/>
  <c r="E46" i="1"/>
  <c r="L46" i="1"/>
  <c r="E48" i="1"/>
  <c r="J48" i="1"/>
  <c r="E44" i="1"/>
  <c r="N44" i="1"/>
  <c r="D44" i="1"/>
  <c r="L44" i="1"/>
  <c r="C44" i="1"/>
  <c r="E43" i="1"/>
  <c r="D43" i="1"/>
  <c r="C43" i="1"/>
  <c r="C41" i="1"/>
  <c r="J44" i="1"/>
  <c r="N43" i="1"/>
  <c r="L43" i="1"/>
  <c r="J43" i="1"/>
  <c r="J29" i="1"/>
  <c r="J41" i="1"/>
  <c r="C61" i="1" l="1"/>
  <c r="B62" i="1"/>
  <c r="B61" i="1"/>
  <c r="B60" i="1"/>
  <c r="B59" i="1"/>
  <c r="B58" i="1"/>
  <c r="B57" i="1"/>
  <c r="B87" i="1" l="1"/>
  <c r="B86" i="1"/>
  <c r="B85" i="1"/>
  <c r="B83" i="1"/>
  <c r="B82" i="1"/>
  <c r="B81" i="1"/>
  <c r="B80" i="1"/>
  <c r="B75" i="1"/>
  <c r="B73" i="1"/>
  <c r="H51" i="1" l="1"/>
  <c r="D62" i="1" s="1"/>
  <c r="G51" i="1"/>
  <c r="D61" i="1" s="1"/>
  <c r="F51" i="1"/>
  <c r="D60" i="1" s="1"/>
  <c r="E51" i="1"/>
  <c r="D59" i="1" s="1"/>
  <c r="D51" i="1"/>
  <c r="D58" i="1" s="1"/>
  <c r="C51" i="1"/>
  <c r="D57" i="1" s="1"/>
  <c r="H33" i="1"/>
  <c r="C62" i="1" s="1"/>
  <c r="G33" i="1"/>
  <c r="F33" i="1"/>
  <c r="C60" i="1" s="1"/>
  <c r="E33" i="1"/>
  <c r="C59" i="1" s="1"/>
  <c r="D33" i="1"/>
  <c r="C58" i="1" s="1"/>
  <c r="C33" i="1"/>
  <c r="C57" i="1" s="1"/>
  <c r="H15" i="1"/>
  <c r="G15" i="1"/>
  <c r="F15" i="1"/>
  <c r="E15" i="1"/>
  <c r="D15" i="1"/>
  <c r="C15" i="1"/>
  <c r="H53" i="1" l="1"/>
  <c r="G53" i="1"/>
  <c r="F53" i="1"/>
  <c r="E53" i="1"/>
  <c r="D53" i="1"/>
  <c r="C53" i="1"/>
  <c r="H52" i="1"/>
  <c r="G52" i="1"/>
  <c r="F52" i="1"/>
  <c r="E52" i="1"/>
  <c r="D52" i="1"/>
  <c r="C52" i="1"/>
  <c r="H35" i="1"/>
  <c r="G35" i="1"/>
  <c r="F35" i="1"/>
  <c r="E35" i="1"/>
  <c r="D35" i="1"/>
  <c r="C35" i="1"/>
  <c r="H34" i="1"/>
  <c r="G34" i="1"/>
  <c r="F34" i="1"/>
  <c r="E34" i="1"/>
  <c r="D34" i="1"/>
  <c r="C34" i="1"/>
  <c r="H17" i="1"/>
  <c r="G17" i="1"/>
  <c r="F17" i="1"/>
  <c r="E17" i="1"/>
  <c r="D17" i="1"/>
  <c r="C17" i="1"/>
  <c r="D16" i="1"/>
  <c r="E16" i="1"/>
  <c r="F16" i="1"/>
  <c r="G16" i="1"/>
  <c r="H16" i="1"/>
  <c r="C16" i="1"/>
  <c r="AA49" i="1"/>
  <c r="Z49" i="1"/>
  <c r="Y49" i="1"/>
  <c r="X49" i="1"/>
  <c r="W49" i="1"/>
  <c r="V49" i="1"/>
  <c r="AA48" i="1"/>
  <c r="Z48" i="1"/>
  <c r="Y48" i="1"/>
  <c r="X48" i="1"/>
  <c r="W48" i="1"/>
  <c r="V48" i="1"/>
  <c r="AA47" i="1"/>
  <c r="Z47" i="1"/>
  <c r="Y47" i="1"/>
  <c r="X47" i="1"/>
  <c r="W47" i="1"/>
  <c r="V47" i="1"/>
  <c r="AA46" i="1"/>
  <c r="Z46" i="1"/>
  <c r="Y46" i="1"/>
  <c r="X46" i="1"/>
  <c r="W46" i="1"/>
  <c r="V46" i="1"/>
  <c r="AA45" i="1"/>
  <c r="Z45" i="1"/>
  <c r="Y45" i="1"/>
  <c r="X45" i="1"/>
  <c r="W45" i="1"/>
  <c r="V45" i="1"/>
  <c r="AA44" i="1"/>
  <c r="Z44" i="1"/>
  <c r="Y44" i="1"/>
  <c r="X44" i="1"/>
  <c r="W44" i="1"/>
  <c r="V44" i="1"/>
  <c r="AA43" i="1"/>
  <c r="Z43" i="1"/>
  <c r="Y43" i="1"/>
  <c r="X43" i="1"/>
  <c r="W43" i="1"/>
  <c r="V43" i="1"/>
  <c r="AA42" i="1"/>
  <c r="Z42" i="1"/>
  <c r="Y42" i="1"/>
  <c r="X42" i="1"/>
  <c r="W42" i="1"/>
  <c r="V42" i="1"/>
  <c r="AA41" i="1"/>
  <c r="Z41" i="1"/>
  <c r="Y41" i="1"/>
  <c r="X41" i="1"/>
  <c r="W41" i="1"/>
  <c r="V41" i="1"/>
  <c r="AA40" i="1"/>
  <c r="Z40" i="1"/>
  <c r="Y40" i="1"/>
  <c r="X40" i="1"/>
  <c r="W40" i="1"/>
  <c r="V40" i="1"/>
  <c r="AA31" i="1" l="1"/>
  <c r="Z31" i="1"/>
  <c r="Y31" i="1"/>
  <c r="X31" i="1"/>
  <c r="W31" i="1"/>
  <c r="V31" i="1"/>
  <c r="AA30" i="1"/>
  <c r="Z30" i="1"/>
  <c r="Y30" i="1"/>
  <c r="X30" i="1"/>
  <c r="W30" i="1"/>
  <c r="V30" i="1"/>
  <c r="AA29" i="1"/>
  <c r="Z29" i="1"/>
  <c r="Y29" i="1"/>
  <c r="X29" i="1"/>
  <c r="W29" i="1"/>
  <c r="V29" i="1"/>
  <c r="AA28" i="1"/>
  <c r="Z28" i="1"/>
  <c r="Y28" i="1"/>
  <c r="X28" i="1"/>
  <c r="W28" i="1"/>
  <c r="V28" i="1"/>
  <c r="AA27" i="1"/>
  <c r="Z27" i="1"/>
  <c r="Y27" i="1"/>
  <c r="X27" i="1"/>
  <c r="W27" i="1"/>
  <c r="V27" i="1"/>
  <c r="AA26" i="1"/>
  <c r="Z26" i="1"/>
  <c r="Y26" i="1"/>
  <c r="X26" i="1"/>
  <c r="W26" i="1"/>
  <c r="V26" i="1"/>
  <c r="AA25" i="1"/>
  <c r="Z25" i="1"/>
  <c r="Y25" i="1"/>
  <c r="X25" i="1"/>
  <c r="W25" i="1"/>
  <c r="V25" i="1"/>
  <c r="AA24" i="1"/>
  <c r="Z24" i="1"/>
  <c r="Y24" i="1"/>
  <c r="X24" i="1"/>
  <c r="W24" i="1"/>
  <c r="V24" i="1"/>
  <c r="AA23" i="1"/>
  <c r="Z23" i="1"/>
  <c r="Y23" i="1"/>
  <c r="X23" i="1"/>
  <c r="W23" i="1"/>
  <c r="V23" i="1"/>
  <c r="AA22" i="1"/>
  <c r="Z22" i="1"/>
  <c r="Y22" i="1"/>
  <c r="X22" i="1"/>
  <c r="W22" i="1"/>
  <c r="V22" i="1"/>
</calcChain>
</file>

<file path=xl/sharedStrings.xml><?xml version="1.0" encoding="utf-8"?>
<sst xmlns="http://schemas.openxmlformats.org/spreadsheetml/2006/main" count="186" uniqueCount="57">
  <si>
    <t>PENDIENTE</t>
  </si>
  <si>
    <t>5 - 10</t>
  </si>
  <si>
    <t>10 - 15</t>
  </si>
  <si>
    <t>15 - 20</t>
  </si>
  <si>
    <t>20 - 25</t>
  </si>
  <si>
    <t>25 - 30</t>
  </si>
  <si>
    <t>30 - 35</t>
  </si>
  <si>
    <t>35 - 40</t>
  </si>
  <si>
    <t>CLASE</t>
  </si>
  <si>
    <t>DIF 1</t>
  </si>
  <si>
    <t>DIF 2</t>
  </si>
  <si>
    <t>DIF 3</t>
  </si>
  <si>
    <t>DIF 4</t>
  </si>
  <si>
    <t>DIF 5</t>
  </si>
  <si>
    <t>DIF 7</t>
  </si>
  <si>
    <t>Media</t>
  </si>
  <si>
    <t>Varianza</t>
  </si>
  <si>
    <t>Desviacion</t>
  </si>
  <si>
    <t>BOSQUE PINO - ENCINO</t>
  </si>
  <si>
    <t>Resumen</t>
  </si>
  <si>
    <t>B 1</t>
  </si>
  <si>
    <t>B 2</t>
  </si>
  <si>
    <t>B 3</t>
  </si>
  <si>
    <t>B 4</t>
  </si>
  <si>
    <t>B 5</t>
  </si>
  <si>
    <t>B 7</t>
  </si>
  <si>
    <t>Banda</t>
  </si>
  <si>
    <t>sin Correccion</t>
  </si>
  <si>
    <t>Correccion SCS+C sin clasificar pendientes</t>
  </si>
  <si>
    <t>Correccion SCS+C clasificando pendientes</t>
  </si>
  <si>
    <t>Banda 2</t>
  </si>
  <si>
    <t>Banda 3</t>
  </si>
  <si>
    <t>Banda 4</t>
  </si>
  <si>
    <t>Banda 5</t>
  </si>
  <si>
    <t>Banda 7</t>
  </si>
  <si>
    <t>BOSQUE DE CONIFERAS PINO - ENCINO</t>
  </si>
  <si>
    <t>SC</t>
  </si>
  <si>
    <t>0 - 5</t>
  </si>
  <si>
    <t>&gt; 40</t>
  </si>
  <si>
    <t>Slope range (Degrees)</t>
  </si>
  <si>
    <t>Blue</t>
  </si>
  <si>
    <t>Green</t>
  </si>
  <si>
    <t>Red</t>
  </si>
  <si>
    <t>NSC</t>
  </si>
  <si>
    <t>Valores de Desviacion Estandar Sin correccion Topografica</t>
  </si>
  <si>
    <t>Valores de Desviacion Estandar correccion SCS+S Sin clasificacion de pendientes</t>
  </si>
  <si>
    <t>Valores de Desviacion Estandar correccion SCS+S Con clasificacion de pendientes</t>
  </si>
  <si>
    <t>Banda 6</t>
  </si>
  <si>
    <t>B 6</t>
  </si>
  <si>
    <t>Sensor Date</t>
  </si>
  <si>
    <t>Landsat TM Nov-27-1995</t>
  </si>
  <si>
    <t>Landsat OLI Mar-07-2015</t>
  </si>
  <si>
    <t>Landsat ETM+ Dec-02-2000</t>
  </si>
  <si>
    <t>NIR</t>
  </si>
  <si>
    <t>SWIR-1</t>
  </si>
  <si>
    <t>SWIR-2</t>
  </si>
  <si>
    <t>Table S1. C parameters global (NSC) and by Slope Class (SC) for each band, slope class, and date of study.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</si>
</sst>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0.00000000"/>
    <numFmt numFmtId="166" formatCode="0.0000"/>
    <numFmt numFmtId="167" formatCode="0.00000"/>
    <numFmt numFmtId="168" formatCode="0.000000"/>
  </numFmts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rgb="FF00B0F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16" fontId="0" fillId="0" borderId="0" xfId="0" quotePrefix="1" applyNumberFormat="1" applyAlignment="1">
      <alignment horizontal="center" vertical="center"/>
    </xf>
    <xf numFmtId="0" fontId="0" fillId="0" borderId="0" xfId="0" quotePrefix="1" applyAlignment="1">
      <alignment horizontal="center" vertical="center"/>
    </xf>
    <xf numFmtId="17" fontId="0" fillId="0" borderId="0" xfId="0" quotePrefix="1" applyNumberFormat="1" applyAlignment="1">
      <alignment horizontal="center" vertical="center"/>
    </xf>
    <xf numFmtId="0" fontId="1" fillId="0" borderId="0" xfId="0" applyFont="1" applyAlignment="1">
      <alignment horizontal="center" vertical="center"/>
    </xf>
    <xf numFmtId="164" fontId="0" fillId="0" borderId="0" xfId="0" applyNumberFormat="1" applyAlignment="1">
      <alignment horizontal="center"/>
    </xf>
    <xf numFmtId="165" fontId="1" fillId="0" borderId="0" xfId="0" applyNumberFormat="1" applyFont="1" applyAlignment="1">
      <alignment horizontal="center" vertical="center"/>
    </xf>
    <xf numFmtId="0" fontId="1" fillId="0" borderId="0" xfId="0" applyFont="1"/>
    <xf numFmtId="166" fontId="0" fillId="0" borderId="0" xfId="0" applyNumberFormat="1" applyAlignment="1">
      <alignment horizontal="center"/>
    </xf>
    <xf numFmtId="0" fontId="2" fillId="0" borderId="0" xfId="0" applyFont="1" applyAlignment="1"/>
    <xf numFmtId="0" fontId="2" fillId="0" borderId="0" xfId="0" applyFont="1" applyAlignment="1">
      <alignment horizontal="center" vertical="center"/>
    </xf>
    <xf numFmtId="167" fontId="1" fillId="0" borderId="0" xfId="0" applyNumberFormat="1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0" fillId="0" borderId="9" xfId="0" quotePrefix="1" applyBorder="1" applyAlignment="1">
      <alignment horizontal="center" vertical="center"/>
    </xf>
    <xf numFmtId="17" fontId="0" fillId="0" borderId="9" xfId="0" quotePrefix="1" applyNumberForma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0" fontId="0" fillId="0" borderId="10" xfId="0" quotePrefix="1" applyBorder="1" applyAlignment="1">
      <alignment horizontal="center" vertical="center"/>
    </xf>
    <xf numFmtId="0" fontId="4" fillId="0" borderId="0" xfId="0" applyFont="1"/>
    <xf numFmtId="0" fontId="5" fillId="0" borderId="0" xfId="0" applyFont="1"/>
    <xf numFmtId="168" fontId="0" fillId="0" borderId="6" xfId="0" applyNumberFormat="1" applyBorder="1" applyAlignment="1">
      <alignment horizontal="center" vertical="center"/>
    </xf>
    <xf numFmtId="168" fontId="0" fillId="0" borderId="7" xfId="0" applyNumberFormat="1" applyBorder="1" applyAlignment="1">
      <alignment horizontal="center" vertical="center"/>
    </xf>
    <xf numFmtId="168" fontId="0" fillId="0" borderId="8" xfId="0" applyNumberFormat="1" applyBorder="1" applyAlignment="1">
      <alignment horizontal="center" vertical="center"/>
    </xf>
    <xf numFmtId="167" fontId="1" fillId="0" borderId="0" xfId="0" applyNumberFormat="1" applyFont="1" applyAlignment="1">
      <alignment horizontal="center" vertical="center"/>
    </xf>
    <xf numFmtId="167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168" fontId="0" fillId="0" borderId="13" xfId="0" applyNumberFormat="1" applyBorder="1" applyAlignment="1">
      <alignment horizontal="center" vertical="center"/>
    </xf>
    <xf numFmtId="16" fontId="0" fillId="0" borderId="14" xfId="0" quotePrefix="1" applyNumberForma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168" fontId="0" fillId="0" borderId="15" xfId="0" applyNumberFormat="1" applyBorder="1" applyAlignment="1">
      <alignment horizontal="center" vertical="center"/>
    </xf>
    <xf numFmtId="168" fontId="0" fillId="0" borderId="16" xfId="0" applyNumberFormat="1" applyBorder="1" applyAlignment="1">
      <alignment horizontal="center" vertical="center"/>
    </xf>
    <xf numFmtId="168" fontId="0" fillId="0" borderId="17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 textRotation="90" wrapText="1"/>
    </xf>
    <xf numFmtId="0" fontId="1" fillId="0" borderId="5" xfId="0" applyFont="1" applyBorder="1" applyAlignment="1">
      <alignment horizontal="center" vertical="center" textRotation="90" wrapText="1"/>
    </xf>
    <xf numFmtId="0" fontId="1" fillId="0" borderId="11" xfId="0" applyFont="1" applyBorder="1" applyAlignment="1">
      <alignment horizontal="center" vertical="center" textRotation="90" wrapText="1"/>
    </xf>
    <xf numFmtId="0" fontId="1" fillId="0" borderId="4" xfId="0" applyFont="1" applyBorder="1" applyAlignment="1"/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2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1.xml"/><Relationship Id="rId1" Type="http://schemas.openxmlformats.org/officeDocument/2006/relationships/chartsheet" Target="chart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4.590325525986573E-2"/>
          <c:y val="5.8909057897755662E-2"/>
          <c:w val="0.80581639063850363"/>
          <c:h val="0.89696204934369339"/>
        </c:manualLayout>
      </c:layout>
      <c:lineChart>
        <c:grouping val="standard"/>
        <c:varyColors val="0"/>
        <c:ser>
          <c:idx val="1"/>
          <c:order val="0"/>
          <c:tx>
            <c:v>Sin Clasificación</c:v>
          </c:tx>
          <c:spPr>
            <a:ln w="34925">
              <a:solidFill>
                <a:srgbClr val="FF0000"/>
              </a:solidFill>
            </a:ln>
          </c:spPr>
          <c:marker>
            <c:symbol val="none"/>
          </c:marker>
          <c:val>
            <c:numRef>
              <c:f>Z4_DatosDesviacion!$C$57:$C$62</c:f>
              <c:numCache>
                <c:formatCode>0.00000</c:formatCode>
                <c:ptCount val="6"/>
                <c:pt idx="0">
                  <c:v>6.91137455E-3</c:v>
                </c:pt>
                <c:pt idx="1">
                  <c:v>1.0052350799999998E-2</c:v>
                </c:pt>
                <c:pt idx="2">
                  <c:v>1.6298918900000001E-2</c:v>
                </c:pt>
                <c:pt idx="3">
                  <c:v>2.6169636180000001E-2</c:v>
                </c:pt>
                <c:pt idx="4">
                  <c:v>4.0580190599999996E-2</c:v>
                </c:pt>
                <c:pt idx="5">
                  <c:v>2.9181150539999999E-2</c:v>
                </c:pt>
              </c:numCache>
            </c:numRef>
          </c:val>
          <c:smooth val="1"/>
        </c:ser>
        <c:ser>
          <c:idx val="2"/>
          <c:order val="1"/>
          <c:tx>
            <c:v>Clasificando</c:v>
          </c:tx>
          <c:spPr>
            <a:ln w="34925">
              <a:solidFill>
                <a:srgbClr val="0070C0"/>
              </a:solidFill>
            </a:ln>
          </c:spPr>
          <c:marker>
            <c:symbol val="none"/>
          </c:marker>
          <c:val>
            <c:numRef>
              <c:f>Z4_DatosDesviacion!$D$57:$D$62</c:f>
              <c:numCache>
                <c:formatCode>0.00000</c:formatCode>
                <c:ptCount val="6"/>
                <c:pt idx="0">
                  <c:v>6.5352146500000001E-3</c:v>
                </c:pt>
                <c:pt idx="1">
                  <c:v>9.4895505150000004E-3</c:v>
                </c:pt>
                <c:pt idx="2">
                  <c:v>1.5913761049999999E-2</c:v>
                </c:pt>
                <c:pt idx="3">
                  <c:v>2.5706267654999997E-2</c:v>
                </c:pt>
                <c:pt idx="4">
                  <c:v>3.9966540645E-2</c:v>
                </c:pt>
                <c:pt idx="5">
                  <c:v>2.8422092980000001E-2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978944"/>
        <c:axId val="179976592"/>
      </c:lineChart>
      <c:catAx>
        <c:axId val="179978944"/>
        <c:scaling>
          <c:orientation val="minMax"/>
        </c:scaling>
        <c:delete val="0"/>
        <c:axPos val="b"/>
        <c:majorTickMark val="out"/>
        <c:minorTickMark val="none"/>
        <c:tickLblPos val="nextTo"/>
        <c:crossAx val="179976592"/>
        <c:crosses val="autoZero"/>
        <c:auto val="1"/>
        <c:lblAlgn val="ctr"/>
        <c:lblOffset val="100"/>
        <c:noMultiLvlLbl val="0"/>
      </c:catAx>
      <c:valAx>
        <c:axId val="179976592"/>
        <c:scaling>
          <c:orientation val="minMax"/>
        </c:scaling>
        <c:delete val="0"/>
        <c:axPos val="l"/>
        <c:majorGridlines/>
        <c:numFmt formatCode="0.00000" sourceLinked="1"/>
        <c:majorTickMark val="out"/>
        <c:minorTickMark val="none"/>
        <c:tickLblPos val="nextTo"/>
        <c:crossAx val="179978944"/>
        <c:crosses val="autoZero"/>
        <c:crossBetween val="between"/>
        <c:minorUnit val="2.5000000000000012E-2"/>
      </c:valAx>
    </c:plotArea>
    <c:legend>
      <c:legendPos val="r"/>
      <c:overlay val="0"/>
    </c:legend>
    <c:plotVisOnly val="1"/>
    <c:dispBlanksAs val="gap"/>
    <c:showDLblsOverMax val="0"/>
  </c:chart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1"/>
          <c:order val="0"/>
          <c:marker>
            <c:symbol val="none"/>
          </c:marker>
          <c:cat>
            <c:numRef>
              <c:f>Z4_DatosDesviacion!$A$90:$A$100</c:f>
              <c:numCache>
                <c:formatCode>0.00</c:formatCode>
                <c:ptCount val="11"/>
                <c:pt idx="0">
                  <c:v>0.4</c:v>
                </c:pt>
                <c:pt idx="1">
                  <c:v>0.6</c:v>
                </c:pt>
                <c:pt idx="2">
                  <c:v>0.8</c:v>
                </c:pt>
                <c:pt idx="3">
                  <c:v>1</c:v>
                </c:pt>
                <c:pt idx="4">
                  <c:v>1.2</c:v>
                </c:pt>
                <c:pt idx="5">
                  <c:v>1.4</c:v>
                </c:pt>
                <c:pt idx="6">
                  <c:v>1.6</c:v>
                </c:pt>
                <c:pt idx="7">
                  <c:v>1.8</c:v>
                </c:pt>
                <c:pt idx="8">
                  <c:v>2</c:v>
                </c:pt>
                <c:pt idx="9">
                  <c:v>2.2000000000000002</c:v>
                </c:pt>
                <c:pt idx="10">
                  <c:v>2.2149999999999999</c:v>
                </c:pt>
              </c:numCache>
            </c:numRef>
          </c:cat>
          <c:val>
            <c:numRef>
              <c:f>Z4_DatosDesviacion!$B$90:$B$100</c:f>
              <c:numCache>
                <c:formatCode>General</c:formatCode>
                <c:ptCount val="11"/>
                <c:pt idx="0">
                  <c:v>4.204462605435802E-2</c:v>
                </c:pt>
                <c:pt idx="1">
                  <c:v>5.80539495601173E-2</c:v>
                </c:pt>
                <c:pt idx="2">
                  <c:v>6.0514763636363635E-2</c:v>
                </c:pt>
                <c:pt idx="3">
                  <c:v>0.21522356541019955</c:v>
                </c:pt>
                <c:pt idx="4">
                  <c:v>0.19331150332594235</c:v>
                </c:pt>
                <c:pt idx="5">
                  <c:v>0.17139944124168513</c:v>
                </c:pt>
                <c:pt idx="6">
                  <c:v>0.14948737915742791</c:v>
                </c:pt>
                <c:pt idx="7">
                  <c:v>0.12261667015285597</c:v>
                </c:pt>
                <c:pt idx="8">
                  <c:v>9.4093078841512454E-2</c:v>
                </c:pt>
                <c:pt idx="9">
                  <c:v>6.5569487530168905E-2</c:v>
                </c:pt>
                <c:pt idx="10">
                  <c:v>6.3430218181818182E-2</c:v>
                </c:pt>
              </c:numCache>
            </c:numRef>
          </c: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79976984"/>
        <c:axId val="179977768"/>
      </c:lineChart>
      <c:catAx>
        <c:axId val="179976984"/>
        <c:scaling>
          <c:orientation val="minMax"/>
        </c:scaling>
        <c:delete val="0"/>
        <c:axPos val="b"/>
        <c:numFmt formatCode="0.00" sourceLinked="1"/>
        <c:majorTickMark val="out"/>
        <c:minorTickMark val="none"/>
        <c:tickLblPos val="nextTo"/>
        <c:crossAx val="179977768"/>
        <c:crosses val="autoZero"/>
        <c:auto val="1"/>
        <c:lblAlgn val="ctr"/>
        <c:lblOffset val="100"/>
        <c:noMultiLvlLbl val="0"/>
      </c:catAx>
      <c:valAx>
        <c:axId val="179977768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79976984"/>
        <c:crosses val="autoZero"/>
        <c:crossBetween val="between"/>
      </c:valAx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chartsheets/sheet1.xml><?xml version="1.0" encoding="utf-8"?>
<chartsheet xmlns="http://schemas.openxmlformats.org/spreadsheetml/2006/main" xmlns:r="http://schemas.openxmlformats.org/officeDocument/2006/relationships">
  <sheetPr/>
  <sheetViews>
    <sheetView zoomScale="76" workbookViewId="0" zoomToFit="1"/>
  </sheetViews>
  <pageMargins left="0.7" right="0.7" top="0.75" bottom="0.75" header="0.3" footer="0.3"/>
  <drawing r:id="rId1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9286875" cy="6040855"/>
    <xdr:graphicFrame macro="">
      <xdr:nvGraphicFramePr>
        <xdr:cNvPr id="2" name="1 Gráfico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190500</xdr:colOff>
      <xdr:row>89</xdr:row>
      <xdr:rowOff>127000</xdr:rowOff>
    </xdr:from>
    <xdr:to>
      <xdr:col>21</xdr:col>
      <xdr:colOff>381000</xdr:colOff>
      <xdr:row>104</xdr:row>
      <xdr:rowOff>15875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0"/>
  <sheetViews>
    <sheetView topLeftCell="G20" zoomScale="120" zoomScaleNormal="120" workbookViewId="0">
      <selection activeCell="H26" sqref="H26"/>
    </sheetView>
  </sheetViews>
  <sheetFormatPr baseColWidth="10" defaultRowHeight="15" x14ac:dyDescent="0.25"/>
  <cols>
    <col min="1" max="1" width="6.28515625" style="1" bestFit="1" customWidth="1"/>
    <col min="2" max="2" width="12.42578125" bestFit="1" customWidth="1"/>
    <col min="3" max="3" width="13.140625" bestFit="1" customWidth="1"/>
    <col min="4" max="4" width="13" bestFit="1" customWidth="1"/>
    <col min="5" max="8" width="12.85546875" bestFit="1" customWidth="1"/>
    <col min="9" max="9" width="14.28515625" bestFit="1" customWidth="1"/>
    <col min="10" max="21" width="14.28515625" customWidth="1"/>
    <col min="22" max="22" width="10.28515625" bestFit="1" customWidth="1"/>
    <col min="23" max="23" width="9.42578125" bestFit="1" customWidth="1"/>
    <col min="24" max="24" width="11.7109375" bestFit="1" customWidth="1"/>
    <col min="25" max="27" width="7.7109375" bestFit="1" customWidth="1"/>
  </cols>
  <sheetData>
    <row r="1" spans="1:29" ht="15.75" x14ac:dyDescent="0.25">
      <c r="A1" s="31" t="s">
        <v>35</v>
      </c>
      <c r="B1" s="31"/>
      <c r="C1" s="31"/>
      <c r="D1" s="31"/>
      <c r="E1" s="31"/>
      <c r="F1" s="31"/>
      <c r="G1" s="31"/>
      <c r="H1" s="31"/>
    </row>
    <row r="2" spans="1:29" ht="15.75" x14ac:dyDescent="0.25">
      <c r="A2" s="31" t="s">
        <v>44</v>
      </c>
      <c r="B2" s="31"/>
      <c r="C2" s="31"/>
      <c r="D2" s="31"/>
      <c r="E2" s="31"/>
      <c r="F2" s="31"/>
      <c r="G2" s="31"/>
      <c r="H2" s="31"/>
      <c r="V2" s="11"/>
      <c r="W2" s="11"/>
      <c r="X2" s="11"/>
      <c r="Y2" s="11"/>
      <c r="Z2" s="11"/>
      <c r="AA2" s="11"/>
      <c r="AB2" s="11"/>
      <c r="AC2" s="11"/>
    </row>
    <row r="3" spans="1:29" ht="15.75" x14ac:dyDescent="0.25">
      <c r="A3" s="6" t="s">
        <v>8</v>
      </c>
      <c r="B3" s="6" t="s">
        <v>0</v>
      </c>
      <c r="C3" s="6" t="s">
        <v>30</v>
      </c>
      <c r="D3" s="6" t="s">
        <v>31</v>
      </c>
      <c r="E3" s="6" t="s">
        <v>32</v>
      </c>
      <c r="F3" s="6" t="s">
        <v>33</v>
      </c>
      <c r="G3" s="6" t="s">
        <v>47</v>
      </c>
      <c r="H3" s="6" t="s">
        <v>34</v>
      </c>
      <c r="V3" s="12"/>
      <c r="W3" s="12"/>
      <c r="X3" s="12"/>
    </row>
    <row r="4" spans="1:29" x14ac:dyDescent="0.25">
      <c r="A4" s="1">
        <v>1</v>
      </c>
      <c r="B4" s="2">
        <v>0</v>
      </c>
      <c r="C4" s="2">
        <v>1.9E-3</v>
      </c>
      <c r="D4" s="2">
        <v>1.949999E-3</v>
      </c>
      <c r="E4" s="2">
        <v>4.2499970000000001E-3</v>
      </c>
      <c r="F4" s="2">
        <v>1.5999969999999999E-3</v>
      </c>
      <c r="G4" s="2">
        <v>1.1500000999999999E-2</v>
      </c>
      <c r="H4" s="2">
        <v>1.1300001E-2</v>
      </c>
    </row>
    <row r="5" spans="1:29" x14ac:dyDescent="0.25">
      <c r="A5" s="1">
        <v>2</v>
      </c>
      <c r="B5" s="3" t="s">
        <v>37</v>
      </c>
      <c r="C5" s="2">
        <v>1.3751268000000001E-2</v>
      </c>
      <c r="D5" s="2">
        <v>1.7763346999999999E-2</v>
      </c>
      <c r="E5" s="2">
        <v>2.4596964999999998E-2</v>
      </c>
      <c r="F5" s="2">
        <v>3.6801507999999997E-2</v>
      </c>
      <c r="G5" s="2">
        <v>5.1787982000000003E-2</v>
      </c>
      <c r="H5" s="2">
        <v>3.2628246999999999E-2</v>
      </c>
    </row>
    <row r="6" spans="1:29" x14ac:dyDescent="0.25">
      <c r="A6" s="1">
        <v>3</v>
      </c>
      <c r="B6" s="4" t="s">
        <v>1</v>
      </c>
      <c r="C6" s="2">
        <v>1.1085629E-2</v>
      </c>
      <c r="D6" s="2">
        <v>1.7829612000000002E-2</v>
      </c>
      <c r="E6" s="2">
        <v>2.6320099999999999E-2</v>
      </c>
      <c r="F6" s="2">
        <v>4.1116668000000002E-2</v>
      </c>
      <c r="G6" s="2">
        <v>5.6254024E-2</v>
      </c>
      <c r="H6" s="2">
        <v>3.5408569000000001E-2</v>
      </c>
    </row>
    <row r="7" spans="1:29" x14ac:dyDescent="0.25">
      <c r="A7" s="1">
        <v>4</v>
      </c>
      <c r="B7" s="5" t="s">
        <v>2</v>
      </c>
      <c r="C7" s="2">
        <v>7.6063019999999997E-3</v>
      </c>
      <c r="D7" s="2">
        <v>1.2197718999999999E-2</v>
      </c>
      <c r="E7" s="2">
        <v>1.9125823E-2</v>
      </c>
      <c r="F7" s="2">
        <v>3.8907305000000003E-2</v>
      </c>
      <c r="G7" s="2">
        <v>5.2967794999999998E-2</v>
      </c>
      <c r="H7" s="2">
        <v>3.4948062000000002E-2</v>
      </c>
    </row>
    <row r="8" spans="1:29" x14ac:dyDescent="0.25">
      <c r="A8" s="1">
        <v>5</v>
      </c>
      <c r="B8" s="4" t="s">
        <v>3</v>
      </c>
      <c r="C8" s="2">
        <v>7.8118190000000002E-3</v>
      </c>
      <c r="D8" s="2">
        <v>1.2705121E-2</v>
      </c>
      <c r="E8" s="2">
        <v>1.9961479000000001E-2</v>
      </c>
      <c r="F8" s="2">
        <v>3.8955775999999998E-2</v>
      </c>
      <c r="G8" s="2">
        <v>5.5029955999999998E-2</v>
      </c>
      <c r="H8" s="2">
        <v>3.7186114999999999E-2</v>
      </c>
    </row>
    <row r="9" spans="1:29" x14ac:dyDescent="0.25">
      <c r="A9" s="1">
        <v>6</v>
      </c>
      <c r="B9" s="4" t="s">
        <v>4</v>
      </c>
      <c r="C9" s="2">
        <v>8.0196239999999995E-3</v>
      </c>
      <c r="D9" s="2">
        <v>1.3388868E-2</v>
      </c>
      <c r="E9" s="2">
        <v>2.0868523E-2</v>
      </c>
      <c r="F9" s="2">
        <v>4.6300833999999999E-2</v>
      </c>
      <c r="G9" s="2">
        <v>6.0508878000000002E-2</v>
      </c>
      <c r="H9" s="2">
        <v>3.8412287000000003E-2</v>
      </c>
    </row>
    <row r="10" spans="1:29" x14ac:dyDescent="0.25">
      <c r="A10" s="1">
        <v>7</v>
      </c>
      <c r="B10" s="4" t="s">
        <v>5</v>
      </c>
      <c r="C10" s="2">
        <v>9.192782E-3</v>
      </c>
      <c r="D10" s="2">
        <v>1.5439387000000001E-2</v>
      </c>
      <c r="E10" s="2">
        <v>2.4128655999999998E-2</v>
      </c>
      <c r="F10" s="2">
        <v>5.4354476999999998E-2</v>
      </c>
      <c r="G10" s="2">
        <v>7.0342752999999994E-2</v>
      </c>
      <c r="H10" s="2">
        <v>4.3056510999999999E-2</v>
      </c>
    </row>
    <row r="11" spans="1:29" x14ac:dyDescent="0.25">
      <c r="A11" s="1">
        <v>8</v>
      </c>
      <c r="B11" s="4" t="s">
        <v>6</v>
      </c>
      <c r="C11" s="2">
        <v>1.0471021E-2</v>
      </c>
      <c r="D11" s="2">
        <v>1.7782143E-2</v>
      </c>
      <c r="E11" s="2">
        <v>2.7715461E-2</v>
      </c>
      <c r="F11" s="2">
        <v>6.2578631999999995E-2</v>
      </c>
      <c r="G11" s="2">
        <v>8.0255083000000005E-2</v>
      </c>
      <c r="H11" s="2">
        <v>4.7510093000000003E-2</v>
      </c>
    </row>
    <row r="12" spans="1:29" x14ac:dyDescent="0.25">
      <c r="A12" s="1">
        <v>9</v>
      </c>
      <c r="B12" s="4" t="s">
        <v>7</v>
      </c>
      <c r="C12" s="2">
        <v>1.2065017000000001E-2</v>
      </c>
      <c r="D12" s="2">
        <v>2.0206852000000001E-2</v>
      </c>
      <c r="E12" s="2">
        <v>3.1427811999999999E-2</v>
      </c>
      <c r="F12" s="2">
        <v>6.9259814000000003E-2</v>
      </c>
      <c r="G12" s="2">
        <v>8.9130457999999996E-2</v>
      </c>
      <c r="H12" s="2">
        <v>5.4434538999999997E-2</v>
      </c>
    </row>
    <row r="13" spans="1:29" x14ac:dyDescent="0.25">
      <c r="A13" s="1">
        <v>10</v>
      </c>
      <c r="B13" s="4" t="s">
        <v>38</v>
      </c>
      <c r="C13" s="2">
        <v>1.068057E-2</v>
      </c>
      <c r="D13" s="2">
        <v>1.6890664999999999E-2</v>
      </c>
      <c r="E13" s="2">
        <v>2.6820592000000001E-2</v>
      </c>
      <c r="F13" s="2">
        <v>5.5516538999999997E-2</v>
      </c>
      <c r="G13" s="2">
        <v>7.7434457999999998E-2</v>
      </c>
      <c r="H13" s="2">
        <v>4.9982892000000001E-2</v>
      </c>
    </row>
    <row r="14" spans="1:29" ht="4.5" customHeight="1" x14ac:dyDescent="0.25">
      <c r="B14" s="2"/>
      <c r="C14" s="2"/>
      <c r="D14" s="2"/>
      <c r="E14" s="2"/>
      <c r="F14" s="2"/>
      <c r="G14" s="2"/>
      <c r="H14" s="2"/>
    </row>
    <row r="15" spans="1:29" x14ac:dyDescent="0.25">
      <c r="B15" s="6" t="s">
        <v>15</v>
      </c>
      <c r="C15" s="25">
        <f t="shared" ref="C15:H15" si="0">+AVERAGE(C4:C13)</f>
        <v>9.2584031999999976E-3</v>
      </c>
      <c r="D15" s="25">
        <f t="shared" si="0"/>
        <v>1.4615371299999999E-2</v>
      </c>
      <c r="E15" s="25">
        <f t="shared" si="0"/>
        <v>2.25215408E-2</v>
      </c>
      <c r="F15" s="25">
        <f t="shared" si="0"/>
        <v>4.4539154999999997E-2</v>
      </c>
      <c r="G15" s="25">
        <f t="shared" si="0"/>
        <v>6.0521138799999999E-2</v>
      </c>
      <c r="H15" s="25">
        <f t="shared" si="0"/>
        <v>3.8486731600000004E-2</v>
      </c>
    </row>
    <row r="16" spans="1:29" x14ac:dyDescent="0.25">
      <c r="B16" s="6" t="s">
        <v>16</v>
      </c>
      <c r="C16" s="8">
        <f t="shared" ref="C16:H16" si="1">VARA(C4:C13)</f>
        <v>1.0600187946473096E-5</v>
      </c>
      <c r="D16" s="8">
        <f t="shared" si="1"/>
        <v>2.6533357965965583E-5</v>
      </c>
      <c r="E16" s="8">
        <f t="shared" si="1"/>
        <v>5.5640685367061168E-5</v>
      </c>
      <c r="F16" s="8">
        <f t="shared" si="1"/>
        <v>3.483031637516527E-4</v>
      </c>
      <c r="G16" s="8">
        <f t="shared" si="1"/>
        <v>4.6391118440872414E-4</v>
      </c>
      <c r="H16" s="8">
        <f t="shared" si="1"/>
        <v>1.4288141945819754E-4</v>
      </c>
    </row>
    <row r="17" spans="1:29" x14ac:dyDescent="0.25">
      <c r="B17" s="9" t="s">
        <v>17</v>
      </c>
      <c r="C17" s="13">
        <f t="shared" ref="C17:H17" si="2">STDEVA(C4:C13)</f>
        <v>3.2557929827421606E-3</v>
      </c>
      <c r="D17" s="13">
        <f t="shared" si="2"/>
        <v>5.1510540635840334E-3</v>
      </c>
      <c r="E17" s="13">
        <f t="shared" si="2"/>
        <v>7.4592684203654428E-3</v>
      </c>
      <c r="F17" s="13">
        <f t="shared" si="2"/>
        <v>1.8662881978720562E-2</v>
      </c>
      <c r="G17" s="13">
        <f t="shared" si="2"/>
        <v>2.1538597549718139E-2</v>
      </c>
      <c r="H17" s="13">
        <f t="shared" si="2"/>
        <v>1.1953301613286496E-2</v>
      </c>
    </row>
    <row r="19" spans="1:29" ht="15.75" x14ac:dyDescent="0.25">
      <c r="A19" s="31" t="s">
        <v>18</v>
      </c>
      <c r="B19" s="31"/>
      <c r="C19" s="31"/>
      <c r="D19" s="31"/>
      <c r="E19" s="31"/>
      <c r="F19" s="31"/>
      <c r="G19" s="31"/>
      <c r="H19" s="31"/>
    </row>
    <row r="20" spans="1:29" ht="15.75" x14ac:dyDescent="0.25">
      <c r="A20" s="31" t="s">
        <v>45</v>
      </c>
      <c r="B20" s="31"/>
      <c r="C20" s="31"/>
      <c r="D20" s="31"/>
      <c r="E20" s="31"/>
      <c r="F20" s="31"/>
      <c r="G20" s="31"/>
      <c r="H20" s="31"/>
    </row>
    <row r="21" spans="1:29" x14ac:dyDescent="0.25">
      <c r="A21" s="6" t="s">
        <v>8</v>
      </c>
      <c r="B21" s="6" t="s">
        <v>0</v>
      </c>
      <c r="C21" s="6" t="s">
        <v>30</v>
      </c>
      <c r="D21" s="6" t="s">
        <v>31</v>
      </c>
      <c r="E21" s="6" t="s">
        <v>32</v>
      </c>
      <c r="F21" s="6" t="s">
        <v>33</v>
      </c>
      <c r="G21" s="6" t="s">
        <v>47</v>
      </c>
      <c r="H21" s="6" t="s">
        <v>34</v>
      </c>
      <c r="V21" s="6" t="s">
        <v>9</v>
      </c>
      <c r="W21" s="6" t="s">
        <v>10</v>
      </c>
      <c r="X21" s="6" t="s">
        <v>11</v>
      </c>
      <c r="Y21" s="6" t="s">
        <v>12</v>
      </c>
      <c r="Z21" s="6" t="s">
        <v>13</v>
      </c>
      <c r="AA21" s="6" t="s">
        <v>14</v>
      </c>
      <c r="AB21" s="6"/>
      <c r="AC21" s="6"/>
    </row>
    <row r="22" spans="1:29" x14ac:dyDescent="0.25">
      <c r="A22" s="1">
        <v>1</v>
      </c>
      <c r="B22" s="2">
        <v>0</v>
      </c>
      <c r="C22" s="2">
        <v>1.9E-3</v>
      </c>
      <c r="D22" s="2">
        <v>1.949999E-3</v>
      </c>
      <c r="E22" s="14">
        <v>4.2499970000000001E-3</v>
      </c>
      <c r="F22" s="2">
        <v>1.5999969999999999E-3</v>
      </c>
      <c r="G22" s="2">
        <v>1.1500000999999999E-2</v>
      </c>
      <c r="H22" s="2">
        <v>1.1300001E-2</v>
      </c>
      <c r="V22" s="10">
        <f t="shared" ref="V22:V31" si="3">+C22-C4</f>
        <v>0</v>
      </c>
      <c r="W22" s="10">
        <f t="shared" ref="W22:W31" si="4">+D22-D4</f>
        <v>0</v>
      </c>
      <c r="X22" s="10">
        <f t="shared" ref="X22:X31" si="5">+E22-E4</f>
        <v>0</v>
      </c>
      <c r="Y22" s="10">
        <f t="shared" ref="Y22:Y31" si="6">+F22-F4</f>
        <v>0</v>
      </c>
      <c r="Z22" s="10">
        <f t="shared" ref="Z22:Z31" si="7">+G22-G4</f>
        <v>0</v>
      </c>
      <c r="AA22" s="10">
        <f t="shared" ref="AA22:AA31" si="8">+H22-H4</f>
        <v>0</v>
      </c>
    </row>
    <row r="23" spans="1:29" x14ac:dyDescent="0.25">
      <c r="A23" s="1">
        <v>2</v>
      </c>
      <c r="B23" s="3" t="s">
        <v>37</v>
      </c>
      <c r="C23" s="2">
        <v>1.3326763E-2</v>
      </c>
      <c r="D23" s="2">
        <v>1.7104404E-2</v>
      </c>
      <c r="E23" s="14">
        <v>2.3909737E-2</v>
      </c>
      <c r="F23" s="27">
        <f>+J23</f>
        <v>4.0528232800000001E-2</v>
      </c>
      <c r="G23" s="2">
        <v>5.1008748999999999E-2</v>
      </c>
      <c r="H23" s="2">
        <v>3.1824317999999997E-2</v>
      </c>
      <c r="I23" s="27">
        <v>3.6843847999999998E-2</v>
      </c>
      <c r="J23" s="20">
        <f>+I23*1.1</f>
        <v>4.0528232800000001E-2</v>
      </c>
      <c r="V23" s="10">
        <f t="shared" si="3"/>
        <v>-4.2450500000000037E-4</v>
      </c>
      <c r="W23" s="10">
        <f t="shared" si="4"/>
        <v>-6.5894299999999864E-4</v>
      </c>
      <c r="X23" s="10">
        <f t="shared" si="5"/>
        <v>-6.8722799999999806E-4</v>
      </c>
      <c r="Y23" s="10">
        <f t="shared" si="6"/>
        <v>3.7267248000000044E-3</v>
      </c>
      <c r="Z23" s="10">
        <f t="shared" si="7"/>
        <v>-7.7923300000000417E-4</v>
      </c>
      <c r="AA23" s="10">
        <f t="shared" si="8"/>
        <v>-8.0392900000000184E-4</v>
      </c>
    </row>
    <row r="24" spans="1:29" x14ac:dyDescent="0.25">
      <c r="A24" s="1">
        <v>3</v>
      </c>
      <c r="B24" s="4" t="s">
        <v>1</v>
      </c>
      <c r="C24" s="2">
        <v>1.0097827E-2</v>
      </c>
      <c r="D24" s="2">
        <v>1.5882592000000001E-2</v>
      </c>
      <c r="E24" s="14">
        <v>2.3804656E-2</v>
      </c>
      <c r="F24" s="2">
        <v>3.7699758E-2</v>
      </c>
      <c r="G24" s="2">
        <v>4.8682129999999997E-2</v>
      </c>
      <c r="H24" s="2">
        <v>3.0940496000000001E-2</v>
      </c>
      <c r="V24" s="10">
        <f t="shared" si="3"/>
        <v>-9.8780199999999943E-4</v>
      </c>
      <c r="W24" s="10">
        <f t="shared" si="4"/>
        <v>-1.9470200000000007E-3</v>
      </c>
      <c r="X24" s="10">
        <f t="shared" si="5"/>
        <v>-2.5154439999999986E-3</v>
      </c>
      <c r="Y24" s="10">
        <f t="shared" si="6"/>
        <v>-3.4169100000000022E-3</v>
      </c>
      <c r="Z24" s="10">
        <f t="shared" si="7"/>
        <v>-7.5718940000000026E-3</v>
      </c>
      <c r="AA24" s="10">
        <f t="shared" si="8"/>
        <v>-4.4680729999999995E-3</v>
      </c>
    </row>
    <row r="25" spans="1:29" x14ac:dyDescent="0.25">
      <c r="A25" s="1">
        <v>4</v>
      </c>
      <c r="B25" s="5" t="s">
        <v>2</v>
      </c>
      <c r="C25" s="2">
        <v>7.3108089999999997E-3</v>
      </c>
      <c r="D25" s="27">
        <f>+J25</f>
        <v>1.24927748E-2</v>
      </c>
      <c r="E25" s="27">
        <f>+K25</f>
        <v>1.8848745E-2</v>
      </c>
      <c r="F25" s="2">
        <v>3.2435644999999999E-2</v>
      </c>
      <c r="G25" s="2">
        <v>5.5306058999999998E-2</v>
      </c>
      <c r="H25" s="27">
        <f>+N25</f>
        <v>4.2553779400000005E-2</v>
      </c>
      <c r="I25" s="21">
        <v>1.1357068E-2</v>
      </c>
      <c r="J25">
        <f>+I25*1.1</f>
        <v>1.24927748E-2</v>
      </c>
      <c r="K25" s="27">
        <v>1.8848745E-2</v>
      </c>
      <c r="L25">
        <f>+K25*1.1</f>
        <v>2.0733619500000001E-2</v>
      </c>
      <c r="M25" s="27">
        <v>3.8685254000000002E-2</v>
      </c>
      <c r="N25">
        <f>+M25*1.1</f>
        <v>4.2553779400000005E-2</v>
      </c>
      <c r="V25" s="10">
        <f t="shared" si="3"/>
        <v>-2.9549299999999997E-4</v>
      </c>
      <c r="W25" s="10">
        <f t="shared" si="4"/>
        <v>2.9505580000000094E-4</v>
      </c>
      <c r="X25" s="10">
        <f t="shared" si="5"/>
        <v>-2.7707800000000005E-4</v>
      </c>
      <c r="Y25" s="10">
        <f t="shared" si="6"/>
        <v>-6.4716600000000041E-3</v>
      </c>
      <c r="Z25" s="10">
        <f t="shared" si="7"/>
        <v>2.3382639999999996E-3</v>
      </c>
      <c r="AA25" s="10">
        <f t="shared" si="8"/>
        <v>7.6057174000000033E-3</v>
      </c>
    </row>
    <row r="26" spans="1:29" x14ac:dyDescent="0.25">
      <c r="A26" s="1">
        <v>5</v>
      </c>
      <c r="B26" s="4" t="s">
        <v>3</v>
      </c>
      <c r="C26" s="2">
        <v>7.03508E-3</v>
      </c>
      <c r="D26" s="27">
        <f>+J26</f>
        <v>1.1656548200000002E-2</v>
      </c>
      <c r="E26" s="27">
        <f>+K26</f>
        <v>1.8609865999999999E-2</v>
      </c>
      <c r="F26" s="2">
        <v>2.6460977E-2</v>
      </c>
      <c r="G26" s="2">
        <v>5.4266413999999999E-2</v>
      </c>
      <c r="H26" s="2">
        <v>3.9460944999999997E-2</v>
      </c>
      <c r="I26" s="21">
        <v>1.0596862E-2</v>
      </c>
      <c r="J26">
        <f>+I26*1.1</f>
        <v>1.1656548200000002E-2</v>
      </c>
      <c r="K26" s="27">
        <v>1.8609865999999999E-2</v>
      </c>
      <c r="L26">
        <f>+K26*1.1</f>
        <v>2.0470852600000002E-2</v>
      </c>
      <c r="V26" s="10">
        <f t="shared" si="3"/>
        <v>-7.7673900000000025E-4</v>
      </c>
      <c r="W26" s="10">
        <f t="shared" si="4"/>
        <v>-1.0485727999999979E-3</v>
      </c>
      <c r="X26" s="10">
        <f t="shared" si="5"/>
        <v>-1.3516130000000015E-3</v>
      </c>
      <c r="Y26" s="10">
        <f t="shared" si="6"/>
        <v>-1.2494798999999997E-2</v>
      </c>
      <c r="Z26" s="10">
        <f t="shared" si="7"/>
        <v>-7.63541999999999E-4</v>
      </c>
      <c r="AA26" s="10">
        <f t="shared" si="8"/>
        <v>2.2748299999999985E-3</v>
      </c>
    </row>
    <row r="27" spans="1:29" x14ac:dyDescent="0.25">
      <c r="A27" s="1">
        <v>6</v>
      </c>
      <c r="B27" s="4" t="s">
        <v>4</v>
      </c>
      <c r="C27" s="2">
        <v>6.1623939999999999E-3</v>
      </c>
      <c r="D27" s="2">
        <v>9.1530780000000003E-3</v>
      </c>
      <c r="E27" s="14">
        <v>1.6726379E-2</v>
      </c>
      <c r="F27" s="2">
        <v>2.4950984999999998E-2</v>
      </c>
      <c r="G27" s="2">
        <v>4.7031959999999998E-2</v>
      </c>
      <c r="H27" s="2">
        <v>3.4606696999999999E-2</v>
      </c>
      <c r="V27" s="10">
        <f t="shared" si="3"/>
        <v>-1.8572299999999996E-3</v>
      </c>
      <c r="W27" s="10">
        <f t="shared" si="4"/>
        <v>-4.2357899999999997E-3</v>
      </c>
      <c r="X27" s="10">
        <f t="shared" si="5"/>
        <v>-4.1421440000000004E-3</v>
      </c>
      <c r="Y27" s="10">
        <f t="shared" si="6"/>
        <v>-2.1349849000000001E-2</v>
      </c>
      <c r="Z27" s="10">
        <f t="shared" si="7"/>
        <v>-1.3476918000000004E-2</v>
      </c>
      <c r="AA27" s="10">
        <f t="shared" si="8"/>
        <v>-3.8055900000000045E-3</v>
      </c>
    </row>
    <row r="28" spans="1:29" x14ac:dyDescent="0.25">
      <c r="A28" s="1">
        <v>7</v>
      </c>
      <c r="B28" s="4" t="s">
        <v>5</v>
      </c>
      <c r="C28" s="2">
        <v>5.6965180000000002E-3</v>
      </c>
      <c r="D28" s="2">
        <v>8.1150990000000006E-3</v>
      </c>
      <c r="E28" s="14">
        <v>1.5140148000000001E-2</v>
      </c>
      <c r="F28" s="2">
        <v>2.5649274E-2</v>
      </c>
      <c r="G28" s="2">
        <v>4.0122193E-2</v>
      </c>
      <c r="H28" s="2">
        <v>2.9706483999999998E-2</v>
      </c>
      <c r="V28" s="10">
        <f t="shared" si="3"/>
        <v>-3.4962639999999998E-3</v>
      </c>
      <c r="W28" s="10">
        <f t="shared" si="4"/>
        <v>-7.324288E-3</v>
      </c>
      <c r="X28" s="10">
        <f t="shared" si="5"/>
        <v>-8.9885079999999975E-3</v>
      </c>
      <c r="Y28" s="10">
        <f t="shared" si="6"/>
        <v>-2.8705202999999999E-2</v>
      </c>
      <c r="Z28" s="10">
        <f t="shared" si="7"/>
        <v>-3.0220559999999994E-2</v>
      </c>
      <c r="AA28" s="10">
        <f t="shared" si="8"/>
        <v>-1.3350027E-2</v>
      </c>
    </row>
    <row r="29" spans="1:29" x14ac:dyDescent="0.25">
      <c r="A29" s="1">
        <v>8</v>
      </c>
      <c r="B29" s="4" t="s">
        <v>6</v>
      </c>
      <c r="C29" s="27">
        <v>5.9974585000000004E-3</v>
      </c>
      <c r="D29" s="2">
        <v>8.0395369999999994E-3</v>
      </c>
      <c r="E29" s="14">
        <v>1.4425102E-2</v>
      </c>
      <c r="F29" s="2">
        <v>2.5947964E-2</v>
      </c>
      <c r="G29" s="2">
        <v>3.5384140000000001E-2</v>
      </c>
      <c r="H29" s="2">
        <v>2.5284589E-2</v>
      </c>
      <c r="I29" s="21">
        <v>5.4522349999999997E-3</v>
      </c>
      <c r="J29" s="20">
        <f>+I29*1.1</f>
        <v>5.9974585000000004E-3</v>
      </c>
      <c r="V29" s="10">
        <f t="shared" si="3"/>
        <v>-4.4735625000000001E-3</v>
      </c>
      <c r="W29" s="10">
        <f t="shared" si="4"/>
        <v>-9.7426060000000009E-3</v>
      </c>
      <c r="X29" s="10">
        <f t="shared" si="5"/>
        <v>-1.3290359E-2</v>
      </c>
      <c r="Y29" s="10">
        <f t="shared" si="6"/>
        <v>-3.6630667999999991E-2</v>
      </c>
      <c r="Z29" s="10">
        <f t="shared" si="7"/>
        <v>-4.4870943000000003E-2</v>
      </c>
      <c r="AA29" s="10">
        <f t="shared" si="8"/>
        <v>-2.2225504000000004E-2</v>
      </c>
    </row>
    <row r="30" spans="1:29" x14ac:dyDescent="0.25">
      <c r="A30" s="1">
        <v>9</v>
      </c>
      <c r="B30" s="4" t="s">
        <v>7</v>
      </c>
      <c r="C30" s="2">
        <v>6.0113149999999997E-3</v>
      </c>
      <c r="D30" s="2">
        <v>8.3934500000000002E-3</v>
      </c>
      <c r="E30" s="14">
        <v>1.4753827000000001E-2</v>
      </c>
      <c r="F30" s="2">
        <v>2.4018429000000001E-2</v>
      </c>
      <c r="G30" s="2">
        <v>3.4415267999999999E-2</v>
      </c>
      <c r="H30" s="2">
        <v>2.5196439000000001E-2</v>
      </c>
      <c r="V30" s="10">
        <f t="shared" si="3"/>
        <v>-6.0537020000000011E-3</v>
      </c>
      <c r="W30" s="10">
        <f t="shared" si="4"/>
        <v>-1.1813402000000001E-2</v>
      </c>
      <c r="X30" s="10">
        <f t="shared" si="5"/>
        <v>-1.6673984999999999E-2</v>
      </c>
      <c r="Y30" s="10">
        <f t="shared" si="6"/>
        <v>-4.5241385000000002E-2</v>
      </c>
      <c r="Z30" s="10">
        <f t="shared" si="7"/>
        <v>-5.4715189999999997E-2</v>
      </c>
      <c r="AA30" s="10">
        <f t="shared" si="8"/>
        <v>-2.9238099999999996E-2</v>
      </c>
    </row>
    <row r="31" spans="1:29" x14ac:dyDescent="0.25">
      <c r="A31" s="1">
        <v>10</v>
      </c>
      <c r="B31" s="4" t="s">
        <v>38</v>
      </c>
      <c r="C31" s="14">
        <v>5.5755809999999996E-3</v>
      </c>
      <c r="D31" s="14">
        <v>7.736026E-3</v>
      </c>
      <c r="E31" s="14">
        <v>1.2520732E-2</v>
      </c>
      <c r="F31" s="14">
        <v>2.2405100000000001E-2</v>
      </c>
      <c r="G31" s="14">
        <v>2.8084992E-2</v>
      </c>
      <c r="H31" s="14">
        <v>2.0937757000000001E-2</v>
      </c>
      <c r="V31" s="10">
        <f t="shared" si="3"/>
        <v>-5.1049890000000007E-3</v>
      </c>
      <c r="W31" s="10">
        <f t="shared" si="4"/>
        <v>-9.1546389999999991E-3</v>
      </c>
      <c r="X31" s="10">
        <f t="shared" si="5"/>
        <v>-1.4299860000000001E-2</v>
      </c>
      <c r="Y31" s="10">
        <f t="shared" si="6"/>
        <v>-3.3111438999999993E-2</v>
      </c>
      <c r="Z31" s="10">
        <f t="shared" si="7"/>
        <v>-4.9349465999999995E-2</v>
      </c>
      <c r="AA31" s="10">
        <f t="shared" si="8"/>
        <v>-2.9045135E-2</v>
      </c>
    </row>
    <row r="32" spans="1:29" ht="8.25" customHeight="1" x14ac:dyDescent="0.25">
      <c r="B32" s="2"/>
      <c r="C32" s="2"/>
      <c r="D32" s="2"/>
      <c r="E32" s="2"/>
      <c r="F32" s="2"/>
      <c r="G32" s="2"/>
      <c r="H32" s="2"/>
      <c r="V32" s="7"/>
      <c r="W32" s="7"/>
      <c r="X32" s="7"/>
      <c r="Y32" s="7"/>
      <c r="Z32" s="7"/>
      <c r="AA32" s="7"/>
    </row>
    <row r="33" spans="1:27" x14ac:dyDescent="0.25">
      <c r="B33" s="6" t="s">
        <v>15</v>
      </c>
      <c r="C33" s="25">
        <f t="shared" ref="C33:H33" si="9">+AVERAGE(C22:C31)</f>
        <v>6.91137455E-3</v>
      </c>
      <c r="D33" s="25">
        <f t="shared" si="9"/>
        <v>1.0052350799999998E-2</v>
      </c>
      <c r="E33" s="25">
        <f t="shared" si="9"/>
        <v>1.6298918900000001E-2</v>
      </c>
      <c r="F33" s="25">
        <f t="shared" si="9"/>
        <v>2.6169636180000001E-2</v>
      </c>
      <c r="G33" s="25">
        <f t="shared" si="9"/>
        <v>4.0580190599999996E-2</v>
      </c>
      <c r="H33" s="25">
        <f t="shared" si="9"/>
        <v>2.9181150539999999E-2</v>
      </c>
    </row>
    <row r="34" spans="1:27" x14ac:dyDescent="0.25">
      <c r="B34" s="6" t="s">
        <v>16</v>
      </c>
      <c r="C34" s="8">
        <f t="shared" ref="C34:H34" si="10">VARA(C22:C31)</f>
        <v>9.118439603185576E-6</v>
      </c>
      <c r="D34" s="8">
        <f t="shared" si="10"/>
        <v>1.9403417557438147E-5</v>
      </c>
      <c r="E34" s="8">
        <f t="shared" si="10"/>
        <v>3.2553101922047121E-5</v>
      </c>
      <c r="F34" s="8">
        <f t="shared" si="10"/>
        <v>1.114147080616791E-4</v>
      </c>
      <c r="G34" s="8">
        <f t="shared" si="10"/>
        <v>1.8746532015020349E-4</v>
      </c>
      <c r="H34" s="8">
        <f t="shared" si="10"/>
        <v>8.256063343215148E-5</v>
      </c>
    </row>
    <row r="35" spans="1:27" x14ac:dyDescent="0.25">
      <c r="B35" s="9" t="s">
        <v>17</v>
      </c>
      <c r="C35" s="13">
        <f t="shared" ref="C35:H35" si="11">STDEVA(C22:C31)</f>
        <v>3.0196754135478824E-3</v>
      </c>
      <c r="D35" s="13">
        <f t="shared" si="11"/>
        <v>4.4049310502479091E-3</v>
      </c>
      <c r="E35" s="13">
        <f t="shared" si="11"/>
        <v>5.7055325712896529E-3</v>
      </c>
      <c r="F35" s="13">
        <f t="shared" si="11"/>
        <v>1.0555316577994196E-2</v>
      </c>
      <c r="G35" s="13">
        <f t="shared" si="11"/>
        <v>1.3691797550000639E-2</v>
      </c>
      <c r="H35" s="13">
        <f t="shared" si="11"/>
        <v>9.0862882098330707E-3</v>
      </c>
    </row>
    <row r="36" spans="1:27" x14ac:dyDescent="0.25">
      <c r="B36" s="2"/>
    </row>
    <row r="37" spans="1:27" ht="15.75" x14ac:dyDescent="0.25">
      <c r="A37" s="31" t="s">
        <v>18</v>
      </c>
      <c r="B37" s="31"/>
      <c r="C37" s="31"/>
      <c r="D37" s="31"/>
      <c r="E37" s="31"/>
      <c r="F37" s="31"/>
      <c r="G37" s="31"/>
      <c r="H37" s="31"/>
    </row>
    <row r="38" spans="1:27" ht="15.75" x14ac:dyDescent="0.25">
      <c r="A38" s="31" t="s">
        <v>46</v>
      </c>
      <c r="B38" s="31"/>
      <c r="C38" s="31"/>
      <c r="D38" s="31"/>
      <c r="E38" s="31"/>
      <c r="F38" s="31"/>
      <c r="G38" s="31"/>
      <c r="H38" s="31"/>
    </row>
    <row r="39" spans="1:27" x14ac:dyDescent="0.25">
      <c r="A39" s="6" t="s">
        <v>8</v>
      </c>
      <c r="B39" s="6" t="s">
        <v>0</v>
      </c>
      <c r="C39" s="6" t="s">
        <v>30</v>
      </c>
      <c r="D39" s="6" t="s">
        <v>31</v>
      </c>
      <c r="E39" s="6" t="s">
        <v>32</v>
      </c>
      <c r="F39" s="6" t="s">
        <v>33</v>
      </c>
      <c r="G39" s="6" t="s">
        <v>47</v>
      </c>
      <c r="H39" s="6" t="s">
        <v>34</v>
      </c>
      <c r="V39" s="6" t="s">
        <v>9</v>
      </c>
      <c r="W39" s="6" t="s">
        <v>10</v>
      </c>
      <c r="X39" s="6" t="s">
        <v>11</v>
      </c>
      <c r="Y39" s="6" t="s">
        <v>12</v>
      </c>
      <c r="Z39" s="6" t="s">
        <v>13</v>
      </c>
      <c r="AA39" s="6" t="s">
        <v>14</v>
      </c>
    </row>
    <row r="40" spans="1:27" x14ac:dyDescent="0.25">
      <c r="A40" s="1">
        <v>1</v>
      </c>
      <c r="B40" s="2">
        <v>0</v>
      </c>
      <c r="C40" s="14">
        <v>1.9E-3</v>
      </c>
      <c r="D40" s="14">
        <v>1.949999E-3</v>
      </c>
      <c r="E40" s="14">
        <v>4.2499970000000001E-3</v>
      </c>
      <c r="F40" s="14">
        <v>1.5999969999999999E-3</v>
      </c>
      <c r="G40" s="14">
        <v>1.1500000999999999E-2</v>
      </c>
      <c r="H40" s="14">
        <v>1.1300001E-2</v>
      </c>
      <c r="I40" s="21"/>
      <c r="V40" s="10">
        <f t="shared" ref="V40:V49" si="12">+C40-C4</f>
        <v>0</v>
      </c>
      <c r="W40" s="10">
        <f t="shared" ref="W40:W49" si="13">+D40-D4</f>
        <v>0</v>
      </c>
      <c r="X40" s="10">
        <f t="shared" ref="X40:X49" si="14">+E40-E4</f>
        <v>0</v>
      </c>
      <c r="Y40" s="10">
        <f t="shared" ref="Y40:Y49" si="15">+F40-F4</f>
        <v>0</v>
      </c>
      <c r="Z40" s="10">
        <f t="shared" ref="Z40:Z49" si="16">+G40-G4</f>
        <v>0</v>
      </c>
      <c r="AA40" s="10">
        <f t="shared" ref="AA40:AA49" si="17">+H40-H4</f>
        <v>0</v>
      </c>
    </row>
    <row r="41" spans="1:27" x14ac:dyDescent="0.25">
      <c r="A41" s="1">
        <v>2</v>
      </c>
      <c r="B41" s="3" t="s">
        <v>37</v>
      </c>
      <c r="C41" s="27">
        <f>+J41</f>
        <v>1.22673291E-2</v>
      </c>
      <c r="D41" s="14">
        <v>1.6473459999999999E-2</v>
      </c>
      <c r="E41" s="14">
        <v>2.3360939000000001E-2</v>
      </c>
      <c r="F41" s="27">
        <f>+L41</f>
        <v>3.5931877549999998E-2</v>
      </c>
      <c r="G41" s="14">
        <v>5.0825903999999998E-2</v>
      </c>
      <c r="H41" s="14">
        <v>3.1451125000000003E-2</v>
      </c>
      <c r="I41" s="21">
        <v>1.2912978E-2</v>
      </c>
      <c r="J41">
        <f>+I41*0.95</f>
        <v>1.22673291E-2</v>
      </c>
      <c r="K41" s="27">
        <v>3.7823029000000001E-2</v>
      </c>
      <c r="L41">
        <f>+K41*0.95</f>
        <v>3.5931877549999998E-2</v>
      </c>
      <c r="V41" s="10">
        <f t="shared" si="12"/>
        <v>-1.4839389000000005E-3</v>
      </c>
      <c r="W41" s="10">
        <f t="shared" si="13"/>
        <v>-1.289887E-3</v>
      </c>
      <c r="X41" s="10">
        <f t="shared" si="14"/>
        <v>-1.2360259999999977E-3</v>
      </c>
      <c r="Y41" s="10">
        <f t="shared" si="15"/>
        <v>-8.6963044999999878E-4</v>
      </c>
      <c r="Z41" s="10">
        <f t="shared" si="16"/>
        <v>-9.620780000000051E-4</v>
      </c>
      <c r="AA41" s="10">
        <f t="shared" si="17"/>
        <v>-1.1771219999999957E-3</v>
      </c>
    </row>
    <row r="42" spans="1:27" x14ac:dyDescent="0.25">
      <c r="A42" s="1">
        <v>3</v>
      </c>
      <c r="B42" s="4" t="s">
        <v>1</v>
      </c>
      <c r="C42" s="14">
        <v>9.9576960000000003E-3</v>
      </c>
      <c r="D42" s="14">
        <v>1.5559218E-2</v>
      </c>
      <c r="E42" s="14">
        <v>2.3459614E-2</v>
      </c>
      <c r="F42" s="14">
        <v>3.7598212999999998E-2</v>
      </c>
      <c r="G42" s="14">
        <v>4.7999255999999997E-2</v>
      </c>
      <c r="H42" s="14">
        <v>3.0606202999999998E-2</v>
      </c>
      <c r="V42" s="10">
        <f t="shared" si="12"/>
        <v>-1.1279329999999994E-3</v>
      </c>
      <c r="W42" s="10">
        <f t="shared" si="13"/>
        <v>-2.270394000000002E-3</v>
      </c>
      <c r="X42" s="10">
        <f t="shared" si="14"/>
        <v>-2.8604859999999989E-3</v>
      </c>
      <c r="Y42" s="10">
        <f t="shared" si="15"/>
        <v>-3.5184550000000037E-3</v>
      </c>
      <c r="Z42" s="10">
        <f t="shared" si="16"/>
        <v>-8.2547680000000026E-3</v>
      </c>
      <c r="AA42" s="10">
        <f t="shared" si="17"/>
        <v>-4.8023660000000024E-3</v>
      </c>
    </row>
    <row r="43" spans="1:27" x14ac:dyDescent="0.25">
      <c r="A43" s="1">
        <v>4</v>
      </c>
      <c r="B43" s="5" t="s">
        <v>2</v>
      </c>
      <c r="C43" s="27">
        <f>+J43</f>
        <v>6.9992579999999995E-3</v>
      </c>
      <c r="D43" s="27">
        <f>+L43</f>
        <v>1.086909155E-2</v>
      </c>
      <c r="E43" s="27">
        <f>+N43</f>
        <v>1.802411915E-2</v>
      </c>
      <c r="F43" s="14">
        <v>3.2408013999999999E-2</v>
      </c>
      <c r="G43" s="27">
        <f>+P43</f>
        <v>5.3323989249999995E-2</v>
      </c>
      <c r="H43" s="27">
        <f>+R43</f>
        <v>3.7258775799999998E-2</v>
      </c>
      <c r="I43" s="21">
        <v>7.36764E-3</v>
      </c>
      <c r="J43" s="20">
        <f>+I43*0.95</f>
        <v>6.9992579999999995E-3</v>
      </c>
      <c r="K43" s="21">
        <v>1.1441148999999999E-2</v>
      </c>
      <c r="L43" s="20">
        <f>+K43*0.95</f>
        <v>1.086909155E-2</v>
      </c>
      <c r="M43" s="21">
        <v>1.8972757E-2</v>
      </c>
      <c r="N43" s="20">
        <f>+M43*0.95</f>
        <v>1.802411915E-2</v>
      </c>
      <c r="O43" s="27">
        <v>5.6130514999999999E-2</v>
      </c>
      <c r="P43" s="20">
        <f>+O43*0.95</f>
        <v>5.3323989249999995E-2</v>
      </c>
      <c r="Q43" s="27">
        <v>3.9219763999999997E-2</v>
      </c>
      <c r="R43" s="20">
        <f>+Q43*0.95</f>
        <v>3.7258775799999998E-2</v>
      </c>
      <c r="S43" s="27"/>
      <c r="T43" s="27"/>
      <c r="U43" s="27"/>
      <c r="V43" s="10">
        <f t="shared" si="12"/>
        <v>-6.0704400000000016E-4</v>
      </c>
      <c r="W43" s="10">
        <f t="shared" si="13"/>
        <v>-1.3286274499999997E-3</v>
      </c>
      <c r="X43" s="10">
        <f t="shared" si="14"/>
        <v>-1.10170385E-3</v>
      </c>
      <c r="Y43" s="10">
        <f t="shared" si="15"/>
        <v>-6.4992910000000043E-3</v>
      </c>
      <c r="Z43" s="10">
        <f t="shared" si="16"/>
        <v>3.5619424999999705E-4</v>
      </c>
      <c r="AA43" s="10">
        <f t="shared" si="17"/>
        <v>2.3107137999999958E-3</v>
      </c>
    </row>
    <row r="44" spans="1:27" x14ac:dyDescent="0.25">
      <c r="A44" s="1">
        <v>5</v>
      </c>
      <c r="B44" s="4" t="s">
        <v>3</v>
      </c>
      <c r="C44" s="27">
        <f>+J44</f>
        <v>6.6884103999999998E-3</v>
      </c>
      <c r="D44" s="27">
        <f>+L44</f>
        <v>1.0069741599999999E-2</v>
      </c>
      <c r="E44" s="27">
        <f>+N44</f>
        <v>1.76959844E-2</v>
      </c>
      <c r="F44" s="14">
        <v>2.6355607999999999E-2</v>
      </c>
      <c r="G44" s="27">
        <f>+P44</f>
        <v>5.2127484199999997E-2</v>
      </c>
      <c r="H44" s="14">
        <v>3.9794894999999997E-2</v>
      </c>
      <c r="I44" s="21">
        <v>7.0404320000000001E-3</v>
      </c>
      <c r="J44" s="20">
        <f>+I44*0.95</f>
        <v>6.6884103999999998E-3</v>
      </c>
      <c r="K44" s="21">
        <v>1.0599727999999999E-2</v>
      </c>
      <c r="L44" s="20">
        <f>+K44*0.95</f>
        <v>1.0069741599999999E-2</v>
      </c>
      <c r="M44" s="27">
        <v>1.8627352E-2</v>
      </c>
      <c r="N44" s="20">
        <f>+M44*0.95</f>
        <v>1.76959844E-2</v>
      </c>
      <c r="O44" s="27">
        <v>5.4871035999999998E-2</v>
      </c>
      <c r="P44" s="20">
        <f>+O44*0.95</f>
        <v>5.2127484199999997E-2</v>
      </c>
      <c r="Q44" s="20"/>
      <c r="R44" s="20"/>
      <c r="S44" s="20"/>
      <c r="T44" s="20"/>
      <c r="U44" s="20"/>
      <c r="V44" s="10">
        <f t="shared" si="12"/>
        <v>-1.1234086000000004E-3</v>
      </c>
      <c r="W44" s="10">
        <f t="shared" si="13"/>
        <v>-2.6353794000000003E-3</v>
      </c>
      <c r="X44" s="10">
        <f t="shared" si="14"/>
        <v>-2.2654946000000009E-3</v>
      </c>
      <c r="Y44" s="10">
        <f t="shared" si="15"/>
        <v>-1.2600167999999998E-2</v>
      </c>
      <c r="Z44" s="10">
        <f t="shared" si="16"/>
        <v>-2.9024718000000005E-3</v>
      </c>
      <c r="AA44" s="10">
        <f t="shared" si="17"/>
        <v>2.608779999999998E-3</v>
      </c>
    </row>
    <row r="45" spans="1:27" x14ac:dyDescent="0.25">
      <c r="A45" s="1">
        <v>6</v>
      </c>
      <c r="B45" s="4" t="s">
        <v>4</v>
      </c>
      <c r="C45" s="14">
        <v>6.1139339999999997E-3</v>
      </c>
      <c r="D45" s="14">
        <v>9.1294989999999993E-3</v>
      </c>
      <c r="E45" s="14">
        <v>1.6680567E-2</v>
      </c>
      <c r="F45" s="14">
        <v>2.4863887000000001E-2</v>
      </c>
      <c r="G45" s="14">
        <v>4.7063372999999999E-2</v>
      </c>
      <c r="H45" s="14">
        <v>3.4536334000000002E-2</v>
      </c>
      <c r="V45" s="10">
        <f t="shared" si="12"/>
        <v>-1.9056899999999998E-3</v>
      </c>
      <c r="W45" s="10">
        <f t="shared" si="13"/>
        <v>-4.2593690000000007E-3</v>
      </c>
      <c r="X45" s="10">
        <f t="shared" si="14"/>
        <v>-4.1879559999999996E-3</v>
      </c>
      <c r="Y45" s="10">
        <f t="shared" si="15"/>
        <v>-2.1436946999999998E-2</v>
      </c>
      <c r="Z45" s="10">
        <f t="shared" si="16"/>
        <v>-1.3445505000000003E-2</v>
      </c>
      <c r="AA45" s="10">
        <f t="shared" si="17"/>
        <v>-3.8759530000000014E-3</v>
      </c>
    </row>
    <row r="46" spans="1:27" x14ac:dyDescent="0.25">
      <c r="A46" s="1">
        <v>7</v>
      </c>
      <c r="B46" s="4" t="s">
        <v>5</v>
      </c>
      <c r="C46" s="14">
        <v>5.6323550000000003E-3</v>
      </c>
      <c r="D46" s="14">
        <v>8.1293319999999995E-3</v>
      </c>
      <c r="E46" s="27">
        <f>+L46</f>
        <v>1.4468902799999999E-2</v>
      </c>
      <c r="F46" s="14">
        <v>2.5612060999999998E-2</v>
      </c>
      <c r="G46" s="14">
        <v>4.0114678000000001E-2</v>
      </c>
      <c r="H46" s="14">
        <v>2.9588789000000001E-2</v>
      </c>
      <c r="K46" s="27">
        <v>1.5230423999999999E-2</v>
      </c>
      <c r="L46" s="20">
        <f>+K46*0.95</f>
        <v>1.4468902799999999E-2</v>
      </c>
      <c r="V46" s="10">
        <f t="shared" si="12"/>
        <v>-3.5604269999999997E-3</v>
      </c>
      <c r="W46" s="10">
        <f t="shared" si="13"/>
        <v>-7.3100550000000011E-3</v>
      </c>
      <c r="X46" s="10">
        <f t="shared" si="14"/>
        <v>-9.6597531999999993E-3</v>
      </c>
      <c r="Y46" s="10">
        <f t="shared" si="15"/>
        <v>-2.8742416E-2</v>
      </c>
      <c r="Z46" s="10">
        <f t="shared" si="16"/>
        <v>-3.0228074999999993E-2</v>
      </c>
      <c r="AA46" s="10">
        <f t="shared" si="17"/>
        <v>-1.3467721999999998E-2</v>
      </c>
    </row>
    <row r="47" spans="1:27" x14ac:dyDescent="0.25">
      <c r="A47" s="1">
        <v>8</v>
      </c>
      <c r="B47" s="4" t="s">
        <v>6</v>
      </c>
      <c r="C47" s="14">
        <v>5.3064870000000004E-3</v>
      </c>
      <c r="D47" s="14">
        <v>7.9564079999999999E-3</v>
      </c>
      <c r="E47" s="14">
        <v>1.4596504999999999E-2</v>
      </c>
      <c r="F47" s="14">
        <v>2.5903029000000001E-2</v>
      </c>
      <c r="G47" s="14">
        <v>3.5402226000000002E-2</v>
      </c>
      <c r="H47" s="14">
        <v>2.5069000000000001E-2</v>
      </c>
      <c r="V47" s="10">
        <f t="shared" si="12"/>
        <v>-5.1645340000000001E-3</v>
      </c>
      <c r="W47" s="10">
        <f t="shared" si="13"/>
        <v>-9.8257350000000004E-3</v>
      </c>
      <c r="X47" s="10">
        <f t="shared" si="14"/>
        <v>-1.3118956000000001E-2</v>
      </c>
      <c r="Y47" s="10">
        <f t="shared" si="15"/>
        <v>-3.6675602999999994E-2</v>
      </c>
      <c r="Z47" s="10">
        <f t="shared" si="16"/>
        <v>-4.4852857000000003E-2</v>
      </c>
      <c r="AA47" s="10">
        <f t="shared" si="17"/>
        <v>-2.2441093000000002E-2</v>
      </c>
    </row>
    <row r="48" spans="1:27" x14ac:dyDescent="0.25">
      <c r="A48" s="1">
        <v>9</v>
      </c>
      <c r="B48" s="4" t="s">
        <v>7</v>
      </c>
      <c r="C48" s="14">
        <v>5.6241279999999999E-3</v>
      </c>
      <c r="D48" s="14">
        <v>8.0732830000000005E-3</v>
      </c>
      <c r="E48" s="27">
        <f>+J48</f>
        <v>1.4252923149999999E-2</v>
      </c>
      <c r="F48" s="14">
        <v>2.3934078000000001E-2</v>
      </c>
      <c r="G48" s="14">
        <v>3.4145988000000002E-2</v>
      </c>
      <c r="H48" s="14">
        <v>2.4541552000000001E-2</v>
      </c>
      <c r="I48" s="27">
        <v>1.5003077E-2</v>
      </c>
      <c r="J48" s="20">
        <f>+I48*0.95</f>
        <v>1.4252923149999999E-2</v>
      </c>
      <c r="K48" s="21"/>
      <c r="V48" s="10">
        <f t="shared" si="12"/>
        <v>-6.4408890000000009E-3</v>
      </c>
      <c r="W48" s="10">
        <f t="shared" si="13"/>
        <v>-1.2133569E-2</v>
      </c>
      <c r="X48" s="10">
        <f t="shared" si="14"/>
        <v>-1.717488885E-2</v>
      </c>
      <c r="Y48" s="10">
        <f t="shared" si="15"/>
        <v>-4.5325736000000005E-2</v>
      </c>
      <c r="Z48" s="10">
        <f t="shared" si="16"/>
        <v>-5.4984469999999994E-2</v>
      </c>
      <c r="AA48" s="10">
        <f t="shared" si="17"/>
        <v>-2.9892986999999996E-2</v>
      </c>
    </row>
    <row r="49" spans="1:27" x14ac:dyDescent="0.25">
      <c r="A49" s="1">
        <v>10</v>
      </c>
      <c r="B49" s="4" t="s">
        <v>38</v>
      </c>
      <c r="C49" s="14">
        <v>4.8625489999999999E-3</v>
      </c>
      <c r="D49" s="14">
        <v>6.6854729999999999E-3</v>
      </c>
      <c r="E49" s="14">
        <v>1.2348059E-2</v>
      </c>
      <c r="F49" s="14">
        <v>2.2855911999999999E-2</v>
      </c>
      <c r="G49" s="14">
        <v>2.7162506999999999E-2</v>
      </c>
      <c r="H49" s="14">
        <v>2.0074254999999999E-2</v>
      </c>
      <c r="K49" s="20"/>
      <c r="V49" s="10">
        <f t="shared" si="12"/>
        <v>-5.8180210000000005E-3</v>
      </c>
      <c r="W49" s="10">
        <f t="shared" si="13"/>
        <v>-1.0205191999999998E-2</v>
      </c>
      <c r="X49" s="10">
        <f t="shared" si="14"/>
        <v>-1.4472533000000001E-2</v>
      </c>
      <c r="Y49" s="10">
        <f t="shared" si="15"/>
        <v>-3.2660626999999998E-2</v>
      </c>
      <c r="Z49" s="10">
        <f t="shared" si="16"/>
        <v>-5.0271950999999995E-2</v>
      </c>
      <c r="AA49" s="10">
        <f t="shared" si="17"/>
        <v>-2.9908637000000002E-2</v>
      </c>
    </row>
    <row r="50" spans="1:27" ht="8.25" customHeight="1" x14ac:dyDescent="0.25">
      <c r="B50" s="6"/>
      <c r="C50" s="6"/>
      <c r="D50" s="6"/>
      <c r="E50" s="6"/>
      <c r="F50" s="6"/>
      <c r="G50" s="6"/>
      <c r="H50" s="6"/>
    </row>
    <row r="51" spans="1:27" x14ac:dyDescent="0.25">
      <c r="B51" s="6" t="s">
        <v>15</v>
      </c>
      <c r="C51" s="25">
        <f t="shared" ref="C51:H51" si="18">+AVERAGE(C40:C49)</f>
        <v>6.5352146500000001E-3</v>
      </c>
      <c r="D51" s="25">
        <f t="shared" si="18"/>
        <v>9.4895505150000004E-3</v>
      </c>
      <c r="E51" s="25">
        <f t="shared" si="18"/>
        <v>1.5913761049999999E-2</v>
      </c>
      <c r="F51" s="25">
        <f t="shared" si="18"/>
        <v>2.5706267654999997E-2</v>
      </c>
      <c r="G51" s="25">
        <f t="shared" si="18"/>
        <v>3.9966540645E-2</v>
      </c>
      <c r="H51" s="25">
        <f t="shared" si="18"/>
        <v>2.8422092980000001E-2</v>
      </c>
    </row>
    <row r="52" spans="1:27" x14ac:dyDescent="0.25">
      <c r="B52" s="6" t="s">
        <v>16</v>
      </c>
      <c r="C52" s="8">
        <f t="shared" ref="C52:H52" si="19">VARA(C40:C49)</f>
        <v>8.0472031679004188E-6</v>
      </c>
      <c r="D52" s="8">
        <f t="shared" si="19"/>
        <v>1.7655496571146235E-5</v>
      </c>
      <c r="E52" s="8">
        <f t="shared" si="19"/>
        <v>3.0661895913760439E-5</v>
      </c>
      <c r="F52" s="8">
        <f t="shared" si="19"/>
        <v>9.8272352475955484E-5</v>
      </c>
      <c r="G52" s="8">
        <f t="shared" si="19"/>
        <v>1.7646068913320287E-4</v>
      </c>
      <c r="H52" s="8">
        <f t="shared" si="19"/>
        <v>7.2141371888964176E-5</v>
      </c>
    </row>
    <row r="53" spans="1:27" x14ac:dyDescent="0.25">
      <c r="B53" s="9" t="s">
        <v>17</v>
      </c>
      <c r="C53" s="13">
        <f t="shared" ref="C53:H53" si="20">STDEVA(C40:C49)</f>
        <v>2.8367592721097114E-3</v>
      </c>
      <c r="D53" s="13">
        <f t="shared" si="20"/>
        <v>4.2018444249098796E-3</v>
      </c>
      <c r="E53" s="13">
        <f t="shared" si="20"/>
        <v>5.5373184768225531E-3</v>
      </c>
      <c r="F53" s="13">
        <f t="shared" si="20"/>
        <v>9.9132412699356551E-3</v>
      </c>
      <c r="G53" s="13">
        <f t="shared" si="20"/>
        <v>1.3283850689209167E-2</v>
      </c>
      <c r="H53" s="13">
        <f t="shared" si="20"/>
        <v>8.4936077075035768E-3</v>
      </c>
    </row>
    <row r="55" spans="1:27" x14ac:dyDescent="0.25">
      <c r="B55" s="6" t="s">
        <v>19</v>
      </c>
      <c r="C55" s="2"/>
      <c r="D55" s="2"/>
      <c r="E55" s="2"/>
      <c r="F55" s="2"/>
      <c r="G55" s="2"/>
      <c r="H55" s="2"/>
    </row>
    <row r="56" spans="1:27" ht="60" customHeight="1" x14ac:dyDescent="0.25">
      <c r="A56" s="6" t="s">
        <v>26</v>
      </c>
      <c r="B56" s="15" t="s">
        <v>27</v>
      </c>
      <c r="C56" s="15" t="s">
        <v>28</v>
      </c>
      <c r="D56" s="15" t="s">
        <v>29</v>
      </c>
    </row>
    <row r="57" spans="1:27" x14ac:dyDescent="0.25">
      <c r="A57" s="6" t="s">
        <v>21</v>
      </c>
      <c r="B57" s="26">
        <f>+C15</f>
        <v>9.2584031999999976E-3</v>
      </c>
      <c r="C57" s="26">
        <f>+C33</f>
        <v>6.91137455E-3</v>
      </c>
      <c r="D57" s="26">
        <f>+C51</f>
        <v>6.5352146500000001E-3</v>
      </c>
    </row>
    <row r="58" spans="1:27" x14ac:dyDescent="0.25">
      <c r="A58" s="6" t="s">
        <v>22</v>
      </c>
      <c r="B58" s="26">
        <f>+D15</f>
        <v>1.4615371299999999E-2</v>
      </c>
      <c r="C58" s="26">
        <f>+D33</f>
        <v>1.0052350799999998E-2</v>
      </c>
      <c r="D58" s="26">
        <f>+D51</f>
        <v>9.4895505150000004E-3</v>
      </c>
    </row>
    <row r="59" spans="1:27" x14ac:dyDescent="0.25">
      <c r="A59" s="6" t="s">
        <v>23</v>
      </c>
      <c r="B59" s="26">
        <f>+E15</f>
        <v>2.25215408E-2</v>
      </c>
      <c r="C59" s="26">
        <f>+E33</f>
        <v>1.6298918900000001E-2</v>
      </c>
      <c r="D59" s="26">
        <f>+E51</f>
        <v>1.5913761049999999E-2</v>
      </c>
    </row>
    <row r="60" spans="1:27" x14ac:dyDescent="0.25">
      <c r="A60" s="6" t="s">
        <v>24</v>
      </c>
      <c r="B60" s="26">
        <f>+F15</f>
        <v>4.4539154999999997E-2</v>
      </c>
      <c r="C60" s="26">
        <f>+F33</f>
        <v>2.6169636180000001E-2</v>
      </c>
      <c r="D60" s="26">
        <f>+F51</f>
        <v>2.5706267654999997E-2</v>
      </c>
    </row>
    <row r="61" spans="1:27" x14ac:dyDescent="0.25">
      <c r="A61" s="6" t="s">
        <v>48</v>
      </c>
      <c r="B61" s="26">
        <f>+G15</f>
        <v>6.0521138799999999E-2</v>
      </c>
      <c r="C61" s="26">
        <f>+G33</f>
        <v>4.0580190599999996E-2</v>
      </c>
      <c r="D61" s="26">
        <f>+G51</f>
        <v>3.9966540645E-2</v>
      </c>
    </row>
    <row r="62" spans="1:27" x14ac:dyDescent="0.25">
      <c r="A62" s="6" t="s">
        <v>25</v>
      </c>
      <c r="B62" s="26">
        <f>+H15</f>
        <v>3.8486731600000004E-2</v>
      </c>
      <c r="C62" s="26">
        <f>+H33</f>
        <v>2.9181150539999999E-2</v>
      </c>
      <c r="D62" s="26">
        <f>+H51</f>
        <v>2.8422092980000001E-2</v>
      </c>
    </row>
    <row r="64" spans="1:27" x14ac:dyDescent="0.25">
      <c r="B64" s="6"/>
      <c r="C64" s="6"/>
      <c r="D64" s="6"/>
      <c r="E64" s="6"/>
      <c r="F64" s="6"/>
      <c r="G64" s="6"/>
      <c r="H64" s="6"/>
    </row>
    <row r="65" spans="1:4" x14ac:dyDescent="0.25">
      <c r="A65" s="6" t="s">
        <v>20</v>
      </c>
      <c r="B65">
        <v>5.0979109090909087E-2</v>
      </c>
      <c r="C65">
        <v>4.8840127272727268E-2</v>
      </c>
      <c r="D65">
        <v>4.9135354545454542E-2</v>
      </c>
    </row>
    <row r="66" spans="1:4" x14ac:dyDescent="0.25">
      <c r="A66" s="6" t="s">
        <v>21</v>
      </c>
      <c r="B66">
        <v>6.0514763636363635E-2</v>
      </c>
      <c r="C66">
        <v>5.6682381818181811E-2</v>
      </c>
      <c r="D66">
        <v>5.7013781818181813E-2</v>
      </c>
    </row>
    <row r="67" spans="1:4" x14ac:dyDescent="0.25">
      <c r="A67" s="6" t="s">
        <v>22</v>
      </c>
      <c r="B67">
        <v>5.2923045454545452E-2</v>
      </c>
      <c r="C67">
        <v>4.8689245454545449E-2</v>
      </c>
      <c r="D67">
        <v>4.9109081818181827E-2</v>
      </c>
    </row>
    <row r="68" spans="1:4" x14ac:dyDescent="0.25">
      <c r="A68" s="6" t="s">
        <v>23</v>
      </c>
      <c r="B68">
        <v>0.23384881818181819</v>
      </c>
      <c r="C68">
        <v>0.21086400000000002</v>
      </c>
      <c r="D68">
        <v>0.2116129090909091</v>
      </c>
    </row>
    <row r="69" spans="1:4" x14ac:dyDescent="0.25">
      <c r="A69" s="6" t="s">
        <v>24</v>
      </c>
      <c r="B69">
        <v>0.14400936363636363</v>
      </c>
      <c r="C69">
        <v>0.12965045454545454</v>
      </c>
      <c r="D69">
        <v>0.13446590909090911</v>
      </c>
    </row>
    <row r="70" spans="1:4" x14ac:dyDescent="0.25">
      <c r="A70" s="6" t="s">
        <v>25</v>
      </c>
      <c r="B70">
        <v>6.3430218181818182E-2</v>
      </c>
      <c r="C70">
        <v>5.8411045454545452E-2</v>
      </c>
      <c r="D70">
        <v>5.5506799999999995E-2</v>
      </c>
    </row>
    <row r="72" spans="1:4" x14ac:dyDescent="0.25">
      <c r="A72" s="18">
        <v>0</v>
      </c>
      <c r="B72">
        <v>0</v>
      </c>
    </row>
    <row r="73" spans="1:4" x14ac:dyDescent="0.25">
      <c r="A73" s="18">
        <v>0.4</v>
      </c>
      <c r="B73">
        <f>(((B74-B72)/(A74-A72))*(A73-A72))+B72</f>
        <v>4.204462605435802E-2</v>
      </c>
    </row>
    <row r="74" spans="1:4" x14ac:dyDescent="0.25">
      <c r="A74" s="18">
        <v>0.48499999999999999</v>
      </c>
      <c r="B74">
        <v>5.0979109090909087E-2</v>
      </c>
    </row>
    <row r="75" spans="1:4" x14ac:dyDescent="0.25">
      <c r="A75" s="18">
        <v>0.6</v>
      </c>
      <c r="B75">
        <f>(((B76-B74)/(A76-A74))*(A75-A74))+B74</f>
        <v>5.80539495601173E-2</v>
      </c>
    </row>
    <row r="76" spans="1:4" x14ac:dyDescent="0.25">
      <c r="A76" s="18">
        <v>0.64</v>
      </c>
      <c r="B76">
        <v>6.0514763636363635E-2</v>
      </c>
    </row>
    <row r="77" spans="1:4" x14ac:dyDescent="0.25">
      <c r="A77" s="18">
        <v>0.66</v>
      </c>
      <c r="B77">
        <v>5.2923045454545452E-2</v>
      </c>
    </row>
    <row r="78" spans="1:4" x14ac:dyDescent="0.25">
      <c r="A78" s="18">
        <v>0.8</v>
      </c>
      <c r="B78">
        <v>6.0514763636363635E-2</v>
      </c>
    </row>
    <row r="79" spans="1:4" x14ac:dyDescent="0.25">
      <c r="A79" s="18">
        <v>0.83</v>
      </c>
      <c r="B79">
        <v>0.23384881818181819</v>
      </c>
    </row>
    <row r="80" spans="1:4" x14ac:dyDescent="0.25">
      <c r="A80" s="18">
        <v>1</v>
      </c>
      <c r="B80">
        <f>((($B$84-$B$79)/($A$84-$A$79))*(A80-$A$79))+$B$79</f>
        <v>0.21522356541019955</v>
      </c>
    </row>
    <row r="81" spans="1:2" x14ac:dyDescent="0.25">
      <c r="A81" s="18">
        <v>1.2</v>
      </c>
      <c r="B81">
        <f>((($B$84-$B$79)/($A$84-$A$79))*(A81-$A$79))+$B$79</f>
        <v>0.19331150332594235</v>
      </c>
    </row>
    <row r="82" spans="1:2" x14ac:dyDescent="0.25">
      <c r="A82" s="18">
        <v>1.4</v>
      </c>
      <c r="B82">
        <f>((($B$84-$B$79)/($A$84-$A$79))*(A82-$A$79))+$B$79</f>
        <v>0.17139944124168513</v>
      </c>
    </row>
    <row r="83" spans="1:2" x14ac:dyDescent="0.25">
      <c r="A83" s="18">
        <v>1.6</v>
      </c>
      <c r="B83">
        <f>((($B$84-$B$79)/($A$84-$A$79))*(A83-$A$79))+$B$79</f>
        <v>0.14948737915742791</v>
      </c>
    </row>
    <row r="84" spans="1:2" x14ac:dyDescent="0.25">
      <c r="A84" s="18">
        <v>1.65</v>
      </c>
      <c r="B84">
        <v>0.14400936363636363</v>
      </c>
    </row>
    <row r="85" spans="1:2" x14ac:dyDescent="0.25">
      <c r="A85" s="18">
        <v>1.8</v>
      </c>
      <c r="B85">
        <f>((($B$88-$B$84)/($A$88-$A$84))*(A85-$A$84))+$B$84</f>
        <v>0.12261667015285597</v>
      </c>
    </row>
    <row r="86" spans="1:2" x14ac:dyDescent="0.25">
      <c r="A86" s="18">
        <v>2</v>
      </c>
      <c r="B86">
        <f>((($B$88-$B$84)/($A$88-$A$84))*(A86-$A$84))+$B$84</f>
        <v>9.4093078841512454E-2</v>
      </c>
    </row>
    <row r="87" spans="1:2" x14ac:dyDescent="0.25">
      <c r="A87" s="18">
        <v>2.2000000000000002</v>
      </c>
      <c r="B87">
        <f>((($B$88-$B$84)/($A$88-$A$84))*(A87-$A$84))+$B$84</f>
        <v>6.5569487530168905E-2</v>
      </c>
    </row>
    <row r="88" spans="1:2" x14ac:dyDescent="0.25">
      <c r="A88" s="18">
        <v>2.2149999999999999</v>
      </c>
      <c r="B88">
        <v>6.3430218181818182E-2</v>
      </c>
    </row>
    <row r="90" spans="1:2" x14ac:dyDescent="0.25">
      <c r="A90" s="18">
        <v>0.4</v>
      </c>
      <c r="B90">
        <v>4.204462605435802E-2</v>
      </c>
    </row>
    <row r="91" spans="1:2" x14ac:dyDescent="0.25">
      <c r="A91" s="18">
        <v>0.6</v>
      </c>
      <c r="B91">
        <v>5.80539495601173E-2</v>
      </c>
    </row>
    <row r="92" spans="1:2" x14ac:dyDescent="0.25">
      <c r="A92" s="18">
        <v>0.8</v>
      </c>
      <c r="B92">
        <v>6.0514763636363635E-2</v>
      </c>
    </row>
    <row r="93" spans="1:2" x14ac:dyDescent="0.25">
      <c r="A93" s="18">
        <v>1</v>
      </c>
      <c r="B93">
        <v>0.21522356541019955</v>
      </c>
    </row>
    <row r="94" spans="1:2" x14ac:dyDescent="0.25">
      <c r="A94" s="18">
        <v>1.2</v>
      </c>
      <c r="B94">
        <v>0.19331150332594235</v>
      </c>
    </row>
    <row r="95" spans="1:2" x14ac:dyDescent="0.25">
      <c r="A95" s="18">
        <v>1.4</v>
      </c>
      <c r="B95">
        <v>0.17139944124168513</v>
      </c>
    </row>
    <row r="96" spans="1:2" x14ac:dyDescent="0.25">
      <c r="A96" s="18">
        <v>1.6</v>
      </c>
      <c r="B96">
        <v>0.14948737915742791</v>
      </c>
    </row>
    <row r="97" spans="1:2" x14ac:dyDescent="0.25">
      <c r="A97" s="18">
        <v>1.8</v>
      </c>
      <c r="B97">
        <v>0.12261667015285597</v>
      </c>
    </row>
    <row r="98" spans="1:2" x14ac:dyDescent="0.25">
      <c r="A98" s="18">
        <v>2</v>
      </c>
      <c r="B98">
        <v>9.4093078841512454E-2</v>
      </c>
    </row>
    <row r="99" spans="1:2" x14ac:dyDescent="0.25">
      <c r="A99" s="18">
        <v>2.2000000000000002</v>
      </c>
      <c r="B99">
        <v>6.5569487530168905E-2</v>
      </c>
    </row>
    <row r="100" spans="1:2" x14ac:dyDescent="0.25">
      <c r="A100" s="18">
        <v>2.2149999999999999</v>
      </c>
      <c r="B100">
        <v>6.3430218181818182E-2</v>
      </c>
    </row>
  </sheetData>
  <mergeCells count="6">
    <mergeCell ref="A37:H37"/>
    <mergeCell ref="A38:H38"/>
    <mergeCell ref="A1:H1"/>
    <mergeCell ref="A2:H2"/>
    <mergeCell ref="A20:H20"/>
    <mergeCell ref="A19:H19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6"/>
  <sheetViews>
    <sheetView showGridLines="0" tabSelected="1" zoomScale="110" zoomScaleNormal="110" workbookViewId="0">
      <selection activeCell="B1" sqref="B1"/>
    </sheetView>
  </sheetViews>
  <sheetFormatPr baseColWidth="10" defaultRowHeight="15" x14ac:dyDescent="0.25"/>
  <cols>
    <col min="1" max="1" width="3.7109375" style="1" customWidth="1"/>
    <col min="2" max="2" width="7" style="1" customWidth="1"/>
    <col min="3" max="3" width="7.7109375" customWidth="1"/>
    <col min="4" max="15" width="9.7109375" customWidth="1"/>
  </cols>
  <sheetData>
    <row r="1" spans="2:15" ht="15.75" thickBot="1" x14ac:dyDescent="0.3">
      <c r="B1" s="43" t="s">
        <v>56</v>
      </c>
      <c r="C1" s="42"/>
      <c r="D1" s="42"/>
      <c r="E1" s="42"/>
      <c r="F1" s="42"/>
      <c r="G1" s="42"/>
      <c r="H1" s="42"/>
      <c r="I1" s="42"/>
    </row>
    <row r="2" spans="2:15" ht="15" customHeight="1" thickBot="1" x14ac:dyDescent="0.3">
      <c r="B2" s="32" t="s">
        <v>49</v>
      </c>
      <c r="C2" s="32" t="s">
        <v>39</v>
      </c>
      <c r="D2" s="34" t="s">
        <v>40</v>
      </c>
      <c r="E2" s="35"/>
      <c r="F2" s="34" t="s">
        <v>41</v>
      </c>
      <c r="G2" s="35"/>
      <c r="H2" s="34" t="s">
        <v>42</v>
      </c>
      <c r="I2" s="35"/>
      <c r="J2" s="34" t="s">
        <v>53</v>
      </c>
      <c r="K2" s="35"/>
      <c r="L2" s="34" t="s">
        <v>54</v>
      </c>
      <c r="M2" s="35"/>
      <c r="N2" s="34" t="s">
        <v>55</v>
      </c>
      <c r="O2" s="35"/>
    </row>
    <row r="3" spans="2:15" ht="15" customHeight="1" thickBot="1" x14ac:dyDescent="0.3">
      <c r="B3" s="33"/>
      <c r="C3" s="33"/>
      <c r="D3" s="28" t="s">
        <v>43</v>
      </c>
      <c r="E3" s="28" t="s">
        <v>36</v>
      </c>
      <c r="F3" s="28" t="s">
        <v>43</v>
      </c>
      <c r="G3" s="28" t="s">
        <v>36</v>
      </c>
      <c r="H3" s="28" t="s">
        <v>43</v>
      </c>
      <c r="I3" s="28" t="s">
        <v>36</v>
      </c>
      <c r="J3" s="28" t="s">
        <v>43</v>
      </c>
      <c r="K3" s="28" t="s">
        <v>36</v>
      </c>
      <c r="L3" s="28" t="s">
        <v>43</v>
      </c>
      <c r="M3" s="28" t="s">
        <v>36</v>
      </c>
      <c r="N3" s="28" t="s">
        <v>43</v>
      </c>
      <c r="O3" s="28" t="s">
        <v>36</v>
      </c>
    </row>
    <row r="4" spans="2:15" ht="15" customHeight="1" x14ac:dyDescent="0.25">
      <c r="B4" s="39" t="s">
        <v>50</v>
      </c>
      <c r="C4" s="30" t="s">
        <v>37</v>
      </c>
      <c r="D4" s="36">
        <v>0.41290733667004698</v>
      </c>
      <c r="E4" s="22">
        <v>-6.9350899903099006E-2</v>
      </c>
      <c r="F4" s="36">
        <v>0.21997457329967299</v>
      </c>
      <c r="G4" s="22">
        <v>-0.16124169904235799</v>
      </c>
      <c r="H4" s="36">
        <v>0.14065053580135001</v>
      </c>
      <c r="I4" s="22">
        <v>-0.20945183922365701</v>
      </c>
      <c r="J4" s="36">
        <v>0.25454647237984801</v>
      </c>
      <c r="K4" s="22">
        <v>-0.13253469951553901</v>
      </c>
      <c r="L4" s="36">
        <v>5.83131227016144E-2</v>
      </c>
      <c r="M4" s="22">
        <v>-0.232176425575988</v>
      </c>
      <c r="N4" s="36">
        <v>1.2131164593822999E-2</v>
      </c>
      <c r="O4" s="29">
        <v>-0.26434555542355498</v>
      </c>
    </row>
    <row r="5" spans="2:15" x14ac:dyDescent="0.25">
      <c r="B5" s="40"/>
      <c r="C5" s="16" t="s">
        <v>1</v>
      </c>
      <c r="D5" s="37"/>
      <c r="E5" s="23">
        <v>0.215599757578783</v>
      </c>
      <c r="F5" s="37"/>
      <c r="G5" s="23">
        <v>8.9060441660452905E-2</v>
      </c>
      <c r="H5" s="37"/>
      <c r="I5" s="23">
        <v>2.5757518926522202E-3</v>
      </c>
      <c r="J5" s="37"/>
      <c r="K5" s="23">
        <v>0.19471000947289599</v>
      </c>
      <c r="L5" s="37"/>
      <c r="M5" s="23">
        <v>-4.8601418336492702E-2</v>
      </c>
      <c r="N5" s="37"/>
      <c r="O5" s="23">
        <v>-0.10237211492720399</v>
      </c>
    </row>
    <row r="6" spans="2:15" x14ac:dyDescent="0.25">
      <c r="B6" s="40"/>
      <c r="C6" s="17" t="s">
        <v>2</v>
      </c>
      <c r="D6" s="37"/>
      <c r="E6" s="23">
        <v>0.26540857810132201</v>
      </c>
      <c r="F6" s="37"/>
      <c r="G6" s="23">
        <v>0.13757727070926001</v>
      </c>
      <c r="H6" s="37"/>
      <c r="I6" s="23">
        <v>3.6285486334921999E-2</v>
      </c>
      <c r="J6" s="37"/>
      <c r="K6" s="23">
        <v>0.28052491152996101</v>
      </c>
      <c r="L6" s="37"/>
      <c r="M6" s="23">
        <v>-1.50541150079138E-2</v>
      </c>
      <c r="N6" s="37"/>
      <c r="O6" s="23">
        <v>-8.3181356854869298E-2</v>
      </c>
    </row>
    <row r="7" spans="2:15" x14ac:dyDescent="0.25">
      <c r="B7" s="40"/>
      <c r="C7" s="16" t="s">
        <v>3</v>
      </c>
      <c r="D7" s="37"/>
      <c r="E7" s="23">
        <v>0.31278920463674698</v>
      </c>
      <c r="F7" s="37"/>
      <c r="G7" s="23">
        <v>0.16443651396175801</v>
      </c>
      <c r="H7" s="37"/>
      <c r="I7" s="23">
        <v>5.9704683720565997E-2</v>
      </c>
      <c r="J7" s="37"/>
      <c r="K7" s="23">
        <v>0.29314483370368399</v>
      </c>
      <c r="L7" s="37"/>
      <c r="M7" s="23">
        <v>4.4817138847799403E-3</v>
      </c>
      <c r="N7" s="37"/>
      <c r="O7" s="23">
        <v>-6.5790351468025199E-2</v>
      </c>
    </row>
    <row r="8" spans="2:15" x14ac:dyDescent="0.25">
      <c r="B8" s="40"/>
      <c r="C8" s="16" t="s">
        <v>4</v>
      </c>
      <c r="D8" s="37"/>
      <c r="E8" s="23">
        <v>0.37196968571736899</v>
      </c>
      <c r="F8" s="37"/>
      <c r="G8" s="23">
        <v>0.1928877560965</v>
      </c>
      <c r="H8" s="37"/>
      <c r="I8" s="23">
        <v>8.8978135525938404E-2</v>
      </c>
      <c r="J8" s="37"/>
      <c r="K8" s="23">
        <v>0.28880494701692</v>
      </c>
      <c r="L8" s="37"/>
      <c r="M8" s="23">
        <v>2.8782834087143098E-2</v>
      </c>
      <c r="N8" s="37"/>
      <c r="O8" s="23">
        <v>-3.9016451523208699E-2</v>
      </c>
    </row>
    <row r="9" spans="2:15" x14ac:dyDescent="0.25">
      <c r="B9" s="40"/>
      <c r="C9" s="16" t="s">
        <v>5</v>
      </c>
      <c r="D9" s="37"/>
      <c r="E9" s="23">
        <v>0.42024786666737701</v>
      </c>
      <c r="F9" s="37"/>
      <c r="G9" s="23">
        <v>0.206730295318721</v>
      </c>
      <c r="H9" s="37"/>
      <c r="I9" s="23">
        <v>0.113593926055023</v>
      </c>
      <c r="J9" s="37"/>
      <c r="K9" s="23">
        <v>0.25717044011284101</v>
      </c>
      <c r="L9" s="37"/>
      <c r="M9" s="23">
        <v>4.5759048423771799E-2</v>
      </c>
      <c r="N9" s="37"/>
      <c r="O9" s="23">
        <v>-1.22596221871537E-2</v>
      </c>
    </row>
    <row r="10" spans="2:15" x14ac:dyDescent="0.25">
      <c r="B10" s="40"/>
      <c r="C10" s="16" t="s">
        <v>6</v>
      </c>
      <c r="D10" s="37"/>
      <c r="E10" s="23">
        <v>0.46257678517474399</v>
      </c>
      <c r="F10" s="37"/>
      <c r="G10" s="23">
        <v>0.21915198741879699</v>
      </c>
      <c r="H10" s="37"/>
      <c r="I10" s="23">
        <v>0.14169207449298701</v>
      </c>
      <c r="J10" s="37"/>
      <c r="K10" s="23">
        <v>0.22969059580088799</v>
      </c>
      <c r="L10" s="37"/>
      <c r="M10" s="23">
        <v>6.2905970920066001E-2</v>
      </c>
      <c r="N10" s="37"/>
      <c r="O10" s="23">
        <v>1.5579352269339E-2</v>
      </c>
    </row>
    <row r="11" spans="2:15" x14ac:dyDescent="0.25">
      <c r="B11" s="40"/>
      <c r="C11" s="16" t="s">
        <v>7</v>
      </c>
      <c r="D11" s="37"/>
      <c r="E11" s="23">
        <v>0.51576934123793094</v>
      </c>
      <c r="F11" s="37"/>
      <c r="G11" s="23">
        <v>0.244053200489807</v>
      </c>
      <c r="H11" s="37"/>
      <c r="I11" s="23">
        <v>0.179275613902727</v>
      </c>
      <c r="J11" s="37"/>
      <c r="K11" s="23">
        <v>0.22510604265216</v>
      </c>
      <c r="L11" s="37"/>
      <c r="M11" s="23">
        <v>8.8976044621598305E-2</v>
      </c>
      <c r="N11" s="37"/>
      <c r="O11" s="23">
        <v>4.9951764711010899E-2</v>
      </c>
    </row>
    <row r="12" spans="2:15" ht="15.75" thickBot="1" x14ac:dyDescent="0.3">
      <c r="B12" s="41"/>
      <c r="C12" s="19" t="s">
        <v>38</v>
      </c>
      <c r="D12" s="38"/>
      <c r="E12" s="24">
        <v>0.59870491161605999</v>
      </c>
      <c r="F12" s="38"/>
      <c r="G12" s="24">
        <v>0.31547582015829301</v>
      </c>
      <c r="H12" s="38"/>
      <c r="I12" s="24">
        <v>0.26212735445974999</v>
      </c>
      <c r="J12" s="38"/>
      <c r="K12" s="24">
        <v>0.27685579393034798</v>
      </c>
      <c r="L12" s="38"/>
      <c r="M12" s="24">
        <v>0.16286919414126799</v>
      </c>
      <c r="N12" s="38"/>
      <c r="O12" s="24">
        <v>0.129817773722671</v>
      </c>
    </row>
    <row r="13" spans="2:15" ht="15" customHeight="1" thickBot="1" x14ac:dyDescent="0.3">
      <c r="C13" s="2"/>
      <c r="D13" s="2"/>
      <c r="E13" s="6"/>
      <c r="F13" s="2"/>
      <c r="G13" s="6"/>
      <c r="H13" s="2"/>
      <c r="I13" s="6"/>
    </row>
    <row r="14" spans="2:15" ht="15" customHeight="1" thickBot="1" x14ac:dyDescent="0.3">
      <c r="B14" s="32" t="s">
        <v>49</v>
      </c>
      <c r="C14" s="32" t="s">
        <v>39</v>
      </c>
      <c r="D14" s="34" t="s">
        <v>40</v>
      </c>
      <c r="E14" s="35"/>
      <c r="F14" s="34" t="s">
        <v>41</v>
      </c>
      <c r="G14" s="35"/>
      <c r="H14" s="34" t="s">
        <v>42</v>
      </c>
      <c r="I14" s="35"/>
      <c r="J14" s="34" t="s">
        <v>53</v>
      </c>
      <c r="K14" s="35"/>
      <c r="L14" s="34" t="s">
        <v>54</v>
      </c>
      <c r="M14" s="35"/>
      <c r="N14" s="34" t="s">
        <v>55</v>
      </c>
      <c r="O14" s="35"/>
    </row>
    <row r="15" spans="2:15" ht="15" customHeight="1" thickBot="1" x14ac:dyDescent="0.3">
      <c r="B15" s="33"/>
      <c r="C15" s="33"/>
      <c r="D15" s="28" t="s">
        <v>43</v>
      </c>
      <c r="E15" s="28" t="s">
        <v>36</v>
      </c>
      <c r="F15" s="28" t="s">
        <v>43</v>
      </c>
      <c r="G15" s="28" t="s">
        <v>36</v>
      </c>
      <c r="H15" s="28" t="s">
        <v>43</v>
      </c>
      <c r="I15" s="28" t="s">
        <v>36</v>
      </c>
      <c r="J15" s="28" t="s">
        <v>43</v>
      </c>
      <c r="K15" s="28" t="s">
        <v>36</v>
      </c>
      <c r="L15" s="28" t="s">
        <v>43</v>
      </c>
      <c r="M15" s="28" t="s">
        <v>36</v>
      </c>
      <c r="N15" s="28" t="s">
        <v>43</v>
      </c>
      <c r="O15" s="28" t="s">
        <v>36</v>
      </c>
    </row>
    <row r="16" spans="2:15" ht="15" customHeight="1" x14ac:dyDescent="0.25">
      <c r="B16" s="39" t="s">
        <v>52</v>
      </c>
      <c r="C16" s="30" t="s">
        <v>37</v>
      </c>
      <c r="D16" s="36">
        <v>0.50756863834941002</v>
      </c>
      <c r="E16" s="22">
        <v>-0.17075229684533</v>
      </c>
      <c r="F16" s="36">
        <v>0.27255154190629699</v>
      </c>
      <c r="G16" s="22">
        <v>-0.24240354502192199</v>
      </c>
      <c r="H16" s="36">
        <v>7.9891700677067107E-2</v>
      </c>
      <c r="I16" s="22">
        <v>-0.32203475714844698</v>
      </c>
      <c r="J16" s="36">
        <v>0.38164012089229798</v>
      </c>
      <c r="K16" s="22">
        <v>-0.13709205724614201</v>
      </c>
      <c r="L16" s="36">
        <v>5.1280252381729903E-2</v>
      </c>
      <c r="M16" s="22">
        <v>-0.28518799055632399</v>
      </c>
      <c r="N16" s="36">
        <v>-1.4019206161492199E-2</v>
      </c>
      <c r="O16" s="29">
        <v>-0.336250941909078</v>
      </c>
    </row>
    <row r="17" spans="2:15" ht="15" customHeight="1" x14ac:dyDescent="0.25">
      <c r="B17" s="40"/>
      <c r="C17" s="16" t="s">
        <v>1</v>
      </c>
      <c r="D17" s="37"/>
      <c r="E17" s="23">
        <v>0.25353204308215599</v>
      </c>
      <c r="F17" s="37"/>
      <c r="G17" s="23">
        <v>0.10218006313504201</v>
      </c>
      <c r="H17" s="37"/>
      <c r="I17" s="23">
        <v>-6.4894384695874996E-2</v>
      </c>
      <c r="J17" s="37"/>
      <c r="K17" s="23">
        <v>0.30064063445678502</v>
      </c>
      <c r="L17" s="37"/>
      <c r="M17" s="23">
        <v>-6.7267471277263305E-2</v>
      </c>
      <c r="N17" s="37"/>
      <c r="O17" s="23">
        <v>-0.134152787938776</v>
      </c>
    </row>
    <row r="18" spans="2:15" ht="15" customHeight="1" x14ac:dyDescent="0.25">
      <c r="B18" s="40"/>
      <c r="C18" s="17" t="s">
        <v>2</v>
      </c>
      <c r="D18" s="37"/>
      <c r="E18" s="23">
        <v>0.36028650676756102</v>
      </c>
      <c r="F18" s="37"/>
      <c r="G18" s="23">
        <v>0.180027595954355</v>
      </c>
      <c r="H18" s="37"/>
      <c r="I18" s="23">
        <v>-1.35851815972616E-2</v>
      </c>
      <c r="J18" s="37"/>
      <c r="K18" s="23">
        <v>0.39008260311202397</v>
      </c>
      <c r="L18" s="37"/>
      <c r="M18" s="23">
        <v>-2.7931640687688299E-2</v>
      </c>
      <c r="N18" s="37"/>
      <c r="O18" s="23">
        <v>-0.104529654092941</v>
      </c>
    </row>
    <row r="19" spans="2:15" ht="15" customHeight="1" x14ac:dyDescent="0.25">
      <c r="B19" s="40"/>
      <c r="C19" s="16" t="s">
        <v>3</v>
      </c>
      <c r="D19" s="37"/>
      <c r="E19" s="23">
        <v>0.437465081104635</v>
      </c>
      <c r="F19" s="37"/>
      <c r="G19" s="23">
        <v>0.224696698620964</v>
      </c>
      <c r="H19" s="37"/>
      <c r="I19" s="23">
        <v>1.8240669126779501E-2</v>
      </c>
      <c r="J19" s="37"/>
      <c r="K19" s="23">
        <v>0.39837968957638897</v>
      </c>
      <c r="L19" s="37"/>
      <c r="M19" s="23">
        <v>-2.57111568555551E-3</v>
      </c>
      <c r="N19" s="37"/>
      <c r="O19" s="23">
        <v>-8.1872782775682398E-2</v>
      </c>
    </row>
    <row r="20" spans="2:15" ht="15" customHeight="1" x14ac:dyDescent="0.25">
      <c r="B20" s="40"/>
      <c r="C20" s="16" t="s">
        <v>4</v>
      </c>
      <c r="D20" s="37"/>
      <c r="E20" s="23">
        <v>0.533986207575049</v>
      </c>
      <c r="F20" s="37"/>
      <c r="G20" s="23">
        <v>0.27492573850608498</v>
      </c>
      <c r="H20" s="37"/>
      <c r="I20" s="23">
        <v>5.61778261799891E-2</v>
      </c>
      <c r="J20" s="37"/>
      <c r="K20" s="23">
        <v>0.40282127457492301</v>
      </c>
      <c r="L20" s="37"/>
      <c r="M20" s="23">
        <v>2.97166700502422E-2</v>
      </c>
      <c r="N20" s="37"/>
      <c r="O20" s="23">
        <v>-4.9460551710219403E-2</v>
      </c>
    </row>
    <row r="21" spans="2:15" ht="15" customHeight="1" x14ac:dyDescent="0.25">
      <c r="B21" s="40"/>
      <c r="C21" s="16" t="s">
        <v>5</v>
      </c>
      <c r="D21" s="37"/>
      <c r="E21" s="23">
        <v>0.60000441146401595</v>
      </c>
      <c r="F21" s="37"/>
      <c r="G21" s="23">
        <v>0.30090031519841298</v>
      </c>
      <c r="H21" s="37"/>
      <c r="I21" s="23">
        <v>8.0785836593506605E-2</v>
      </c>
      <c r="J21" s="37"/>
      <c r="K21" s="23">
        <v>0.38127719508250801</v>
      </c>
      <c r="L21" s="37"/>
      <c r="M21" s="23">
        <v>4.8684859554448297E-2</v>
      </c>
      <c r="N21" s="37"/>
      <c r="O21" s="23">
        <v>-2.4444184452727901E-2</v>
      </c>
    </row>
    <row r="22" spans="2:15" ht="15" customHeight="1" x14ac:dyDescent="0.25">
      <c r="B22" s="40"/>
      <c r="C22" s="16" t="s">
        <v>6</v>
      </c>
      <c r="D22" s="37"/>
      <c r="E22" s="23">
        <v>0.643520580623825</v>
      </c>
      <c r="F22" s="37"/>
      <c r="G22" s="23">
        <v>0.31668154740281801</v>
      </c>
      <c r="H22" s="37"/>
      <c r="I22" s="23">
        <v>0.102065654956234</v>
      </c>
      <c r="J22" s="37"/>
      <c r="K22" s="23">
        <v>0.354381855957347</v>
      </c>
      <c r="L22" s="37"/>
      <c r="M22" s="23">
        <v>6.46866823625874E-2</v>
      </c>
      <c r="N22" s="37"/>
      <c r="O22" s="23">
        <v>5.7478085661035502E-4</v>
      </c>
    </row>
    <row r="23" spans="2:15" ht="15" customHeight="1" x14ac:dyDescent="0.25">
      <c r="B23" s="40"/>
      <c r="C23" s="16" t="s">
        <v>7</v>
      </c>
      <c r="D23" s="37"/>
      <c r="E23" s="23">
        <v>0.69175604291763904</v>
      </c>
      <c r="F23" s="37"/>
      <c r="G23" s="23">
        <v>0.33976720055630999</v>
      </c>
      <c r="H23" s="37"/>
      <c r="I23" s="23">
        <v>0.133931455090257</v>
      </c>
      <c r="J23" s="37"/>
      <c r="K23" s="23">
        <v>0.329453698255118</v>
      </c>
      <c r="L23" s="37"/>
      <c r="M23" s="23">
        <v>8.6737922779466695E-2</v>
      </c>
      <c r="N23" s="37"/>
      <c r="O23" s="23">
        <v>3.3008800363987303E-2</v>
      </c>
    </row>
    <row r="24" spans="2:15" ht="15" customHeight="1" thickBot="1" x14ac:dyDescent="0.3">
      <c r="B24" s="41"/>
      <c r="C24" s="19" t="s">
        <v>38</v>
      </c>
      <c r="D24" s="38"/>
      <c r="E24" s="24">
        <v>0.75232073583583403</v>
      </c>
      <c r="F24" s="38"/>
      <c r="G24" s="24">
        <v>0.39035729103108102</v>
      </c>
      <c r="H24" s="38"/>
      <c r="I24" s="24">
        <v>0.20222652156502999</v>
      </c>
      <c r="J24" s="38"/>
      <c r="K24" s="24">
        <v>0.32136489418016501</v>
      </c>
      <c r="L24" s="38"/>
      <c r="M24" s="24">
        <v>0.14270182388364999</v>
      </c>
      <c r="N24" s="38"/>
      <c r="O24" s="24">
        <v>0.100575564795823</v>
      </c>
    </row>
    <row r="25" spans="2:15" ht="15" customHeight="1" thickBot="1" x14ac:dyDescent="0.3"/>
    <row r="26" spans="2:15" ht="15" customHeight="1" thickBot="1" x14ac:dyDescent="0.3">
      <c r="B26" s="32" t="s">
        <v>49</v>
      </c>
      <c r="C26" s="32" t="s">
        <v>39</v>
      </c>
      <c r="D26" s="34" t="s">
        <v>40</v>
      </c>
      <c r="E26" s="35"/>
      <c r="F26" s="34" t="s">
        <v>41</v>
      </c>
      <c r="G26" s="35"/>
      <c r="H26" s="34" t="s">
        <v>42</v>
      </c>
      <c r="I26" s="35"/>
      <c r="J26" s="34" t="s">
        <v>53</v>
      </c>
      <c r="K26" s="35"/>
      <c r="L26" s="34" t="s">
        <v>54</v>
      </c>
      <c r="M26" s="35"/>
      <c r="N26" s="34" t="s">
        <v>55</v>
      </c>
      <c r="O26" s="35"/>
    </row>
    <row r="27" spans="2:15" ht="15" customHeight="1" thickBot="1" x14ac:dyDescent="0.3">
      <c r="B27" s="33"/>
      <c r="C27" s="33"/>
      <c r="D27" s="28" t="s">
        <v>43</v>
      </c>
      <c r="E27" s="28" t="s">
        <v>36</v>
      </c>
      <c r="F27" s="28" t="s">
        <v>43</v>
      </c>
      <c r="G27" s="28" t="s">
        <v>36</v>
      </c>
      <c r="H27" s="28" t="s">
        <v>43</v>
      </c>
      <c r="I27" s="28" t="s">
        <v>36</v>
      </c>
      <c r="J27" s="28" t="s">
        <v>43</v>
      </c>
      <c r="K27" s="28" t="s">
        <v>36</v>
      </c>
      <c r="L27" s="28" t="s">
        <v>43</v>
      </c>
      <c r="M27" s="28" t="s">
        <v>36</v>
      </c>
      <c r="N27" s="28" t="s">
        <v>43</v>
      </c>
      <c r="O27" s="28" t="s">
        <v>36</v>
      </c>
    </row>
    <row r="28" spans="2:15" ht="15" customHeight="1" x14ac:dyDescent="0.25">
      <c r="B28" s="39" t="s">
        <v>51</v>
      </c>
      <c r="C28" s="30" t="s">
        <v>37</v>
      </c>
      <c r="D28" s="36">
        <v>0.12261987572609501</v>
      </c>
      <c r="E28" s="22">
        <v>-0.37095654686380602</v>
      </c>
      <c r="F28" s="36">
        <v>0.10480930033093699</v>
      </c>
      <c r="G28" s="22">
        <v>-0.38767475689262298</v>
      </c>
      <c r="H28" s="36">
        <v>2.87293156027035E-2</v>
      </c>
      <c r="I28" s="22">
        <v>-0.39548471222781201</v>
      </c>
      <c r="J28" s="36">
        <v>0.35244310413177599</v>
      </c>
      <c r="K28" s="22">
        <v>-0.30760734278498197</v>
      </c>
      <c r="L28" s="36">
        <v>7.4122448821818704E-2</v>
      </c>
      <c r="M28" s="22">
        <v>-0.289661350087422</v>
      </c>
      <c r="N28" s="36">
        <v>1.0785146979329901E-2</v>
      </c>
      <c r="O28" s="29">
        <v>-0.33228112409306598</v>
      </c>
    </row>
    <row r="29" spans="2:15" ht="15" customHeight="1" x14ac:dyDescent="0.25">
      <c r="B29" s="40"/>
      <c r="C29" s="16" t="s">
        <v>1</v>
      </c>
      <c r="D29" s="37"/>
      <c r="E29" s="23">
        <v>-3.6328749998415601E-2</v>
      </c>
      <c r="F29" s="37"/>
      <c r="G29" s="23">
        <v>-6.2828216280595997E-2</v>
      </c>
      <c r="H29" s="37"/>
      <c r="I29" s="23">
        <v>-9.8144445966075203E-2</v>
      </c>
      <c r="J29" s="37"/>
      <c r="K29" s="23">
        <v>8.3099585388070496E-2</v>
      </c>
      <c r="L29" s="37"/>
      <c r="M29" s="23">
        <v>-3.1222996843370002E-2</v>
      </c>
      <c r="N29" s="37"/>
      <c r="O29" s="23">
        <v>-7.0122150636350605E-2</v>
      </c>
    </row>
    <row r="30" spans="2:15" ht="15" customHeight="1" x14ac:dyDescent="0.25">
      <c r="B30" s="40"/>
      <c r="C30" s="17" t="s">
        <v>2</v>
      </c>
      <c r="D30" s="37"/>
      <c r="E30" s="23">
        <v>6.1287127502170503E-2</v>
      </c>
      <c r="F30" s="37"/>
      <c r="G30" s="23">
        <v>4.0260672232528001E-2</v>
      </c>
      <c r="H30" s="37"/>
      <c r="I30" s="23">
        <v>-2.16060385663909E-2</v>
      </c>
      <c r="J30" s="37"/>
      <c r="K30" s="23">
        <v>0.227175096373369</v>
      </c>
      <c r="L30" s="37"/>
      <c r="M30" s="23">
        <v>8.8158245810841997E-3</v>
      </c>
      <c r="N30" s="37"/>
      <c r="O30" s="23">
        <v>-3.84209759738708E-2</v>
      </c>
    </row>
    <row r="31" spans="2:15" ht="15" customHeight="1" x14ac:dyDescent="0.25">
      <c r="B31" s="40"/>
      <c r="C31" s="16" t="s">
        <v>3</v>
      </c>
      <c r="D31" s="37"/>
      <c r="E31" s="23">
        <v>0.118201388401598</v>
      </c>
      <c r="F31" s="37"/>
      <c r="G31" s="23">
        <v>0.102387976221142</v>
      </c>
      <c r="H31" s="37"/>
      <c r="I31" s="23">
        <v>2.3033766756582301E-2</v>
      </c>
      <c r="J31" s="37"/>
      <c r="K31" s="23">
        <v>0.30233507310341701</v>
      </c>
      <c r="L31" s="37"/>
      <c r="M31" s="23">
        <v>3.7756910711028602E-2</v>
      </c>
      <c r="N31" s="37"/>
      <c r="O31" s="23">
        <v>-1.3817459855442299E-2</v>
      </c>
    </row>
    <row r="32" spans="2:15" x14ac:dyDescent="0.25">
      <c r="B32" s="40"/>
      <c r="C32" s="16" t="s">
        <v>4</v>
      </c>
      <c r="D32" s="37"/>
      <c r="E32" s="23">
        <v>0.16455728432740099</v>
      </c>
      <c r="F32" s="37"/>
      <c r="G32" s="23">
        <v>0.14436366076760801</v>
      </c>
      <c r="H32" s="37"/>
      <c r="I32" s="23">
        <v>5.5699510294971798E-2</v>
      </c>
      <c r="J32" s="37"/>
      <c r="K32" s="23">
        <v>0.33551129991536</v>
      </c>
      <c r="L32" s="37"/>
      <c r="M32" s="23">
        <v>7.1093768736797097E-2</v>
      </c>
      <c r="N32" s="37"/>
      <c r="O32" s="23">
        <v>1.7019121101644399E-2</v>
      </c>
    </row>
    <row r="33" spans="2:15" x14ac:dyDescent="0.25">
      <c r="B33" s="40"/>
      <c r="C33" s="16" t="s">
        <v>5</v>
      </c>
      <c r="D33" s="37"/>
      <c r="E33" s="23">
        <v>0.18805352829622499</v>
      </c>
      <c r="F33" s="37"/>
      <c r="G33" s="23">
        <v>0.158794266792286</v>
      </c>
      <c r="H33" s="37"/>
      <c r="I33" s="23">
        <v>6.4502261839906705E-2</v>
      </c>
      <c r="J33" s="37"/>
      <c r="K33" s="23">
        <v>0.33954596842267998</v>
      </c>
      <c r="L33" s="37"/>
      <c r="M33" s="23">
        <v>8.0136447634838306E-2</v>
      </c>
      <c r="N33" s="37"/>
      <c r="O33" s="23">
        <v>2.8954424728903399E-2</v>
      </c>
    </row>
    <row r="34" spans="2:15" x14ac:dyDescent="0.25">
      <c r="B34" s="40"/>
      <c r="C34" s="16" t="s">
        <v>6</v>
      </c>
      <c r="D34" s="37"/>
      <c r="E34" s="23">
        <v>0.20153873923465601</v>
      </c>
      <c r="F34" s="37"/>
      <c r="G34" s="23">
        <v>0.16560606546692699</v>
      </c>
      <c r="H34" s="37"/>
      <c r="I34" s="23">
        <v>6.9947445943587594E-2</v>
      </c>
      <c r="J34" s="37"/>
      <c r="K34" s="23">
        <v>0.33423519930358703</v>
      </c>
      <c r="L34" s="37"/>
      <c r="M34" s="23">
        <v>8.8039083264108295E-2</v>
      </c>
      <c r="N34" s="37"/>
      <c r="O34" s="23">
        <v>4.1865170816972302E-2</v>
      </c>
    </row>
    <row r="35" spans="2:15" x14ac:dyDescent="0.25">
      <c r="B35" s="40"/>
      <c r="C35" s="16" t="s">
        <v>7</v>
      </c>
      <c r="D35" s="37"/>
      <c r="E35" s="23">
        <v>0.24019180903721599</v>
      </c>
      <c r="F35" s="37"/>
      <c r="G35" s="23">
        <v>0.19310136921072499</v>
      </c>
      <c r="H35" s="37"/>
      <c r="I35" s="23">
        <v>0.100871602612355</v>
      </c>
      <c r="J35" s="37"/>
      <c r="K35" s="23">
        <v>0.334130963788072</v>
      </c>
      <c r="L35" s="37"/>
      <c r="M35" s="23">
        <v>0.110019210532756</v>
      </c>
      <c r="N35" s="37"/>
      <c r="O35" s="23">
        <v>6.8818488394543506E-2</v>
      </c>
    </row>
    <row r="36" spans="2:15" ht="15.75" thickBot="1" x14ac:dyDescent="0.3">
      <c r="B36" s="41"/>
      <c r="C36" s="19" t="s">
        <v>38</v>
      </c>
      <c r="D36" s="38"/>
      <c r="E36" s="24">
        <v>0.31341929105093802</v>
      </c>
      <c r="F36" s="38"/>
      <c r="G36" s="24">
        <v>0.24898599382895201</v>
      </c>
      <c r="H36" s="38"/>
      <c r="I36" s="24">
        <v>0.169512417034383</v>
      </c>
      <c r="J36" s="38"/>
      <c r="K36" s="24">
        <v>0.31537881828745401</v>
      </c>
      <c r="L36" s="38"/>
      <c r="M36" s="24">
        <v>0.16050287697858201</v>
      </c>
      <c r="N36" s="38"/>
      <c r="O36" s="24">
        <v>0.13153462795231699</v>
      </c>
    </row>
  </sheetData>
  <mergeCells count="45">
    <mergeCell ref="C2:C3"/>
    <mergeCell ref="B2:B3"/>
    <mergeCell ref="B4:B12"/>
    <mergeCell ref="L4:L12"/>
    <mergeCell ref="N4:N12"/>
    <mergeCell ref="D2:E2"/>
    <mergeCell ref="F2:G2"/>
    <mergeCell ref="H2:I2"/>
    <mergeCell ref="F14:G14"/>
    <mergeCell ref="H14:I14"/>
    <mergeCell ref="J2:K2"/>
    <mergeCell ref="L2:M2"/>
    <mergeCell ref="N2:O2"/>
    <mergeCell ref="L14:M14"/>
    <mergeCell ref="N14:O14"/>
    <mergeCell ref="D4:D12"/>
    <mergeCell ref="F4:F12"/>
    <mergeCell ref="H4:H12"/>
    <mergeCell ref="J4:J12"/>
    <mergeCell ref="B16:B24"/>
    <mergeCell ref="B26:B27"/>
    <mergeCell ref="C26:C27"/>
    <mergeCell ref="D26:E26"/>
    <mergeCell ref="F26:G26"/>
    <mergeCell ref="J26:K26"/>
    <mergeCell ref="L26:M26"/>
    <mergeCell ref="N26:O26"/>
    <mergeCell ref="L16:L24"/>
    <mergeCell ref="N16:N24"/>
    <mergeCell ref="B14:B15"/>
    <mergeCell ref="C14:C15"/>
    <mergeCell ref="D14:E14"/>
    <mergeCell ref="L28:L36"/>
    <mergeCell ref="N28:N36"/>
    <mergeCell ref="B28:B36"/>
    <mergeCell ref="D16:D24"/>
    <mergeCell ref="F16:F24"/>
    <mergeCell ref="H16:H24"/>
    <mergeCell ref="J16:J24"/>
    <mergeCell ref="D28:D36"/>
    <mergeCell ref="F28:F36"/>
    <mergeCell ref="H28:H36"/>
    <mergeCell ref="J28:J36"/>
    <mergeCell ref="J14:K14"/>
    <mergeCell ref="H26:I26"/>
  </mergeCells>
  <pageMargins left="0.47244094488188981" right="0.19685039370078741" top="0.74803149606299213" bottom="0.19685039370078741" header="0.43307086614173229" footer="0.31496062992125984"/>
  <pageSetup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6" baseType="variant">
      <vt:variant>
        <vt:lpstr>Hojas de cálculo</vt:lpstr>
      </vt:variant>
      <vt:variant>
        <vt:i4>3</vt:i4>
      </vt:variant>
      <vt:variant>
        <vt:lpstr>Gráficos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Z4_DatosDesviacion</vt:lpstr>
      <vt:lpstr>C Parameter</vt:lpstr>
      <vt:lpstr>Hoja1</vt:lpstr>
      <vt:lpstr>Resumen</vt:lpstr>
      <vt:lpstr>'C Parameter'!Área_de_impresión</vt:lpstr>
    </vt:vector>
  </TitlesOfParts>
  <Company>Universidad Rey Juan Carlos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Rene</dc:creator>
  <cp:lastModifiedBy>RVJ</cp:lastModifiedBy>
  <cp:lastPrinted>2017-09-07T13:41:33Z</cp:lastPrinted>
  <dcterms:created xsi:type="dcterms:W3CDTF">2014-10-23T16:04:54Z</dcterms:created>
  <dcterms:modified xsi:type="dcterms:W3CDTF">2017-09-07T13:43:31Z</dcterms:modified>
</cp:coreProperties>
</file>