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cgov-my.sharepoint.com/personal/joanne_mackie_ecodev_vic_gov_au/Documents/Tiling Methods Paper/Paper review/Supplementary_files/Supplementary_files/"/>
    </mc:Choice>
  </mc:AlternateContent>
  <xr:revisionPtr revIDLastSave="2009" documentId="8_{D3DCE025-5A4D-4658-AC66-740879478CBD}" xr6:coauthVersionLast="47" xr6:coauthVersionMax="47" xr10:uidLastSave="{885853C1-5514-47DE-9CDE-06A623D29CD7}"/>
  <bookViews>
    <workbookView xWindow="25080" yWindow="-120" windowWidth="18240" windowHeight="28440" tabRatio="730" activeTab="6" xr2:uid="{D298B98F-9959-4D4B-8CA7-B8EA181E080F}"/>
  </bookViews>
  <sheets>
    <sheet name="S1" sheetId="17" r:id="rId1"/>
    <sheet name="S2" sheetId="8" r:id="rId2"/>
    <sheet name="S3" sheetId="5" r:id="rId3"/>
    <sheet name="S4" sheetId="6" r:id="rId4"/>
    <sheet name="S5" sheetId="19" r:id="rId5"/>
    <sheet name="S6" sheetId="1" r:id="rId6"/>
    <sheet name="S7" sheetId="2" r:id="rId7"/>
    <sheet name="S8" sheetId="3" r:id="rId8"/>
    <sheet name="S9" sheetId="4" r:id="rId9"/>
    <sheet name="S10" sheetId="7" r:id="rId10"/>
  </sheets>
  <definedNames>
    <definedName name="_xlnm._FilterDatabase" localSheetId="1" hidden="1">'S2'!$A$4:$K$52</definedName>
    <definedName name="_xlnm._FilterDatabase" localSheetId="2" hidden="1">'S3'!#REF!</definedName>
    <definedName name="_xlnm._FilterDatabase" localSheetId="4" hidden="1">'S5'!$A$4:$AB$141</definedName>
  </definedNames>
  <calcPr calcId="191029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3" i="19" l="1"/>
  <c r="C145" i="19"/>
  <c r="A54" i="17"/>
  <c r="B54" i="17" s="1"/>
  <c r="A53" i="17"/>
  <c r="B53" i="17" s="1"/>
  <c r="A52" i="17"/>
  <c r="B52" i="17" s="1"/>
  <c r="A51" i="17"/>
  <c r="B51" i="17" s="1"/>
  <c r="A50" i="17"/>
  <c r="B50" i="17" s="1"/>
  <c r="A49" i="17"/>
  <c r="B49" i="17" s="1"/>
  <c r="A48" i="17"/>
  <c r="B48" i="17" s="1"/>
  <c r="A47" i="17"/>
  <c r="B47" i="17" s="1"/>
  <c r="A46" i="17"/>
  <c r="B46" i="17" s="1"/>
  <c r="A45" i="17"/>
  <c r="B45" i="17" s="1"/>
  <c r="A44" i="17"/>
  <c r="B44" i="17" s="1"/>
  <c r="B43" i="17"/>
  <c r="A43" i="17"/>
  <c r="A42" i="17"/>
  <c r="B42" i="17" s="1"/>
  <c r="A41" i="17"/>
  <c r="B41" i="17" s="1"/>
  <c r="A40" i="17"/>
  <c r="B40" i="17" s="1"/>
  <c r="A39" i="17"/>
  <c r="B39" i="17" s="1"/>
  <c r="A38" i="17"/>
  <c r="B38" i="17" s="1"/>
  <c r="A31" i="17" l="1"/>
  <c r="B31" i="17" s="1"/>
  <c r="A30" i="17"/>
  <c r="B30" i="17" s="1"/>
  <c r="A29" i="17"/>
  <c r="B29" i="17" s="1"/>
  <c r="A28" i="17"/>
  <c r="B28" i="17" s="1"/>
  <c r="A27" i="17"/>
  <c r="B27" i="17" s="1"/>
  <c r="A26" i="17"/>
  <c r="B26" i="17" s="1"/>
  <c r="A25" i="17"/>
  <c r="B25" i="17" s="1"/>
  <c r="A12" i="17"/>
  <c r="A11" i="17"/>
  <c r="A14" i="17"/>
  <c r="A18" i="17"/>
  <c r="A17" i="17"/>
  <c r="A20" i="17"/>
  <c r="A19" i="17"/>
  <c r="A16" i="17"/>
  <c r="A15" i="17"/>
  <c r="A13" i="17"/>
  <c r="A10" i="17"/>
  <c r="A9" i="17"/>
  <c r="A8" i="17"/>
  <c r="A7" i="17"/>
  <c r="A6" i="17"/>
  <c r="A5" i="17"/>
  <c r="A4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H7" i="17"/>
  <c r="H6" i="17"/>
  <c r="H5" i="17"/>
  <c r="H4" i="17"/>
  <c r="B33" i="17" l="1"/>
  <c r="B34" i="17" s="1"/>
  <c r="H13" i="5" l="1"/>
  <c r="H15" i="5"/>
  <c r="H24" i="5"/>
  <c r="H21" i="5"/>
  <c r="H22" i="5"/>
  <c r="H17" i="5"/>
  <c r="H16" i="5"/>
  <c r="H14" i="5"/>
  <c r="H23" i="5"/>
  <c r="H19" i="5"/>
  <c r="H20" i="5"/>
  <c r="H30" i="5"/>
  <c r="H25" i="5"/>
  <c r="H28" i="5"/>
  <c r="H34" i="5"/>
  <c r="H31" i="5"/>
  <c r="H36" i="5"/>
  <c r="H27" i="5"/>
  <c r="H26" i="5"/>
  <c r="H29" i="5"/>
  <c r="H33" i="5"/>
  <c r="H32" i="5"/>
  <c r="H35" i="5"/>
  <c r="H41" i="5"/>
  <c r="H38" i="5"/>
  <c r="H37" i="5"/>
  <c r="H43" i="5"/>
  <c r="H46" i="5"/>
  <c r="H47" i="5"/>
  <c r="H39" i="5"/>
  <c r="H42" i="5"/>
  <c r="H40" i="5"/>
  <c r="H48" i="5"/>
  <c r="H44" i="5"/>
  <c r="H45" i="5"/>
  <c r="H51" i="5"/>
  <c r="H54" i="5"/>
  <c r="H60" i="5"/>
  <c r="H59" i="5"/>
  <c r="H56" i="5"/>
  <c r="H50" i="5"/>
  <c r="H52" i="5"/>
  <c r="H53" i="5"/>
  <c r="H58" i="5"/>
  <c r="H55" i="5"/>
  <c r="H57" i="5"/>
  <c r="H64" i="5"/>
  <c r="H66" i="5"/>
  <c r="H61" i="5"/>
  <c r="H71" i="5"/>
  <c r="H72" i="5"/>
  <c r="H67" i="5"/>
  <c r="H62" i="5"/>
  <c r="H65" i="5"/>
  <c r="H63" i="5"/>
  <c r="H70" i="5"/>
  <c r="H68" i="5"/>
  <c r="H69" i="5"/>
  <c r="H6" i="5"/>
  <c r="H12" i="5"/>
  <c r="H11" i="5"/>
  <c r="H5" i="5"/>
  <c r="H9" i="5"/>
  <c r="H10" i="5"/>
  <c r="H76" i="5"/>
  <c r="H7" i="5"/>
  <c r="H8" i="5"/>
  <c r="H18" i="5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4" i="8"/>
  <c r="H35" i="8"/>
  <c r="H36" i="8"/>
  <c r="H37" i="8"/>
  <c r="H38" i="8"/>
  <c r="H39" i="8"/>
  <c r="H40" i="8"/>
  <c r="H41" i="8"/>
  <c r="H42" i="8"/>
  <c r="H5" i="8"/>
</calcChain>
</file>

<file path=xl/sharedStrings.xml><?xml version="1.0" encoding="utf-8"?>
<sst xmlns="http://schemas.openxmlformats.org/spreadsheetml/2006/main" count="2302" uniqueCount="593">
  <si>
    <t>Sample</t>
  </si>
  <si>
    <t>Replicate</t>
  </si>
  <si>
    <t>Non-template control PCR</t>
  </si>
  <si>
    <t>Reads used</t>
  </si>
  <si>
    <t>Mapped reads</t>
  </si>
  <si>
    <t>% of reference bases covered</t>
  </si>
  <si>
    <t>Average read depth</t>
  </si>
  <si>
    <t>SS1.1</t>
  </si>
  <si>
    <t>SS1.2</t>
  </si>
  <si>
    <t>SS1.3</t>
  </si>
  <si>
    <t>SS2.1</t>
  </si>
  <si>
    <t>SS2.2</t>
  </si>
  <si>
    <t>SS2.3</t>
  </si>
  <si>
    <t>1.10.S1.1</t>
  </si>
  <si>
    <t>1.10.S1.2</t>
  </si>
  <si>
    <t>1.10.S1.3</t>
  </si>
  <si>
    <t>1.10.S2.1</t>
  </si>
  <si>
    <t>1.10.S2.2</t>
  </si>
  <si>
    <t>1.10.S2.3</t>
  </si>
  <si>
    <t>1.100.S1.1</t>
  </si>
  <si>
    <t>1.100.S1.2</t>
  </si>
  <si>
    <t>1.100.S1.3</t>
  </si>
  <si>
    <t>1.100.S2.1</t>
  </si>
  <si>
    <t>1.100.S2.2</t>
  </si>
  <si>
    <t>1.100.S2.3</t>
  </si>
  <si>
    <t>1.250.S1.1</t>
  </si>
  <si>
    <t>1.250.S1.2</t>
  </si>
  <si>
    <t>1.250.S1.3</t>
  </si>
  <si>
    <t>1.250.S2.1</t>
  </si>
  <si>
    <t>1.250.S2.2</t>
  </si>
  <si>
    <t>1.250.S2.3</t>
  </si>
  <si>
    <t>1.500.S1.1</t>
  </si>
  <si>
    <t>1.500.S1.2</t>
  </si>
  <si>
    <t>1.500.S1.3</t>
  </si>
  <si>
    <t>1.500.S2.1</t>
  </si>
  <si>
    <t>1.500.S2.2</t>
  </si>
  <si>
    <t>1.500.S2.3</t>
  </si>
  <si>
    <t>1.1000.S1.1</t>
  </si>
  <si>
    <t>1.1000.S1.2</t>
  </si>
  <si>
    <t>1.1000.S1.3</t>
  </si>
  <si>
    <t>1.1000.S2.1</t>
  </si>
  <si>
    <t>1.1000.S2.2</t>
  </si>
  <si>
    <t>1.1000.S2.3</t>
  </si>
  <si>
    <t/>
  </si>
  <si>
    <t>Cq</t>
  </si>
  <si>
    <t>Cq SD</t>
  </si>
  <si>
    <t>Undetermined</t>
  </si>
  <si>
    <t>Sample Name</t>
  </si>
  <si>
    <t>Reporter</t>
  </si>
  <si>
    <t>Quencher</t>
  </si>
  <si>
    <t>10.1-1</t>
  </si>
  <si>
    <t>FAM</t>
  </si>
  <si>
    <t>NFQ-MGB</t>
  </si>
  <si>
    <t>10.1-2</t>
  </si>
  <si>
    <t>100.1-1</t>
  </si>
  <si>
    <t>100.1-2</t>
  </si>
  <si>
    <t>250.1-1</t>
  </si>
  <si>
    <t>250.1-2</t>
  </si>
  <si>
    <t>500.1-1</t>
  </si>
  <si>
    <t>500.1-2</t>
  </si>
  <si>
    <t>1000.1-1</t>
  </si>
  <si>
    <t>1000.1-2</t>
  </si>
  <si>
    <t>NTC</t>
  </si>
  <si>
    <t>Single seed</t>
  </si>
  <si>
    <t>PC</t>
  </si>
  <si>
    <t>Accession</t>
  </si>
  <si>
    <t>Description</t>
  </si>
  <si>
    <t>Sequence Length</t>
  </si>
  <si>
    <t>collection_date</t>
  </si>
  <si>
    <t>country</t>
  </si>
  <si>
    <t>host</t>
  </si>
  <si>
    <t>isolate</t>
  </si>
  <si>
    <t>KF155229.1</t>
  </si>
  <si>
    <t>Cucumber green mottle mosaic virus isolate TY, complete genome</t>
  </si>
  <si>
    <t>Israel</t>
  </si>
  <si>
    <t>cucumber</t>
  </si>
  <si>
    <t>TY</t>
  </si>
  <si>
    <t>KF155230.1</t>
  </si>
  <si>
    <t>Cucumber green mottle mosaic virus isolate Rd, complete genome</t>
  </si>
  <si>
    <t>watermelon</t>
  </si>
  <si>
    <t>Rd</t>
  </si>
  <si>
    <t>KF155232.1</t>
  </si>
  <si>
    <t>Cucumber green mottle mosaic virus isolate Ah, complete genome</t>
  </si>
  <si>
    <t>Ah</t>
  </si>
  <si>
    <t>KP772568.1</t>
  </si>
  <si>
    <t>Cucumber green mottle mosaic virus isolate ABCA13-01, complete genome</t>
  </si>
  <si>
    <t>Canada</t>
  </si>
  <si>
    <t>Cucumis sativus</t>
  </si>
  <si>
    <t>ABCA13-01</t>
  </si>
  <si>
    <t>KU140423.1</t>
  </si>
  <si>
    <t>Cucumber green mottle mosaic virus isolate OM-1, complete genome</t>
  </si>
  <si>
    <t>South Korea: Sangju-Gun, Gyeongsangbuk-do</t>
  </si>
  <si>
    <t>Cucumis melo var. makuwa</t>
  </si>
  <si>
    <t>OM-1</t>
  </si>
  <si>
    <t>KU140424.1</t>
  </si>
  <si>
    <t>Cucumber green mottle mosaic virus isolate OM-2, complete genome</t>
  </si>
  <si>
    <t>OM-2</t>
  </si>
  <si>
    <t>KU140425.1</t>
  </si>
  <si>
    <t>Cucumber green mottle mosaic virus isolate WM-1, complete genome</t>
  </si>
  <si>
    <t>South Korea: Chilgok-Gun, Gyeongsangbuk-do</t>
  </si>
  <si>
    <t>Citrullus lanatus</t>
  </si>
  <si>
    <t>WM-1</t>
  </si>
  <si>
    <t>KU140426.1</t>
  </si>
  <si>
    <t>Cucumber green mottle mosaic virus isolate WM-2, complete genome</t>
  </si>
  <si>
    <t>WM-2</t>
  </si>
  <si>
    <t>KX443591.1</t>
  </si>
  <si>
    <t>Cucumber green mottle mosaic virus isolate CGMMV-Mpj, complete genome</t>
  </si>
  <si>
    <t>Korea</t>
  </si>
  <si>
    <t>melon</t>
  </si>
  <si>
    <t>CGMMV-Mpj</t>
  </si>
  <si>
    <t>KX443592.1</t>
  </si>
  <si>
    <t>Cucumber green mottle mosaic virus isolate CGMMV-OMpj, complete genome</t>
  </si>
  <si>
    <t>oriental melon</t>
  </si>
  <si>
    <t>CGMMV-OMpj</t>
  </si>
  <si>
    <t>KX443593.1</t>
  </si>
  <si>
    <t>Cucumber green mottle mosaic virus isolate CGMMV-Wpj, complete genome</t>
  </si>
  <si>
    <t>CGMMV-Wpj</t>
  </si>
  <si>
    <t>KY115174.1</t>
  </si>
  <si>
    <t>Cucumber green mottle mosaic virus isolate WA-1, complete genome</t>
  </si>
  <si>
    <t>Australia: Western Australia</t>
  </si>
  <si>
    <t>WA-1</t>
  </si>
  <si>
    <t>MH427279.1</t>
  </si>
  <si>
    <t>Cucumber green mottle mosaic virus isolate CGMMV-NT nonstructural polyprotein, RNA-dependent RNA polymerase, movement protein, and coat protein genes, complete cds</t>
  </si>
  <si>
    <t>Australia: Northern Territory</t>
  </si>
  <si>
    <t>Apis mellifera</t>
  </si>
  <si>
    <t>CGMMV-NT</t>
  </si>
  <si>
    <t>NC_001801.1</t>
  </si>
  <si>
    <t>Cucumber green mottle mosaic virus, complete genome</t>
  </si>
  <si>
    <t>Accessions used for online primer design using Primal Scheme</t>
  </si>
  <si>
    <t>NFG-MGB</t>
  </si>
  <si>
    <t>Cq mean</t>
  </si>
  <si>
    <t>Virus copies per 3ul RNA</t>
  </si>
  <si>
    <t>Virus copies per ul RNA</t>
  </si>
  <si>
    <t>Virus copies (per ul) Mean</t>
  </si>
  <si>
    <t>Virus copies (per ul) SD</t>
  </si>
  <si>
    <t>RT-qPCR data for plant panel</t>
  </si>
  <si>
    <t>Undiluted CGMMV leaf homogenate</t>
  </si>
  <si>
    <t>Zucchini leaf homogenate</t>
  </si>
  <si>
    <t>Undiluted CGMMV leaf homogenate.1</t>
  </si>
  <si>
    <t>Undiluted CGMMV leaf homogenate.2</t>
  </si>
  <si>
    <t>Undiluted CGMMV leaf homogenate.3</t>
  </si>
  <si>
    <t xml:space="preserve">Seed panel replicate data for Tiled amplicon MinION sequencing. </t>
  </si>
  <si>
    <t xml:space="preserve">Plant panel replicate data for Tiled amplicon MinION sequencing. </t>
  </si>
  <si>
    <t>name</t>
  </si>
  <si>
    <t>pool</t>
  </si>
  <si>
    <t>seq</t>
  </si>
  <si>
    <t>size</t>
  </si>
  <si>
    <t>%gc</t>
  </si>
  <si>
    <t>tm</t>
  </si>
  <si>
    <t>CGMMV_600_1_LEFT</t>
  </si>
  <si>
    <t>AAACAACAACAACAACCACAAACAA</t>
  </si>
  <si>
    <t>CGMMV_600_1_RIGHT</t>
  </si>
  <si>
    <t>CCCTACCACTCCCAAAATCATAGG</t>
  </si>
  <si>
    <t>CGMMV_600_2_LEFT</t>
  </si>
  <si>
    <t>GCAGACCTCTTCCAACTTTCCA</t>
  </si>
  <si>
    <t>CGMMV_600_2_RIGHT</t>
  </si>
  <si>
    <t>ACTTGGGTATCAACACCTTGCG</t>
  </si>
  <si>
    <t>CGMMV_600_3_LEFT</t>
  </si>
  <si>
    <t>AGTACTTTGCGCTGAATACCCC</t>
  </si>
  <si>
    <t>CGMMV_600_3_RIGHT</t>
  </si>
  <si>
    <t>CACTCTCTCTCTCGATCTTTGCA</t>
  </si>
  <si>
    <t>CGMMV_600_4_LEFT</t>
  </si>
  <si>
    <t>CTGGTTTGACACCTCTAGCGAC</t>
  </si>
  <si>
    <t>CGMMV_600_4_RIGHT</t>
  </si>
  <si>
    <t>ATCAAGCGGCTTCGAAAATTGG</t>
  </si>
  <si>
    <t>CGMMV_600_5_LEFT</t>
  </si>
  <si>
    <t>GATGACTTTACCTGCCACCTGG</t>
  </si>
  <si>
    <t>CGMMV_600_5_RIGHT</t>
  </si>
  <si>
    <t>GGCACTCCGTCAACTAATGTTATG</t>
  </si>
  <si>
    <t>CGMMV_600_6_LEFT</t>
  </si>
  <si>
    <t>CTGTCTGTTCCGAGACCAAAGT</t>
  </si>
  <si>
    <t>CGMMV_600_6_RIGHT</t>
  </si>
  <si>
    <t>AATACCGGCCCCTGACACTTT</t>
  </si>
  <si>
    <t>CGMMV_600_7_LEFT</t>
  </si>
  <si>
    <t>AGGTGTCCTAGAGATGTCACTAGT</t>
  </si>
  <si>
    <t>CGMMV_600_7_RIGHT</t>
  </si>
  <si>
    <t>CGCATGGTTACGGCATCGAA</t>
  </si>
  <si>
    <t>CGMMV_600_8_LEFT</t>
  </si>
  <si>
    <t>ACGGGGTTTTATACAGACATGCA</t>
  </si>
  <si>
    <t>CGMMV_600_8_RIGHT</t>
  </si>
  <si>
    <t>ACAATAGTTTGCAAGGCCGGAT</t>
  </si>
  <si>
    <t>CGMMV_600_9_LEFT</t>
  </si>
  <si>
    <t>TGCCTGCCTTTGATACTTATATGCA</t>
  </si>
  <si>
    <t>CGMMV_600_9_RIGHT</t>
  </si>
  <si>
    <t>TACTCCAAGCCCTTAGGAAGGT</t>
  </si>
  <si>
    <t>CGMMV_600_10_LEFT</t>
  </si>
  <si>
    <t>ACCTTTATTATCGCAGCGTGTGT</t>
  </si>
  <si>
    <t>CGMMV_600_10_RIGHT</t>
  </si>
  <si>
    <t>GCTCTGAGCTTTGACTACACTAAAG</t>
  </si>
  <si>
    <t>CGMMV_600_11_LEFT</t>
  </si>
  <si>
    <t>CGAGAACTCGTTGAAACCTGAGA</t>
  </si>
  <si>
    <t>CGMMV_600_11_RIGHT</t>
  </si>
  <si>
    <t>ACAGCCGCTGAAATAGGAACTT</t>
  </si>
  <si>
    <t>CGMMV_600_12_LEFT</t>
  </si>
  <si>
    <t>AGAGCTTCTGTAGTCGAGTCTGT</t>
  </si>
  <si>
    <t>CGMMV_600_12_RIGHT</t>
  </si>
  <si>
    <t>CTGTAGACGCGTCATCAGTACG</t>
  </si>
  <si>
    <t>CGMMV_600_13_LEFT</t>
  </si>
  <si>
    <t>TCCGATCACACCTAGCAAACTT</t>
  </si>
  <si>
    <t>CGMMV_600_13_RIGHT</t>
  </si>
  <si>
    <t>GGATTCGAACCCCTTGCAGAAT</t>
  </si>
  <si>
    <t>Primers designed for multiplex RT-PCR amplifications of CGMMV</t>
  </si>
  <si>
    <t>Total</t>
  </si>
  <si>
    <t>NC1.01</t>
  </si>
  <si>
    <t>NC1.02</t>
  </si>
  <si>
    <t>NC2.02</t>
  </si>
  <si>
    <t>NC2.01</t>
  </si>
  <si>
    <t>NC1.03</t>
  </si>
  <si>
    <t>NC2.03</t>
  </si>
  <si>
    <t>PCR - NTC</t>
  </si>
  <si>
    <t>Data (Gb)</t>
  </si>
  <si>
    <t>Data (Mb)</t>
  </si>
  <si>
    <t>Mb</t>
  </si>
  <si>
    <t>Dilution</t>
  </si>
  <si>
    <t>slope</t>
  </si>
  <si>
    <t>efficiency</t>
  </si>
  <si>
    <t>log10(dilution)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</si>
  <si>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</si>
  <si>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</si>
  <si>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</si>
  <si>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</si>
  <si>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</si>
  <si>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</si>
  <si>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</si>
  <si>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</si>
  <si>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</si>
  <si>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</si>
  <si>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</si>
  <si>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</si>
  <si>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</si>
  <si>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</si>
  <si>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</si>
  <si>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</si>
  <si>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</si>
  <si>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</si>
  <si>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</si>
  <si>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</si>
  <si>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</si>
  <si>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</si>
  <si>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</si>
  <si>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CGMMV standard curve data</t>
  </si>
  <si>
    <t>Table S1</t>
  </si>
  <si>
    <t>Table S2</t>
  </si>
  <si>
    <t>Table S3</t>
  </si>
  <si>
    <t>Table S4</t>
  </si>
  <si>
    <t>Table S5</t>
  </si>
  <si>
    <t>RT-qPCR data for seed panel</t>
  </si>
  <si>
    <t>Table S6</t>
  </si>
  <si>
    <t>Table S8</t>
  </si>
  <si>
    <t>Table S9</t>
  </si>
  <si>
    <t xml:space="preserve">Seed panel replicate data for metagenomic NovaSeq sequencing. </t>
  </si>
  <si>
    <t>Mapped reads - Reads mapped to plant CGMMV trimmed contig;</t>
  </si>
  <si>
    <t xml:space="preserve">Reads used - Quality filtered and trimmed reads; </t>
  </si>
  <si>
    <t>Data (Gb) - data retrieved for each sample</t>
  </si>
  <si>
    <t xml:space="preserve">Plant panel replicate data for metagenomic NovaSeq sequencing. </t>
  </si>
  <si>
    <t>Table S10</t>
  </si>
  <si>
    <t>AB015146.1</t>
  </si>
  <si>
    <t>AB369274.1</t>
  </si>
  <si>
    <t>AF417242.1</t>
  </si>
  <si>
    <t>AF417243.1</t>
  </si>
  <si>
    <t>DQ767631.2</t>
  </si>
  <si>
    <t>EF611826.1</t>
  </si>
  <si>
    <t>EU352259.1</t>
  </si>
  <si>
    <t>FJ654657.1</t>
  </si>
  <si>
    <t>FJ654658.1</t>
  </si>
  <si>
    <t>FJ654659.1</t>
  </si>
  <si>
    <t>FJ848666.1</t>
  </si>
  <si>
    <t>GQ277655.1</t>
  </si>
  <si>
    <t>GQ411361.1</t>
  </si>
  <si>
    <t>GQ495274.1</t>
  </si>
  <si>
    <t>GQ495275.1</t>
  </si>
  <si>
    <t>HM008919.1</t>
  </si>
  <si>
    <t>HQ692886.1</t>
  </si>
  <si>
    <t>KC851866.1</t>
  </si>
  <si>
    <t>KC852072.1</t>
  </si>
  <si>
    <t>KC852073.1</t>
  </si>
  <si>
    <t>KC852074.1</t>
  </si>
  <si>
    <t>KF155231.1</t>
  </si>
  <si>
    <t>KJ658958.1</t>
  </si>
  <si>
    <t>KJ754195.1</t>
  </si>
  <si>
    <t>KJ754196.1</t>
  </si>
  <si>
    <t>KJ754197.1</t>
  </si>
  <si>
    <t>KM873783.1</t>
  </si>
  <si>
    <t>KM873784.1</t>
  </si>
  <si>
    <t>KM873785.1</t>
  </si>
  <si>
    <t>KM873786.1</t>
  </si>
  <si>
    <t>KM873787.1</t>
  </si>
  <si>
    <t>KM873788.1</t>
  </si>
  <si>
    <t>KM873789.1</t>
  </si>
  <si>
    <t>KP868652.1</t>
  </si>
  <si>
    <t>KP868653.1</t>
  </si>
  <si>
    <t>KP868654.1</t>
  </si>
  <si>
    <t>KR232571.1</t>
  </si>
  <si>
    <t>KT236095.1</t>
  </si>
  <si>
    <t>KX555505.1</t>
  </si>
  <si>
    <t>KX883754.1</t>
  </si>
  <si>
    <t>KX883761.1</t>
  </si>
  <si>
    <t>KX883788.1</t>
  </si>
  <si>
    <t>KX883801.1</t>
  </si>
  <si>
    <t>KX883833.1</t>
  </si>
  <si>
    <t>KY040049.1</t>
  </si>
  <si>
    <t>KY753927.1</t>
  </si>
  <si>
    <t>KY753928.1</t>
  </si>
  <si>
    <t>KY753929.1</t>
  </si>
  <si>
    <t>KY910828.1</t>
  </si>
  <si>
    <t>KY910829.1</t>
  </si>
  <si>
    <t>MF510463.1</t>
  </si>
  <si>
    <t>MF510464.1</t>
  </si>
  <si>
    <t>MF510465.1</t>
  </si>
  <si>
    <t>MF510466.1</t>
  </si>
  <si>
    <t>MF510467.1</t>
  </si>
  <si>
    <t>MF510468.1</t>
  </si>
  <si>
    <t>MF510469.1</t>
  </si>
  <si>
    <t>MH271407.1</t>
  </si>
  <si>
    <t>MH271408.1</t>
  </si>
  <si>
    <t>MH271409.1</t>
  </si>
  <si>
    <t>MH271410.1</t>
  </si>
  <si>
    <t>MH271411.1</t>
  </si>
  <si>
    <t>MH271412.1</t>
  </si>
  <si>
    <t>MH271413.1</t>
  </si>
  <si>
    <t>MH271414.1</t>
  </si>
  <si>
    <t>MH271415.1</t>
  </si>
  <si>
    <t>MH271416.1</t>
  </si>
  <si>
    <t>MH271417.1</t>
  </si>
  <si>
    <t>MH271418.1</t>
  </si>
  <si>
    <t>MH271419.1</t>
  </si>
  <si>
    <t>MH271420.1</t>
  </si>
  <si>
    <t>MH271421.1</t>
  </si>
  <si>
    <t>MH271422.1</t>
  </si>
  <si>
    <t>MH271423.1</t>
  </si>
  <si>
    <t>MH271424.1</t>
  </si>
  <si>
    <t>MH271425.1</t>
  </si>
  <si>
    <t>MH271426.1</t>
  </si>
  <si>
    <t>MH271427.1</t>
  </si>
  <si>
    <t>MH271428.1</t>
  </si>
  <si>
    <t>MH271429.1</t>
  </si>
  <si>
    <t>MH271430.1</t>
  </si>
  <si>
    <t>MH271431.1</t>
  </si>
  <si>
    <t>MH271432.1</t>
  </si>
  <si>
    <t>MH271433.1</t>
  </si>
  <si>
    <t>MH271434.1</t>
  </si>
  <si>
    <t>MH271435.1</t>
  </si>
  <si>
    <t>MH271436.1</t>
  </si>
  <si>
    <t>MH271437.1</t>
  </si>
  <si>
    <t>MH271438.1</t>
  </si>
  <si>
    <t>MH271439.1</t>
  </si>
  <si>
    <t>MH271440.1</t>
  </si>
  <si>
    <t>MH271441.1</t>
  </si>
  <si>
    <t>MH271442.1</t>
  </si>
  <si>
    <t>MH271443.1</t>
  </si>
  <si>
    <t>MH271444.1</t>
  </si>
  <si>
    <t>MH426842.1</t>
  </si>
  <si>
    <t>MK933286.1</t>
  </si>
  <si>
    <t>MN654020.1</t>
  </si>
  <si>
    <t>MT184941.1</t>
  </si>
  <si>
    <t>MT184942.1</t>
  </si>
  <si>
    <t>MT184943.1</t>
  </si>
  <si>
    <t>MT184944.1</t>
  </si>
  <si>
    <t>MT701721.1</t>
  </si>
  <si>
    <t>MW430119.1</t>
  </si>
  <si>
    <t>MW430120.1</t>
  </si>
  <si>
    <t>MW430121.1</t>
  </si>
  <si>
    <t>MW430122.1</t>
  </si>
  <si>
    <t>MW430123.1</t>
  </si>
  <si>
    <t>MW430124.1</t>
  </si>
  <si>
    <t>MW430125.1</t>
  </si>
  <si>
    <t>MW848531.1</t>
  </si>
  <si>
    <t>MZ272454.1</t>
  </si>
  <si>
    <t>MZ272455.1</t>
  </si>
  <si>
    <t>MZ272456.1</t>
  </si>
  <si>
    <t>MZ272457.1</t>
  </si>
  <si>
    <t>MZ272458.1</t>
  </si>
  <si>
    <t>MZ272459.1</t>
  </si>
  <si>
    <t>MZ272460.1</t>
  </si>
  <si>
    <t>MZ272461.1</t>
  </si>
  <si>
    <t>MZ272462.1</t>
  </si>
  <si>
    <t>MZ272463.1</t>
  </si>
  <si>
    <t>MZ405635.1</t>
  </si>
  <si>
    <t>OL584377.1</t>
  </si>
  <si>
    <t>Primer mapping to accessions with the location of primers bases that do not match the target sequence shown.</t>
  </si>
  <si>
    <t>Region</t>
  </si>
  <si>
    <t xml:space="preserve">1_LEFT </t>
  </si>
  <si>
    <t xml:space="preserve">1_RIGHT </t>
  </si>
  <si>
    <t xml:space="preserve">2_LEFT </t>
  </si>
  <si>
    <t xml:space="preserve">2_RIGHT </t>
  </si>
  <si>
    <t xml:space="preserve">3_LEFT </t>
  </si>
  <si>
    <t xml:space="preserve">3_RIGHT </t>
  </si>
  <si>
    <t xml:space="preserve">4_LEFT </t>
  </si>
  <si>
    <t xml:space="preserve">4_RIGHT </t>
  </si>
  <si>
    <t xml:space="preserve">5_LEFT </t>
  </si>
  <si>
    <t xml:space="preserve">5_RIGHT </t>
  </si>
  <si>
    <t xml:space="preserve">6_LEFT </t>
  </si>
  <si>
    <t xml:space="preserve">6_RIGHT </t>
  </si>
  <si>
    <t xml:space="preserve">7_LEFT </t>
  </si>
  <si>
    <t xml:space="preserve">7_RIGHT </t>
  </si>
  <si>
    <t xml:space="preserve">8_LEFT </t>
  </si>
  <si>
    <t xml:space="preserve">8_RIGHT </t>
  </si>
  <si>
    <t xml:space="preserve">9_LEFT </t>
  </si>
  <si>
    <t xml:space="preserve">9_RIGHT </t>
  </si>
  <si>
    <t xml:space="preserve">10_LEFT </t>
  </si>
  <si>
    <t xml:space="preserve">10_RIGHT </t>
  </si>
  <si>
    <t xml:space="preserve">11_LEFT </t>
  </si>
  <si>
    <t xml:space="preserve">11_RIGHT </t>
  </si>
  <si>
    <t xml:space="preserve">12_LEFT </t>
  </si>
  <si>
    <t xml:space="preserve">12_RIGHT </t>
  </si>
  <si>
    <t xml:space="preserve">13_LEFT </t>
  </si>
  <si>
    <t xml:space="preserve">13_RIGHT </t>
  </si>
  <si>
    <t>Asia</t>
  </si>
  <si>
    <t>================C========</t>
  </si>
  <si>
    <t>===T==========A=========</t>
  </si>
  <si>
    <t>====C=================</t>
  </si>
  <si>
    <t>=======================G</t>
  </si>
  <si>
    <t>=======T==============</t>
  </si>
  <si>
    <t>==============A=====</t>
  </si>
  <si>
    <t>========G=============</t>
  </si>
  <si>
    <t>============G============</t>
  </si>
  <si>
    <t>========T=============</t>
  </si>
  <si>
    <t>=T=====C==============</t>
  </si>
  <si>
    <t>===T====================</t>
  </si>
  <si>
    <t>=================T=====G</t>
  </si>
  <si>
    <t>==============TG========</t>
  </si>
  <si>
    <t>=========G=============</t>
  </si>
  <si>
    <t>================C=======A</t>
  </si>
  <si>
    <t>=====G================</t>
  </si>
  <si>
    <t>===========A============</t>
  </si>
  <si>
    <t>=====C================</t>
  </si>
  <si>
    <t>=T====================</t>
  </si>
  <si>
    <t>===============C======</t>
  </si>
  <si>
    <t>==========C===========</t>
  </si>
  <si>
    <t>============G========A===</t>
  </si>
  <si>
    <t>================C========A</t>
  </si>
  <si>
    <t>========G===============</t>
  </si>
  <si>
    <t>No 5'-UTR sequence</t>
  </si>
  <si>
    <t>====C==T==C===========</t>
  </si>
  <si>
    <t>=============T===========</t>
  </si>
  <si>
    <t>===========A===========</t>
  </si>
  <si>
    <t>==============A=======</t>
  </si>
  <si>
    <t>======================A</t>
  </si>
  <si>
    <t>============G==T=========</t>
  </si>
  <si>
    <t>A===============C========A</t>
  </si>
  <si>
    <t>====A========A==========</t>
  </si>
  <si>
    <t>=============A========</t>
  </si>
  <si>
    <t>====G==============G==</t>
  </si>
  <si>
    <t>====C======C====T=====</t>
  </si>
  <si>
    <t>=============G==C==T===</t>
  </si>
  <si>
    <t>C==============T======</t>
  </si>
  <si>
    <t>===A==C=====C=========</t>
  </si>
  <si>
    <t>=====T==G==A=====T=====G</t>
  </si>
  <si>
    <t>==========C==G==C=====</t>
  </si>
  <si>
    <t>======G=====T==C==T==</t>
  </si>
  <si>
    <t>=======================T</t>
  </si>
  <si>
    <t>========T===========</t>
  </si>
  <si>
    <t>==G===========A==C=====</t>
  </si>
  <si>
    <t>=G==============T========</t>
  </si>
  <si>
    <t>==C========C========T==</t>
  </si>
  <si>
    <t>G===========G============</t>
  </si>
  <si>
    <t>=================A====</t>
  </si>
  <si>
    <t>==============C========</t>
  </si>
  <si>
    <t>==========G==A========</t>
  </si>
  <si>
    <t>=========A============</t>
  </si>
  <si>
    <t>No 5'-UTR region</t>
  </si>
  <si>
    <t>===================G==</t>
  </si>
  <si>
    <t>=====G=================</t>
  </si>
  <si>
    <t>====================T==</t>
  </si>
  <si>
    <t>=T=====C==G===========</t>
  </si>
  <si>
    <t>==================T==</t>
  </si>
  <si>
    <t>=C====================</t>
  </si>
  <si>
    <t>=====T==================</t>
  </si>
  <si>
    <t>==============G=======</t>
  </si>
  <si>
    <t>=====T=================</t>
  </si>
  <si>
    <t>===========A====C========</t>
  </si>
  <si>
    <t>=C=G==================</t>
  </si>
  <si>
    <t>=======T===C==========</t>
  </si>
  <si>
    <t>==================T====</t>
  </si>
  <si>
    <t>A===============C=======A</t>
  </si>
  <si>
    <t>============G==========</t>
  </si>
  <si>
    <t>A===============C========</t>
  </si>
  <si>
    <t>============T========</t>
  </si>
  <si>
    <t>Insufficent 5'-UTR length</t>
  </si>
  <si>
    <t>A====================</t>
  </si>
  <si>
    <t>==========C==G========</t>
  </si>
  <si>
    <t>==A=========================</t>
  </si>
  <si>
    <t>&gt; 8 mismatches</t>
  </si>
  <si>
    <t>==C===A====C==AGG==GG=</t>
  </si>
  <si>
    <t>==C========C==A========</t>
  </si>
  <si>
    <t>================A=======</t>
  </si>
  <si>
    <t>A=====================</t>
  </si>
  <si>
    <t>======T===============</t>
  </si>
  <si>
    <t>==T===============T==</t>
  </si>
  <si>
    <t>=======C=================</t>
  </si>
  <si>
    <t>=============G==C======</t>
  </si>
  <si>
    <t>C=====================</t>
  </si>
  <si>
    <t>====A===================</t>
  </si>
  <si>
    <t>===============T======</t>
  </si>
  <si>
    <t>================C=====</t>
  </si>
  <si>
    <t>==================C===</t>
  </si>
  <si>
    <t>========A=======C========</t>
  </si>
  <si>
    <t>=C=================C==</t>
  </si>
  <si>
    <t>Australia</t>
  </si>
  <si>
    <t>No match to 5'-UTR</t>
  </si>
  <si>
    <t>=================T======</t>
  </si>
  <si>
    <t>====A==================</t>
  </si>
  <si>
    <t>Europe</t>
  </si>
  <si>
    <t>====C======C==========</t>
  </si>
  <si>
    <t>=G===========T==T========</t>
  </si>
  <si>
    <t>==C========C===========</t>
  </si>
  <si>
    <t>===A==CG====C=========</t>
  </si>
  <si>
    <t>==A==============A====</t>
  </si>
  <si>
    <t>=C===========A========</t>
  </si>
  <si>
    <t>====C======C====T==C==</t>
  </si>
  <si>
    <t>=======T=====G==C==T===</t>
  </si>
  <si>
    <t>====C=====C==G==C=====</t>
  </si>
  <si>
    <t>===========C===========</t>
  </si>
  <si>
    <t>==========T============</t>
  </si>
  <si>
    <t>=C===============A====</t>
  </si>
  <si>
    <t>=========AC===========</t>
  </si>
  <si>
    <t>===========C====T=====</t>
  </si>
  <si>
    <t>================C==T===</t>
  </si>
  <si>
    <t>A==A==C=====C=========</t>
  </si>
  <si>
    <t>==C==T==G==A=====T=====G</t>
  </si>
  <si>
    <t>=====G==T===========</t>
  </si>
  <si>
    <t>===========C==========</t>
  </si>
  <si>
    <t>==============C=====T==</t>
  </si>
  <si>
    <t>C======================</t>
  </si>
  <si>
    <t>=============A==========</t>
  </si>
  <si>
    <t>====G=====C========G==</t>
  </si>
  <si>
    <t>=====G==T========G==</t>
  </si>
  <si>
    <t>====A==A=====A==========</t>
  </si>
  <si>
    <t>G===========G========A===</t>
  </si>
  <si>
    <t>=C==A========A==========</t>
  </si>
  <si>
    <t>=T========C==G==C=====</t>
  </si>
  <si>
    <t>=================C=====T</t>
  </si>
  <si>
    <t>==========A======A====</t>
  </si>
  <si>
    <t>==G========T==A==C=====</t>
  </si>
  <si>
    <t>====C=====C===========</t>
  </si>
  <si>
    <t>============G=====A==A===</t>
  </si>
  <si>
    <t>===================T=====</t>
  </si>
  <si>
    <t>==C===================</t>
  </si>
  <si>
    <t>=====C===========A====</t>
  </si>
  <si>
    <t>========G=====A=======</t>
  </si>
  <si>
    <t>===A==C=====C==A======</t>
  </si>
  <si>
    <t>=============A=====C==</t>
  </si>
  <si>
    <t>====G===========C==G==</t>
  </si>
  <si>
    <t>=G==C==T==GC=======C==</t>
  </si>
  <si>
    <t>=============G==CT=T===</t>
  </si>
  <si>
    <t>C===========C=========</t>
  </si>
  <si>
    <t>=====T=====A====AT==T==G</t>
  </si>
  <si>
    <t>==============T==C======</t>
  </si>
  <si>
    <t>==G===========A========</t>
  </si>
  <si>
    <t>==A===================</t>
  </si>
  <si>
    <t>=============T==T==T=====</t>
  </si>
  <si>
    <t>========G==C==A=======</t>
  </si>
  <si>
    <t>==C==T=====C========T==</t>
  </si>
  <si>
    <t>=========A===========T</t>
  </si>
  <si>
    <t>======G==============</t>
  </si>
  <si>
    <t>Middle East</t>
  </si>
  <si>
    <t>==============A========</t>
  </si>
  <si>
    <t>====G===========C=====</t>
  </si>
  <si>
    <t>===A========C=========</t>
  </si>
  <si>
    <t>========G==A====AT==T==G</t>
  </si>
  <si>
    <t>=============G==C=====</t>
  </si>
  <si>
    <t>============T=====T==</t>
  </si>
  <si>
    <t>=========A=====C======</t>
  </si>
  <si>
    <t>====G=================</t>
  </si>
  <si>
    <t>===============C==T==</t>
  </si>
  <si>
    <t>================C=========A</t>
  </si>
  <si>
    <t>================C==G==</t>
  </si>
  <si>
    <t>============C==T=G===C</t>
  </si>
  <si>
    <t>=================C======</t>
  </si>
  <si>
    <t>==A==========A======A=</t>
  </si>
  <si>
    <t>========G=====A=====G=</t>
  </si>
  <si>
    <t>==C==T=====C==A========</t>
  </si>
  <si>
    <t>G===========G=====A======</t>
  </si>
  <si>
    <t>===========A==========</t>
  </si>
  <si>
    <t>North America</t>
  </si>
  <si>
    <t>===G===================</t>
  </si>
  <si>
    <t>=======A================</t>
  </si>
  <si>
    <t>===================C==</t>
  </si>
  <si>
    <t>============G=====A======</t>
  </si>
  <si>
    <t>=========G========T====</t>
  </si>
  <si>
    <t>===================A========</t>
  </si>
  <si>
    <t>======A=====G=====A======</t>
  </si>
  <si>
    <t>=============A====T===</t>
  </si>
  <si>
    <t>=G==C==T==GC==========</t>
  </si>
  <si>
    <t>============C=========</t>
  </si>
  <si>
    <t>==G====================</t>
  </si>
  <si>
    <t>=============T==T========</t>
  </si>
  <si>
    <t>====================G=</t>
  </si>
  <si>
    <t>=========A========A===</t>
  </si>
  <si>
    <t>===============CC========</t>
  </si>
  <si>
    <t>==C================A====</t>
  </si>
  <si>
    <t>================C=====CA=</t>
  </si>
  <si>
    <t>Table 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</si>
</sst>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_-* #,##0.0_-;\-* #,##0.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11" fontId="0" fillId="0" borderId="0" xfId="0" applyNumberFormat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17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2" fillId="0" borderId="0" xfId="0" applyFont="1" applyBorder="1" applyAlignment="1"/>
    <xf numFmtId="0" fontId="0" fillId="0" borderId="0" xfId="0"/>
    <xf numFmtId="165" fontId="0" fillId="0" borderId="0" xfId="1" applyNumberFormat="1" applyFont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43" fontId="0" fillId="0" borderId="0" xfId="1" applyFont="1" applyAlignment="1">
      <alignment horizontal="center"/>
    </xf>
    <xf numFmtId="165" fontId="0" fillId="0" borderId="0" xfId="1" applyNumberFormat="1" applyFont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center"/>
    </xf>
    <xf numFmtId="165" fontId="0" fillId="0" borderId="10" xfId="1" applyNumberFormat="1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0" xfId="0" applyBorder="1"/>
    <xf numFmtId="11" fontId="0" fillId="0" borderId="10" xfId="0" applyNumberFormat="1" applyBorder="1" applyAlignment="1">
      <alignment horizontal="left" vertical="center"/>
    </xf>
    <xf numFmtId="165" fontId="0" fillId="0" borderId="0" xfId="0" applyNumberFormat="1" applyBorder="1"/>
    <xf numFmtId="165" fontId="0" fillId="0" borderId="0" xfId="0" applyNumberFormat="1"/>
    <xf numFmtId="43" fontId="0" fillId="0" borderId="0" xfId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43" fontId="0" fillId="0" borderId="10" xfId="1" applyFont="1" applyBorder="1" applyAlignment="1">
      <alignment horizontal="center"/>
    </xf>
    <xf numFmtId="43" fontId="0" fillId="0" borderId="0" xfId="0" applyNumberFormat="1" applyBorder="1"/>
    <xf numFmtId="0" fontId="0" fillId="0" borderId="11" xfId="0" applyBorder="1"/>
    <xf numFmtId="0" fontId="0" fillId="0" borderId="11" xfId="0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43" fontId="0" fillId="0" borderId="11" xfId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11" fontId="0" fillId="0" borderId="0" xfId="0" applyNumberFormat="1" applyBorder="1" applyAlignment="1">
      <alignment horizontal="left"/>
    </xf>
    <xf numFmtId="11" fontId="0" fillId="0" borderId="10" xfId="0" applyNumberFormat="1" applyBorder="1" applyAlignment="1">
      <alignment horizontal="left"/>
    </xf>
    <xf numFmtId="0" fontId="0" fillId="0" borderId="11" xfId="0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/>
    </xf>
    <xf numFmtId="164" fontId="0" fillId="0" borderId="0" xfId="0" applyNumberForma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Border="1" applyAlignment="1">
      <alignment horizontal="left" vertical="center"/>
    </xf>
    <xf numFmtId="0" fontId="20" fillId="0" borderId="13" xfId="0" applyFont="1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/>
    <xf numFmtId="166" fontId="0" fillId="0" borderId="0" xfId="1" applyNumberFormat="1" applyFont="1" applyBorder="1" applyAlignment="1">
      <alignment horizontal="center"/>
    </xf>
    <xf numFmtId="166" fontId="0" fillId="0" borderId="0" xfId="1" applyNumberFormat="1" applyFont="1" applyAlignment="1">
      <alignment horizontal="center"/>
    </xf>
    <xf numFmtId="166" fontId="0" fillId="0" borderId="10" xfId="1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43" fontId="0" fillId="0" borderId="0" xfId="0" applyNumberForma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4" xfId="0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center"/>
    </xf>
    <xf numFmtId="9" fontId="0" fillId="0" borderId="0" xfId="45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17" fillId="0" borderId="14" xfId="0" applyFont="1" applyBorder="1"/>
    <xf numFmtId="0" fontId="2" fillId="0" borderId="0" xfId="0" applyFont="1" applyAlignment="1">
      <alignment horizontal="left"/>
    </xf>
  </cellXfs>
  <cellStyles count="46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rmal 2" xfId="2" xr:uid="{85BA1E12-BEBD-4C70-8E45-9B22A27DE5A1}"/>
    <cellStyle name="Normal 3" xfId="3" xr:uid="{97B773F9-EB07-40E9-BC77-15B8253BEA8F}"/>
    <cellStyle name="Note" xfId="18" builtinId="10" customBuiltin="1"/>
    <cellStyle name="Output" xfId="13" builtinId="21" customBuiltin="1"/>
    <cellStyle name="Percent" xfId="45" builtinId="5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5BD3D-3DDF-404C-92F3-84C4E1F2701A}">
  <dimension ref="A1:I74"/>
  <sheetViews>
    <sheetView workbookViewId="0">
      <selection activeCell="F45" sqref="F45"/>
    </sheetView>
  </sheetViews>
  <sheetFormatPr defaultRowHeight="15" x14ac:dyDescent="0.25"/>
  <cols>
    <col min="1" max="1" width="26.85546875" bestFit="1" customWidth="1"/>
    <col min="2" max="2" width="14.28515625" style="27" bestFit="1" customWidth="1"/>
    <col min="3" max="3" width="14.28515625" bestFit="1" customWidth="1"/>
    <col min="4" max="4" width="9.7109375" bestFit="1" customWidth="1"/>
    <col min="5" max="5" width="12" bestFit="1" customWidth="1"/>
    <col min="6" max="6" width="13.42578125" bestFit="1" customWidth="1"/>
    <col min="7" max="9" width="11.5703125" bestFit="1" customWidth="1"/>
    <col min="10" max="10" width="12.7109375" bestFit="1" customWidth="1"/>
  </cols>
  <sheetData>
    <row r="1" spans="1:8" s="27" customFormat="1" x14ac:dyDescent="0.25">
      <c r="A1" s="1" t="s">
        <v>241</v>
      </c>
    </row>
    <row r="2" spans="1:8" s="27" customFormat="1" x14ac:dyDescent="0.25">
      <c r="A2" s="1" t="s">
        <v>240</v>
      </c>
    </row>
    <row r="3" spans="1:8" ht="45" x14ac:dyDescent="0.25">
      <c r="A3" s="20" t="s">
        <v>213</v>
      </c>
      <c r="B3" s="20" t="s">
        <v>48</v>
      </c>
      <c r="C3" s="20" t="s">
        <v>49</v>
      </c>
      <c r="D3" s="20" t="s">
        <v>44</v>
      </c>
      <c r="E3" s="20" t="s">
        <v>130</v>
      </c>
      <c r="F3" s="20" t="s">
        <v>45</v>
      </c>
      <c r="G3" s="63" t="s">
        <v>131</v>
      </c>
      <c r="H3" s="63" t="s">
        <v>132</v>
      </c>
    </row>
    <row r="4" spans="1:8" x14ac:dyDescent="0.25">
      <c r="A4" s="51">
        <f>10^-1</f>
        <v>0.1</v>
      </c>
      <c r="B4" s="3" t="s">
        <v>51</v>
      </c>
      <c r="C4" s="3" t="s">
        <v>52</v>
      </c>
      <c r="D4" s="57">
        <v>11.983700752258301</v>
      </c>
      <c r="E4" s="57">
        <v>11.765803337097168</v>
      </c>
      <c r="F4" s="57">
        <v>0.18885336816310883</v>
      </c>
      <c r="G4" s="57">
        <v>451532960</v>
      </c>
      <c r="H4" s="57">
        <f t="shared" ref="H4:H20" si="0">G4/3</f>
        <v>150510986.66666666</v>
      </c>
    </row>
    <row r="5" spans="1:8" x14ac:dyDescent="0.25">
      <c r="A5" s="51">
        <f>10^-1</f>
        <v>0.1</v>
      </c>
      <c r="B5" s="3" t="s">
        <v>51</v>
      </c>
      <c r="C5" s="3" t="s">
        <v>52</v>
      </c>
      <c r="D5" s="57">
        <v>11.664346694946289</v>
      </c>
      <c r="E5" s="57">
        <v>11.765803337097168</v>
      </c>
      <c r="F5" s="57">
        <v>0.18885336816310883</v>
      </c>
      <c r="G5" s="57">
        <v>451532960</v>
      </c>
      <c r="H5" s="57">
        <f t="shared" si="0"/>
        <v>150510986.66666666</v>
      </c>
    </row>
    <row r="6" spans="1:8" x14ac:dyDescent="0.25">
      <c r="A6" s="51">
        <f>10^-1</f>
        <v>0.1</v>
      </c>
      <c r="B6" s="3" t="s">
        <v>51</v>
      </c>
      <c r="C6" s="3" t="s">
        <v>52</v>
      </c>
      <c r="D6" s="57">
        <v>11.649362564086914</v>
      </c>
      <c r="E6" s="57">
        <v>11.765803337097168</v>
      </c>
      <c r="F6" s="57">
        <v>0.18885336816310883</v>
      </c>
      <c r="G6" s="57">
        <v>451532960</v>
      </c>
      <c r="H6" s="57">
        <f t="shared" si="0"/>
        <v>150510986.66666666</v>
      </c>
    </row>
    <row r="7" spans="1:8" x14ac:dyDescent="0.25">
      <c r="A7" s="51">
        <f>10^-2</f>
        <v>0.01</v>
      </c>
      <c r="B7" s="3" t="s">
        <v>51</v>
      </c>
      <c r="C7" s="3" t="s">
        <v>52</v>
      </c>
      <c r="D7" s="57">
        <v>15.287254333496094</v>
      </c>
      <c r="E7" s="57">
        <v>15.265599250793457</v>
      </c>
      <c r="F7" s="57">
        <v>5.1646396517753601E-2</v>
      </c>
      <c r="G7" s="57">
        <v>45153296</v>
      </c>
      <c r="H7" s="57">
        <f t="shared" si="0"/>
        <v>15051098.666666666</v>
      </c>
    </row>
    <row r="8" spans="1:8" x14ac:dyDescent="0.25">
      <c r="A8" s="51">
        <f t="shared" ref="A8:A9" si="1">10^-2</f>
        <v>0.01</v>
      </c>
      <c r="B8" s="3" t="s">
        <v>51</v>
      </c>
      <c r="C8" s="3" t="s">
        <v>52</v>
      </c>
      <c r="D8" s="57">
        <v>15.302894592285156</v>
      </c>
      <c r="E8" s="57">
        <v>15.265599250793457</v>
      </c>
      <c r="F8" s="57">
        <v>5.1646396517753601E-2</v>
      </c>
      <c r="G8" s="57">
        <v>45153296</v>
      </c>
      <c r="H8" s="57">
        <f t="shared" si="0"/>
        <v>15051098.666666666</v>
      </c>
    </row>
    <row r="9" spans="1:8" x14ac:dyDescent="0.25">
      <c r="A9" s="51">
        <f t="shared" si="1"/>
        <v>0.01</v>
      </c>
      <c r="B9" s="3" t="s">
        <v>51</v>
      </c>
      <c r="C9" s="3" t="s">
        <v>52</v>
      </c>
      <c r="D9" s="57">
        <v>15.20665168762207</v>
      </c>
      <c r="E9" s="57">
        <v>15.265599250793457</v>
      </c>
      <c r="F9" s="57">
        <v>5.1646396517753601E-2</v>
      </c>
      <c r="G9" s="57">
        <v>45153296</v>
      </c>
      <c r="H9" s="57">
        <f t="shared" si="0"/>
        <v>15051098.666666666</v>
      </c>
    </row>
    <row r="10" spans="1:8" x14ac:dyDescent="0.25">
      <c r="A10" s="51">
        <f>10^-3</f>
        <v>1E-3</v>
      </c>
      <c r="B10" s="3" t="s">
        <v>51</v>
      </c>
      <c r="C10" s="3" t="s">
        <v>52</v>
      </c>
      <c r="D10" s="57">
        <v>18.912435531616211</v>
      </c>
      <c r="E10" s="57">
        <v>18.953659057617188</v>
      </c>
      <c r="F10" s="57">
        <v>4.0921762585639954E-2</v>
      </c>
      <c r="G10" s="57">
        <v>4515329.5</v>
      </c>
      <c r="H10" s="57">
        <f t="shared" si="0"/>
        <v>1505109.8333333333</v>
      </c>
    </row>
    <row r="11" spans="1:8" x14ac:dyDescent="0.25">
      <c r="A11" s="51">
        <f t="shared" ref="A11:A12" si="2">10^-3</f>
        <v>1E-3</v>
      </c>
      <c r="B11" s="3" t="s">
        <v>51</v>
      </c>
      <c r="C11" s="3" t="s">
        <v>52</v>
      </c>
      <c r="D11" s="57">
        <v>18.954269409179688</v>
      </c>
      <c r="E11" s="57">
        <v>18.953659057617188</v>
      </c>
      <c r="F11" s="57">
        <v>4.0921762585639954E-2</v>
      </c>
      <c r="G11" s="57">
        <v>4515329.5</v>
      </c>
      <c r="H11" s="57">
        <f t="shared" si="0"/>
        <v>1505109.8333333333</v>
      </c>
    </row>
    <row r="12" spans="1:8" x14ac:dyDescent="0.25">
      <c r="A12" s="51">
        <f t="shared" si="2"/>
        <v>1E-3</v>
      </c>
      <c r="B12" s="3" t="s">
        <v>51</v>
      </c>
      <c r="C12" s="3" t="s">
        <v>52</v>
      </c>
      <c r="D12" s="57">
        <v>18.994272232055664</v>
      </c>
      <c r="E12" s="57">
        <v>18.953659057617188</v>
      </c>
      <c r="F12" s="57">
        <v>4.0921762585639954E-2</v>
      </c>
      <c r="G12" s="57">
        <v>4515329.5</v>
      </c>
      <c r="H12" s="57">
        <f t="shared" si="0"/>
        <v>1505109.8333333333</v>
      </c>
    </row>
    <row r="13" spans="1:8" x14ac:dyDescent="0.25">
      <c r="A13" s="51">
        <f>10^-4</f>
        <v>1E-4</v>
      </c>
      <c r="B13" s="3" t="s">
        <v>51</v>
      </c>
      <c r="C13" s="3" t="s">
        <v>52</v>
      </c>
      <c r="D13" s="57">
        <v>22.592155456542969</v>
      </c>
      <c r="E13" s="57">
        <v>22.550409317016602</v>
      </c>
      <c r="F13" s="57">
        <v>5.9037957340478897E-2</v>
      </c>
      <c r="G13" s="57">
        <v>451532.96875</v>
      </c>
      <c r="H13" s="57">
        <f t="shared" si="0"/>
        <v>150510.98958333334</v>
      </c>
    </row>
    <row r="14" spans="1:8" x14ac:dyDescent="0.25">
      <c r="A14" s="51">
        <f>10^-4</f>
        <v>1E-4</v>
      </c>
      <c r="B14" s="3" t="s">
        <v>51</v>
      </c>
      <c r="C14" s="3" t="s">
        <v>52</v>
      </c>
      <c r="D14" s="57">
        <v>22.508663177490234</v>
      </c>
      <c r="E14" s="57">
        <v>22.550409317016602</v>
      </c>
      <c r="F14" s="57">
        <v>5.9037957340478897E-2</v>
      </c>
      <c r="G14" s="57">
        <v>451532.96875</v>
      </c>
      <c r="H14" s="57">
        <f t="shared" si="0"/>
        <v>150510.98958333334</v>
      </c>
    </row>
    <row r="15" spans="1:8" x14ac:dyDescent="0.25">
      <c r="A15" s="51">
        <f>10^-5</f>
        <v>1.0000000000000001E-5</v>
      </c>
      <c r="B15" s="3" t="s">
        <v>51</v>
      </c>
      <c r="C15" s="3" t="s">
        <v>52</v>
      </c>
      <c r="D15" s="57">
        <v>25.957822799682617</v>
      </c>
      <c r="E15" s="57">
        <v>25.957822799682617</v>
      </c>
      <c r="F15" s="57" t="s">
        <v>43</v>
      </c>
      <c r="G15" s="57">
        <v>45153.296875</v>
      </c>
      <c r="H15" s="57">
        <f t="shared" si="0"/>
        <v>15051.098958333334</v>
      </c>
    </row>
    <row r="16" spans="1:8" x14ac:dyDescent="0.25">
      <c r="A16" s="51">
        <f>10^-6</f>
        <v>9.9999999999999995E-7</v>
      </c>
      <c r="B16" s="3" t="s">
        <v>51</v>
      </c>
      <c r="C16" s="3" t="s">
        <v>52</v>
      </c>
      <c r="D16" s="57">
        <v>29.752613067626953</v>
      </c>
      <c r="E16" s="57">
        <v>29.729055404663086</v>
      </c>
      <c r="F16" s="57">
        <v>0.13968710601329803</v>
      </c>
      <c r="G16" s="57">
        <v>4515.32958984375</v>
      </c>
      <c r="H16" s="57">
        <f t="shared" si="0"/>
        <v>1505.10986328125</v>
      </c>
    </row>
    <row r="17" spans="1:8" x14ac:dyDescent="0.25">
      <c r="A17" s="51">
        <f t="shared" ref="A17:A18" si="3">10^-6</f>
        <v>9.9999999999999995E-7</v>
      </c>
      <c r="B17" s="3" t="s">
        <v>51</v>
      </c>
      <c r="C17" s="3" t="s">
        <v>52</v>
      </c>
      <c r="D17" s="57">
        <v>29.855466842651367</v>
      </c>
      <c r="E17" s="57">
        <v>29.729055404663086</v>
      </c>
      <c r="F17" s="57">
        <v>0.13968710601329803</v>
      </c>
      <c r="G17" s="57">
        <v>4515.32958984375</v>
      </c>
      <c r="H17" s="57">
        <f t="shared" si="0"/>
        <v>1505.10986328125</v>
      </c>
    </row>
    <row r="18" spans="1:8" x14ac:dyDescent="0.25">
      <c r="A18" s="51">
        <f t="shared" si="3"/>
        <v>9.9999999999999995E-7</v>
      </c>
      <c r="B18" s="3" t="s">
        <v>51</v>
      </c>
      <c r="C18" s="3" t="s">
        <v>52</v>
      </c>
      <c r="D18" s="57">
        <v>29.57908821105957</v>
      </c>
      <c r="E18" s="57">
        <v>29.729055404663086</v>
      </c>
      <c r="F18" s="57">
        <v>0.13968710601329803</v>
      </c>
      <c r="G18" s="57">
        <v>4515.32958984375</v>
      </c>
      <c r="H18" s="57">
        <f t="shared" si="0"/>
        <v>1505.10986328125</v>
      </c>
    </row>
    <row r="19" spans="1:8" x14ac:dyDescent="0.25">
      <c r="A19" s="51">
        <f>10^-7</f>
        <v>9.9999999999999995E-8</v>
      </c>
      <c r="B19" s="3" t="s">
        <v>51</v>
      </c>
      <c r="C19" s="3" t="s">
        <v>52</v>
      </c>
      <c r="D19" s="57">
        <v>33.26171875</v>
      </c>
      <c r="E19" s="57">
        <v>33.340545654296875</v>
      </c>
      <c r="F19" s="57">
        <v>0.1114753782749176</v>
      </c>
      <c r="G19" s="57">
        <v>451.532958984375</v>
      </c>
      <c r="H19" s="57">
        <f t="shared" si="0"/>
        <v>150.510986328125</v>
      </c>
    </row>
    <row r="20" spans="1:8" x14ac:dyDescent="0.25">
      <c r="A20" s="51">
        <f>10^-7</f>
        <v>9.9999999999999995E-8</v>
      </c>
      <c r="B20" s="3" t="s">
        <v>51</v>
      </c>
      <c r="C20" s="3" t="s">
        <v>52</v>
      </c>
      <c r="D20" s="57">
        <v>33.419368743896484</v>
      </c>
      <c r="E20" s="57">
        <v>33.340545654296875</v>
      </c>
      <c r="F20" s="57">
        <v>0.1114753782749176</v>
      </c>
      <c r="G20" s="57">
        <v>451.532958984375</v>
      </c>
      <c r="H20" s="57">
        <f t="shared" si="0"/>
        <v>150.510986328125</v>
      </c>
    </row>
    <row r="22" spans="1:8" x14ac:dyDescent="0.25">
      <c r="A22" s="27"/>
      <c r="B22"/>
    </row>
    <row r="23" spans="1:8" x14ac:dyDescent="0.25">
      <c r="A23" s="27"/>
      <c r="B23"/>
    </row>
    <row r="24" spans="1:8" x14ac:dyDescent="0.25">
      <c r="A24" s="20" t="s">
        <v>213</v>
      </c>
      <c r="B24" s="15" t="s">
        <v>216</v>
      </c>
      <c r="C24" s="20" t="s">
        <v>130</v>
      </c>
    </row>
    <row r="25" spans="1:8" x14ac:dyDescent="0.25">
      <c r="A25" s="51">
        <f>10^-1</f>
        <v>0.1</v>
      </c>
      <c r="B25" s="16">
        <f>LOG10(A25)</f>
        <v>-1</v>
      </c>
      <c r="C25" s="57">
        <v>11.765803337097168</v>
      </c>
    </row>
    <row r="26" spans="1:8" x14ac:dyDescent="0.25">
      <c r="A26" s="51">
        <f t="shared" ref="A26" si="4">10^-2</f>
        <v>0.01</v>
      </c>
      <c r="B26" s="16">
        <f t="shared" ref="B26:B31" si="5">LOG10(A26)</f>
        <v>-2</v>
      </c>
      <c r="C26" s="57">
        <v>15.265599250793457</v>
      </c>
    </row>
    <row r="27" spans="1:8" x14ac:dyDescent="0.25">
      <c r="A27" s="51">
        <f t="shared" ref="A27" si="6">10^-3</f>
        <v>1E-3</v>
      </c>
      <c r="B27" s="16">
        <f t="shared" si="5"/>
        <v>-3</v>
      </c>
      <c r="C27" s="57">
        <v>18.953659057617188</v>
      </c>
    </row>
    <row r="28" spans="1:8" x14ac:dyDescent="0.25">
      <c r="A28" s="51">
        <f>10^-4</f>
        <v>1E-4</v>
      </c>
      <c r="B28" s="16">
        <f t="shared" si="5"/>
        <v>-4</v>
      </c>
      <c r="C28" s="57">
        <v>22.550409317016602</v>
      </c>
    </row>
    <row r="29" spans="1:8" x14ac:dyDescent="0.25">
      <c r="A29" s="51">
        <f>10^-5</f>
        <v>1.0000000000000001E-5</v>
      </c>
      <c r="B29" s="16">
        <f t="shared" si="5"/>
        <v>-5</v>
      </c>
      <c r="C29" s="57">
        <v>25.957822799682617</v>
      </c>
    </row>
    <row r="30" spans="1:8" x14ac:dyDescent="0.25">
      <c r="A30" s="51">
        <f>10^-6</f>
        <v>9.9999999999999995E-7</v>
      </c>
      <c r="B30" s="16">
        <f t="shared" si="5"/>
        <v>-6</v>
      </c>
      <c r="C30" s="57">
        <v>29.729055404663086</v>
      </c>
    </row>
    <row r="31" spans="1:8" x14ac:dyDescent="0.25">
      <c r="A31" s="51">
        <f>10^-7</f>
        <v>9.9999999999999995E-8</v>
      </c>
      <c r="B31" s="16">
        <f t="shared" si="5"/>
        <v>-7</v>
      </c>
      <c r="C31" s="57">
        <v>33.340545654296875</v>
      </c>
    </row>
    <row r="32" spans="1:8" x14ac:dyDescent="0.25">
      <c r="A32" s="27"/>
      <c r="B32"/>
    </row>
    <row r="33" spans="1:3" x14ac:dyDescent="0.25">
      <c r="A33" s="27" t="s">
        <v>214</v>
      </c>
      <c r="B33">
        <f>SLOPE(C25:C31,B25:B31)</f>
        <v>-3.5948322500501355</v>
      </c>
    </row>
    <row r="34" spans="1:3" x14ac:dyDescent="0.25">
      <c r="A34" s="27" t="s">
        <v>215</v>
      </c>
      <c r="B34">
        <f>((10^(-1/B33))-1)*100</f>
        <v>89.747951998272853</v>
      </c>
    </row>
    <row r="35" spans="1:3" x14ac:dyDescent="0.25">
      <c r="A35" s="27"/>
      <c r="B35"/>
    </row>
    <row r="36" spans="1:3" x14ac:dyDescent="0.25">
      <c r="A36" s="27"/>
      <c r="B36"/>
    </row>
    <row r="37" spans="1:3" x14ac:dyDescent="0.25">
      <c r="A37" s="20" t="s">
        <v>213</v>
      </c>
      <c r="B37" s="58" t="s">
        <v>216</v>
      </c>
      <c r="C37" s="20" t="s">
        <v>44</v>
      </c>
    </row>
    <row r="38" spans="1:3" x14ac:dyDescent="0.25">
      <c r="A38" s="4">
        <f>10^-1</f>
        <v>0.1</v>
      </c>
      <c r="B38" s="59">
        <f>LOG10(A38)</f>
        <v>-1</v>
      </c>
      <c r="C38" s="60">
        <v>11.983700752258301</v>
      </c>
    </row>
    <row r="39" spans="1:3" x14ac:dyDescent="0.25">
      <c r="A39" s="4">
        <f>10^-1</f>
        <v>0.1</v>
      </c>
      <c r="B39" s="59">
        <f t="shared" ref="B39:B54" si="7">LOG10(A39)</f>
        <v>-1</v>
      </c>
      <c r="C39" s="60">
        <v>11.664346694946289</v>
      </c>
    </row>
    <row r="40" spans="1:3" x14ac:dyDescent="0.25">
      <c r="A40" s="4">
        <f>10^-1</f>
        <v>0.1</v>
      </c>
      <c r="B40" s="59">
        <f t="shared" si="7"/>
        <v>-1</v>
      </c>
      <c r="C40" s="60">
        <v>11.649362564086914</v>
      </c>
    </row>
    <row r="41" spans="1:3" x14ac:dyDescent="0.25">
      <c r="A41" s="4">
        <f>10^-2</f>
        <v>0.01</v>
      </c>
      <c r="B41" s="59">
        <f t="shared" si="7"/>
        <v>-2</v>
      </c>
      <c r="C41" s="60">
        <v>15.287254333496094</v>
      </c>
    </row>
    <row r="42" spans="1:3" x14ac:dyDescent="0.25">
      <c r="A42" s="4">
        <f t="shared" ref="A42:A43" si="8">10^-2</f>
        <v>0.01</v>
      </c>
      <c r="B42" s="59">
        <f t="shared" si="7"/>
        <v>-2</v>
      </c>
      <c r="C42" s="60">
        <v>15.302894592285156</v>
      </c>
    </row>
    <row r="43" spans="1:3" x14ac:dyDescent="0.25">
      <c r="A43" s="4">
        <f t="shared" si="8"/>
        <v>0.01</v>
      </c>
      <c r="B43" s="59">
        <f t="shared" si="7"/>
        <v>-2</v>
      </c>
      <c r="C43" s="60">
        <v>15.20665168762207</v>
      </c>
    </row>
    <row r="44" spans="1:3" x14ac:dyDescent="0.25">
      <c r="A44" s="4">
        <f>10^-3</f>
        <v>1E-3</v>
      </c>
      <c r="B44" s="59">
        <f t="shared" si="7"/>
        <v>-3</v>
      </c>
      <c r="C44" s="60">
        <v>18.912435531616211</v>
      </c>
    </row>
    <row r="45" spans="1:3" x14ac:dyDescent="0.25">
      <c r="A45" s="4">
        <f t="shared" ref="A45:A46" si="9">10^-3</f>
        <v>1E-3</v>
      </c>
      <c r="B45" s="59">
        <f t="shared" si="7"/>
        <v>-3</v>
      </c>
      <c r="C45" s="60">
        <v>18.954269409179688</v>
      </c>
    </row>
    <row r="46" spans="1:3" x14ac:dyDescent="0.25">
      <c r="A46" s="4">
        <f t="shared" si="9"/>
        <v>1E-3</v>
      </c>
      <c r="B46" s="59">
        <f t="shared" si="7"/>
        <v>-3</v>
      </c>
      <c r="C46" s="60">
        <v>18.994272232055664</v>
      </c>
    </row>
    <row r="47" spans="1:3" x14ac:dyDescent="0.25">
      <c r="A47" s="4">
        <f>10^-4</f>
        <v>1E-4</v>
      </c>
      <c r="B47" s="59">
        <f t="shared" si="7"/>
        <v>-4</v>
      </c>
      <c r="C47" s="60">
        <v>22.592155456542969</v>
      </c>
    </row>
    <row r="48" spans="1:3" x14ac:dyDescent="0.25">
      <c r="A48" s="4">
        <f>10^-4</f>
        <v>1E-4</v>
      </c>
      <c r="B48" s="59">
        <f t="shared" si="7"/>
        <v>-4</v>
      </c>
      <c r="C48" s="60">
        <v>22.508663177490234</v>
      </c>
    </row>
    <row r="49" spans="1:3" x14ac:dyDescent="0.25">
      <c r="A49" s="4">
        <f>10^-5</f>
        <v>1.0000000000000001E-5</v>
      </c>
      <c r="B49" s="59">
        <f t="shared" si="7"/>
        <v>-5</v>
      </c>
      <c r="C49" s="60">
        <v>25.957822799682617</v>
      </c>
    </row>
    <row r="50" spans="1:3" x14ac:dyDescent="0.25">
      <c r="A50" s="4">
        <f>10^-6</f>
        <v>9.9999999999999995E-7</v>
      </c>
      <c r="B50" s="59">
        <f t="shared" si="7"/>
        <v>-6</v>
      </c>
      <c r="C50" s="60">
        <v>29.752613067626953</v>
      </c>
    </row>
    <row r="51" spans="1:3" x14ac:dyDescent="0.25">
      <c r="A51" s="4">
        <f t="shared" ref="A51:A52" si="10">10^-6</f>
        <v>9.9999999999999995E-7</v>
      </c>
      <c r="B51" s="59">
        <f t="shared" si="7"/>
        <v>-6</v>
      </c>
      <c r="C51" s="60">
        <v>29.855466842651367</v>
      </c>
    </row>
    <row r="52" spans="1:3" x14ac:dyDescent="0.25">
      <c r="A52" s="4">
        <f t="shared" si="10"/>
        <v>9.9999999999999995E-7</v>
      </c>
      <c r="B52" s="59">
        <f t="shared" si="7"/>
        <v>-6</v>
      </c>
      <c r="C52" s="60">
        <v>29.57908821105957</v>
      </c>
    </row>
    <row r="53" spans="1:3" x14ac:dyDescent="0.25">
      <c r="A53" s="4">
        <f>10^-7</f>
        <v>9.9999999999999995E-8</v>
      </c>
      <c r="B53" s="59">
        <f t="shared" si="7"/>
        <v>-7</v>
      </c>
      <c r="C53" s="60">
        <v>33.26171875</v>
      </c>
    </row>
    <row r="54" spans="1:3" x14ac:dyDescent="0.25">
      <c r="A54" s="4">
        <f>10^-7</f>
        <v>9.9999999999999995E-8</v>
      </c>
      <c r="B54" s="59">
        <f t="shared" si="7"/>
        <v>-7</v>
      </c>
      <c r="C54" s="60">
        <v>33.419368743896484</v>
      </c>
    </row>
    <row r="56" spans="1:3" x14ac:dyDescent="0.25">
      <c r="A56" s="27" t="s">
        <v>217</v>
      </c>
    </row>
    <row r="57" spans="1:3" ht="15.75" thickBot="1" x14ac:dyDescent="0.3">
      <c r="A57" s="27"/>
    </row>
    <row r="58" spans="1:3" x14ac:dyDescent="0.25">
      <c r="A58" s="61" t="s">
        <v>218</v>
      </c>
      <c r="B58" s="61"/>
    </row>
    <row r="59" spans="1:3" x14ac:dyDescent="0.25">
      <c r="A59" s="5" t="s">
        <v>219</v>
      </c>
      <c r="B59" s="5">
        <v>0.99993699416784276</v>
      </c>
    </row>
    <row r="60" spans="1:3" x14ac:dyDescent="0.25">
      <c r="A60" s="5" t="s">
        <v>220</v>
      </c>
      <c r="B60" s="5">
        <v>0.99987399230542051</v>
      </c>
    </row>
    <row r="61" spans="1:3" x14ac:dyDescent="0.25">
      <c r="A61" s="5" t="s">
        <v>221</v>
      </c>
      <c r="B61" s="5">
        <v>0.99986499175580767</v>
      </c>
    </row>
    <row r="62" spans="1:3" x14ac:dyDescent="0.25">
      <c r="A62" s="5" t="s">
        <v>222</v>
      </c>
      <c r="B62" s="5">
        <v>8.6461612091471352E-2</v>
      </c>
    </row>
    <row r="63" spans="1:3" ht="15.75" thickBot="1" x14ac:dyDescent="0.3">
      <c r="A63" s="62" t="s">
        <v>223</v>
      </c>
      <c r="B63" s="62">
        <v>16</v>
      </c>
    </row>
    <row r="66" spans="1:9" ht="15.75" thickBot="1" x14ac:dyDescent="0.3">
      <c r="A66" s="27" t="s">
        <v>224</v>
      </c>
      <c r="C66" s="27"/>
      <c r="D66" s="27"/>
      <c r="E66" s="27"/>
      <c r="F66" s="27"/>
      <c r="G66" s="27"/>
      <c r="H66" s="27"/>
      <c r="I66" s="27"/>
    </row>
    <row r="67" spans="1:9" x14ac:dyDescent="0.25">
      <c r="A67" s="61"/>
      <c r="B67" s="61" t="s">
        <v>228</v>
      </c>
      <c r="C67" s="61" t="s">
        <v>229</v>
      </c>
      <c r="D67" s="61" t="s">
        <v>230</v>
      </c>
      <c r="E67" s="61" t="s">
        <v>231</v>
      </c>
      <c r="F67" s="61" t="s">
        <v>232</v>
      </c>
      <c r="G67" s="16"/>
      <c r="H67" s="16"/>
      <c r="I67" s="16"/>
    </row>
    <row r="68" spans="1:9" x14ac:dyDescent="0.25">
      <c r="A68" s="5" t="s">
        <v>225</v>
      </c>
      <c r="B68" s="5">
        <v>1</v>
      </c>
      <c r="C68" s="5">
        <v>830.46799390792728</v>
      </c>
      <c r="D68" s="5">
        <v>830.46799390792728</v>
      </c>
      <c r="E68" s="5">
        <v>111090.32618198299</v>
      </c>
      <c r="F68" s="5">
        <v>1.0566489944405719E-28</v>
      </c>
      <c r="G68" s="16"/>
      <c r="H68" s="16"/>
      <c r="I68" s="16"/>
    </row>
    <row r="69" spans="1:9" x14ac:dyDescent="0.25">
      <c r="A69" s="5" t="s">
        <v>226</v>
      </c>
      <c r="B69" s="5">
        <v>14</v>
      </c>
      <c r="C69" s="5">
        <v>0.10465854511638491</v>
      </c>
      <c r="D69" s="5">
        <v>7.4756103654560644E-3</v>
      </c>
      <c r="E69" s="5"/>
      <c r="F69" s="5"/>
      <c r="G69" s="16"/>
      <c r="H69" s="16"/>
      <c r="I69" s="16"/>
    </row>
    <row r="70" spans="1:9" ht="15.75" thickBot="1" x14ac:dyDescent="0.3">
      <c r="A70" s="62" t="s">
        <v>202</v>
      </c>
      <c r="B70" s="62">
        <v>15</v>
      </c>
      <c r="C70" s="62">
        <v>830.5726524530437</v>
      </c>
      <c r="D70" s="62"/>
      <c r="E70" s="62"/>
      <c r="F70" s="62"/>
      <c r="G70" s="16"/>
      <c r="H70" s="16"/>
      <c r="I70" s="16"/>
    </row>
    <row r="71" spans="1:9" ht="15.75" thickBot="1" x14ac:dyDescent="0.3">
      <c r="A71" s="16"/>
      <c r="B71" s="16"/>
      <c r="C71" s="16"/>
      <c r="D71" s="16"/>
      <c r="E71" s="16"/>
      <c r="F71" s="16"/>
      <c r="G71" s="16"/>
      <c r="H71" s="16"/>
      <c r="I71" s="16"/>
    </row>
    <row r="72" spans="1:9" x14ac:dyDescent="0.25">
      <c r="A72" s="61"/>
      <c r="B72" s="61" t="s">
        <v>233</v>
      </c>
      <c r="C72" s="61" t="s">
        <v>222</v>
      </c>
      <c r="D72" s="61" t="s">
        <v>234</v>
      </c>
      <c r="E72" s="61" t="s">
        <v>235</v>
      </c>
      <c r="F72" s="61" t="s">
        <v>236</v>
      </c>
      <c r="G72" s="61" t="s">
        <v>237</v>
      </c>
      <c r="H72" s="61" t="s">
        <v>238</v>
      </c>
      <c r="I72" s="61" t="s">
        <v>239</v>
      </c>
    </row>
    <row r="73" spans="1:9" x14ac:dyDescent="0.25">
      <c r="A73" s="5" t="s">
        <v>227</v>
      </c>
      <c r="B73" s="5">
        <v>8.0701638801425126</v>
      </c>
      <c r="C73" s="5">
        <v>4.7201960235743495E-2</v>
      </c>
      <c r="D73" s="5">
        <v>170.97094781312521</v>
      </c>
      <c r="E73" s="5">
        <v>1.2071088393426405E-24</v>
      </c>
      <c r="F73" s="5">
        <v>7.9689257441852641</v>
      </c>
      <c r="G73" s="5">
        <v>8.1714020160997602</v>
      </c>
      <c r="H73" s="5">
        <v>7.9689257441852641</v>
      </c>
      <c r="I73" s="5">
        <v>8.1714020160997602</v>
      </c>
    </row>
    <row r="74" spans="1:9" ht="15.75" thickBot="1" x14ac:dyDescent="0.3">
      <c r="A74" s="62">
        <v>-1</v>
      </c>
      <c r="B74" s="62">
        <v>-3.6092864840638401</v>
      </c>
      <c r="C74" s="62">
        <v>1.0828872347612168E-2</v>
      </c>
      <c r="D74" s="62">
        <v>-333.30215448145992</v>
      </c>
      <c r="E74" s="62">
        <v>1.0566489944405869E-28</v>
      </c>
      <c r="F74" s="62">
        <v>-3.6325121053201599</v>
      </c>
      <c r="G74" s="62">
        <v>-3.5860608628075203</v>
      </c>
      <c r="H74" s="62">
        <v>-3.6325121053201599</v>
      </c>
      <c r="I74" s="62">
        <v>-3.5860608628075203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799E-EC6E-41B0-AC85-5389CF3BB47D}">
  <dimension ref="A1:G18"/>
  <sheetViews>
    <sheetView workbookViewId="0">
      <selection activeCell="B37" sqref="B37"/>
    </sheetView>
  </sheetViews>
  <sheetFormatPr defaultRowHeight="15" x14ac:dyDescent="0.25"/>
  <cols>
    <col min="1" max="1" width="12.140625" bestFit="1" customWidth="1"/>
    <col min="2" max="2" width="71.5703125" customWidth="1"/>
    <col min="3" max="3" width="16.28515625" bestFit="1" customWidth="1"/>
    <col min="4" max="4" width="14.85546875" bestFit="1" customWidth="1"/>
    <col min="5" max="5" width="42.7109375" bestFit="1" customWidth="1"/>
    <col min="6" max="6" width="25.5703125" bestFit="1" customWidth="1"/>
    <col min="7" max="7" width="13.85546875" bestFit="1" customWidth="1"/>
  </cols>
  <sheetData>
    <row r="1" spans="1:7" s="27" customFormat="1" x14ac:dyDescent="0.25">
      <c r="A1" s="1" t="s">
        <v>255</v>
      </c>
    </row>
    <row r="2" spans="1:7" x14ac:dyDescent="0.25">
      <c r="A2" s="1" t="s">
        <v>128</v>
      </c>
    </row>
    <row r="3" spans="1:7" s="27" customFormat="1" x14ac:dyDescent="0.25">
      <c r="A3" s="1"/>
    </row>
    <row r="4" spans="1:7" x14ac:dyDescent="0.25">
      <c r="A4" s="1" t="s">
        <v>65</v>
      </c>
      <c r="B4" s="1" t="s">
        <v>66</v>
      </c>
      <c r="C4" s="14" t="s">
        <v>67</v>
      </c>
      <c r="D4" s="14" t="s">
        <v>68</v>
      </c>
      <c r="E4" s="14" t="s">
        <v>69</v>
      </c>
      <c r="F4" s="14" t="s">
        <v>70</v>
      </c>
      <c r="G4" s="14" t="s">
        <v>71</v>
      </c>
    </row>
    <row r="5" spans="1:7" x14ac:dyDescent="0.25">
      <c r="A5" t="s">
        <v>72</v>
      </c>
      <c r="B5" t="s">
        <v>73</v>
      </c>
      <c r="C5" s="16">
        <v>6424</v>
      </c>
      <c r="D5" s="16">
        <v>2008</v>
      </c>
      <c r="E5" s="16" t="s">
        <v>74</v>
      </c>
      <c r="F5" s="16" t="s">
        <v>75</v>
      </c>
      <c r="G5" s="16" t="s">
        <v>76</v>
      </c>
    </row>
    <row r="6" spans="1:7" x14ac:dyDescent="0.25">
      <c r="A6" t="s">
        <v>77</v>
      </c>
      <c r="B6" t="s">
        <v>78</v>
      </c>
      <c r="C6" s="16">
        <v>6424</v>
      </c>
      <c r="D6" s="16">
        <v>2007</v>
      </c>
      <c r="E6" s="16" t="s">
        <v>74</v>
      </c>
      <c r="F6" s="16" t="s">
        <v>79</v>
      </c>
      <c r="G6" s="16" t="s">
        <v>80</v>
      </c>
    </row>
    <row r="7" spans="1:7" x14ac:dyDescent="0.25">
      <c r="A7" t="s">
        <v>81</v>
      </c>
      <c r="B7" t="s">
        <v>82</v>
      </c>
      <c r="C7" s="16">
        <v>6424</v>
      </c>
      <c r="D7" s="16">
        <v>2011</v>
      </c>
      <c r="E7" s="16" t="s">
        <v>74</v>
      </c>
      <c r="F7" s="16" t="s">
        <v>75</v>
      </c>
      <c r="G7" s="16" t="s">
        <v>83</v>
      </c>
    </row>
    <row r="8" spans="1:7" x14ac:dyDescent="0.25">
      <c r="A8" t="s">
        <v>84</v>
      </c>
      <c r="B8" t="s">
        <v>85</v>
      </c>
      <c r="C8" s="16">
        <v>6423</v>
      </c>
      <c r="D8" s="17">
        <v>41386</v>
      </c>
      <c r="E8" s="16" t="s">
        <v>86</v>
      </c>
      <c r="F8" s="16" t="s">
        <v>87</v>
      </c>
      <c r="G8" s="16" t="s">
        <v>88</v>
      </c>
    </row>
    <row r="9" spans="1:7" x14ac:dyDescent="0.25">
      <c r="A9" t="s">
        <v>89</v>
      </c>
      <c r="B9" t="s">
        <v>90</v>
      </c>
      <c r="C9" s="16">
        <v>6423</v>
      </c>
      <c r="D9" s="16">
        <v>2014</v>
      </c>
      <c r="E9" s="16" t="s">
        <v>91</v>
      </c>
      <c r="F9" s="16" t="s">
        <v>92</v>
      </c>
      <c r="G9" s="16" t="s">
        <v>93</v>
      </c>
    </row>
    <row r="10" spans="1:7" x14ac:dyDescent="0.25">
      <c r="A10" t="s">
        <v>94</v>
      </c>
      <c r="B10" t="s">
        <v>95</v>
      </c>
      <c r="C10" s="16">
        <v>6424</v>
      </c>
      <c r="D10" s="16">
        <v>2014</v>
      </c>
      <c r="E10" s="16" t="s">
        <v>91</v>
      </c>
      <c r="F10" s="16" t="s">
        <v>92</v>
      </c>
      <c r="G10" s="16" t="s">
        <v>96</v>
      </c>
    </row>
    <row r="11" spans="1:7" x14ac:dyDescent="0.25">
      <c r="A11" t="s">
        <v>97</v>
      </c>
      <c r="B11" t="s">
        <v>98</v>
      </c>
      <c r="C11" s="16">
        <v>6424</v>
      </c>
      <c r="D11" s="16">
        <v>2014</v>
      </c>
      <c r="E11" s="16" t="s">
        <v>99</v>
      </c>
      <c r="F11" s="16" t="s">
        <v>100</v>
      </c>
      <c r="G11" s="16" t="s">
        <v>101</v>
      </c>
    </row>
    <row r="12" spans="1:7" x14ac:dyDescent="0.25">
      <c r="A12" t="s">
        <v>102</v>
      </c>
      <c r="B12" t="s">
        <v>103</v>
      </c>
      <c r="C12" s="16">
        <v>6424</v>
      </c>
      <c r="D12" s="16">
        <v>2014</v>
      </c>
      <c r="E12" s="16" t="s">
        <v>99</v>
      </c>
      <c r="F12" s="16" t="s">
        <v>100</v>
      </c>
      <c r="G12" s="16" t="s">
        <v>104</v>
      </c>
    </row>
    <row r="13" spans="1:7" x14ac:dyDescent="0.25">
      <c r="A13" t="s">
        <v>105</v>
      </c>
      <c r="B13" t="s">
        <v>106</v>
      </c>
      <c r="C13" s="16">
        <v>6424</v>
      </c>
      <c r="D13" s="16"/>
      <c r="E13" s="16" t="s">
        <v>107</v>
      </c>
      <c r="F13" s="16" t="s">
        <v>108</v>
      </c>
      <c r="G13" s="16" t="s">
        <v>109</v>
      </c>
    </row>
    <row r="14" spans="1:7" x14ac:dyDescent="0.25">
      <c r="A14" t="s">
        <v>110</v>
      </c>
      <c r="B14" t="s">
        <v>111</v>
      </c>
      <c r="C14" s="16">
        <v>6423</v>
      </c>
      <c r="D14" s="16"/>
      <c r="E14" s="16" t="s">
        <v>107</v>
      </c>
      <c r="F14" s="16" t="s">
        <v>112</v>
      </c>
      <c r="G14" s="16" t="s">
        <v>113</v>
      </c>
    </row>
    <row r="15" spans="1:7" x14ac:dyDescent="0.25">
      <c r="A15" t="s">
        <v>114</v>
      </c>
      <c r="B15" t="s">
        <v>115</v>
      </c>
      <c r="C15" s="16">
        <v>6424</v>
      </c>
      <c r="D15" s="16"/>
      <c r="E15" s="16" t="s">
        <v>107</v>
      </c>
      <c r="F15" s="16" t="s">
        <v>79</v>
      </c>
      <c r="G15" s="16" t="s">
        <v>116</v>
      </c>
    </row>
    <row r="16" spans="1:7" x14ac:dyDescent="0.25">
      <c r="A16" t="s">
        <v>117</v>
      </c>
      <c r="B16" t="s">
        <v>118</v>
      </c>
      <c r="C16" s="16">
        <v>6423</v>
      </c>
      <c r="D16" s="18">
        <v>42552</v>
      </c>
      <c r="E16" s="16" t="s">
        <v>119</v>
      </c>
      <c r="F16" s="16" t="s">
        <v>75</v>
      </c>
      <c r="G16" s="16" t="s">
        <v>120</v>
      </c>
    </row>
    <row r="17" spans="1:7" x14ac:dyDescent="0.25">
      <c r="A17" t="s">
        <v>121</v>
      </c>
      <c r="B17" t="s">
        <v>122</v>
      </c>
      <c r="C17" s="16">
        <v>6408</v>
      </c>
      <c r="D17" s="18">
        <v>41791</v>
      </c>
      <c r="E17" s="16" t="s">
        <v>123</v>
      </c>
      <c r="F17" s="16" t="s">
        <v>124</v>
      </c>
      <c r="G17" s="16" t="s">
        <v>125</v>
      </c>
    </row>
    <row r="18" spans="1:7" x14ac:dyDescent="0.25">
      <c r="A18" t="s">
        <v>126</v>
      </c>
      <c r="B18" t="s">
        <v>127</v>
      </c>
      <c r="C18" s="16">
        <v>6424</v>
      </c>
      <c r="D18" s="16"/>
      <c r="E18" s="16"/>
      <c r="F18" s="16"/>
      <c r="G18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23693-D0B0-4A1F-AF32-CAECA258507E}">
  <dimension ref="A1:L50"/>
  <sheetViews>
    <sheetView workbookViewId="0">
      <selection activeCell="A2" sqref="A2"/>
    </sheetView>
  </sheetViews>
  <sheetFormatPr defaultRowHeight="15" x14ac:dyDescent="0.25"/>
  <cols>
    <col min="1" max="1" width="33.85546875" style="2" bestFit="1" customWidth="1"/>
    <col min="2" max="2" width="8.85546875" style="2" bestFit="1" customWidth="1"/>
    <col min="3" max="3" width="9.85546875" style="2" customWidth="1"/>
    <col min="4" max="4" width="14.140625" style="2" bestFit="1" customWidth="1"/>
    <col min="5" max="5" width="14.5703125" style="2" bestFit="1" customWidth="1"/>
    <col min="6" max="6" width="12.85546875" style="2" bestFit="1" customWidth="1"/>
    <col min="7" max="7" width="16.85546875" style="2" bestFit="1" customWidth="1"/>
    <col min="8" max="8" width="21.28515625" style="2" bestFit="1" customWidth="1"/>
    <col min="9" max="9" width="19" style="2" bestFit="1" customWidth="1"/>
    <col min="10" max="10" width="20.7109375" style="2" bestFit="1" customWidth="1"/>
    <col min="11" max="11" width="20.5703125" style="2" bestFit="1" customWidth="1"/>
    <col min="12" max="12" width="9.140625" style="27"/>
  </cols>
  <sheetData>
    <row r="1" spans="1:12" s="27" customFormat="1" x14ac:dyDescent="0.25">
      <c r="A1" s="15" t="s">
        <v>242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s="27" customFormat="1" x14ac:dyDescent="0.25">
      <c r="A2" s="15" t="s">
        <v>135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s="27" customForma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30" x14ac:dyDescent="0.25">
      <c r="A4" s="23" t="s">
        <v>47</v>
      </c>
      <c r="B4" s="7" t="s">
        <v>48</v>
      </c>
      <c r="C4" s="7" t="s">
        <v>49</v>
      </c>
      <c r="D4" s="7" t="s">
        <v>44</v>
      </c>
      <c r="E4" s="7" t="s">
        <v>130</v>
      </c>
      <c r="F4" s="7" t="s">
        <v>45</v>
      </c>
      <c r="G4" s="7" t="s">
        <v>131</v>
      </c>
      <c r="H4" s="7" t="s">
        <v>132</v>
      </c>
      <c r="I4" s="7" t="s">
        <v>133</v>
      </c>
      <c r="J4" s="7" t="s">
        <v>134</v>
      </c>
      <c r="K4"/>
      <c r="L4" s="7"/>
    </row>
    <row r="5" spans="1:12" x14ac:dyDescent="0.25">
      <c r="A5" s="3" t="s">
        <v>136</v>
      </c>
      <c r="B5" s="2" t="s">
        <v>51</v>
      </c>
      <c r="C5" s="2" t="s">
        <v>129</v>
      </c>
      <c r="D5" s="25">
        <v>10.3340136104088</v>
      </c>
      <c r="E5" s="22">
        <v>9.4898359501679899</v>
      </c>
      <c r="F5" s="22">
        <v>1.1938474961649399</v>
      </c>
      <c r="G5" s="66">
        <v>1102088479.8459201</v>
      </c>
      <c r="H5" s="66">
        <f>G5/3</f>
        <v>367362826.61530668</v>
      </c>
      <c r="I5" s="66">
        <v>724858723.9915967</v>
      </c>
      <c r="J5" s="66">
        <v>505575546.56228971</v>
      </c>
      <c r="K5"/>
      <c r="L5" s="4"/>
    </row>
    <row r="6" spans="1:12" x14ac:dyDescent="0.25">
      <c r="A6" s="3" t="s">
        <v>136</v>
      </c>
      <c r="B6" s="2" t="s">
        <v>51</v>
      </c>
      <c r="C6" s="2" t="s">
        <v>129</v>
      </c>
      <c r="D6" s="25"/>
      <c r="E6" s="22"/>
      <c r="F6" s="22"/>
      <c r="G6" s="66"/>
      <c r="H6" s="66"/>
      <c r="I6" s="66"/>
      <c r="J6" s="66"/>
      <c r="K6"/>
      <c r="L6" s="4"/>
    </row>
    <row r="7" spans="1:12" x14ac:dyDescent="0.25">
      <c r="A7" s="3" t="s">
        <v>136</v>
      </c>
      <c r="B7" s="2" t="s">
        <v>51</v>
      </c>
      <c r="C7" s="2" t="s">
        <v>129</v>
      </c>
      <c r="D7" s="25">
        <v>8.6456582899271801</v>
      </c>
      <c r="E7" s="22">
        <v>9.4898359501679899</v>
      </c>
      <c r="F7" s="22">
        <v>1.1938474961649399</v>
      </c>
      <c r="G7" s="66">
        <v>3247063864.1036601</v>
      </c>
      <c r="H7" s="66">
        <f t="shared" ref="H7:H42" si="0">G7/3</f>
        <v>1082354621.3678868</v>
      </c>
      <c r="I7" s="66">
        <v>724858723.9915967</v>
      </c>
      <c r="J7" s="66">
        <v>505575546.56228971</v>
      </c>
      <c r="K7"/>
      <c r="L7" s="4"/>
    </row>
    <row r="8" spans="1:12" x14ac:dyDescent="0.25">
      <c r="A8" s="4">
        <v>0.1</v>
      </c>
      <c r="B8" s="2" t="s">
        <v>51</v>
      </c>
      <c r="C8" s="2" t="s">
        <v>129</v>
      </c>
      <c r="D8" s="25">
        <v>11.2466648774343</v>
      </c>
      <c r="E8" s="22">
        <v>11.800976601850834</v>
      </c>
      <c r="F8" s="22">
        <v>0.48029518211242417</v>
      </c>
      <c r="G8" s="66">
        <v>614535819.58760703</v>
      </c>
      <c r="H8" s="66">
        <f t="shared" si="0"/>
        <v>204845273.195869</v>
      </c>
      <c r="I8" s="66">
        <v>148495974.80134454</v>
      </c>
      <c r="J8" s="66">
        <v>48814341.170904271</v>
      </c>
      <c r="K8"/>
      <c r="L8" s="4"/>
    </row>
    <row r="9" spans="1:12" x14ac:dyDescent="0.25">
      <c r="A9" s="4">
        <v>0.1</v>
      </c>
      <c r="B9" s="2" t="s">
        <v>51</v>
      </c>
      <c r="C9" s="2" t="s">
        <v>129</v>
      </c>
      <c r="D9" s="25">
        <v>12.062726423322299</v>
      </c>
      <c r="E9" s="22">
        <v>11.800976601850834</v>
      </c>
      <c r="F9" s="22">
        <v>0.48029518211242417</v>
      </c>
      <c r="G9" s="66">
        <v>364522907.27626002</v>
      </c>
      <c r="H9" s="66">
        <f t="shared" si="0"/>
        <v>121507635.75875334</v>
      </c>
      <c r="I9" s="66">
        <v>148495974.80134454</v>
      </c>
      <c r="J9" s="66">
        <v>48814341.170904271</v>
      </c>
      <c r="K9"/>
      <c r="L9" s="4"/>
    </row>
    <row r="10" spans="1:12" x14ac:dyDescent="0.25">
      <c r="A10" s="4">
        <v>0.1</v>
      </c>
      <c r="B10" s="2" t="s">
        <v>51</v>
      </c>
      <c r="C10" s="2" t="s">
        <v>129</v>
      </c>
      <c r="D10" s="25">
        <v>12.0935385047959</v>
      </c>
      <c r="E10" s="22">
        <v>11.800976601850834</v>
      </c>
      <c r="F10" s="22">
        <v>0.48029518211242417</v>
      </c>
      <c r="G10" s="66">
        <v>357405046.348234</v>
      </c>
      <c r="H10" s="66">
        <f t="shared" si="0"/>
        <v>119135015.44941133</v>
      </c>
      <c r="I10" s="66">
        <v>148495974.80134454</v>
      </c>
      <c r="J10" s="66">
        <v>48814341.170904271</v>
      </c>
      <c r="K10"/>
      <c r="L10" s="4"/>
    </row>
    <row r="11" spans="1:12" x14ac:dyDescent="0.25">
      <c r="A11" s="4">
        <v>0.01</v>
      </c>
      <c r="B11" s="2" t="s">
        <v>51</v>
      </c>
      <c r="C11" s="2" t="s">
        <v>129</v>
      </c>
      <c r="D11" s="25">
        <v>14.687625632258101</v>
      </c>
      <c r="E11" s="22">
        <v>15.030658755599767</v>
      </c>
      <c r="F11" s="22">
        <v>0.40585838671122082</v>
      </c>
      <c r="G11" s="66">
        <v>67942308.505789906</v>
      </c>
      <c r="H11" s="66">
        <f t="shared" si="0"/>
        <v>22647436.168596637</v>
      </c>
      <c r="I11" s="66">
        <v>18581696.078440581</v>
      </c>
      <c r="J11" s="66">
        <v>4560628.3105658395</v>
      </c>
      <c r="K11"/>
      <c r="L11" s="4"/>
    </row>
    <row r="12" spans="1:12" x14ac:dyDescent="0.25">
      <c r="A12" s="4">
        <v>0.01</v>
      </c>
      <c r="B12" s="2" t="s">
        <v>51</v>
      </c>
      <c r="C12" s="2" t="s">
        <v>129</v>
      </c>
      <c r="D12" s="25">
        <v>14.9256482168235</v>
      </c>
      <c r="E12" s="22">
        <v>15.030658755599767</v>
      </c>
      <c r="F12" s="22">
        <v>0.40585838671122082</v>
      </c>
      <c r="G12" s="66">
        <v>58342157.4030215</v>
      </c>
      <c r="H12" s="66">
        <f t="shared" si="0"/>
        <v>19447385.801007167</v>
      </c>
      <c r="I12" s="66">
        <v>18581696.078440581</v>
      </c>
      <c r="J12" s="66">
        <v>4560628.3105658395</v>
      </c>
      <c r="K12"/>
      <c r="L12" s="4"/>
    </row>
    <row r="13" spans="1:12" x14ac:dyDescent="0.25">
      <c r="A13" s="4">
        <v>0.01</v>
      </c>
      <c r="B13" s="2" t="s">
        <v>51</v>
      </c>
      <c r="C13" s="2" t="s">
        <v>129</v>
      </c>
      <c r="D13" s="25">
        <v>15.478702417717701</v>
      </c>
      <c r="E13" s="22">
        <v>15.030658755599767</v>
      </c>
      <c r="F13" s="22">
        <v>0.40585838671122082</v>
      </c>
      <c r="G13" s="66">
        <v>40950798.797153801</v>
      </c>
      <c r="H13" s="66">
        <f t="shared" si="0"/>
        <v>13650266.265717933</v>
      </c>
      <c r="I13" s="66">
        <v>18581696.078440581</v>
      </c>
      <c r="J13" s="66">
        <v>4560628.3105658395</v>
      </c>
      <c r="K13"/>
      <c r="L13" s="4"/>
    </row>
    <row r="14" spans="1:12" x14ac:dyDescent="0.25">
      <c r="A14" s="4">
        <v>1E-3</v>
      </c>
      <c r="B14" s="2" t="s">
        <v>51</v>
      </c>
      <c r="C14" s="2" t="s">
        <v>129</v>
      </c>
      <c r="D14" s="25">
        <v>15.887986985669899</v>
      </c>
      <c r="E14" s="22">
        <v>18.031849772946469</v>
      </c>
      <c r="F14" s="22">
        <v>1.8635180715490207</v>
      </c>
      <c r="G14" s="66">
        <v>31513939.728408501</v>
      </c>
      <c r="H14" s="66">
        <f t="shared" si="0"/>
        <v>10504646.576136166</v>
      </c>
      <c r="I14" s="66">
        <v>4400507.6528104562</v>
      </c>
      <c r="J14" s="66">
        <v>5288129.094246774</v>
      </c>
      <c r="K14"/>
      <c r="L14" s="4"/>
    </row>
    <row r="15" spans="1:12" x14ac:dyDescent="0.25">
      <c r="A15" s="4">
        <v>1E-3</v>
      </c>
      <c r="B15" s="2" t="s">
        <v>51</v>
      </c>
      <c r="C15" s="2" t="s">
        <v>129</v>
      </c>
      <c r="D15" s="25">
        <v>19.263746365887101</v>
      </c>
      <c r="E15" s="22">
        <v>18.031849772946469</v>
      </c>
      <c r="F15" s="22">
        <v>1.8635180715490207</v>
      </c>
      <c r="G15" s="66">
        <v>3632606.5788895199</v>
      </c>
      <c r="H15" s="66">
        <f t="shared" si="0"/>
        <v>1210868.8596298399</v>
      </c>
      <c r="I15" s="66">
        <v>4400507.6528104562</v>
      </c>
      <c r="J15" s="66">
        <v>5288129.094246774</v>
      </c>
      <c r="K15"/>
      <c r="L15" s="4"/>
    </row>
    <row r="16" spans="1:12" x14ac:dyDescent="0.25">
      <c r="A16" s="4">
        <v>1E-3</v>
      </c>
      <c r="B16" s="2" t="s">
        <v>51</v>
      </c>
      <c r="C16" s="2" t="s">
        <v>129</v>
      </c>
      <c r="D16" s="25">
        <v>18.943815967282401</v>
      </c>
      <c r="E16" s="22">
        <v>18.031849772946469</v>
      </c>
      <c r="F16" s="22">
        <v>1.8635180715490207</v>
      </c>
      <c r="G16" s="66">
        <v>4458022.5679960903</v>
      </c>
      <c r="H16" s="66">
        <f t="shared" si="0"/>
        <v>1486007.5226653635</v>
      </c>
      <c r="I16" s="66">
        <v>4400507.6528104562</v>
      </c>
      <c r="J16" s="66">
        <v>5288129.094246774</v>
      </c>
      <c r="K16"/>
      <c r="L16" s="4"/>
    </row>
    <row r="17" spans="1:12" x14ac:dyDescent="0.25">
      <c r="A17" s="4">
        <v>1E-4</v>
      </c>
      <c r="B17" s="2" t="s">
        <v>51</v>
      </c>
      <c r="C17" s="2" t="s">
        <v>129</v>
      </c>
      <c r="D17" s="25">
        <v>21.865986427722301</v>
      </c>
      <c r="E17" s="22">
        <v>21.470127626118998</v>
      </c>
      <c r="F17" s="22">
        <v>0.7764378651435534</v>
      </c>
      <c r="G17" s="66">
        <v>686960.70426347503</v>
      </c>
      <c r="H17" s="66">
        <f t="shared" si="0"/>
        <v>228986.90142115834</v>
      </c>
      <c r="I17" s="66">
        <v>322121.81135159679</v>
      </c>
      <c r="J17" s="66">
        <v>174102.3141316023</v>
      </c>
      <c r="K17"/>
      <c r="L17" s="4"/>
    </row>
    <row r="18" spans="1:12" x14ac:dyDescent="0.25">
      <c r="A18" s="4">
        <v>1E-4</v>
      </c>
      <c r="B18" s="2" t="s">
        <v>51</v>
      </c>
      <c r="C18" s="2" t="s">
        <v>129</v>
      </c>
      <c r="D18" s="25">
        <v>21.968852813562901</v>
      </c>
      <c r="E18" s="22">
        <v>21.470127626118998</v>
      </c>
      <c r="F18" s="22">
        <v>0.7764378651435534</v>
      </c>
      <c r="G18" s="66">
        <v>643191.69263095595</v>
      </c>
      <c r="H18" s="66">
        <f t="shared" si="0"/>
        <v>214397.23087698533</v>
      </c>
      <c r="I18" s="66">
        <v>322121.81135159679</v>
      </c>
      <c r="J18" s="66">
        <v>174102.3141316023</v>
      </c>
      <c r="K18"/>
      <c r="L18" s="4"/>
    </row>
    <row r="19" spans="1:12" x14ac:dyDescent="0.25">
      <c r="A19" s="4">
        <v>1E-4</v>
      </c>
      <c r="B19" s="2" t="s">
        <v>51</v>
      </c>
      <c r="C19" s="2" t="s">
        <v>129</v>
      </c>
      <c r="D19" s="25">
        <v>20.575543637071799</v>
      </c>
      <c r="E19" s="22">
        <v>21.470127626118998</v>
      </c>
      <c r="F19" s="22">
        <v>0.7764378651435534</v>
      </c>
      <c r="G19" s="66">
        <v>1568943.9052699399</v>
      </c>
      <c r="H19" s="66">
        <f t="shared" si="0"/>
        <v>522981.30175664666</v>
      </c>
      <c r="I19" s="66">
        <v>322121.81135159679</v>
      </c>
      <c r="J19" s="66">
        <v>174102.3141316023</v>
      </c>
      <c r="K19"/>
      <c r="L19" s="4"/>
    </row>
    <row r="20" spans="1:12" x14ac:dyDescent="0.25">
      <c r="A20" s="4">
        <v>1.0000000000000001E-5</v>
      </c>
      <c r="B20" s="2" t="s">
        <v>51</v>
      </c>
      <c r="C20" s="2" t="s">
        <v>129</v>
      </c>
      <c r="D20" s="25">
        <v>25.3657701158048</v>
      </c>
      <c r="E20" s="22">
        <v>25.650204582161336</v>
      </c>
      <c r="F20" s="22">
        <v>0.27253577910941984</v>
      </c>
      <c r="G20" s="66">
        <v>73143.425759893202</v>
      </c>
      <c r="H20" s="66">
        <f t="shared" si="0"/>
        <v>24381.141919964401</v>
      </c>
      <c r="I20" s="66">
        <v>20531.691877738122</v>
      </c>
      <c r="J20" s="66">
        <v>3610.3982353088309</v>
      </c>
      <c r="K20"/>
      <c r="L20" s="4"/>
    </row>
    <row r="21" spans="1:12" x14ac:dyDescent="0.25">
      <c r="A21" s="4">
        <v>1.0000000000000001E-5</v>
      </c>
      <c r="B21" s="2" t="s">
        <v>51</v>
      </c>
      <c r="C21" s="2" t="s">
        <v>129</v>
      </c>
      <c r="D21" s="25">
        <v>25.909034536155701</v>
      </c>
      <c r="E21" s="22">
        <v>25.650204582161336</v>
      </c>
      <c r="F21" s="22">
        <v>0.27253577910941984</v>
      </c>
      <c r="G21" s="66">
        <v>51662.597337615698</v>
      </c>
      <c r="H21" s="66">
        <f t="shared" si="0"/>
        <v>17220.865779205233</v>
      </c>
      <c r="I21" s="66">
        <v>20531.691877738122</v>
      </c>
      <c r="J21" s="66">
        <v>3610.3982353088309</v>
      </c>
      <c r="K21"/>
      <c r="L21" s="4"/>
    </row>
    <row r="22" spans="1:12" x14ac:dyDescent="0.25">
      <c r="A22" s="4">
        <v>1.0000000000000001E-5</v>
      </c>
      <c r="B22" s="2" t="s">
        <v>51</v>
      </c>
      <c r="C22" s="2" t="s">
        <v>129</v>
      </c>
      <c r="D22" s="25">
        <v>25.675809094523501</v>
      </c>
      <c r="E22" s="22">
        <v>25.650204582161336</v>
      </c>
      <c r="F22" s="22">
        <v>0.27253577910941984</v>
      </c>
      <c r="G22" s="66">
        <v>59979.203802134201</v>
      </c>
      <c r="H22" s="66">
        <f t="shared" si="0"/>
        <v>19993.067934044735</v>
      </c>
      <c r="I22" s="66">
        <v>20531.691877738122</v>
      </c>
      <c r="J22" s="66">
        <v>3610.3982353088309</v>
      </c>
      <c r="K22"/>
      <c r="L22" s="4"/>
    </row>
    <row r="23" spans="1:12" x14ac:dyDescent="0.25">
      <c r="A23" s="4">
        <v>9.9999999999999995E-7</v>
      </c>
      <c r="B23" s="2" t="s">
        <v>51</v>
      </c>
      <c r="C23" s="2" t="s">
        <v>129</v>
      </c>
      <c r="D23" s="25">
        <v>29.026492510762399</v>
      </c>
      <c r="E23" s="22">
        <v>29.04987343759483</v>
      </c>
      <c r="F23" s="22">
        <v>0.17062694806888989</v>
      </c>
      <c r="G23" s="66">
        <v>7025.6444315828103</v>
      </c>
      <c r="H23" s="66">
        <f t="shared" si="0"/>
        <v>2341.8814771942702</v>
      </c>
      <c r="I23" s="66">
        <v>2316.2113603716834</v>
      </c>
      <c r="J23" s="66">
        <v>249.77051177609798</v>
      </c>
      <c r="K23"/>
      <c r="L23" s="4"/>
    </row>
    <row r="24" spans="1:12" x14ac:dyDescent="0.25">
      <c r="A24" s="4">
        <v>9.9999999999999995E-7</v>
      </c>
      <c r="B24" s="2" t="s">
        <v>51</v>
      </c>
      <c r="C24" s="2" t="s">
        <v>129</v>
      </c>
      <c r="D24" s="25">
        <v>29.2309851352252</v>
      </c>
      <c r="E24" s="22">
        <v>29.04987343759483</v>
      </c>
      <c r="F24" s="22">
        <v>0.17062694806888989</v>
      </c>
      <c r="G24" s="66">
        <v>6163.7912936595503</v>
      </c>
      <c r="H24" s="66">
        <f t="shared" si="0"/>
        <v>2054.5970978865166</v>
      </c>
      <c r="I24" s="66">
        <v>2316.2113603716834</v>
      </c>
      <c r="J24" s="66">
        <v>249.77051177609798</v>
      </c>
      <c r="K24"/>
      <c r="L24" s="4"/>
    </row>
    <row r="25" spans="1:12" x14ac:dyDescent="0.25">
      <c r="A25" s="4">
        <v>9.9999999999999995E-7</v>
      </c>
      <c r="B25" s="2" t="s">
        <v>51</v>
      </c>
      <c r="C25" s="2" t="s">
        <v>129</v>
      </c>
      <c r="D25" s="25">
        <v>28.8921426667969</v>
      </c>
      <c r="E25" s="22">
        <v>29.04987343759483</v>
      </c>
      <c r="F25" s="22">
        <v>0.17062694806888989</v>
      </c>
      <c r="G25" s="66">
        <v>7656.4665181027904</v>
      </c>
      <c r="H25" s="66">
        <f t="shared" si="0"/>
        <v>2552.1555060342635</v>
      </c>
      <c r="I25" s="66">
        <v>2316.2113603716834</v>
      </c>
      <c r="J25" s="66">
        <v>249.77051177609798</v>
      </c>
      <c r="K25"/>
      <c r="L25" s="4"/>
    </row>
    <row r="26" spans="1:12" x14ac:dyDescent="0.25">
      <c r="A26" s="4">
        <v>9.9999999999999995E-8</v>
      </c>
      <c r="B26" s="2" t="s">
        <v>51</v>
      </c>
      <c r="C26" s="2" t="s">
        <v>129</v>
      </c>
      <c r="D26" s="25">
        <v>33.326626991712402</v>
      </c>
      <c r="E26" s="22">
        <v>33.633976370498267</v>
      </c>
      <c r="F26" s="22">
        <v>0.33007828089129765</v>
      </c>
      <c r="G26" s="66">
        <v>448.20217386078002</v>
      </c>
      <c r="H26" s="66">
        <f t="shared" si="0"/>
        <v>149.40072462026001</v>
      </c>
      <c r="I26" s="66">
        <v>124.53131046549744</v>
      </c>
      <c r="J26" s="66">
        <v>25.650706998954302</v>
      </c>
      <c r="K26"/>
    </row>
    <row r="27" spans="1:12" x14ac:dyDescent="0.25">
      <c r="A27" s="4">
        <v>9.9999999999999995E-8</v>
      </c>
      <c r="B27" s="2" t="s">
        <v>51</v>
      </c>
      <c r="C27" s="2" t="s">
        <v>129</v>
      </c>
      <c r="D27" s="25">
        <v>33.592448751923001</v>
      </c>
      <c r="E27" s="22">
        <v>33.633976370498267</v>
      </c>
      <c r="F27" s="22">
        <v>0.33007828089129765</v>
      </c>
      <c r="G27" s="66">
        <v>378.08498384754301</v>
      </c>
      <c r="H27" s="66">
        <f t="shared" si="0"/>
        <v>126.028327949181</v>
      </c>
      <c r="I27" s="66">
        <v>124.53131046549744</v>
      </c>
      <c r="J27" s="66">
        <v>25.650706998954302</v>
      </c>
      <c r="K27"/>
    </row>
    <row r="28" spans="1:12" x14ac:dyDescent="0.25">
      <c r="A28" s="39">
        <v>9.9999999999999995E-8</v>
      </c>
      <c r="B28" s="35" t="s">
        <v>51</v>
      </c>
      <c r="C28" s="35" t="s">
        <v>129</v>
      </c>
      <c r="D28" s="56">
        <v>33.982853367859398</v>
      </c>
      <c r="E28" s="56">
        <v>33.633976370498267</v>
      </c>
      <c r="F28" s="56">
        <v>0.33007828089129765</v>
      </c>
      <c r="G28" s="67">
        <v>294.49463648115398</v>
      </c>
      <c r="H28" s="67">
        <f t="shared" si="0"/>
        <v>98.164878827051325</v>
      </c>
      <c r="I28" s="67">
        <v>124.53131046549744</v>
      </c>
      <c r="J28" s="67">
        <v>25.650706998954302</v>
      </c>
      <c r="K28"/>
    </row>
    <row r="29" spans="1:12" x14ac:dyDescent="0.25">
      <c r="A29" s="4">
        <v>1E-8</v>
      </c>
      <c r="B29" s="2" t="s">
        <v>51</v>
      </c>
      <c r="C29" s="2" t="s">
        <v>129</v>
      </c>
      <c r="D29" s="25">
        <v>37.822800528084102</v>
      </c>
      <c r="E29" s="22">
        <v>37.070025111372452</v>
      </c>
      <c r="F29" s="22">
        <v>1.0645852037346735</v>
      </c>
      <c r="G29" s="66">
        <v>25.221630511426099</v>
      </c>
      <c r="H29" s="66">
        <f t="shared" si="0"/>
        <v>8.4072101704753663</v>
      </c>
      <c r="I29" s="66">
        <v>15.221184808861933</v>
      </c>
      <c r="J29" s="66">
        <v>9.6364153472725871</v>
      </c>
      <c r="K29"/>
    </row>
    <row r="30" spans="1:12" x14ac:dyDescent="0.25">
      <c r="A30" s="4">
        <v>1E-8</v>
      </c>
      <c r="B30" s="2" t="s">
        <v>51</v>
      </c>
      <c r="C30" s="2" t="s">
        <v>129</v>
      </c>
      <c r="D30" s="25">
        <v>36.317249694660802</v>
      </c>
      <c r="E30" s="22">
        <v>37.070025111372452</v>
      </c>
      <c r="F30" s="22">
        <v>1.0645852037346735</v>
      </c>
      <c r="G30" s="66">
        <v>66.105478341745496</v>
      </c>
      <c r="H30" s="66">
        <f t="shared" si="0"/>
        <v>22.0351594472485</v>
      </c>
      <c r="I30" s="66">
        <v>15.221184808861933</v>
      </c>
      <c r="J30" s="66">
        <v>9.6364153472725871</v>
      </c>
      <c r="K30"/>
    </row>
    <row r="31" spans="1:12" x14ac:dyDescent="0.25">
      <c r="A31" s="4">
        <v>1E-8</v>
      </c>
      <c r="B31" s="2" t="s">
        <v>51</v>
      </c>
      <c r="C31" s="2" t="s">
        <v>129</v>
      </c>
      <c r="D31" s="25" t="s">
        <v>46</v>
      </c>
      <c r="E31" s="25"/>
      <c r="F31" s="25"/>
      <c r="G31" s="66"/>
      <c r="H31" s="66"/>
      <c r="I31" s="66"/>
      <c r="J31" s="66"/>
      <c r="K31"/>
    </row>
    <row r="32" spans="1:12" x14ac:dyDescent="0.25">
      <c r="A32" s="4">
        <v>1.0000000000000001E-9</v>
      </c>
      <c r="B32" s="2" t="s">
        <v>51</v>
      </c>
      <c r="C32" s="2" t="s">
        <v>129</v>
      </c>
      <c r="D32" s="25" t="s">
        <v>46</v>
      </c>
      <c r="E32" s="25"/>
      <c r="F32" s="25"/>
      <c r="G32" s="66"/>
      <c r="H32" s="66"/>
      <c r="I32" s="66"/>
      <c r="J32" s="66"/>
      <c r="K32"/>
    </row>
    <row r="33" spans="1:11" x14ac:dyDescent="0.25">
      <c r="A33" s="4">
        <v>1.0000000000000001E-9</v>
      </c>
      <c r="B33" s="2" t="s">
        <v>51</v>
      </c>
      <c r="C33" s="2" t="s">
        <v>129</v>
      </c>
      <c r="D33" s="25" t="s">
        <v>46</v>
      </c>
      <c r="E33" s="25"/>
      <c r="F33" s="25"/>
      <c r="G33" s="66"/>
      <c r="H33" s="66"/>
      <c r="I33" s="66"/>
      <c r="J33" s="66"/>
      <c r="K33"/>
    </row>
    <row r="34" spans="1:11" x14ac:dyDescent="0.25">
      <c r="A34" s="4">
        <v>1.0000000000000001E-9</v>
      </c>
      <c r="B34" s="2" t="s">
        <v>51</v>
      </c>
      <c r="C34" s="2" t="s">
        <v>129</v>
      </c>
      <c r="D34" s="25">
        <v>37.946497918994403</v>
      </c>
      <c r="E34" s="25">
        <v>37.946497918994403</v>
      </c>
      <c r="F34" s="22"/>
      <c r="G34" s="66">
        <v>23.301922951196399</v>
      </c>
      <c r="H34" s="66">
        <f t="shared" si="0"/>
        <v>7.7673076503987994</v>
      </c>
      <c r="I34" s="66">
        <v>7.7673076503987994</v>
      </c>
      <c r="J34" s="66">
        <v>0</v>
      </c>
      <c r="K34"/>
    </row>
    <row r="35" spans="1:11" x14ac:dyDescent="0.25">
      <c r="A35" s="4">
        <v>1E-10</v>
      </c>
      <c r="B35" s="2" t="s">
        <v>51</v>
      </c>
      <c r="C35" s="2" t="s">
        <v>129</v>
      </c>
      <c r="D35" s="25">
        <v>38.403297240532098</v>
      </c>
      <c r="E35" s="22">
        <v>37.298479176604729</v>
      </c>
      <c r="F35" s="22">
        <v>1.5591752784340474</v>
      </c>
      <c r="G35" s="66">
        <v>17.395041571132399</v>
      </c>
      <c r="H35" s="66">
        <f t="shared" si="0"/>
        <v>5.7983471903774664</v>
      </c>
      <c r="I35" s="66">
        <v>16.745452308114967</v>
      </c>
      <c r="J35" s="66">
        <v>17.410198195166988</v>
      </c>
      <c r="K35"/>
    </row>
    <row r="36" spans="1:11" x14ac:dyDescent="0.25">
      <c r="A36" s="4">
        <v>1E-10</v>
      </c>
      <c r="B36" s="2" t="s">
        <v>51</v>
      </c>
      <c r="C36" s="2" t="s">
        <v>129</v>
      </c>
      <c r="D36" s="25">
        <v>37.977151105867698</v>
      </c>
      <c r="E36" s="22">
        <v>37.298479176604729</v>
      </c>
      <c r="F36" s="22">
        <v>1.5591752784340474</v>
      </c>
      <c r="G36" s="66">
        <v>22.849241145112298</v>
      </c>
      <c r="H36" s="66">
        <f t="shared" si="0"/>
        <v>7.6164137150374325</v>
      </c>
      <c r="I36" s="66">
        <v>16.745452308114967</v>
      </c>
      <c r="J36" s="66">
        <v>17.410198195166988</v>
      </c>
      <c r="K36"/>
    </row>
    <row r="37" spans="1:11" x14ac:dyDescent="0.25">
      <c r="A37" s="4">
        <v>1E-10</v>
      </c>
      <c r="B37" s="2" t="s">
        <v>51</v>
      </c>
      <c r="C37" s="2" t="s">
        <v>129</v>
      </c>
      <c r="D37" s="25">
        <v>35.5149891834144</v>
      </c>
      <c r="E37" s="22">
        <v>37.298479176604729</v>
      </c>
      <c r="F37" s="22">
        <v>1.5591752784340474</v>
      </c>
      <c r="G37" s="66">
        <v>110.46478805679</v>
      </c>
      <c r="H37" s="66">
        <f t="shared" si="0"/>
        <v>36.821596018930002</v>
      </c>
      <c r="I37" s="66">
        <v>16.745452308114967</v>
      </c>
      <c r="J37" s="66">
        <v>17.410198195166988</v>
      </c>
      <c r="K37"/>
    </row>
    <row r="38" spans="1:11" x14ac:dyDescent="0.25">
      <c r="A38" s="4">
        <v>9.9999999999999994E-12</v>
      </c>
      <c r="B38" s="2" t="s">
        <v>51</v>
      </c>
      <c r="C38" s="2" t="s">
        <v>129</v>
      </c>
      <c r="D38" s="25">
        <v>37.238781533569501</v>
      </c>
      <c r="E38" s="22">
        <v>38.005645308500064</v>
      </c>
      <c r="F38" s="22">
        <v>0.79205480931435068</v>
      </c>
      <c r="G38" s="66">
        <v>36.652183926263497</v>
      </c>
      <c r="H38" s="66">
        <f t="shared" si="0"/>
        <v>12.217394642087832</v>
      </c>
      <c r="I38" s="66">
        <v>8.1231465533030107</v>
      </c>
      <c r="J38" s="66">
        <v>3.9053570588698725</v>
      </c>
      <c r="K38"/>
    </row>
    <row r="39" spans="1:11" x14ac:dyDescent="0.25">
      <c r="A39" s="4">
        <v>9.9999999999999994E-12</v>
      </c>
      <c r="B39" s="2" t="s">
        <v>51</v>
      </c>
      <c r="C39" s="2" t="s">
        <v>129</v>
      </c>
      <c r="D39" s="25">
        <v>38.8206913569731</v>
      </c>
      <c r="E39" s="22">
        <v>38.005645308500064</v>
      </c>
      <c r="F39" s="22">
        <v>0.79205480931435068</v>
      </c>
      <c r="G39" s="66">
        <v>13.3171644752671</v>
      </c>
      <c r="H39" s="66">
        <f t="shared" si="0"/>
        <v>4.4390548250890332</v>
      </c>
      <c r="I39" s="66">
        <v>8.1231465533030107</v>
      </c>
      <c r="J39" s="66">
        <v>3.9053570588698725</v>
      </c>
      <c r="K39"/>
    </row>
    <row r="40" spans="1:11" x14ac:dyDescent="0.25">
      <c r="A40" s="4">
        <v>9.9999999999999994E-12</v>
      </c>
      <c r="B40" s="2" t="s">
        <v>51</v>
      </c>
      <c r="C40" s="2" t="s">
        <v>129</v>
      </c>
      <c r="D40" s="25">
        <v>37.957463034957598</v>
      </c>
      <c r="E40" s="22">
        <v>38.005645308500064</v>
      </c>
      <c r="F40" s="22">
        <v>0.79205480931435068</v>
      </c>
      <c r="G40" s="66">
        <v>23.138970578196499</v>
      </c>
      <c r="H40" s="66">
        <f t="shared" si="0"/>
        <v>7.7129901927321667</v>
      </c>
      <c r="I40" s="66">
        <v>8.1231465533030107</v>
      </c>
      <c r="J40" s="66">
        <v>3.9053570588698725</v>
      </c>
      <c r="K40"/>
    </row>
    <row r="41" spans="1:11" x14ac:dyDescent="0.25">
      <c r="A41" s="3" t="s">
        <v>137</v>
      </c>
      <c r="B41" s="2" t="s">
        <v>51</v>
      </c>
      <c r="C41" s="2" t="s">
        <v>129</v>
      </c>
      <c r="D41" s="25">
        <v>38.0021275723416</v>
      </c>
      <c r="E41" s="22">
        <v>36.763114559052902</v>
      </c>
      <c r="F41" s="22">
        <v>1.7522290073496327</v>
      </c>
      <c r="G41" s="66">
        <v>22.486902214608602</v>
      </c>
      <c r="H41" s="66">
        <f t="shared" si="0"/>
        <v>7.4956340715362009</v>
      </c>
      <c r="I41" s="66">
        <v>22.051557692253599</v>
      </c>
      <c r="J41" s="66">
        <v>20.585184597285433</v>
      </c>
      <c r="K41"/>
    </row>
    <row r="42" spans="1:11" x14ac:dyDescent="0.25">
      <c r="A42" s="3" t="s">
        <v>137</v>
      </c>
      <c r="B42" s="2" t="s">
        <v>51</v>
      </c>
      <c r="C42" s="2" t="s">
        <v>129</v>
      </c>
      <c r="D42" s="25">
        <v>35.524101545764204</v>
      </c>
      <c r="E42" s="22">
        <v>36.763114559052902</v>
      </c>
      <c r="F42" s="22">
        <v>1.7522290073496327</v>
      </c>
      <c r="G42" s="66">
        <v>109.822443938913</v>
      </c>
      <c r="H42" s="66">
        <f t="shared" si="0"/>
        <v>36.607481312970997</v>
      </c>
      <c r="I42" s="66">
        <v>22.051557692253599</v>
      </c>
      <c r="J42" s="66">
        <v>20.585184597285433</v>
      </c>
      <c r="K42"/>
    </row>
    <row r="43" spans="1:11" x14ac:dyDescent="0.25">
      <c r="A43" s="3" t="s">
        <v>137</v>
      </c>
      <c r="B43" s="2" t="s">
        <v>51</v>
      </c>
      <c r="C43" s="2" t="s">
        <v>129</v>
      </c>
      <c r="D43" s="25" t="s">
        <v>46</v>
      </c>
      <c r="E43" s="25"/>
      <c r="F43" s="25"/>
      <c r="G43" s="68"/>
      <c r="H43" s="68"/>
      <c r="I43" s="68"/>
      <c r="J43" s="68"/>
      <c r="K43"/>
    </row>
    <row r="44" spans="1:11" x14ac:dyDescent="0.25">
      <c r="A44" s="5" t="s">
        <v>62</v>
      </c>
      <c r="B44" s="2" t="s">
        <v>51</v>
      </c>
      <c r="C44" s="2" t="s">
        <v>129</v>
      </c>
      <c r="D44" s="25" t="s">
        <v>46</v>
      </c>
      <c r="E44" s="25"/>
      <c r="F44" s="25"/>
      <c r="G44" s="68"/>
      <c r="H44" s="68"/>
      <c r="I44" s="68"/>
      <c r="J44" s="68"/>
      <c r="K44"/>
    </row>
    <row r="45" spans="1:11" x14ac:dyDescent="0.25">
      <c r="A45" s="5" t="s">
        <v>62</v>
      </c>
      <c r="B45" s="2" t="s">
        <v>51</v>
      </c>
      <c r="C45" s="2" t="s">
        <v>129</v>
      </c>
      <c r="D45" s="25" t="s">
        <v>46</v>
      </c>
      <c r="E45" s="25"/>
      <c r="F45" s="25"/>
      <c r="G45" s="68"/>
      <c r="H45" s="68"/>
      <c r="I45" s="68"/>
      <c r="J45" s="68"/>
      <c r="K45"/>
    </row>
    <row r="46" spans="1:11" x14ac:dyDescent="0.25">
      <c r="A46" s="5" t="s">
        <v>62</v>
      </c>
      <c r="B46" s="2" t="s">
        <v>51</v>
      </c>
      <c r="C46" s="2" t="s">
        <v>129</v>
      </c>
      <c r="D46" s="25" t="s">
        <v>46</v>
      </c>
      <c r="E46" s="25"/>
      <c r="F46" s="25"/>
      <c r="G46" s="68"/>
      <c r="H46" s="68"/>
      <c r="I46" s="68"/>
      <c r="J46" s="68"/>
      <c r="K46"/>
    </row>
    <row r="47" spans="1:11" x14ac:dyDescent="0.25">
      <c r="A47" s="3" t="s">
        <v>64</v>
      </c>
      <c r="B47" s="2" t="s">
        <v>51</v>
      </c>
      <c r="C47" s="2" t="s">
        <v>129</v>
      </c>
      <c r="D47" s="25">
        <v>27.5818192506194</v>
      </c>
      <c r="E47" s="25">
        <v>25.693439739838436</v>
      </c>
      <c r="F47" s="25">
        <v>2.8798294676872525</v>
      </c>
      <c r="G47" s="68"/>
      <c r="H47" s="68"/>
      <c r="I47" s="68"/>
      <c r="J47" s="68"/>
      <c r="K47"/>
    </row>
    <row r="48" spans="1:11" x14ac:dyDescent="0.25">
      <c r="A48" s="3" t="s">
        <v>64</v>
      </c>
      <c r="B48" s="2" t="s">
        <v>51</v>
      </c>
      <c r="C48" s="2" t="s">
        <v>129</v>
      </c>
      <c r="D48" s="25">
        <v>22.3788207236585</v>
      </c>
      <c r="E48" s="25">
        <v>25.693439739838436</v>
      </c>
      <c r="F48" s="25">
        <v>2.8798294676872525</v>
      </c>
      <c r="G48" s="68"/>
      <c r="H48" s="68"/>
      <c r="I48" s="68"/>
      <c r="J48" s="68"/>
      <c r="K48"/>
    </row>
    <row r="49" spans="1:11" x14ac:dyDescent="0.25">
      <c r="A49" s="3" t="s">
        <v>64</v>
      </c>
      <c r="B49" s="2" t="s">
        <v>51</v>
      </c>
      <c r="C49" s="2" t="s">
        <v>129</v>
      </c>
      <c r="D49" s="25">
        <v>27.1196792452374</v>
      </c>
      <c r="E49" s="25">
        <v>25.693439739838436</v>
      </c>
      <c r="F49" s="25">
        <v>2.8798294676872525</v>
      </c>
      <c r="G49" s="68"/>
      <c r="H49" s="68"/>
      <c r="I49" s="68"/>
      <c r="J49" s="68"/>
      <c r="K49"/>
    </row>
    <row r="50" spans="1:11" x14ac:dyDescent="0.25">
      <c r="F50" s="19"/>
      <c r="G50" s="19"/>
      <c r="H50" s="19"/>
      <c r="I50" s="19"/>
      <c r="J50" s="19"/>
      <c r="K50" s="1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23C18-7557-4D69-9515-BFAE0A5471D0}">
  <dimension ref="A1:L93"/>
  <sheetViews>
    <sheetView workbookViewId="0"/>
  </sheetViews>
  <sheetFormatPr defaultRowHeight="15" x14ac:dyDescent="0.25"/>
  <cols>
    <col min="1" max="1" width="33.85546875" style="8" bestFit="1" customWidth="1"/>
    <col min="2" max="2" width="8.85546875" style="8" bestFit="1" customWidth="1"/>
    <col min="3" max="3" width="9.7109375" style="8" bestFit="1" customWidth="1"/>
    <col min="4" max="4" width="14.140625" style="8" bestFit="1" customWidth="1"/>
    <col min="5" max="5" width="8.7109375" style="8" bestFit="1" customWidth="1"/>
    <col min="6" max="6" width="6" style="8" bestFit="1" customWidth="1"/>
    <col min="7" max="7" width="16.85546875" style="8" bestFit="1" customWidth="1"/>
    <col min="8" max="8" width="17.7109375" style="8" bestFit="1" customWidth="1"/>
    <col min="9" max="10" width="16.85546875" style="8" bestFit="1" customWidth="1"/>
    <col min="11" max="11" width="12" style="8" customWidth="1"/>
    <col min="12" max="12" width="14.28515625" style="8" customWidth="1"/>
    <col min="13" max="16384" width="9.140625" style="8"/>
  </cols>
  <sheetData>
    <row r="1" spans="1:12" x14ac:dyDescent="0.25">
      <c r="A1" s="26" t="s">
        <v>243</v>
      </c>
      <c r="B1" s="26"/>
      <c r="C1" s="26"/>
    </row>
    <row r="2" spans="1:12" x14ac:dyDescent="0.25">
      <c r="A2" s="26" t="s">
        <v>246</v>
      </c>
      <c r="B2" s="26"/>
      <c r="C2" s="26"/>
      <c r="D2" s="26"/>
      <c r="E2" s="26"/>
    </row>
    <row r="4" spans="1:12" s="21" customFormat="1" ht="30" x14ac:dyDescent="0.25">
      <c r="A4" s="20" t="s">
        <v>47</v>
      </c>
      <c r="B4" s="24" t="s">
        <v>48</v>
      </c>
      <c r="C4" s="24" t="s">
        <v>49</v>
      </c>
      <c r="D4" s="24" t="s">
        <v>44</v>
      </c>
      <c r="E4" s="24" t="s">
        <v>130</v>
      </c>
      <c r="F4" s="24" t="s">
        <v>45</v>
      </c>
      <c r="G4" s="6" t="s">
        <v>131</v>
      </c>
      <c r="H4" s="6" t="s">
        <v>132</v>
      </c>
      <c r="I4" s="6" t="s">
        <v>133</v>
      </c>
      <c r="J4" s="6" t="s">
        <v>134</v>
      </c>
    </row>
    <row r="5" spans="1:12" x14ac:dyDescent="0.25">
      <c r="A5" s="3" t="s">
        <v>136</v>
      </c>
      <c r="B5" s="9" t="s">
        <v>51</v>
      </c>
      <c r="C5" s="9" t="s">
        <v>52</v>
      </c>
      <c r="D5" s="22">
        <v>7.4593191146850586</v>
      </c>
      <c r="E5" s="22">
        <v>8.3510494232177734</v>
      </c>
      <c r="F5" s="22">
        <v>1.2610964775085449</v>
      </c>
      <c r="G5" s="65">
        <v>6942318592</v>
      </c>
      <c r="H5" s="65">
        <f t="shared" ref="H5:H48" si="0">G5/3</f>
        <v>2314106197.3333335</v>
      </c>
      <c r="I5" s="65">
        <v>1526567296</v>
      </c>
      <c r="J5" s="65">
        <v>1113748195.1620073</v>
      </c>
    </row>
    <row r="6" spans="1:12" x14ac:dyDescent="0.25">
      <c r="A6" s="3" t="s">
        <v>136</v>
      </c>
      <c r="B6" s="9" t="s">
        <v>51</v>
      </c>
      <c r="C6" s="9" t="s">
        <v>52</v>
      </c>
      <c r="D6" s="22">
        <v>9.2427787780761719</v>
      </c>
      <c r="E6" s="22">
        <v>8.3510494232177734</v>
      </c>
      <c r="F6" s="22">
        <v>1.2610964775085449</v>
      </c>
      <c r="G6" s="65">
        <v>2217085184</v>
      </c>
      <c r="H6" s="65">
        <f t="shared" si="0"/>
        <v>739028394.66666663</v>
      </c>
      <c r="I6" s="65">
        <v>1526567296</v>
      </c>
      <c r="J6" s="65">
        <v>1113748195.1620073</v>
      </c>
    </row>
    <row r="7" spans="1:12" x14ac:dyDescent="0.25">
      <c r="A7" s="3" t="s">
        <v>63</v>
      </c>
      <c r="B7" s="9" t="s">
        <v>51</v>
      </c>
      <c r="C7" s="9" t="s">
        <v>52</v>
      </c>
      <c r="D7" s="22">
        <v>13.616460800170898</v>
      </c>
      <c r="E7" s="22">
        <v>13.812150001525879</v>
      </c>
      <c r="F7" s="22">
        <v>0.21571603417396545</v>
      </c>
      <c r="G7" s="65">
        <v>134925488</v>
      </c>
      <c r="H7" s="65">
        <f t="shared" si="0"/>
        <v>44975162.666666664</v>
      </c>
      <c r="I7" s="65">
        <v>44181975.111111112</v>
      </c>
      <c r="J7" s="65">
        <v>3663818.6091590486</v>
      </c>
      <c r="L7" s="40"/>
    </row>
    <row r="8" spans="1:12" x14ac:dyDescent="0.25">
      <c r="A8" s="3" t="s">
        <v>63</v>
      </c>
      <c r="B8" s="9" t="s">
        <v>51</v>
      </c>
      <c r="C8" s="9" t="s">
        <v>52</v>
      </c>
      <c r="D8" s="22">
        <v>13.534933090209961</v>
      </c>
      <c r="E8" s="22">
        <v>13.812150001525879</v>
      </c>
      <c r="F8" s="22">
        <v>0.21571603417396545</v>
      </c>
      <c r="G8" s="65">
        <v>142152688</v>
      </c>
      <c r="H8" s="65">
        <f t="shared" si="0"/>
        <v>47384229.333333336</v>
      </c>
      <c r="I8" s="65">
        <v>44181975.111111112</v>
      </c>
      <c r="J8" s="65">
        <v>3663818.6091590486</v>
      </c>
    </row>
    <row r="9" spans="1:12" x14ac:dyDescent="0.25">
      <c r="A9" s="3" t="s">
        <v>63</v>
      </c>
      <c r="B9" s="9" t="s">
        <v>51</v>
      </c>
      <c r="C9" s="9" t="s">
        <v>52</v>
      </c>
      <c r="D9" s="22">
        <v>13.792360305786133</v>
      </c>
      <c r="E9" s="22">
        <v>13.812150001525879</v>
      </c>
      <c r="F9" s="22">
        <v>0.21571603417396545</v>
      </c>
      <c r="G9" s="65">
        <v>120559600</v>
      </c>
      <c r="H9" s="65">
        <f t="shared" si="0"/>
        <v>40186533.333333336</v>
      </c>
      <c r="I9" s="65">
        <v>44181975.111111112</v>
      </c>
      <c r="J9" s="65">
        <v>3663818.6091590486</v>
      </c>
    </row>
    <row r="10" spans="1:12" x14ac:dyDescent="0.25">
      <c r="A10" s="3" t="s">
        <v>63</v>
      </c>
      <c r="B10" s="9" t="s">
        <v>51</v>
      </c>
      <c r="C10" s="9" t="s">
        <v>52</v>
      </c>
      <c r="D10" s="22">
        <v>13.850637435913086</v>
      </c>
      <c r="E10" s="22">
        <v>13.812150001525879</v>
      </c>
      <c r="F10" s="22">
        <v>0.21571603417396545</v>
      </c>
      <c r="G10" s="65">
        <v>116145760</v>
      </c>
      <c r="H10" s="65">
        <f t="shared" si="0"/>
        <v>38715253.333333336</v>
      </c>
      <c r="I10" s="65">
        <v>35809461.333333336</v>
      </c>
      <c r="J10" s="65">
        <v>3057510.4669826473</v>
      </c>
    </row>
    <row r="11" spans="1:12" x14ac:dyDescent="0.25">
      <c r="A11" s="3" t="s">
        <v>63</v>
      </c>
      <c r="B11" s="9" t="s">
        <v>51</v>
      </c>
      <c r="C11" s="9" t="s">
        <v>52</v>
      </c>
      <c r="D11" s="22">
        <v>14.11829948425293</v>
      </c>
      <c r="E11" s="22">
        <v>13.812150001525879</v>
      </c>
      <c r="F11" s="22">
        <v>0.21571603417396545</v>
      </c>
      <c r="G11" s="65">
        <v>97860008</v>
      </c>
      <c r="H11" s="65">
        <f t="shared" si="0"/>
        <v>32620002.666666668</v>
      </c>
      <c r="I11" s="65">
        <v>35809461.333333336</v>
      </c>
      <c r="J11" s="65">
        <v>3057510.4669826473</v>
      </c>
    </row>
    <row r="12" spans="1:12" x14ac:dyDescent="0.25">
      <c r="A12" s="3" t="s">
        <v>63</v>
      </c>
      <c r="B12" s="9" t="s">
        <v>51</v>
      </c>
      <c r="C12" s="9" t="s">
        <v>52</v>
      </c>
      <c r="D12" s="22">
        <v>13.960214614868164</v>
      </c>
      <c r="E12" s="22">
        <v>13.812150001525879</v>
      </c>
      <c r="F12" s="22">
        <v>0.21571603417396545</v>
      </c>
      <c r="G12" s="65">
        <v>108279384</v>
      </c>
      <c r="H12" s="65">
        <f t="shared" si="0"/>
        <v>36093128</v>
      </c>
      <c r="I12" s="65">
        <v>35809461.333333336</v>
      </c>
      <c r="J12" s="65">
        <v>3057510.4669826473</v>
      </c>
    </row>
    <row r="13" spans="1:12" x14ac:dyDescent="0.25">
      <c r="A13" s="3" t="s">
        <v>50</v>
      </c>
      <c r="B13" s="9" t="s">
        <v>51</v>
      </c>
      <c r="C13" s="9" t="s">
        <v>52</v>
      </c>
      <c r="D13" s="22">
        <v>18.819156646728516</v>
      </c>
      <c r="E13" s="22">
        <v>18.084316253662109</v>
      </c>
      <c r="F13" s="22">
        <v>0.90611296892166138</v>
      </c>
      <c r="G13" s="65">
        <v>4830330</v>
      </c>
      <c r="H13" s="65">
        <f t="shared" si="0"/>
        <v>1610110</v>
      </c>
      <c r="I13" s="65">
        <v>3016298.6111111105</v>
      </c>
      <c r="J13" s="65">
        <v>2079368.1657282787</v>
      </c>
    </row>
    <row r="14" spans="1:12" x14ac:dyDescent="0.25">
      <c r="A14" s="3" t="s">
        <v>50</v>
      </c>
      <c r="B14" s="9" t="s">
        <v>51</v>
      </c>
      <c r="C14" s="9" t="s">
        <v>52</v>
      </c>
      <c r="D14" s="22">
        <v>16.533519744873047</v>
      </c>
      <c r="E14" s="22">
        <v>18.084316253662109</v>
      </c>
      <c r="F14" s="22">
        <v>0.90611296892166138</v>
      </c>
      <c r="G14" s="65">
        <v>20858440</v>
      </c>
      <c r="H14" s="65">
        <f t="shared" si="0"/>
        <v>6952813.333333333</v>
      </c>
      <c r="I14" s="65">
        <v>3016298.6111111105</v>
      </c>
      <c r="J14" s="65">
        <v>2079368.1657282787</v>
      </c>
    </row>
    <row r="15" spans="1:12" x14ac:dyDescent="0.25">
      <c r="A15" s="3" t="s">
        <v>50</v>
      </c>
      <c r="B15" s="9" t="s">
        <v>51</v>
      </c>
      <c r="C15" s="9" t="s">
        <v>52</v>
      </c>
      <c r="D15" s="22">
        <v>18.121646881103516</v>
      </c>
      <c r="E15" s="22">
        <v>18.084316253662109</v>
      </c>
      <c r="F15" s="22">
        <v>0.90611296892166138</v>
      </c>
      <c r="G15" s="65">
        <v>7548373.5</v>
      </c>
      <c r="H15" s="65">
        <f t="shared" si="0"/>
        <v>2516124.5</v>
      </c>
      <c r="I15" s="65">
        <v>3016298.6111111105</v>
      </c>
      <c r="J15" s="65">
        <v>2079368.1657282787</v>
      </c>
    </row>
    <row r="16" spans="1:12" x14ac:dyDescent="0.25">
      <c r="A16" s="3" t="s">
        <v>50</v>
      </c>
      <c r="B16" s="9" t="s">
        <v>51</v>
      </c>
      <c r="C16" s="9" t="s">
        <v>52</v>
      </c>
      <c r="D16" s="22">
        <v>18.697433471679688</v>
      </c>
      <c r="E16" s="22">
        <v>18.084316253662109</v>
      </c>
      <c r="F16" s="22">
        <v>0.90611296892166138</v>
      </c>
      <c r="G16" s="65">
        <v>5221682</v>
      </c>
      <c r="H16" s="65">
        <f t="shared" si="0"/>
        <v>1740560.6666666667</v>
      </c>
      <c r="I16" s="65">
        <v>3016298.6111111105</v>
      </c>
      <c r="J16" s="65">
        <v>2079368.1657282787</v>
      </c>
    </row>
    <row r="17" spans="1:10" x14ac:dyDescent="0.25">
      <c r="A17" s="3" t="s">
        <v>50</v>
      </c>
      <c r="B17" s="9" t="s">
        <v>51</v>
      </c>
      <c r="C17" s="9" t="s">
        <v>52</v>
      </c>
      <c r="D17" s="22">
        <v>18.787250518798828</v>
      </c>
      <c r="E17" s="22">
        <v>18.084316253662109</v>
      </c>
      <c r="F17" s="22">
        <v>0.90611296892166138</v>
      </c>
      <c r="G17" s="65">
        <v>4929981.5</v>
      </c>
      <c r="H17" s="65">
        <f t="shared" si="0"/>
        <v>1643327.1666666667</v>
      </c>
      <c r="I17" s="65">
        <v>3016298.6111111105</v>
      </c>
      <c r="J17" s="65">
        <v>2079368.1657282787</v>
      </c>
    </row>
    <row r="18" spans="1:10" x14ac:dyDescent="0.25">
      <c r="A18" s="3" t="s">
        <v>50</v>
      </c>
      <c r="B18" s="9" t="s">
        <v>51</v>
      </c>
      <c r="C18" s="9" t="s">
        <v>52</v>
      </c>
      <c r="D18" s="22">
        <v>17.546895980834961</v>
      </c>
      <c r="E18" s="22">
        <v>18.084316253662109</v>
      </c>
      <c r="F18" s="22">
        <v>0.90611296892166138</v>
      </c>
      <c r="G18" s="65">
        <v>10904568</v>
      </c>
      <c r="H18" s="65">
        <f t="shared" si="0"/>
        <v>3634856</v>
      </c>
      <c r="I18" s="65">
        <v>3016298.6111111105</v>
      </c>
      <c r="J18" s="65">
        <v>2079368.1657282787</v>
      </c>
    </row>
    <row r="19" spans="1:10" x14ac:dyDescent="0.25">
      <c r="A19" s="3" t="s">
        <v>53</v>
      </c>
      <c r="B19" s="9" t="s">
        <v>51</v>
      </c>
      <c r="C19" s="9" t="s">
        <v>52</v>
      </c>
      <c r="D19" s="22">
        <v>16.50868034362793</v>
      </c>
      <c r="E19" s="22">
        <v>16.328611373901367</v>
      </c>
      <c r="F19" s="22">
        <v>1.1636854410171509</v>
      </c>
      <c r="G19" s="65">
        <v>21192690</v>
      </c>
      <c r="H19" s="65">
        <f t="shared" si="0"/>
        <v>7064230</v>
      </c>
      <c r="I19" s="65">
        <v>9965819.7222222239</v>
      </c>
      <c r="J19" s="65">
        <v>7389632.8452787679</v>
      </c>
    </row>
    <row r="20" spans="1:10" x14ac:dyDescent="0.25">
      <c r="A20" s="3" t="s">
        <v>53</v>
      </c>
      <c r="B20" s="9" t="s">
        <v>51</v>
      </c>
      <c r="C20" s="9" t="s">
        <v>52</v>
      </c>
      <c r="D20" s="22">
        <v>14.707443237304688</v>
      </c>
      <c r="E20" s="22">
        <v>16.328611373901367</v>
      </c>
      <c r="F20" s="22">
        <v>1.1636854410171509</v>
      </c>
      <c r="G20" s="65">
        <v>67119632</v>
      </c>
      <c r="H20" s="65">
        <f t="shared" si="0"/>
        <v>22373210.666666668</v>
      </c>
      <c r="I20" s="65">
        <v>9965819.7222222239</v>
      </c>
      <c r="J20" s="65">
        <v>7389632.8452787679</v>
      </c>
    </row>
    <row r="21" spans="1:10" x14ac:dyDescent="0.25">
      <c r="A21" s="3" t="s">
        <v>53</v>
      </c>
      <c r="B21" s="9" t="s">
        <v>51</v>
      </c>
      <c r="C21" s="9" t="s">
        <v>52</v>
      </c>
      <c r="D21" s="22">
        <v>17.720590591430664</v>
      </c>
      <c r="E21" s="22">
        <v>16.328611373901367</v>
      </c>
      <c r="F21" s="22">
        <v>1.1636854410171509</v>
      </c>
      <c r="G21" s="65">
        <v>9757288</v>
      </c>
      <c r="H21" s="65">
        <f t="shared" si="0"/>
        <v>3252429.3333333335</v>
      </c>
      <c r="I21" s="65">
        <v>9965819.7222222239</v>
      </c>
      <c r="J21" s="65">
        <v>7389632.8452787679</v>
      </c>
    </row>
    <row r="22" spans="1:10" x14ac:dyDescent="0.25">
      <c r="A22" s="3" t="s">
        <v>53</v>
      </c>
      <c r="B22" s="9" t="s">
        <v>51</v>
      </c>
      <c r="C22" s="9" t="s">
        <v>52</v>
      </c>
      <c r="D22" s="22">
        <v>15.324734687805176</v>
      </c>
      <c r="E22" s="22">
        <v>16.328611373901367</v>
      </c>
      <c r="F22" s="22">
        <v>1.1636854410171509</v>
      </c>
      <c r="G22" s="65">
        <v>45213708</v>
      </c>
      <c r="H22" s="65">
        <f t="shared" si="0"/>
        <v>15071236</v>
      </c>
      <c r="I22" s="65">
        <v>9965819.7222222239</v>
      </c>
      <c r="J22" s="65">
        <v>7389632.8452787679</v>
      </c>
    </row>
    <row r="23" spans="1:10" x14ac:dyDescent="0.25">
      <c r="A23" s="3" t="s">
        <v>53</v>
      </c>
      <c r="B23" s="9" t="s">
        <v>51</v>
      </c>
      <c r="C23" s="9" t="s">
        <v>52</v>
      </c>
      <c r="D23" s="22">
        <v>16.302648544311523</v>
      </c>
      <c r="E23" s="22">
        <v>16.328611373901367</v>
      </c>
      <c r="F23" s="22">
        <v>1.1636854410171509</v>
      </c>
      <c r="G23" s="65">
        <v>24179856</v>
      </c>
      <c r="H23" s="65">
        <f t="shared" si="0"/>
        <v>8059952</v>
      </c>
      <c r="I23" s="65">
        <v>9965819.7222222239</v>
      </c>
      <c r="J23" s="65">
        <v>7389632.8452787679</v>
      </c>
    </row>
    <row r="24" spans="1:10" x14ac:dyDescent="0.25">
      <c r="A24" s="3" t="s">
        <v>53</v>
      </c>
      <c r="B24" s="9" t="s">
        <v>51</v>
      </c>
      <c r="C24" s="9" t="s">
        <v>52</v>
      </c>
      <c r="D24" s="22">
        <v>17.407573699951172</v>
      </c>
      <c r="E24" s="22">
        <v>16.328611373901367</v>
      </c>
      <c r="F24" s="22">
        <v>1.1636854410171509</v>
      </c>
      <c r="G24" s="65">
        <v>11921581</v>
      </c>
      <c r="H24" s="65">
        <f t="shared" si="0"/>
        <v>3973860.3333333335</v>
      </c>
      <c r="I24" s="65">
        <v>9965819.7222222239</v>
      </c>
      <c r="J24" s="65">
        <v>7389632.8452787679</v>
      </c>
    </row>
    <row r="25" spans="1:10" x14ac:dyDescent="0.25">
      <c r="A25" s="3" t="s">
        <v>54</v>
      </c>
      <c r="B25" s="9" t="s">
        <v>51</v>
      </c>
      <c r="C25" s="9" t="s">
        <v>52</v>
      </c>
      <c r="D25" s="22">
        <v>21.208734512329102</v>
      </c>
      <c r="E25" s="22">
        <v>20.940389633178711</v>
      </c>
      <c r="F25" s="22">
        <v>0.46869766712188721</v>
      </c>
      <c r="G25" s="65">
        <v>1046600.25</v>
      </c>
      <c r="H25" s="65">
        <f t="shared" si="0"/>
        <v>348866.75</v>
      </c>
      <c r="I25" s="65">
        <v>429383.48958333331</v>
      </c>
      <c r="J25" s="65">
        <v>121406.43812925639</v>
      </c>
    </row>
    <row r="26" spans="1:10" x14ac:dyDescent="0.25">
      <c r="A26" s="3" t="s">
        <v>54</v>
      </c>
      <c r="B26" s="9" t="s">
        <v>51</v>
      </c>
      <c r="C26" s="9" t="s">
        <v>52</v>
      </c>
      <c r="D26" s="22">
        <v>21.678289413452148</v>
      </c>
      <c r="E26" s="22">
        <v>20.940389633178711</v>
      </c>
      <c r="F26" s="22">
        <v>0.46869766712188721</v>
      </c>
      <c r="G26" s="65">
        <v>774935.4375</v>
      </c>
      <c r="H26" s="65">
        <f t="shared" si="0"/>
        <v>258311.8125</v>
      </c>
      <c r="I26" s="65">
        <v>429383.48958333331</v>
      </c>
      <c r="J26" s="65">
        <v>121406.43812925639</v>
      </c>
    </row>
    <row r="27" spans="1:10" x14ac:dyDescent="0.25">
      <c r="A27" s="3" t="s">
        <v>54</v>
      </c>
      <c r="B27" s="9" t="s">
        <v>51</v>
      </c>
      <c r="C27" s="9" t="s">
        <v>52</v>
      </c>
      <c r="D27" s="22">
        <v>20.808021545410156</v>
      </c>
      <c r="E27" s="22">
        <v>20.940389633178711</v>
      </c>
      <c r="F27" s="22">
        <v>0.46869766712188721</v>
      </c>
      <c r="G27" s="65">
        <v>1352574.375</v>
      </c>
      <c r="H27" s="65">
        <f t="shared" si="0"/>
        <v>450858.125</v>
      </c>
      <c r="I27" s="65">
        <v>429383.48958333331</v>
      </c>
      <c r="J27" s="65">
        <v>121406.43812925639</v>
      </c>
    </row>
    <row r="28" spans="1:10" x14ac:dyDescent="0.25">
      <c r="A28" s="3" t="s">
        <v>54</v>
      </c>
      <c r="B28" s="9" t="s">
        <v>51</v>
      </c>
      <c r="C28" s="9" t="s">
        <v>52</v>
      </c>
      <c r="D28" s="22">
        <v>21.012517929077148</v>
      </c>
      <c r="E28" s="22">
        <v>20.940389633178711</v>
      </c>
      <c r="F28" s="22">
        <v>0.46869766712188721</v>
      </c>
      <c r="G28" s="65">
        <v>1186643.5</v>
      </c>
      <c r="H28" s="65">
        <f t="shared" si="0"/>
        <v>395547.83333333331</v>
      </c>
      <c r="I28" s="65">
        <v>429383.48958333331</v>
      </c>
      <c r="J28" s="65">
        <v>121406.43812925639</v>
      </c>
    </row>
    <row r="29" spans="1:10" x14ac:dyDescent="0.25">
      <c r="A29" s="3" t="s">
        <v>54</v>
      </c>
      <c r="B29" s="9" t="s">
        <v>51</v>
      </c>
      <c r="C29" s="9" t="s">
        <v>52</v>
      </c>
      <c r="D29" s="22">
        <v>20.390890121459961</v>
      </c>
      <c r="E29" s="22">
        <v>20.940389633178711</v>
      </c>
      <c r="F29" s="22">
        <v>0.46869766712188721</v>
      </c>
      <c r="G29" s="65">
        <v>1766465.125</v>
      </c>
      <c r="H29" s="65">
        <f t="shared" si="0"/>
        <v>588821.70833333337</v>
      </c>
      <c r="I29" s="65">
        <v>429383.48958333331</v>
      </c>
      <c r="J29" s="65">
        <v>121406.43812925639</v>
      </c>
    </row>
    <row r="30" spans="1:10" x14ac:dyDescent="0.25">
      <c r="A30" s="3" t="s">
        <v>54</v>
      </c>
      <c r="B30" s="9" t="s">
        <v>51</v>
      </c>
      <c r="C30" s="9" t="s">
        <v>52</v>
      </c>
      <c r="D30" s="22">
        <v>20.543893814086914</v>
      </c>
      <c r="E30" s="22">
        <v>20.940389633178711</v>
      </c>
      <c r="F30" s="22">
        <v>0.46869766712188721</v>
      </c>
      <c r="G30" s="65">
        <v>1601684.125</v>
      </c>
      <c r="H30" s="65">
        <f t="shared" si="0"/>
        <v>533894.70833333337</v>
      </c>
      <c r="I30" s="65">
        <v>429383.48958333331</v>
      </c>
      <c r="J30" s="65">
        <v>121406.43812925639</v>
      </c>
    </row>
    <row r="31" spans="1:10" x14ac:dyDescent="0.25">
      <c r="A31" s="3" t="s">
        <v>55</v>
      </c>
      <c r="B31" s="9" t="s">
        <v>51</v>
      </c>
      <c r="C31" s="9" t="s">
        <v>52</v>
      </c>
      <c r="D31" s="22">
        <v>19.455322265625</v>
      </c>
      <c r="E31" s="22">
        <v>19.308801651000977</v>
      </c>
      <c r="F31" s="22">
        <v>0.25335770845413208</v>
      </c>
      <c r="G31" s="65">
        <v>3214779.25</v>
      </c>
      <c r="H31" s="65">
        <f t="shared" si="0"/>
        <v>1071593.0833333333</v>
      </c>
      <c r="I31" s="65">
        <v>1190964.2361111112</v>
      </c>
      <c r="J31" s="65">
        <v>216732.56073776956</v>
      </c>
    </row>
    <row r="32" spans="1:10" x14ac:dyDescent="0.25">
      <c r="A32" s="3" t="s">
        <v>55</v>
      </c>
      <c r="B32" s="9" t="s">
        <v>51</v>
      </c>
      <c r="C32" s="9" t="s">
        <v>52</v>
      </c>
      <c r="D32" s="22">
        <v>19.466670989990234</v>
      </c>
      <c r="E32" s="22">
        <v>19.308801651000977</v>
      </c>
      <c r="F32" s="22">
        <v>0.25335770845413208</v>
      </c>
      <c r="G32" s="65">
        <v>3191513.75</v>
      </c>
      <c r="H32" s="65">
        <f t="shared" si="0"/>
        <v>1063837.9166666667</v>
      </c>
      <c r="I32" s="65">
        <v>1190964.2361111112</v>
      </c>
      <c r="J32" s="65">
        <v>216732.56073776956</v>
      </c>
    </row>
    <row r="33" spans="1:10" x14ac:dyDescent="0.25">
      <c r="A33" s="3" t="s">
        <v>55</v>
      </c>
      <c r="B33" s="9" t="s">
        <v>51</v>
      </c>
      <c r="C33" s="9" t="s">
        <v>52</v>
      </c>
      <c r="D33" s="22">
        <v>18.803398132324219</v>
      </c>
      <c r="E33" s="22">
        <v>19.308801651000977</v>
      </c>
      <c r="F33" s="22">
        <v>0.25335770845413208</v>
      </c>
      <c r="G33" s="65">
        <v>4879294</v>
      </c>
      <c r="H33" s="65">
        <f t="shared" si="0"/>
        <v>1626431.3333333333</v>
      </c>
      <c r="I33" s="65">
        <v>1190964.2361111112</v>
      </c>
      <c r="J33" s="65">
        <v>216732.56073776956</v>
      </c>
    </row>
    <row r="34" spans="1:10" x14ac:dyDescent="0.25">
      <c r="A34" s="3" t="s">
        <v>55</v>
      </c>
      <c r="B34" s="9" t="s">
        <v>51</v>
      </c>
      <c r="C34" s="9" t="s">
        <v>52</v>
      </c>
      <c r="D34" s="22">
        <v>19.328622817993164</v>
      </c>
      <c r="E34" s="22">
        <v>19.308801651000977</v>
      </c>
      <c r="F34" s="22">
        <v>0.25335770845413208</v>
      </c>
      <c r="G34" s="65">
        <v>3486325.75</v>
      </c>
      <c r="H34" s="65">
        <f t="shared" si="0"/>
        <v>1162108.5833333333</v>
      </c>
      <c r="I34" s="65">
        <v>1190964.2361111112</v>
      </c>
      <c r="J34" s="65">
        <v>216732.56073776956</v>
      </c>
    </row>
    <row r="35" spans="1:10" x14ac:dyDescent="0.25">
      <c r="A35" s="3" t="s">
        <v>55</v>
      </c>
      <c r="B35" s="9" t="s">
        <v>51</v>
      </c>
      <c r="C35" s="9" t="s">
        <v>52</v>
      </c>
      <c r="D35" s="22">
        <v>19.365345001220703</v>
      </c>
      <c r="E35" s="22">
        <v>19.308801651000977</v>
      </c>
      <c r="F35" s="22">
        <v>0.25335770845413208</v>
      </c>
      <c r="G35" s="65">
        <v>3405342.75</v>
      </c>
      <c r="H35" s="65">
        <f t="shared" si="0"/>
        <v>1135114.25</v>
      </c>
      <c r="I35" s="65">
        <v>1190964.2361111112</v>
      </c>
      <c r="J35" s="65">
        <v>216732.56073776956</v>
      </c>
    </row>
    <row r="36" spans="1:10" x14ac:dyDescent="0.25">
      <c r="A36" s="3" t="s">
        <v>55</v>
      </c>
      <c r="B36" s="9" t="s">
        <v>51</v>
      </c>
      <c r="C36" s="9" t="s">
        <v>52</v>
      </c>
      <c r="D36" s="22">
        <v>19.433448791503906</v>
      </c>
      <c r="E36" s="22">
        <v>19.308801651000977</v>
      </c>
      <c r="F36" s="22">
        <v>0.25335770845413208</v>
      </c>
      <c r="G36" s="65">
        <v>3260100.75</v>
      </c>
      <c r="H36" s="65">
        <f t="shared" si="0"/>
        <v>1086700.25</v>
      </c>
      <c r="I36" s="65">
        <v>1190964.2361111112</v>
      </c>
      <c r="J36" s="65">
        <v>216732.56073776956</v>
      </c>
    </row>
    <row r="37" spans="1:10" x14ac:dyDescent="0.25">
      <c r="A37" s="3" t="s">
        <v>56</v>
      </c>
      <c r="B37" s="9" t="s">
        <v>51</v>
      </c>
      <c r="C37" s="9" t="s">
        <v>52</v>
      </c>
      <c r="D37" s="22">
        <v>21.762847900390625</v>
      </c>
      <c r="E37" s="22">
        <v>21.370237350463867</v>
      </c>
      <c r="F37" s="22">
        <v>0.56090801954269409</v>
      </c>
      <c r="G37" s="65">
        <v>734111.5</v>
      </c>
      <c r="H37" s="65">
        <f t="shared" si="0"/>
        <v>244703.83333333334</v>
      </c>
      <c r="I37" s="65">
        <v>331756.98611111107</v>
      </c>
      <c r="J37" s="65">
        <v>116464.22713391051</v>
      </c>
    </row>
    <row r="38" spans="1:10" x14ac:dyDescent="0.25">
      <c r="A38" s="3" t="s">
        <v>56</v>
      </c>
      <c r="B38" s="9" t="s">
        <v>51</v>
      </c>
      <c r="C38" s="9" t="s">
        <v>52</v>
      </c>
      <c r="D38" s="22">
        <v>20.859476089477539</v>
      </c>
      <c r="E38" s="22">
        <v>21.370237350463867</v>
      </c>
      <c r="F38" s="22">
        <v>0.56090801954269409</v>
      </c>
      <c r="G38" s="65">
        <v>1308757.125</v>
      </c>
      <c r="H38" s="65">
        <f t="shared" si="0"/>
        <v>436252.375</v>
      </c>
      <c r="I38" s="65">
        <v>331756.98611111107</v>
      </c>
      <c r="J38" s="65">
        <v>116464.22713391051</v>
      </c>
    </row>
    <row r="39" spans="1:10" x14ac:dyDescent="0.25">
      <c r="A39" s="3" t="s">
        <v>56</v>
      </c>
      <c r="B39" s="9" t="s">
        <v>51</v>
      </c>
      <c r="C39" s="9" t="s">
        <v>52</v>
      </c>
      <c r="D39" s="22">
        <v>22.005817413330078</v>
      </c>
      <c r="E39" s="22">
        <v>21.370237350463867</v>
      </c>
      <c r="F39" s="22">
        <v>0.56090801954269409</v>
      </c>
      <c r="G39" s="65">
        <v>628387.25</v>
      </c>
      <c r="H39" s="65">
        <f t="shared" si="0"/>
        <v>209462.41666666666</v>
      </c>
      <c r="I39" s="65">
        <v>331756.98611111107</v>
      </c>
      <c r="J39" s="65">
        <v>116464.22713391051</v>
      </c>
    </row>
    <row r="40" spans="1:10" x14ac:dyDescent="0.25">
      <c r="A40" s="3" t="s">
        <v>56</v>
      </c>
      <c r="B40" s="9" t="s">
        <v>51</v>
      </c>
      <c r="C40" s="9" t="s">
        <v>52</v>
      </c>
      <c r="D40" s="22">
        <v>21.83625602722168</v>
      </c>
      <c r="E40" s="22">
        <v>21.370237350463867</v>
      </c>
      <c r="F40" s="22">
        <v>0.56090801954269409</v>
      </c>
      <c r="G40" s="65">
        <v>700418.875</v>
      </c>
      <c r="H40" s="65">
        <f t="shared" si="0"/>
        <v>233472.95833333334</v>
      </c>
      <c r="I40" s="65">
        <v>331756.98611111107</v>
      </c>
      <c r="J40" s="65">
        <v>116464.22713391051</v>
      </c>
    </row>
    <row r="41" spans="1:10" x14ac:dyDescent="0.25">
      <c r="A41" s="3" t="s">
        <v>56</v>
      </c>
      <c r="B41" s="9" t="s">
        <v>51</v>
      </c>
      <c r="C41" s="9" t="s">
        <v>52</v>
      </c>
      <c r="D41" s="22">
        <v>21.041851043701172</v>
      </c>
      <c r="E41" s="22">
        <v>21.370237350463867</v>
      </c>
      <c r="F41" s="22">
        <v>0.56090801954269409</v>
      </c>
      <c r="G41" s="65">
        <v>1164573.75</v>
      </c>
      <c r="H41" s="65">
        <f t="shared" si="0"/>
        <v>388191.25</v>
      </c>
      <c r="I41" s="65">
        <v>331756.98611111107</v>
      </c>
      <c r="J41" s="65">
        <v>116464.22713391051</v>
      </c>
    </row>
    <row r="42" spans="1:10" x14ac:dyDescent="0.25">
      <c r="A42" s="3" t="s">
        <v>56</v>
      </c>
      <c r="B42" s="9" t="s">
        <v>51</v>
      </c>
      <c r="C42" s="9" t="s">
        <v>52</v>
      </c>
      <c r="D42" s="22">
        <v>20.715183258056641</v>
      </c>
      <c r="E42" s="22">
        <v>21.370237350463867</v>
      </c>
      <c r="F42" s="22">
        <v>0.56090801954269409</v>
      </c>
      <c r="G42" s="65">
        <v>1435377.25</v>
      </c>
      <c r="H42" s="65">
        <f t="shared" si="0"/>
        <v>478459.08333333331</v>
      </c>
      <c r="I42" s="65">
        <v>331756.98611111107</v>
      </c>
      <c r="J42" s="65">
        <v>116464.22713391051</v>
      </c>
    </row>
    <row r="43" spans="1:10" x14ac:dyDescent="0.25">
      <c r="A43" s="3" t="s">
        <v>57</v>
      </c>
      <c r="B43" s="9" t="s">
        <v>51</v>
      </c>
      <c r="C43" s="9" t="s">
        <v>52</v>
      </c>
      <c r="D43" s="22">
        <v>19.609315872192383</v>
      </c>
      <c r="E43" s="22">
        <v>20.348197937011719</v>
      </c>
      <c r="F43" s="22">
        <v>0.45827928185462952</v>
      </c>
      <c r="G43" s="65">
        <v>2913049.25</v>
      </c>
      <c r="H43" s="65">
        <f t="shared" si="0"/>
        <v>971016.41666666663</v>
      </c>
      <c r="I43" s="65">
        <v>628025.65277777775</v>
      </c>
      <c r="J43" s="65">
        <v>195273.20369939171</v>
      </c>
    </row>
    <row r="44" spans="1:10" x14ac:dyDescent="0.25">
      <c r="A44" s="3" t="s">
        <v>57</v>
      </c>
      <c r="B44" s="9" t="s">
        <v>51</v>
      </c>
      <c r="C44" s="9" t="s">
        <v>52</v>
      </c>
      <c r="D44" s="22">
        <v>20.252252578735352</v>
      </c>
      <c r="E44" s="22">
        <v>20.348197937011719</v>
      </c>
      <c r="F44" s="22">
        <v>0.45827928185462952</v>
      </c>
      <c r="G44" s="65">
        <v>1930368</v>
      </c>
      <c r="H44" s="65">
        <f t="shared" si="0"/>
        <v>643456</v>
      </c>
      <c r="I44" s="65">
        <v>628025.65277777775</v>
      </c>
      <c r="J44" s="65">
        <v>195273.20369939171</v>
      </c>
    </row>
    <row r="45" spans="1:10" x14ac:dyDescent="0.25">
      <c r="A45" s="3" t="s">
        <v>57</v>
      </c>
      <c r="B45" s="9" t="s">
        <v>51</v>
      </c>
      <c r="C45" s="9" t="s">
        <v>52</v>
      </c>
      <c r="D45" s="22">
        <v>20.539144515991211</v>
      </c>
      <c r="E45" s="22">
        <v>20.348197937011719</v>
      </c>
      <c r="F45" s="22">
        <v>0.45827928185462952</v>
      </c>
      <c r="G45" s="65">
        <v>1606560</v>
      </c>
      <c r="H45" s="65">
        <f t="shared" si="0"/>
        <v>535520</v>
      </c>
      <c r="I45" s="65">
        <v>628025.65277777775</v>
      </c>
      <c r="J45" s="65">
        <v>195273.20369939171</v>
      </c>
    </row>
    <row r="46" spans="1:10" x14ac:dyDescent="0.25">
      <c r="A46" s="3" t="s">
        <v>57</v>
      </c>
      <c r="B46" s="9" t="s">
        <v>51</v>
      </c>
      <c r="C46" s="9" t="s">
        <v>52</v>
      </c>
      <c r="D46" s="22">
        <v>20.655672073364258</v>
      </c>
      <c r="E46" s="22">
        <v>20.348197937011719</v>
      </c>
      <c r="F46" s="22">
        <v>0.45827928185462952</v>
      </c>
      <c r="G46" s="65">
        <v>1491102.5</v>
      </c>
      <c r="H46" s="65">
        <f t="shared" si="0"/>
        <v>497034.16666666669</v>
      </c>
      <c r="I46" s="65">
        <v>628025.65277777775</v>
      </c>
      <c r="J46" s="65">
        <v>195273.20369939171</v>
      </c>
    </row>
    <row r="47" spans="1:10" x14ac:dyDescent="0.25">
      <c r="A47" s="3" t="s">
        <v>57</v>
      </c>
      <c r="B47" s="9" t="s">
        <v>51</v>
      </c>
      <c r="C47" s="9" t="s">
        <v>52</v>
      </c>
      <c r="D47" s="22">
        <v>20.908424377441406</v>
      </c>
      <c r="E47" s="22">
        <v>20.348197937011719</v>
      </c>
      <c r="F47" s="22">
        <v>0.45827928185462952</v>
      </c>
      <c r="G47" s="65">
        <v>1268392.375</v>
      </c>
      <c r="H47" s="65">
        <f t="shared" si="0"/>
        <v>422797.45833333331</v>
      </c>
      <c r="I47" s="65">
        <v>628025.65277777775</v>
      </c>
      <c r="J47" s="65">
        <v>195273.20369939171</v>
      </c>
    </row>
    <row r="48" spans="1:10" x14ac:dyDescent="0.25">
      <c r="A48" s="3" t="s">
        <v>57</v>
      </c>
      <c r="B48" s="9" t="s">
        <v>51</v>
      </c>
      <c r="C48" s="9" t="s">
        <v>52</v>
      </c>
      <c r="D48" s="22">
        <v>20.124383926391602</v>
      </c>
      <c r="E48" s="22">
        <v>20.348197937011719</v>
      </c>
      <c r="F48" s="22">
        <v>0.45827928185462952</v>
      </c>
      <c r="G48" s="65">
        <v>2094989.625</v>
      </c>
      <c r="H48" s="65">
        <f t="shared" si="0"/>
        <v>698329.875</v>
      </c>
      <c r="I48" s="65">
        <v>628025.65277777775</v>
      </c>
      <c r="J48" s="65">
        <v>195273.20369939171</v>
      </c>
    </row>
    <row r="49" spans="1:10" x14ac:dyDescent="0.25">
      <c r="A49" s="3" t="s">
        <v>58</v>
      </c>
      <c r="B49" s="9" t="s">
        <v>51</v>
      </c>
      <c r="C49" s="9" t="s">
        <v>52</v>
      </c>
      <c r="D49" s="22" t="s">
        <v>46</v>
      </c>
      <c r="E49" s="22">
        <v>24.339859008789063</v>
      </c>
      <c r="F49" s="22">
        <v>0.22307229042053223</v>
      </c>
      <c r="G49" s="65" t="s">
        <v>43</v>
      </c>
      <c r="H49" s="65"/>
      <c r="I49" s="65"/>
      <c r="J49" s="65"/>
    </row>
    <row r="50" spans="1:10" x14ac:dyDescent="0.25">
      <c r="A50" s="3" t="s">
        <v>58</v>
      </c>
      <c r="B50" s="9" t="s">
        <v>51</v>
      </c>
      <c r="C50" s="9" t="s">
        <v>52</v>
      </c>
      <c r="D50" s="22">
        <v>24.531463623046875</v>
      </c>
      <c r="E50" s="22">
        <v>24.339859008789063</v>
      </c>
      <c r="F50" s="22">
        <v>0.22307229042053223</v>
      </c>
      <c r="G50" s="65">
        <v>124798.8125</v>
      </c>
      <c r="H50" s="65">
        <f t="shared" ref="H50:H72" si="1">G50/3</f>
        <v>41599.604166666664</v>
      </c>
      <c r="I50" s="65">
        <v>47417.556770833333</v>
      </c>
      <c r="J50" s="65">
        <v>6915.443959951036</v>
      </c>
    </row>
    <row r="51" spans="1:10" x14ac:dyDescent="0.25">
      <c r="A51" s="3" t="s">
        <v>58</v>
      </c>
      <c r="B51" s="9" t="s">
        <v>51</v>
      </c>
      <c r="C51" s="9" t="s">
        <v>52</v>
      </c>
      <c r="D51" s="22">
        <v>24.405702590942383</v>
      </c>
      <c r="E51" s="22">
        <v>24.339859008789063</v>
      </c>
      <c r="F51" s="22">
        <v>0.22307229042053223</v>
      </c>
      <c r="G51" s="65">
        <v>135259.078125</v>
      </c>
      <c r="H51" s="65">
        <f t="shared" si="1"/>
        <v>45086.359375</v>
      </c>
      <c r="I51" s="65">
        <v>47417.556770833333</v>
      </c>
      <c r="J51" s="65">
        <v>6915.443959951036</v>
      </c>
    </row>
    <row r="52" spans="1:10" x14ac:dyDescent="0.25">
      <c r="A52" s="3" t="s">
        <v>58</v>
      </c>
      <c r="B52" s="9" t="s">
        <v>51</v>
      </c>
      <c r="C52" s="9" t="s">
        <v>52</v>
      </c>
      <c r="D52" s="22">
        <v>24.543951034545898</v>
      </c>
      <c r="E52" s="22">
        <v>24.339859008789063</v>
      </c>
      <c r="F52" s="22">
        <v>0.22307229042053223</v>
      </c>
      <c r="G52" s="65">
        <v>123805.3828125</v>
      </c>
      <c r="H52" s="65">
        <f t="shared" si="1"/>
        <v>41268.4609375</v>
      </c>
      <c r="I52" s="65">
        <v>47417.556770833333</v>
      </c>
      <c r="J52" s="65">
        <v>6915.443959951036</v>
      </c>
    </row>
    <row r="53" spans="1:10" x14ac:dyDescent="0.25">
      <c r="A53" s="3" t="s">
        <v>58</v>
      </c>
      <c r="B53" s="9" t="s">
        <v>51</v>
      </c>
      <c r="C53" s="9" t="s">
        <v>52</v>
      </c>
      <c r="D53" s="22">
        <v>24.179214477539063</v>
      </c>
      <c r="E53" s="22">
        <v>24.339859008789063</v>
      </c>
      <c r="F53" s="22">
        <v>0.22307229042053223</v>
      </c>
      <c r="G53" s="65">
        <v>156357.96875</v>
      </c>
      <c r="H53" s="65">
        <f t="shared" si="1"/>
        <v>52119.322916666664</v>
      </c>
      <c r="I53" s="65">
        <v>47417.556770833333</v>
      </c>
      <c r="J53" s="65">
        <v>6915.443959951036</v>
      </c>
    </row>
    <row r="54" spans="1:10" x14ac:dyDescent="0.25">
      <c r="A54" s="3" t="s">
        <v>58</v>
      </c>
      <c r="B54" s="9" t="s">
        <v>51</v>
      </c>
      <c r="C54" s="9" t="s">
        <v>52</v>
      </c>
      <c r="D54" s="22">
        <v>24.038965225219727</v>
      </c>
      <c r="E54" s="22">
        <v>24.339859008789063</v>
      </c>
      <c r="F54" s="22">
        <v>0.22307229042053223</v>
      </c>
      <c r="G54" s="65">
        <v>171042.109375</v>
      </c>
      <c r="H54" s="65">
        <f t="shared" si="1"/>
        <v>57014.036458333336</v>
      </c>
      <c r="I54" s="65">
        <v>47417.556770833333</v>
      </c>
      <c r="J54" s="65">
        <v>6915.443959951036</v>
      </c>
    </row>
    <row r="55" spans="1:10" x14ac:dyDescent="0.25">
      <c r="A55" s="3" t="s">
        <v>59</v>
      </c>
      <c r="B55" s="9" t="s">
        <v>51</v>
      </c>
      <c r="C55" s="9" t="s">
        <v>52</v>
      </c>
      <c r="D55" s="22">
        <v>24.132898330688477</v>
      </c>
      <c r="E55" s="22">
        <v>24.372879028320313</v>
      </c>
      <c r="F55" s="22">
        <v>0.27827292680740356</v>
      </c>
      <c r="G55" s="65">
        <v>161062.265625</v>
      </c>
      <c r="H55" s="65">
        <f t="shared" si="1"/>
        <v>53687.421875</v>
      </c>
      <c r="I55" s="65">
        <v>46623.803819444438</v>
      </c>
      <c r="J55" s="65">
        <v>7676.2927018902019</v>
      </c>
    </row>
    <row r="56" spans="1:10" x14ac:dyDescent="0.25">
      <c r="A56" s="3" t="s">
        <v>59</v>
      </c>
      <c r="B56" s="9" t="s">
        <v>51</v>
      </c>
      <c r="C56" s="9" t="s">
        <v>52</v>
      </c>
      <c r="D56" s="22">
        <v>24.875198364257813</v>
      </c>
      <c r="E56" s="22">
        <v>24.372879028320313</v>
      </c>
      <c r="F56" s="22">
        <v>0.27827292680740356</v>
      </c>
      <c r="G56" s="65">
        <v>100153.828125</v>
      </c>
      <c r="H56" s="65">
        <f t="shared" si="1"/>
        <v>33384.609375</v>
      </c>
      <c r="I56" s="65">
        <v>46623.803819444438</v>
      </c>
      <c r="J56" s="65">
        <v>7676.2927018902019</v>
      </c>
    </row>
    <row r="57" spans="1:10" x14ac:dyDescent="0.25">
      <c r="A57" s="3" t="s">
        <v>59</v>
      </c>
      <c r="B57" s="9" t="s">
        <v>51</v>
      </c>
      <c r="C57" s="9" t="s">
        <v>52</v>
      </c>
      <c r="D57" s="22">
        <v>24.113494873046875</v>
      </c>
      <c r="E57" s="22">
        <v>24.372879028320313</v>
      </c>
      <c r="F57" s="22">
        <v>0.27827292680740356</v>
      </c>
      <c r="G57" s="65">
        <v>163074.890625</v>
      </c>
      <c r="H57" s="65">
        <f t="shared" si="1"/>
        <v>54358.296875</v>
      </c>
      <c r="I57" s="65">
        <v>46623.803819444438</v>
      </c>
      <c r="J57" s="65">
        <v>7676.2927018902019</v>
      </c>
    </row>
    <row r="58" spans="1:10" x14ac:dyDescent="0.25">
      <c r="A58" s="3" t="s">
        <v>59</v>
      </c>
      <c r="B58" s="9" t="s">
        <v>51</v>
      </c>
      <c r="C58" s="9" t="s">
        <v>52</v>
      </c>
      <c r="D58" s="22">
        <v>24.389616012573242</v>
      </c>
      <c r="E58" s="22">
        <v>24.372879028320313</v>
      </c>
      <c r="F58" s="22">
        <v>0.27827292680740356</v>
      </c>
      <c r="G58" s="65">
        <v>136658.84375</v>
      </c>
      <c r="H58" s="65">
        <f t="shared" si="1"/>
        <v>45552.947916666664</v>
      </c>
      <c r="I58" s="65">
        <v>46623.803819444438</v>
      </c>
      <c r="J58" s="65">
        <v>7676.2927018902019</v>
      </c>
    </row>
    <row r="59" spans="1:10" x14ac:dyDescent="0.25">
      <c r="A59" s="3" t="s">
        <v>59</v>
      </c>
      <c r="B59" s="9" t="s">
        <v>51</v>
      </c>
      <c r="C59" s="9" t="s">
        <v>52</v>
      </c>
      <c r="D59" s="22">
        <v>24.294076919555664</v>
      </c>
      <c r="E59" s="22">
        <v>24.372879028320313</v>
      </c>
      <c r="F59" s="22">
        <v>0.27827292680740356</v>
      </c>
      <c r="G59" s="65">
        <v>145275.828125</v>
      </c>
      <c r="H59" s="65">
        <f t="shared" si="1"/>
        <v>48425.276041666664</v>
      </c>
      <c r="I59" s="65">
        <v>46623.803819444438</v>
      </c>
      <c r="J59" s="65">
        <v>7676.2927018902019</v>
      </c>
    </row>
    <row r="60" spans="1:10" x14ac:dyDescent="0.25">
      <c r="A60" s="3" t="s">
        <v>59</v>
      </c>
      <c r="B60" s="9" t="s">
        <v>51</v>
      </c>
      <c r="C60" s="9" t="s">
        <v>52</v>
      </c>
      <c r="D60" s="22">
        <v>24.431985855102539</v>
      </c>
      <c r="E60" s="22">
        <v>24.372879028320313</v>
      </c>
      <c r="F60" s="22">
        <v>0.27827292680740356</v>
      </c>
      <c r="G60" s="65">
        <v>133002.8125</v>
      </c>
      <c r="H60" s="65">
        <f t="shared" si="1"/>
        <v>44334.270833333336</v>
      </c>
      <c r="I60" s="65">
        <v>46623.803819444438</v>
      </c>
      <c r="J60" s="65">
        <v>7676.2927018902019</v>
      </c>
    </row>
    <row r="61" spans="1:10" x14ac:dyDescent="0.25">
      <c r="A61" s="3" t="s">
        <v>60</v>
      </c>
      <c r="B61" s="9" t="s">
        <v>51</v>
      </c>
      <c r="C61" s="9" t="s">
        <v>52</v>
      </c>
      <c r="D61" s="22">
        <v>30.570171356201172</v>
      </c>
      <c r="E61" s="22">
        <v>30.448766708374023</v>
      </c>
      <c r="F61" s="22">
        <v>0.16373156011104584</v>
      </c>
      <c r="G61" s="65">
        <v>2616.4912109375</v>
      </c>
      <c r="H61" s="65">
        <f t="shared" si="1"/>
        <v>872.16373697916663</v>
      </c>
      <c r="I61" s="65">
        <v>947.14306640625</v>
      </c>
      <c r="J61" s="65">
        <v>105.66104386444979</v>
      </c>
    </row>
    <row r="62" spans="1:10" x14ac:dyDescent="0.25">
      <c r="A62" s="3" t="s">
        <v>60</v>
      </c>
      <c r="B62" s="9" t="s">
        <v>51</v>
      </c>
      <c r="C62" s="9" t="s">
        <v>52</v>
      </c>
      <c r="D62" s="22">
        <v>30.136486053466797</v>
      </c>
      <c r="E62" s="22">
        <v>30.448766708374023</v>
      </c>
      <c r="F62" s="22">
        <v>0.16373156011104584</v>
      </c>
      <c r="G62" s="65">
        <v>3453.53955078125</v>
      </c>
      <c r="H62" s="65">
        <f t="shared" si="1"/>
        <v>1151.1798502604167</v>
      </c>
      <c r="I62" s="65">
        <v>947.14306640625</v>
      </c>
      <c r="J62" s="65">
        <v>105.66104386444979</v>
      </c>
    </row>
    <row r="63" spans="1:10" x14ac:dyDescent="0.25">
      <c r="A63" s="3" t="s">
        <v>60</v>
      </c>
      <c r="B63" s="9" t="s">
        <v>51</v>
      </c>
      <c r="C63" s="9" t="s">
        <v>52</v>
      </c>
      <c r="D63" s="22">
        <v>30.411722183227539</v>
      </c>
      <c r="E63" s="22">
        <v>30.448766708374023</v>
      </c>
      <c r="F63" s="22">
        <v>0.16373156011104584</v>
      </c>
      <c r="G63" s="65">
        <v>2895.75</v>
      </c>
      <c r="H63" s="65">
        <f t="shared" si="1"/>
        <v>965.25</v>
      </c>
      <c r="I63" s="65">
        <v>947.14306640625</v>
      </c>
      <c r="J63" s="65">
        <v>105.66104386444979</v>
      </c>
    </row>
    <row r="64" spans="1:10" x14ac:dyDescent="0.25">
      <c r="A64" s="3" t="s">
        <v>60</v>
      </c>
      <c r="B64" s="9" t="s">
        <v>51</v>
      </c>
      <c r="C64" s="9" t="s">
        <v>52</v>
      </c>
      <c r="D64" s="22">
        <v>30.486066818237305</v>
      </c>
      <c r="E64" s="22">
        <v>30.448766708374023</v>
      </c>
      <c r="F64" s="22">
        <v>0.16373156011104584</v>
      </c>
      <c r="G64" s="65">
        <v>2761.19189453125</v>
      </c>
      <c r="H64" s="65">
        <f t="shared" si="1"/>
        <v>920.39729817708337</v>
      </c>
      <c r="I64" s="65">
        <v>947.14306640625</v>
      </c>
      <c r="J64" s="65">
        <v>105.66104386444979</v>
      </c>
    </row>
    <row r="65" spans="1:10" x14ac:dyDescent="0.25">
      <c r="A65" s="3" t="s">
        <v>60</v>
      </c>
      <c r="B65" s="9" t="s">
        <v>51</v>
      </c>
      <c r="C65" s="9" t="s">
        <v>52</v>
      </c>
      <c r="D65" s="22">
        <v>30.564722061157227</v>
      </c>
      <c r="E65" s="22">
        <v>30.448766708374023</v>
      </c>
      <c r="F65" s="22">
        <v>0.16373156011104584</v>
      </c>
      <c r="G65" s="65">
        <v>2625.632568359375</v>
      </c>
      <c r="H65" s="65">
        <f t="shared" si="1"/>
        <v>875.21085611979163</v>
      </c>
      <c r="I65" s="65">
        <v>947.14306640625</v>
      </c>
      <c r="J65" s="65">
        <v>105.66104386444979</v>
      </c>
    </row>
    <row r="66" spans="1:10" x14ac:dyDescent="0.25">
      <c r="A66" s="3" t="s">
        <v>60</v>
      </c>
      <c r="B66" s="9" t="s">
        <v>51</v>
      </c>
      <c r="C66" s="9" t="s">
        <v>52</v>
      </c>
      <c r="D66" s="22">
        <v>30.523416519165039</v>
      </c>
      <c r="E66" s="22">
        <v>30.448766708374023</v>
      </c>
      <c r="F66" s="22">
        <v>0.16373156011104584</v>
      </c>
      <c r="G66" s="65">
        <v>2695.969970703125</v>
      </c>
      <c r="H66" s="65">
        <f t="shared" si="1"/>
        <v>898.65665690104163</v>
      </c>
      <c r="I66" s="65">
        <v>947.14306640625</v>
      </c>
      <c r="J66" s="65">
        <v>105.66104386444979</v>
      </c>
    </row>
    <row r="67" spans="1:10" x14ac:dyDescent="0.25">
      <c r="A67" s="3" t="s">
        <v>61</v>
      </c>
      <c r="B67" s="9" t="s">
        <v>51</v>
      </c>
      <c r="C67" s="9" t="s">
        <v>52</v>
      </c>
      <c r="D67" s="22">
        <v>27.302730560302734</v>
      </c>
      <c r="E67" s="22">
        <v>26.9586181640625</v>
      </c>
      <c r="F67" s="22">
        <v>0.2513047456741333</v>
      </c>
      <c r="G67" s="65">
        <v>21179.8046875</v>
      </c>
      <c r="H67" s="65">
        <f t="shared" si="1"/>
        <v>7059.934895833333</v>
      </c>
      <c r="I67" s="65">
        <v>8893.7090928819434</v>
      </c>
      <c r="J67" s="65">
        <v>1409.5897613644356</v>
      </c>
    </row>
    <row r="68" spans="1:10" x14ac:dyDescent="0.25">
      <c r="A68" s="3" t="s">
        <v>61</v>
      </c>
      <c r="B68" s="9" t="s">
        <v>51</v>
      </c>
      <c r="C68" s="9" t="s">
        <v>52</v>
      </c>
      <c r="D68" s="22">
        <v>26.659696578979492</v>
      </c>
      <c r="E68" s="22">
        <v>26.9586181640625</v>
      </c>
      <c r="F68" s="22">
        <v>0.2513047456741333</v>
      </c>
      <c r="G68" s="65">
        <v>31963.673828125</v>
      </c>
      <c r="H68" s="65">
        <f t="shared" si="1"/>
        <v>10654.557942708334</v>
      </c>
      <c r="I68" s="65">
        <v>8893.7090928819434</v>
      </c>
      <c r="J68" s="65">
        <v>1409.5897613644356</v>
      </c>
    </row>
    <row r="69" spans="1:10" x14ac:dyDescent="0.25">
      <c r="A69" s="3" t="s">
        <v>61</v>
      </c>
      <c r="B69" s="9" t="s">
        <v>51</v>
      </c>
      <c r="C69" s="9" t="s">
        <v>52</v>
      </c>
      <c r="D69" s="22">
        <v>26.722526550292969</v>
      </c>
      <c r="E69" s="22">
        <v>26.9586181640625</v>
      </c>
      <c r="F69" s="22">
        <v>0.2513047456741333</v>
      </c>
      <c r="G69" s="65">
        <v>30703.845703125</v>
      </c>
      <c r="H69" s="65">
        <f t="shared" si="1"/>
        <v>10234.615234375</v>
      </c>
      <c r="I69" s="65">
        <v>8893.7090928819434</v>
      </c>
      <c r="J69" s="65">
        <v>1409.5897613644356</v>
      </c>
    </row>
    <row r="70" spans="1:10" x14ac:dyDescent="0.25">
      <c r="A70" s="3" t="s">
        <v>61</v>
      </c>
      <c r="B70" s="9" t="s">
        <v>51</v>
      </c>
      <c r="C70" s="9" t="s">
        <v>52</v>
      </c>
      <c r="D70" s="22">
        <v>26.984716415405273</v>
      </c>
      <c r="E70" s="22">
        <v>26.9586181640625</v>
      </c>
      <c r="F70" s="22">
        <v>0.2513047456741333</v>
      </c>
      <c r="G70" s="65">
        <v>25960.658203125</v>
      </c>
      <c r="H70" s="65">
        <f t="shared" si="1"/>
        <v>8653.552734375</v>
      </c>
      <c r="I70" s="65">
        <v>8893.7090928819434</v>
      </c>
      <c r="J70" s="65">
        <v>1409.5897613644356</v>
      </c>
    </row>
    <row r="71" spans="1:10" x14ac:dyDescent="0.25">
      <c r="A71" s="3" t="s">
        <v>61</v>
      </c>
      <c r="B71" s="9" t="s">
        <v>51</v>
      </c>
      <c r="C71" s="9" t="s">
        <v>52</v>
      </c>
      <c r="D71" s="22">
        <v>26.903169631958008</v>
      </c>
      <c r="E71" s="22">
        <v>26.9586181640625</v>
      </c>
      <c r="F71" s="22">
        <v>0.2513047456741333</v>
      </c>
      <c r="G71" s="65">
        <v>27351.556640625</v>
      </c>
      <c r="H71" s="65">
        <f t="shared" si="1"/>
        <v>9117.185546875</v>
      </c>
      <c r="I71" s="65">
        <v>8893.7090928819434</v>
      </c>
      <c r="J71" s="65">
        <v>1409.5897613644356</v>
      </c>
    </row>
    <row r="72" spans="1:10" x14ac:dyDescent="0.25">
      <c r="A72" s="3" t="s">
        <v>61</v>
      </c>
      <c r="B72" s="9" t="s">
        <v>51</v>
      </c>
      <c r="C72" s="9" t="s">
        <v>52</v>
      </c>
      <c r="D72" s="22">
        <v>27.178863525390625</v>
      </c>
      <c r="E72" s="22">
        <v>26.9586181640625</v>
      </c>
      <c r="F72" s="22">
        <v>0.2513047456741333</v>
      </c>
      <c r="G72" s="65">
        <v>22927.224609375</v>
      </c>
      <c r="H72" s="65">
        <f t="shared" si="1"/>
        <v>7642.408203125</v>
      </c>
      <c r="I72" s="65">
        <v>8893.7090928819434</v>
      </c>
      <c r="J72" s="65">
        <v>1409.5897613644356</v>
      </c>
    </row>
    <row r="73" spans="1:10" x14ac:dyDescent="0.25">
      <c r="A73" s="3" t="s">
        <v>62</v>
      </c>
      <c r="B73" s="9" t="s">
        <v>51</v>
      </c>
      <c r="C73" s="9" t="s">
        <v>52</v>
      </c>
      <c r="D73" s="22" t="s">
        <v>46</v>
      </c>
      <c r="E73" s="22" t="s">
        <v>43</v>
      </c>
      <c r="F73" s="22" t="s">
        <v>43</v>
      </c>
      <c r="G73" s="65" t="s">
        <v>43</v>
      </c>
      <c r="H73" s="65"/>
      <c r="I73" s="65"/>
      <c r="J73" s="65"/>
    </row>
    <row r="74" spans="1:10" x14ac:dyDescent="0.25">
      <c r="A74" s="3" t="s">
        <v>62</v>
      </c>
      <c r="B74" s="9" t="s">
        <v>51</v>
      </c>
      <c r="C74" s="9" t="s">
        <v>52</v>
      </c>
      <c r="D74" s="22" t="s">
        <v>46</v>
      </c>
      <c r="E74" s="22" t="s">
        <v>43</v>
      </c>
      <c r="F74" s="22" t="s">
        <v>43</v>
      </c>
      <c r="G74" s="65" t="s">
        <v>43</v>
      </c>
      <c r="H74" s="65"/>
      <c r="I74" s="65"/>
      <c r="J74" s="65"/>
    </row>
    <row r="75" spans="1:10" x14ac:dyDescent="0.25">
      <c r="A75" s="3" t="s">
        <v>62</v>
      </c>
      <c r="B75" s="9" t="s">
        <v>51</v>
      </c>
      <c r="C75" s="9" t="s">
        <v>52</v>
      </c>
      <c r="D75" s="22" t="s">
        <v>46</v>
      </c>
      <c r="E75" s="22" t="s">
        <v>43</v>
      </c>
      <c r="F75" s="22" t="s">
        <v>43</v>
      </c>
      <c r="G75" s="65" t="s">
        <v>43</v>
      </c>
      <c r="H75" s="65"/>
      <c r="I75" s="65"/>
      <c r="J75" s="65"/>
    </row>
    <row r="76" spans="1:10" x14ac:dyDescent="0.25">
      <c r="A76" s="3" t="s">
        <v>64</v>
      </c>
      <c r="B76" s="9" t="s">
        <v>51</v>
      </c>
      <c r="C76" s="9" t="s">
        <v>52</v>
      </c>
      <c r="D76" s="22">
        <v>14.380131721496582</v>
      </c>
      <c r="E76" s="22">
        <v>14.380131721496582</v>
      </c>
      <c r="F76" s="22" t="s">
        <v>43</v>
      </c>
      <c r="G76" s="65">
        <v>82761352</v>
      </c>
      <c r="H76" s="65">
        <f>G76/3</f>
        <v>27587117.333333332</v>
      </c>
      <c r="I76" s="65"/>
      <c r="J76" s="65"/>
    </row>
    <row r="77" spans="1:10" x14ac:dyDescent="0.25">
      <c r="I77" s="22"/>
      <c r="J77" s="22"/>
    </row>
    <row r="78" spans="1:10" x14ac:dyDescent="0.25">
      <c r="I78" s="22"/>
      <c r="J78" s="22"/>
    </row>
    <row r="79" spans="1:10" x14ac:dyDescent="0.25">
      <c r="I79" s="22"/>
      <c r="J79" s="22"/>
    </row>
    <row r="80" spans="1:10" x14ac:dyDescent="0.25">
      <c r="I80" s="22"/>
      <c r="J80" s="22"/>
    </row>
    <row r="81" spans="9:10" x14ac:dyDescent="0.25">
      <c r="I81" s="22"/>
      <c r="J81" s="22"/>
    </row>
    <row r="82" spans="9:10" x14ac:dyDescent="0.25">
      <c r="I82" s="22"/>
      <c r="J82" s="22"/>
    </row>
    <row r="83" spans="9:10" x14ac:dyDescent="0.25">
      <c r="I83" s="22"/>
      <c r="J83" s="22"/>
    </row>
    <row r="84" spans="9:10" x14ac:dyDescent="0.25">
      <c r="I84" s="22"/>
      <c r="J84" s="22"/>
    </row>
    <row r="85" spans="9:10" x14ac:dyDescent="0.25">
      <c r="I85" s="22"/>
      <c r="J85" s="22"/>
    </row>
    <row r="86" spans="9:10" x14ac:dyDescent="0.25">
      <c r="I86" s="22"/>
      <c r="J86" s="22"/>
    </row>
    <row r="87" spans="9:10" x14ac:dyDescent="0.25">
      <c r="I87" s="22"/>
      <c r="J87" s="22"/>
    </row>
    <row r="88" spans="9:10" x14ac:dyDescent="0.25">
      <c r="I88" s="22"/>
      <c r="J88" s="22"/>
    </row>
    <row r="89" spans="9:10" x14ac:dyDescent="0.25">
      <c r="I89" s="22"/>
      <c r="J89" s="22"/>
    </row>
    <row r="90" spans="9:10" x14ac:dyDescent="0.25">
      <c r="I90" s="22"/>
      <c r="J90" s="22"/>
    </row>
    <row r="91" spans="9:10" x14ac:dyDescent="0.25">
      <c r="I91" s="22"/>
      <c r="J91" s="22"/>
    </row>
    <row r="92" spans="9:10" x14ac:dyDescent="0.25">
      <c r="I92" s="22"/>
      <c r="J92" s="22"/>
    </row>
    <row r="93" spans="9:10" x14ac:dyDescent="0.25">
      <c r="I93" s="22"/>
      <c r="J93" s="2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19376-EEB9-4820-9CFD-456004AD0808}">
  <dimension ref="A1:G30"/>
  <sheetViews>
    <sheetView workbookViewId="0">
      <selection activeCell="C52" sqref="C52"/>
    </sheetView>
  </sheetViews>
  <sheetFormatPr defaultRowHeight="15" x14ac:dyDescent="0.25"/>
  <cols>
    <col min="1" max="1" width="21.85546875" bestFit="1" customWidth="1"/>
    <col min="2" max="2" width="5" style="2" bestFit="1" customWidth="1"/>
    <col min="3" max="3" width="32.7109375" style="2" bestFit="1" customWidth="1"/>
    <col min="4" max="6" width="7.85546875" style="2" customWidth="1"/>
    <col min="7" max="7" width="4.85546875" style="2" bestFit="1" customWidth="1"/>
    <col min="8" max="8" width="3.7109375" bestFit="1" customWidth="1"/>
    <col min="9" max="9" width="27.42578125" bestFit="1" customWidth="1"/>
  </cols>
  <sheetData>
    <row r="1" spans="1:7" x14ac:dyDescent="0.25">
      <c r="A1" s="1" t="s">
        <v>244</v>
      </c>
    </row>
    <row r="2" spans="1:7" s="27" customFormat="1" x14ac:dyDescent="0.25">
      <c r="A2" s="1" t="s">
        <v>201</v>
      </c>
      <c r="B2" s="2"/>
      <c r="C2" s="2"/>
      <c r="D2" s="2"/>
      <c r="E2" s="2"/>
      <c r="F2" s="2"/>
      <c r="G2" s="2"/>
    </row>
    <row r="4" spans="1:7" x14ac:dyDescent="0.25">
      <c r="A4" s="1" t="s">
        <v>143</v>
      </c>
      <c r="B4" s="13" t="s">
        <v>144</v>
      </c>
      <c r="C4" s="13" t="s">
        <v>145</v>
      </c>
      <c r="D4" s="13" t="s">
        <v>146</v>
      </c>
      <c r="E4" s="13" t="s">
        <v>147</v>
      </c>
      <c r="F4" s="13" t="s">
        <v>148</v>
      </c>
    </row>
    <row r="5" spans="1:7" x14ac:dyDescent="0.25">
      <c r="A5" t="s">
        <v>149</v>
      </c>
      <c r="B5" s="2">
        <v>1</v>
      </c>
      <c r="C5" s="2" t="s">
        <v>150</v>
      </c>
      <c r="D5" s="2">
        <v>25</v>
      </c>
      <c r="E5" s="2">
        <v>32</v>
      </c>
      <c r="F5" s="2">
        <v>60.02</v>
      </c>
    </row>
    <row r="6" spans="1:7" x14ac:dyDescent="0.25">
      <c r="A6" t="s">
        <v>151</v>
      </c>
      <c r="B6" s="2">
        <v>1</v>
      </c>
      <c r="C6" s="2" t="s">
        <v>152</v>
      </c>
      <c r="D6" s="2">
        <v>24</v>
      </c>
      <c r="E6" s="2">
        <v>50</v>
      </c>
      <c r="F6" s="2">
        <v>60.77</v>
      </c>
    </row>
    <row r="7" spans="1:7" x14ac:dyDescent="0.25">
      <c r="A7" t="s">
        <v>153</v>
      </c>
      <c r="B7" s="2">
        <v>2</v>
      </c>
      <c r="C7" s="2" t="s">
        <v>154</v>
      </c>
      <c r="D7" s="2">
        <v>22</v>
      </c>
      <c r="E7" s="2">
        <v>50</v>
      </c>
      <c r="F7" s="2">
        <v>60.67</v>
      </c>
    </row>
    <row r="8" spans="1:7" x14ac:dyDescent="0.25">
      <c r="A8" t="s">
        <v>155</v>
      </c>
      <c r="B8" s="2">
        <v>2</v>
      </c>
      <c r="C8" s="2" t="s">
        <v>156</v>
      </c>
      <c r="D8" s="2">
        <v>22</v>
      </c>
      <c r="E8" s="2">
        <v>50</v>
      </c>
      <c r="F8" s="2">
        <v>61.31</v>
      </c>
    </row>
    <row r="9" spans="1:7" x14ac:dyDescent="0.25">
      <c r="A9" t="s">
        <v>157</v>
      </c>
      <c r="B9" s="2">
        <v>1</v>
      </c>
      <c r="C9" s="2" t="s">
        <v>158</v>
      </c>
      <c r="D9" s="2">
        <v>22</v>
      </c>
      <c r="E9" s="2">
        <v>50</v>
      </c>
      <c r="F9" s="2">
        <v>60.86</v>
      </c>
    </row>
    <row r="10" spans="1:7" x14ac:dyDescent="0.25">
      <c r="A10" t="s">
        <v>159</v>
      </c>
      <c r="B10" s="2">
        <v>1</v>
      </c>
      <c r="C10" s="2" t="s">
        <v>160</v>
      </c>
      <c r="D10" s="2">
        <v>23</v>
      </c>
      <c r="E10" s="2">
        <v>47.83</v>
      </c>
      <c r="F10" s="2">
        <v>60.12</v>
      </c>
    </row>
    <row r="11" spans="1:7" x14ac:dyDescent="0.25">
      <c r="A11" t="s">
        <v>161</v>
      </c>
      <c r="B11" s="2">
        <v>2</v>
      </c>
      <c r="C11" s="2" t="s">
        <v>162</v>
      </c>
      <c r="D11" s="2">
        <v>22</v>
      </c>
      <c r="E11" s="2">
        <v>54.55</v>
      </c>
      <c r="F11" s="2">
        <v>61.11</v>
      </c>
    </row>
    <row r="12" spans="1:7" x14ac:dyDescent="0.25">
      <c r="A12" t="s">
        <v>163</v>
      </c>
      <c r="B12" s="2">
        <v>2</v>
      </c>
      <c r="C12" s="2" t="s">
        <v>164</v>
      </c>
      <c r="D12" s="2">
        <v>22</v>
      </c>
      <c r="E12" s="2">
        <v>45.45</v>
      </c>
      <c r="F12" s="2">
        <v>60.59</v>
      </c>
    </row>
    <row r="13" spans="1:7" x14ac:dyDescent="0.25">
      <c r="A13" t="s">
        <v>165</v>
      </c>
      <c r="B13" s="2">
        <v>1</v>
      </c>
      <c r="C13" s="2" t="s">
        <v>166</v>
      </c>
      <c r="D13" s="2">
        <v>22</v>
      </c>
      <c r="E13" s="2">
        <v>54.55</v>
      </c>
      <c r="F13" s="2">
        <v>61.12</v>
      </c>
    </row>
    <row r="14" spans="1:7" x14ac:dyDescent="0.25">
      <c r="A14" t="s">
        <v>167</v>
      </c>
      <c r="B14" s="2">
        <v>1</v>
      </c>
      <c r="C14" s="2" t="s">
        <v>168</v>
      </c>
      <c r="D14" s="2">
        <v>24</v>
      </c>
      <c r="E14" s="2">
        <v>45.83</v>
      </c>
      <c r="F14" s="2">
        <v>60.28</v>
      </c>
    </row>
    <row r="15" spans="1:7" x14ac:dyDescent="0.25">
      <c r="A15" t="s">
        <v>169</v>
      </c>
      <c r="B15" s="2">
        <v>2</v>
      </c>
      <c r="C15" s="2" t="s">
        <v>170</v>
      </c>
      <c r="D15" s="2">
        <v>22</v>
      </c>
      <c r="E15" s="2">
        <v>50</v>
      </c>
      <c r="F15" s="2">
        <v>60.4</v>
      </c>
    </row>
    <row r="16" spans="1:7" x14ac:dyDescent="0.25">
      <c r="A16" t="s">
        <v>171</v>
      </c>
      <c r="B16" s="2">
        <v>2</v>
      </c>
      <c r="C16" s="2" t="s">
        <v>172</v>
      </c>
      <c r="D16" s="2">
        <v>21</v>
      </c>
      <c r="E16" s="2">
        <v>52.38</v>
      </c>
      <c r="F16" s="2">
        <v>61.84</v>
      </c>
    </row>
    <row r="17" spans="1:6" x14ac:dyDescent="0.25">
      <c r="A17" t="s">
        <v>173</v>
      </c>
      <c r="B17" s="2">
        <v>1</v>
      </c>
      <c r="C17" s="2" t="s">
        <v>174</v>
      </c>
      <c r="D17" s="2">
        <v>24</v>
      </c>
      <c r="E17" s="2">
        <v>45.83</v>
      </c>
      <c r="F17" s="2">
        <v>60.1</v>
      </c>
    </row>
    <row r="18" spans="1:6" x14ac:dyDescent="0.25">
      <c r="A18" t="s">
        <v>175</v>
      </c>
      <c r="B18" s="2">
        <v>1</v>
      </c>
      <c r="C18" s="2" t="s">
        <v>176</v>
      </c>
      <c r="D18" s="2">
        <v>20</v>
      </c>
      <c r="E18" s="2">
        <v>55</v>
      </c>
      <c r="F18" s="2">
        <v>61.44</v>
      </c>
    </row>
    <row r="19" spans="1:6" x14ac:dyDescent="0.25">
      <c r="A19" t="s">
        <v>177</v>
      </c>
      <c r="B19" s="2">
        <v>2</v>
      </c>
      <c r="C19" s="2" t="s">
        <v>178</v>
      </c>
      <c r="D19" s="2">
        <v>23</v>
      </c>
      <c r="E19" s="2">
        <v>43.48</v>
      </c>
      <c r="F19" s="2">
        <v>60.56</v>
      </c>
    </row>
    <row r="20" spans="1:6" x14ac:dyDescent="0.25">
      <c r="A20" t="s">
        <v>179</v>
      </c>
      <c r="B20" s="2">
        <v>2</v>
      </c>
      <c r="C20" s="2" t="s">
        <v>180</v>
      </c>
      <c r="D20" s="2">
        <v>22</v>
      </c>
      <c r="E20" s="2">
        <v>45.45</v>
      </c>
      <c r="F20" s="2">
        <v>61.07</v>
      </c>
    </row>
    <row r="21" spans="1:6" x14ac:dyDescent="0.25">
      <c r="A21" t="s">
        <v>181</v>
      </c>
      <c r="B21" s="2">
        <v>1</v>
      </c>
      <c r="C21" s="2" t="s">
        <v>182</v>
      </c>
      <c r="D21" s="2">
        <v>25</v>
      </c>
      <c r="E21" s="2">
        <v>40</v>
      </c>
      <c r="F21" s="2">
        <v>61.08</v>
      </c>
    </row>
    <row r="22" spans="1:6" x14ac:dyDescent="0.25">
      <c r="A22" t="s">
        <v>183</v>
      </c>
      <c r="B22" s="2">
        <v>1</v>
      </c>
      <c r="C22" s="2" t="s">
        <v>184</v>
      </c>
      <c r="D22" s="2">
        <v>22</v>
      </c>
      <c r="E22" s="2">
        <v>50</v>
      </c>
      <c r="F22" s="2">
        <v>60.41</v>
      </c>
    </row>
    <row r="23" spans="1:6" x14ac:dyDescent="0.25">
      <c r="A23" t="s">
        <v>185</v>
      </c>
      <c r="B23" s="2">
        <v>2</v>
      </c>
      <c r="C23" s="2" t="s">
        <v>186</v>
      </c>
      <c r="D23" s="2">
        <v>23</v>
      </c>
      <c r="E23" s="2">
        <v>43.48</v>
      </c>
      <c r="F23" s="2">
        <v>61.18</v>
      </c>
    </row>
    <row r="24" spans="1:6" x14ac:dyDescent="0.25">
      <c r="A24" t="s">
        <v>187</v>
      </c>
      <c r="B24" s="2">
        <v>2</v>
      </c>
      <c r="C24" s="2" t="s">
        <v>188</v>
      </c>
      <c r="D24" s="2">
        <v>25</v>
      </c>
      <c r="E24" s="2">
        <v>44</v>
      </c>
      <c r="F24" s="2">
        <v>60.03</v>
      </c>
    </row>
    <row r="25" spans="1:6" x14ac:dyDescent="0.25">
      <c r="A25" t="s">
        <v>189</v>
      </c>
      <c r="B25" s="2">
        <v>1</v>
      </c>
      <c r="C25" s="2" t="s">
        <v>190</v>
      </c>
      <c r="D25" s="2">
        <v>23</v>
      </c>
      <c r="E25" s="2">
        <v>47.83</v>
      </c>
      <c r="F25" s="2">
        <v>60.8</v>
      </c>
    </row>
    <row r="26" spans="1:6" x14ac:dyDescent="0.25">
      <c r="A26" t="s">
        <v>191</v>
      </c>
      <c r="B26" s="2">
        <v>1</v>
      </c>
      <c r="C26" s="2" t="s">
        <v>192</v>
      </c>
      <c r="D26" s="2">
        <v>22</v>
      </c>
      <c r="E26" s="2">
        <v>45.45</v>
      </c>
      <c r="F26" s="2">
        <v>60.47</v>
      </c>
    </row>
    <row r="27" spans="1:6" x14ac:dyDescent="0.25">
      <c r="A27" t="s">
        <v>193</v>
      </c>
      <c r="B27" s="2">
        <v>2</v>
      </c>
      <c r="C27" s="2" t="s">
        <v>194</v>
      </c>
      <c r="D27" s="2">
        <v>23</v>
      </c>
      <c r="E27" s="2">
        <v>47.83</v>
      </c>
      <c r="F27" s="2">
        <v>60.81</v>
      </c>
    </row>
    <row r="28" spans="1:6" x14ac:dyDescent="0.25">
      <c r="A28" t="s">
        <v>195</v>
      </c>
      <c r="B28" s="2">
        <v>2</v>
      </c>
      <c r="C28" s="2" t="s">
        <v>196</v>
      </c>
      <c r="D28" s="2">
        <v>22</v>
      </c>
      <c r="E28" s="2">
        <v>54.55</v>
      </c>
      <c r="F28" s="2">
        <v>61.02</v>
      </c>
    </row>
    <row r="29" spans="1:6" x14ac:dyDescent="0.25">
      <c r="A29" t="s">
        <v>197</v>
      </c>
      <c r="B29" s="2">
        <v>1</v>
      </c>
      <c r="C29" s="2" t="s">
        <v>198</v>
      </c>
      <c r="D29" s="2">
        <v>22</v>
      </c>
      <c r="E29" s="2">
        <v>45.45</v>
      </c>
      <c r="F29" s="2">
        <v>59.88</v>
      </c>
    </row>
    <row r="30" spans="1:6" x14ac:dyDescent="0.25">
      <c r="A30" t="s">
        <v>199</v>
      </c>
      <c r="B30" s="2">
        <v>1</v>
      </c>
      <c r="C30" s="2" t="s">
        <v>200</v>
      </c>
      <c r="D30" s="2">
        <v>22</v>
      </c>
      <c r="E30" s="2">
        <v>50</v>
      </c>
      <c r="F30" s="2">
        <v>61.13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DE7A-ABC9-4E55-93E2-C7DAFFA44F1D}">
  <dimension ref="A1:AB145"/>
  <sheetViews>
    <sheetView zoomScaleNormal="100" workbookViewId="0">
      <pane xSplit="2" topLeftCell="C1" activePane="topRight" state="frozen"/>
      <selection pane="topRight" activeCell="C24" sqref="C24"/>
    </sheetView>
  </sheetViews>
  <sheetFormatPr defaultRowHeight="15" x14ac:dyDescent="0.25"/>
  <cols>
    <col min="1" max="1" width="14" style="27" bestFit="1" customWidth="1"/>
    <col min="2" max="2" width="12.140625" style="27" bestFit="1" customWidth="1"/>
    <col min="3" max="3" width="29" style="2" bestFit="1" customWidth="1"/>
    <col min="4" max="4" width="26.42578125" style="2" bestFit="1" customWidth="1"/>
    <col min="5" max="5" width="23.85546875" style="2" bestFit="1" customWidth="1"/>
    <col min="6" max="6" width="24.140625" style="2" bestFit="1" customWidth="1"/>
    <col min="7" max="7" width="23.7109375" style="2" bestFit="1" customWidth="1"/>
    <col min="8" max="8" width="24.85546875" style="2" bestFit="1" customWidth="1"/>
    <col min="9" max="9" width="23.7109375" style="2" bestFit="1" customWidth="1"/>
    <col min="10" max="10" width="24" style="2" bestFit="1" customWidth="1"/>
    <col min="11" max="11" width="23.5703125" style="2" bestFit="1" customWidth="1"/>
    <col min="12" max="12" width="25.85546875" style="2" bestFit="1" customWidth="1"/>
    <col min="13" max="13" width="24" style="2" bestFit="1" customWidth="1"/>
    <col min="14" max="14" width="22.7109375" style="2" bestFit="1" customWidth="1"/>
    <col min="15" max="15" width="25.85546875" style="2" bestFit="1" customWidth="1"/>
    <col min="16" max="16" width="22" style="2" bestFit="1" customWidth="1"/>
    <col min="17" max="17" width="25.140625" style="2" bestFit="1" customWidth="1"/>
    <col min="18" max="18" width="24.28515625" style="2" bestFit="1" customWidth="1"/>
    <col min="19" max="19" width="26.85546875" style="2" bestFit="1" customWidth="1"/>
    <col min="20" max="20" width="24.28515625" style="2" bestFit="1" customWidth="1"/>
    <col min="21" max="21" width="25" style="2" bestFit="1" customWidth="1"/>
    <col min="22" max="22" width="27.42578125" style="2" bestFit="1" customWidth="1"/>
    <col min="23" max="23" width="24.7109375" style="2" bestFit="1" customWidth="1"/>
    <col min="24" max="24" width="24" style="2" bestFit="1" customWidth="1"/>
    <col min="25" max="25" width="24.7109375" style="2" bestFit="1" customWidth="1"/>
    <col min="26" max="27" width="24" style="2" bestFit="1" customWidth="1"/>
    <col min="28" max="28" width="30" style="2" bestFit="1" customWidth="1"/>
    <col min="29" max="16384" width="9.140625" style="27"/>
  </cols>
  <sheetData>
    <row r="1" spans="1:28" x14ac:dyDescent="0.25">
      <c r="A1" s="1" t="s">
        <v>245</v>
      </c>
    </row>
    <row r="2" spans="1:28" x14ac:dyDescent="0.25">
      <c r="A2" s="79" t="s">
        <v>379</v>
      </c>
      <c r="B2" s="79"/>
      <c r="C2" s="79"/>
      <c r="D2" s="79"/>
      <c r="E2" s="79"/>
    </row>
    <row r="4" spans="1:28" x14ac:dyDescent="0.25">
      <c r="A4" s="1" t="s">
        <v>380</v>
      </c>
      <c r="B4" s="1" t="s">
        <v>65</v>
      </c>
      <c r="C4" s="70" t="s">
        <v>381</v>
      </c>
      <c r="D4" s="70" t="s">
        <v>382</v>
      </c>
      <c r="E4" s="70" t="s">
        <v>383</v>
      </c>
      <c r="F4" s="70" t="s">
        <v>384</v>
      </c>
      <c r="G4" s="70" t="s">
        <v>385</v>
      </c>
      <c r="H4" s="70" t="s">
        <v>386</v>
      </c>
      <c r="I4" s="70" t="s">
        <v>387</v>
      </c>
      <c r="J4" s="70" t="s">
        <v>388</v>
      </c>
      <c r="K4" s="70" t="s">
        <v>389</v>
      </c>
      <c r="L4" s="70" t="s">
        <v>390</v>
      </c>
      <c r="M4" s="70" t="s">
        <v>391</v>
      </c>
      <c r="N4" s="70" t="s">
        <v>392</v>
      </c>
      <c r="O4" s="70" t="s">
        <v>393</v>
      </c>
      <c r="P4" s="70" t="s">
        <v>394</v>
      </c>
      <c r="Q4" s="70" t="s">
        <v>395</v>
      </c>
      <c r="R4" s="70" t="s">
        <v>396</v>
      </c>
      <c r="S4" s="70" t="s">
        <v>397</v>
      </c>
      <c r="T4" s="70" t="s">
        <v>398</v>
      </c>
      <c r="U4" s="70" t="s">
        <v>399</v>
      </c>
      <c r="V4" s="70" t="s">
        <v>400</v>
      </c>
      <c r="W4" s="70" t="s">
        <v>401</v>
      </c>
      <c r="X4" s="70" t="s">
        <v>402</v>
      </c>
      <c r="Y4" s="70" t="s">
        <v>403</v>
      </c>
      <c r="Z4" s="70" t="s">
        <v>404</v>
      </c>
      <c r="AA4" s="70" t="s">
        <v>405</v>
      </c>
      <c r="AB4" s="70" t="s">
        <v>406</v>
      </c>
    </row>
    <row r="5" spans="1:28" x14ac:dyDescent="0.25">
      <c r="A5" s="27" t="s">
        <v>407</v>
      </c>
      <c r="B5" s="16" t="s">
        <v>256</v>
      </c>
      <c r="C5" s="2" t="s">
        <v>408</v>
      </c>
      <c r="D5" s="2" t="s">
        <v>409</v>
      </c>
      <c r="G5" s="2" t="s">
        <v>410</v>
      </c>
      <c r="H5" s="27"/>
      <c r="J5" s="27"/>
      <c r="L5" s="77" t="s">
        <v>411</v>
      </c>
      <c r="M5" s="27" t="s">
        <v>412</v>
      </c>
      <c r="N5" s="27"/>
      <c r="P5" s="2" t="s">
        <v>413</v>
      </c>
      <c r="Q5" s="27"/>
      <c r="T5" s="2" t="s">
        <v>414</v>
      </c>
      <c r="U5" s="27"/>
      <c r="V5" s="2" t="s">
        <v>415</v>
      </c>
      <c r="X5" s="2" t="s">
        <v>416</v>
      </c>
      <c r="Z5" s="2" t="s">
        <v>417</v>
      </c>
    </row>
    <row r="6" spans="1:28" x14ac:dyDescent="0.25">
      <c r="A6" s="27" t="s">
        <v>407</v>
      </c>
      <c r="B6" s="16" t="s">
        <v>257</v>
      </c>
      <c r="C6" s="2" t="s">
        <v>408</v>
      </c>
      <c r="D6" s="2" t="s">
        <v>418</v>
      </c>
      <c r="G6" s="2" t="s">
        <v>410</v>
      </c>
      <c r="H6" s="27"/>
      <c r="J6" s="27"/>
      <c r="L6" s="77" t="s">
        <v>419</v>
      </c>
      <c r="M6" s="27" t="s">
        <v>412</v>
      </c>
      <c r="N6" s="27"/>
      <c r="O6" s="2" t="s">
        <v>420</v>
      </c>
      <c r="P6" s="2" t="s">
        <v>413</v>
      </c>
      <c r="Q6" s="27"/>
      <c r="U6" s="27"/>
      <c r="V6" s="2" t="s">
        <v>415</v>
      </c>
      <c r="W6" s="2" t="s">
        <v>421</v>
      </c>
      <c r="X6" s="2" t="s">
        <v>416</v>
      </c>
      <c r="Z6" s="2" t="s">
        <v>417</v>
      </c>
    </row>
    <row r="7" spans="1:28" x14ac:dyDescent="0.25">
      <c r="A7" s="27" t="s">
        <v>407</v>
      </c>
      <c r="B7" s="16" t="s">
        <v>258</v>
      </c>
      <c r="C7" s="76" t="s">
        <v>422</v>
      </c>
      <c r="G7" s="2" t="s">
        <v>412</v>
      </c>
      <c r="H7" s="27"/>
      <c r="J7" s="27" t="s">
        <v>423</v>
      </c>
      <c r="L7" s="27"/>
      <c r="M7" s="27"/>
      <c r="N7" s="27"/>
      <c r="O7" s="2" t="s">
        <v>424</v>
      </c>
      <c r="Q7" s="27"/>
      <c r="T7" s="2" t="s">
        <v>425</v>
      </c>
      <c r="U7" s="27"/>
      <c r="V7" s="2" t="s">
        <v>415</v>
      </c>
      <c r="Z7" s="2" t="s">
        <v>426</v>
      </c>
    </row>
    <row r="8" spans="1:28" x14ac:dyDescent="0.25">
      <c r="A8" s="27" t="s">
        <v>407</v>
      </c>
      <c r="B8" s="16" t="s">
        <v>259</v>
      </c>
      <c r="C8" s="2" t="s">
        <v>408</v>
      </c>
      <c r="G8" s="2" t="s">
        <v>412</v>
      </c>
      <c r="H8" s="27"/>
      <c r="J8" s="27"/>
      <c r="L8" s="27"/>
      <c r="M8" s="27"/>
      <c r="N8" s="27"/>
      <c r="Q8" s="27"/>
      <c r="U8" s="27"/>
    </row>
    <row r="9" spans="1:28" x14ac:dyDescent="0.25">
      <c r="A9" s="27" t="s">
        <v>407</v>
      </c>
      <c r="B9" s="16" t="s">
        <v>260</v>
      </c>
      <c r="C9" s="2" t="s">
        <v>408</v>
      </c>
      <c r="H9" s="27"/>
      <c r="J9" s="27"/>
      <c r="K9" s="2" t="s">
        <v>427</v>
      </c>
      <c r="L9" s="27"/>
      <c r="M9" s="27" t="s">
        <v>428</v>
      </c>
      <c r="N9" s="27"/>
      <c r="Q9" s="27"/>
      <c r="U9" s="27"/>
      <c r="V9" s="2" t="s">
        <v>429</v>
      </c>
    </row>
    <row r="10" spans="1:28" x14ac:dyDescent="0.25">
      <c r="A10" s="27" t="s">
        <v>407</v>
      </c>
      <c r="B10" s="16" t="s">
        <v>261</v>
      </c>
      <c r="C10" s="2" t="s">
        <v>430</v>
      </c>
      <c r="G10" s="2" t="s">
        <v>412</v>
      </c>
      <c r="H10" s="27"/>
      <c r="J10" s="27"/>
      <c r="L10" s="27" t="s">
        <v>431</v>
      </c>
      <c r="M10" s="27"/>
      <c r="N10" s="27"/>
      <c r="Q10" s="27"/>
      <c r="U10" s="27"/>
      <c r="V10" s="2" t="s">
        <v>415</v>
      </c>
    </row>
    <row r="11" spans="1:28" x14ac:dyDescent="0.25">
      <c r="A11" s="27" t="s">
        <v>407</v>
      </c>
      <c r="B11" s="16" t="s">
        <v>262</v>
      </c>
      <c r="C11" s="2" t="s">
        <v>408</v>
      </c>
      <c r="G11" s="2" t="s">
        <v>412</v>
      </c>
      <c r="H11" s="27"/>
      <c r="J11" s="27"/>
      <c r="L11" s="27"/>
      <c r="M11" s="27"/>
      <c r="N11" s="27"/>
      <c r="Q11" s="27"/>
      <c r="T11" s="2" t="s">
        <v>425</v>
      </c>
      <c r="U11" s="27"/>
      <c r="V11" s="2" t="s">
        <v>415</v>
      </c>
      <c r="AB11" s="27" t="s">
        <v>432</v>
      </c>
    </row>
    <row r="12" spans="1:28" x14ac:dyDescent="0.25">
      <c r="A12" s="27" t="s">
        <v>407</v>
      </c>
      <c r="B12" s="16" t="s">
        <v>263</v>
      </c>
      <c r="C12" s="2" t="s">
        <v>430</v>
      </c>
      <c r="H12" s="27"/>
      <c r="J12" s="27"/>
      <c r="L12" s="77" t="s">
        <v>411</v>
      </c>
      <c r="M12" s="27" t="s">
        <v>433</v>
      </c>
      <c r="N12" s="27"/>
      <c r="P12" s="2" t="s">
        <v>413</v>
      </c>
      <c r="Q12" s="27"/>
      <c r="S12" s="2" t="s">
        <v>434</v>
      </c>
      <c r="U12" s="27"/>
      <c r="V12" s="2" t="s">
        <v>415</v>
      </c>
      <c r="W12" s="2" t="s">
        <v>421</v>
      </c>
      <c r="Y12" s="2" t="s">
        <v>435</v>
      </c>
      <c r="Z12" s="2" t="s">
        <v>417</v>
      </c>
    </row>
    <row r="13" spans="1:28" x14ac:dyDescent="0.25">
      <c r="A13" s="27" t="s">
        <v>407</v>
      </c>
      <c r="B13" s="16" t="s">
        <v>264</v>
      </c>
      <c r="C13" s="2" t="s">
        <v>408</v>
      </c>
      <c r="G13" s="2" t="s">
        <v>412</v>
      </c>
      <c r="H13" s="27"/>
      <c r="J13" s="27"/>
      <c r="L13" s="27"/>
      <c r="M13" s="27"/>
      <c r="N13" s="27"/>
      <c r="Q13" s="27"/>
      <c r="U13" s="27"/>
      <c r="V13" s="2" t="s">
        <v>415</v>
      </c>
    </row>
    <row r="14" spans="1:28" x14ac:dyDescent="0.25">
      <c r="A14" s="27" t="s">
        <v>407</v>
      </c>
      <c r="B14" s="16" t="s">
        <v>265</v>
      </c>
      <c r="C14" s="2" t="s">
        <v>408</v>
      </c>
      <c r="E14" s="2" t="s">
        <v>436</v>
      </c>
      <c r="G14" s="2" t="s">
        <v>412</v>
      </c>
      <c r="H14" s="27" t="s">
        <v>437</v>
      </c>
      <c r="J14" s="27"/>
      <c r="L14" s="27"/>
      <c r="M14" s="27"/>
      <c r="N14" s="27"/>
      <c r="Q14" s="27"/>
      <c r="U14" s="27"/>
      <c r="V14" s="2" t="s">
        <v>438</v>
      </c>
      <c r="Y14" s="2" t="s">
        <v>421</v>
      </c>
    </row>
    <row r="15" spans="1:28" x14ac:dyDescent="0.25">
      <c r="A15" s="27" t="s">
        <v>407</v>
      </c>
      <c r="B15" s="16" t="s">
        <v>266</v>
      </c>
      <c r="C15" s="2" t="s">
        <v>439</v>
      </c>
      <c r="D15" s="2" t="s">
        <v>440</v>
      </c>
      <c r="E15" s="2" t="s">
        <v>441</v>
      </c>
      <c r="F15" s="2" t="s">
        <v>442</v>
      </c>
      <c r="G15" s="2" t="s">
        <v>443</v>
      </c>
      <c r="H15" s="27" t="s">
        <v>444</v>
      </c>
      <c r="I15" s="2" t="s">
        <v>445</v>
      </c>
      <c r="J15" s="27" t="s">
        <v>446</v>
      </c>
      <c r="L15" s="77" t="s">
        <v>447</v>
      </c>
      <c r="M15" s="27" t="s">
        <v>448</v>
      </c>
      <c r="N15" s="27" t="s">
        <v>449</v>
      </c>
      <c r="O15" s="2" t="s">
        <v>450</v>
      </c>
      <c r="P15" s="2" t="s">
        <v>451</v>
      </c>
      <c r="Q15" s="27" t="s">
        <v>452</v>
      </c>
      <c r="S15" s="2" t="s">
        <v>453</v>
      </c>
      <c r="T15" s="2" t="s">
        <v>414</v>
      </c>
      <c r="U15" s="27" t="s">
        <v>454</v>
      </c>
      <c r="V15" s="2" t="s">
        <v>455</v>
      </c>
      <c r="X15" s="2" t="s">
        <v>456</v>
      </c>
      <c r="Y15" s="2" t="s">
        <v>457</v>
      </c>
      <c r="Z15" s="2" t="s">
        <v>458</v>
      </c>
      <c r="AA15" s="2" t="s">
        <v>459</v>
      </c>
    </row>
    <row r="16" spans="1:28" x14ac:dyDescent="0.25">
      <c r="A16" s="27" t="s">
        <v>407</v>
      </c>
      <c r="B16" s="16" t="s">
        <v>267</v>
      </c>
      <c r="C16" s="2" t="s">
        <v>460</v>
      </c>
      <c r="F16" s="2" t="s">
        <v>461</v>
      </c>
      <c r="H16" s="27"/>
      <c r="J16" s="27"/>
      <c r="L16" s="77" t="s">
        <v>411</v>
      </c>
      <c r="M16" s="27" t="s">
        <v>412</v>
      </c>
      <c r="N16" s="27"/>
      <c r="Q16" s="27" t="s">
        <v>462</v>
      </c>
      <c r="U16" s="27"/>
      <c r="V16" s="2" t="s">
        <v>415</v>
      </c>
      <c r="W16" s="2" t="s">
        <v>421</v>
      </c>
      <c r="X16" s="2" t="s">
        <v>416</v>
      </c>
      <c r="Y16" s="2" t="s">
        <v>463</v>
      </c>
      <c r="Z16" s="2" t="s">
        <v>464</v>
      </c>
      <c r="AB16" s="27" t="s">
        <v>432</v>
      </c>
    </row>
    <row r="17" spans="1:26" x14ac:dyDescent="0.25">
      <c r="A17" s="27" t="s">
        <v>407</v>
      </c>
      <c r="B17" s="16" t="s">
        <v>271</v>
      </c>
      <c r="C17" s="76" t="s">
        <v>422</v>
      </c>
      <c r="G17" s="2" t="s">
        <v>412</v>
      </c>
      <c r="H17" s="27"/>
      <c r="J17" s="27" t="s">
        <v>423</v>
      </c>
      <c r="L17" s="27"/>
      <c r="M17" s="27"/>
      <c r="N17" s="27" t="s">
        <v>465</v>
      </c>
      <c r="Q17" s="27"/>
      <c r="T17" s="2" t="s">
        <v>425</v>
      </c>
      <c r="U17" s="27"/>
      <c r="V17" s="2" t="s">
        <v>415</v>
      </c>
    </row>
    <row r="18" spans="1:26" s="2" customFormat="1" x14ac:dyDescent="0.25">
      <c r="A18" s="27" t="s">
        <v>407</v>
      </c>
      <c r="B18" s="16" t="s">
        <v>272</v>
      </c>
      <c r="C18" s="2" t="s">
        <v>408</v>
      </c>
      <c r="G18" s="2" t="s">
        <v>412</v>
      </c>
      <c r="H18" s="27"/>
      <c r="J18" s="27"/>
      <c r="L18" s="27"/>
      <c r="M18" s="27"/>
      <c r="N18" s="27"/>
      <c r="Q18" s="27"/>
      <c r="U18" s="27"/>
      <c r="V18" s="2" t="s">
        <v>415</v>
      </c>
    </row>
    <row r="19" spans="1:26" s="2" customFormat="1" x14ac:dyDescent="0.25">
      <c r="A19" s="27" t="s">
        <v>407</v>
      </c>
      <c r="B19" s="16" t="s">
        <v>273</v>
      </c>
      <c r="C19" s="2" t="s">
        <v>408</v>
      </c>
      <c r="E19" s="2" t="s">
        <v>466</v>
      </c>
      <c r="G19" s="2" t="s">
        <v>412</v>
      </c>
      <c r="H19" s="27"/>
      <c r="J19" s="27"/>
      <c r="L19" s="27" t="s">
        <v>467</v>
      </c>
      <c r="M19" s="27" t="s">
        <v>428</v>
      </c>
      <c r="N19" s="27"/>
      <c r="Q19" s="27"/>
      <c r="R19" s="2" t="s">
        <v>468</v>
      </c>
      <c r="U19" s="27"/>
      <c r="V19" s="2" t="s">
        <v>415</v>
      </c>
    </row>
    <row r="20" spans="1:26" s="2" customFormat="1" x14ac:dyDescent="0.25">
      <c r="A20" s="27" t="s">
        <v>407</v>
      </c>
      <c r="B20" s="16" t="s">
        <v>274</v>
      </c>
      <c r="C20" s="76" t="s">
        <v>422</v>
      </c>
      <c r="E20" s="2" t="s">
        <v>466</v>
      </c>
      <c r="F20" s="2" t="s">
        <v>461</v>
      </c>
      <c r="G20" s="2" t="s">
        <v>412</v>
      </c>
      <c r="H20" s="27"/>
      <c r="I20" s="2" t="s">
        <v>445</v>
      </c>
      <c r="J20" s="27" t="s">
        <v>423</v>
      </c>
      <c r="L20" s="27"/>
      <c r="M20" s="27"/>
      <c r="N20" s="27"/>
      <c r="Q20" s="27"/>
      <c r="T20" s="2" t="s">
        <v>425</v>
      </c>
      <c r="U20" s="27"/>
      <c r="V20" s="2" t="s">
        <v>415</v>
      </c>
      <c r="Z20" s="2" t="s">
        <v>426</v>
      </c>
    </row>
    <row r="21" spans="1:26" s="2" customFormat="1" x14ac:dyDescent="0.25">
      <c r="A21" s="27" t="s">
        <v>407</v>
      </c>
      <c r="B21" s="16" t="s">
        <v>275</v>
      </c>
      <c r="C21" s="2" t="s">
        <v>408</v>
      </c>
      <c r="E21" s="2" t="s">
        <v>466</v>
      </c>
      <c r="G21" s="2" t="s">
        <v>412</v>
      </c>
      <c r="H21" s="27" t="s">
        <v>469</v>
      </c>
      <c r="J21" s="27"/>
      <c r="L21" s="27"/>
      <c r="M21" s="27" t="s">
        <v>428</v>
      </c>
      <c r="N21" s="27"/>
      <c r="Q21" s="27"/>
      <c r="R21" s="2" t="s">
        <v>468</v>
      </c>
      <c r="U21" s="27"/>
      <c r="V21" s="2" t="s">
        <v>415</v>
      </c>
    </row>
    <row r="22" spans="1:26" s="2" customFormat="1" x14ac:dyDescent="0.25">
      <c r="A22" s="27" t="s">
        <v>407</v>
      </c>
      <c r="B22" s="16" t="s">
        <v>276</v>
      </c>
      <c r="C22" s="76" t="s">
        <v>422</v>
      </c>
      <c r="E22" s="2" t="s">
        <v>466</v>
      </c>
      <c r="F22" s="2" t="s">
        <v>442</v>
      </c>
      <c r="G22" s="2" t="s">
        <v>412</v>
      </c>
      <c r="H22" s="27"/>
      <c r="J22" s="27" t="s">
        <v>423</v>
      </c>
      <c r="L22" s="27"/>
      <c r="M22" s="27"/>
      <c r="N22" s="27"/>
      <c r="Q22" s="27"/>
      <c r="T22" s="2" t="s">
        <v>425</v>
      </c>
      <c r="U22" s="27"/>
      <c r="V22" s="2" t="s">
        <v>415</v>
      </c>
      <c r="Z22" s="2" t="s">
        <v>426</v>
      </c>
    </row>
    <row r="23" spans="1:26" s="2" customFormat="1" x14ac:dyDescent="0.25">
      <c r="A23" s="27" t="s">
        <v>407</v>
      </c>
      <c r="B23" s="16" t="s">
        <v>278</v>
      </c>
      <c r="C23" s="2" t="s">
        <v>408</v>
      </c>
      <c r="E23" s="2" t="s">
        <v>466</v>
      </c>
      <c r="G23" s="2" t="s">
        <v>412</v>
      </c>
      <c r="H23" s="27"/>
      <c r="J23" s="27"/>
      <c r="L23" s="27"/>
      <c r="M23" s="27" t="s">
        <v>428</v>
      </c>
      <c r="N23" s="27"/>
      <c r="Q23" s="27"/>
      <c r="T23" s="2" t="s">
        <v>425</v>
      </c>
      <c r="U23" s="27"/>
      <c r="V23" s="2" t="s">
        <v>415</v>
      </c>
      <c r="Z23" s="2" t="s">
        <v>426</v>
      </c>
    </row>
    <row r="24" spans="1:26" s="2" customFormat="1" x14ac:dyDescent="0.25">
      <c r="A24" s="27" t="s">
        <v>407</v>
      </c>
      <c r="B24" s="16" t="s">
        <v>279</v>
      </c>
      <c r="C24" s="2" t="s">
        <v>408</v>
      </c>
      <c r="E24" s="2" t="s">
        <v>466</v>
      </c>
      <c r="G24" s="2" t="s">
        <v>412</v>
      </c>
      <c r="H24" s="27"/>
      <c r="J24" s="27"/>
      <c r="L24" s="27"/>
      <c r="M24" s="27" t="s">
        <v>428</v>
      </c>
      <c r="N24" s="27"/>
      <c r="Q24" s="27"/>
      <c r="R24" s="2" t="s">
        <v>468</v>
      </c>
      <c r="U24" s="27"/>
      <c r="V24" s="2" t="s">
        <v>415</v>
      </c>
    </row>
    <row r="25" spans="1:26" s="2" customFormat="1" x14ac:dyDescent="0.25">
      <c r="A25" s="27" t="s">
        <v>407</v>
      </c>
      <c r="B25" s="16" t="s">
        <v>280</v>
      </c>
      <c r="C25" s="2" t="s">
        <v>470</v>
      </c>
      <c r="E25" s="2" t="s">
        <v>471</v>
      </c>
      <c r="G25" s="2" t="s">
        <v>472</v>
      </c>
      <c r="H25" s="27"/>
      <c r="J25" s="27"/>
      <c r="L25" s="27"/>
      <c r="M25" s="27" t="s">
        <v>428</v>
      </c>
      <c r="N25" s="27"/>
      <c r="Q25" s="27"/>
      <c r="R25" s="2" t="s">
        <v>468</v>
      </c>
      <c r="U25" s="27"/>
      <c r="V25" s="2" t="s">
        <v>415</v>
      </c>
    </row>
    <row r="26" spans="1:26" s="2" customFormat="1" x14ac:dyDescent="0.25">
      <c r="A26" s="27" t="s">
        <v>407</v>
      </c>
      <c r="B26" s="16" t="s">
        <v>281</v>
      </c>
      <c r="C26" s="2" t="s">
        <v>408</v>
      </c>
      <c r="E26" s="2" t="s">
        <v>466</v>
      </c>
      <c r="G26" s="2" t="s">
        <v>412</v>
      </c>
      <c r="H26" s="27"/>
      <c r="J26" s="27"/>
      <c r="L26" s="27"/>
      <c r="M26" s="27" t="s">
        <v>428</v>
      </c>
      <c r="N26" s="27"/>
      <c r="Q26" s="27"/>
      <c r="R26" s="2" t="s">
        <v>468</v>
      </c>
      <c r="U26" s="27"/>
      <c r="V26" s="2" t="s">
        <v>415</v>
      </c>
    </row>
    <row r="27" spans="1:26" s="2" customFormat="1" x14ac:dyDescent="0.25">
      <c r="A27" s="27" t="s">
        <v>407</v>
      </c>
      <c r="B27" s="16" t="s">
        <v>282</v>
      </c>
      <c r="C27" s="2" t="s">
        <v>408</v>
      </c>
      <c r="E27" s="2" t="s">
        <v>466</v>
      </c>
      <c r="G27" s="2" t="s">
        <v>412</v>
      </c>
      <c r="H27" s="27"/>
      <c r="J27" s="27"/>
      <c r="L27" s="27"/>
      <c r="M27" s="27" t="s">
        <v>428</v>
      </c>
      <c r="N27" s="27"/>
      <c r="Q27" s="27"/>
      <c r="R27" s="2" t="s">
        <v>468</v>
      </c>
      <c r="U27" s="27"/>
      <c r="V27" s="2" t="s">
        <v>415</v>
      </c>
    </row>
    <row r="28" spans="1:26" s="2" customFormat="1" x14ac:dyDescent="0.25">
      <c r="A28" s="27" t="s">
        <v>407</v>
      </c>
      <c r="B28" s="16" t="s">
        <v>283</v>
      </c>
      <c r="C28" s="2" t="s">
        <v>408</v>
      </c>
      <c r="E28" s="2" t="s">
        <v>466</v>
      </c>
      <c r="G28" s="2" t="s">
        <v>412</v>
      </c>
      <c r="H28" s="27"/>
      <c r="J28" s="27" t="s">
        <v>414</v>
      </c>
      <c r="L28" s="27"/>
      <c r="M28" s="27" t="s">
        <v>428</v>
      </c>
      <c r="N28" s="27"/>
      <c r="Q28" s="27"/>
      <c r="R28" s="2" t="s">
        <v>468</v>
      </c>
      <c r="U28" s="27"/>
      <c r="V28" s="2" t="s">
        <v>415</v>
      </c>
    </row>
    <row r="29" spans="1:26" s="2" customFormat="1" x14ac:dyDescent="0.25">
      <c r="A29" s="27" t="s">
        <v>407</v>
      </c>
      <c r="B29" s="16" t="s">
        <v>284</v>
      </c>
      <c r="C29" s="2" t="s">
        <v>408</v>
      </c>
      <c r="E29" s="2" t="s">
        <v>466</v>
      </c>
      <c r="G29" s="2" t="s">
        <v>412</v>
      </c>
      <c r="H29" s="27"/>
      <c r="J29" s="27"/>
      <c r="L29" s="27"/>
      <c r="M29" s="27" t="s">
        <v>428</v>
      </c>
      <c r="N29" s="27"/>
      <c r="Q29" s="27"/>
      <c r="R29" s="2" t="s">
        <v>468</v>
      </c>
      <c r="U29" s="27"/>
      <c r="V29" s="2" t="s">
        <v>415</v>
      </c>
      <c r="W29" s="2" t="s">
        <v>473</v>
      </c>
    </row>
    <row r="30" spans="1:26" s="2" customFormat="1" x14ac:dyDescent="0.25">
      <c r="A30" s="27" t="s">
        <v>407</v>
      </c>
      <c r="B30" s="16" t="s">
        <v>285</v>
      </c>
      <c r="C30" s="2" t="s">
        <v>408</v>
      </c>
      <c r="E30" s="2" t="s">
        <v>466</v>
      </c>
      <c r="G30" s="2" t="s">
        <v>412</v>
      </c>
      <c r="H30" s="27"/>
      <c r="J30" s="27"/>
      <c r="L30" s="27"/>
      <c r="M30" s="27" t="s">
        <v>428</v>
      </c>
      <c r="N30" s="27"/>
      <c r="Q30" s="27"/>
      <c r="R30" s="2" t="s">
        <v>468</v>
      </c>
      <c r="U30" s="27"/>
      <c r="V30" s="2" t="s">
        <v>415</v>
      </c>
      <c r="W30" s="2" t="s">
        <v>473</v>
      </c>
    </row>
    <row r="31" spans="1:26" s="2" customFormat="1" x14ac:dyDescent="0.25">
      <c r="A31" s="27" t="s">
        <v>407</v>
      </c>
      <c r="B31" s="16" t="s">
        <v>286</v>
      </c>
      <c r="C31" s="2" t="s">
        <v>408</v>
      </c>
      <c r="E31" s="2" t="s">
        <v>466</v>
      </c>
      <c r="G31" s="2" t="s">
        <v>412</v>
      </c>
      <c r="H31" s="27"/>
      <c r="J31" s="27" t="s">
        <v>436</v>
      </c>
      <c r="L31" s="27"/>
      <c r="M31" s="27" t="s">
        <v>428</v>
      </c>
      <c r="N31" s="27"/>
      <c r="Q31" s="27"/>
      <c r="R31" s="2" t="s">
        <v>468</v>
      </c>
      <c r="U31" s="27"/>
      <c r="V31" s="2" t="s">
        <v>415</v>
      </c>
      <c r="W31" s="2" t="s">
        <v>473</v>
      </c>
    </row>
    <row r="32" spans="1:26" s="2" customFormat="1" x14ac:dyDescent="0.25">
      <c r="A32" s="27" t="s">
        <v>407</v>
      </c>
      <c r="B32" s="16" t="s">
        <v>287</v>
      </c>
      <c r="C32" s="76" t="s">
        <v>422</v>
      </c>
      <c r="G32" s="2" t="s">
        <v>412</v>
      </c>
      <c r="H32" s="27"/>
      <c r="J32" s="27" t="s">
        <v>423</v>
      </c>
      <c r="L32" s="27"/>
      <c r="M32" s="27"/>
      <c r="N32" s="27"/>
      <c r="Q32" s="27"/>
      <c r="T32" s="2" t="s">
        <v>425</v>
      </c>
      <c r="U32" s="27" t="s">
        <v>469</v>
      </c>
      <c r="V32" s="2" t="s">
        <v>415</v>
      </c>
      <c r="Z32" s="2" t="s">
        <v>426</v>
      </c>
    </row>
    <row r="33" spans="1:26" s="2" customFormat="1" x14ac:dyDescent="0.25">
      <c r="A33" s="27" t="s">
        <v>407</v>
      </c>
      <c r="B33" s="16" t="s">
        <v>288</v>
      </c>
      <c r="C33" s="2" t="s">
        <v>408</v>
      </c>
      <c r="E33" s="2" t="s">
        <v>466</v>
      </c>
      <c r="G33" s="2" t="s">
        <v>412</v>
      </c>
      <c r="H33" s="27"/>
      <c r="J33" s="27"/>
      <c r="L33" s="27"/>
      <c r="M33" s="27" t="s">
        <v>428</v>
      </c>
      <c r="N33" s="27"/>
      <c r="Q33" s="27"/>
      <c r="R33" s="2" t="s">
        <v>468</v>
      </c>
      <c r="U33" s="27"/>
      <c r="V33" s="2" t="s">
        <v>415</v>
      </c>
    </row>
    <row r="34" spans="1:26" s="2" customFormat="1" x14ac:dyDescent="0.25">
      <c r="A34" s="27" t="s">
        <v>407</v>
      </c>
      <c r="B34" s="16" t="s">
        <v>289</v>
      </c>
      <c r="C34" s="76" t="s">
        <v>474</v>
      </c>
      <c r="G34" s="2" t="s">
        <v>412</v>
      </c>
      <c r="H34" s="27"/>
      <c r="J34" s="27" t="s">
        <v>423</v>
      </c>
      <c r="L34" s="27"/>
      <c r="M34" s="27"/>
      <c r="N34" s="27"/>
      <c r="Q34" s="27"/>
      <c r="T34" s="2" t="s">
        <v>425</v>
      </c>
      <c r="U34" s="27"/>
      <c r="V34" s="2" t="s">
        <v>415</v>
      </c>
      <c r="W34" s="2" t="s">
        <v>475</v>
      </c>
      <c r="Z34" s="2" t="s">
        <v>426</v>
      </c>
    </row>
    <row r="35" spans="1:26" s="2" customFormat="1" x14ac:dyDescent="0.25">
      <c r="A35" s="27" t="s">
        <v>407</v>
      </c>
      <c r="B35" s="16" t="s">
        <v>290</v>
      </c>
      <c r="C35" s="2" t="s">
        <v>476</v>
      </c>
      <c r="E35" s="2" t="s">
        <v>466</v>
      </c>
      <c r="G35" s="2" t="s">
        <v>412</v>
      </c>
      <c r="H35" s="27"/>
      <c r="J35" s="27"/>
      <c r="L35" s="27"/>
      <c r="M35" s="27" t="s">
        <v>428</v>
      </c>
      <c r="N35" s="27"/>
      <c r="Q35" s="27"/>
      <c r="T35" s="2" t="s">
        <v>425</v>
      </c>
      <c r="U35" s="27"/>
      <c r="V35" s="2" t="s">
        <v>415</v>
      </c>
      <c r="W35" s="2" t="s">
        <v>475</v>
      </c>
      <c r="Z35" s="2" t="s">
        <v>426</v>
      </c>
    </row>
    <row r="36" spans="1:26" s="2" customFormat="1" x14ac:dyDescent="0.25">
      <c r="A36" s="27" t="s">
        <v>407</v>
      </c>
      <c r="B36" s="16" t="s">
        <v>291</v>
      </c>
      <c r="C36" s="2" t="s">
        <v>476</v>
      </c>
      <c r="E36" s="2" t="s">
        <v>466</v>
      </c>
      <c r="G36" s="2" t="s">
        <v>412</v>
      </c>
      <c r="H36" s="27"/>
      <c r="J36" s="27"/>
      <c r="L36" s="27"/>
      <c r="M36" s="27" t="s">
        <v>428</v>
      </c>
      <c r="N36" s="27"/>
      <c r="Q36" s="27"/>
      <c r="R36" s="2" t="s">
        <v>468</v>
      </c>
      <c r="T36" s="2" t="s">
        <v>436</v>
      </c>
      <c r="U36" s="27"/>
      <c r="V36" s="2" t="s">
        <v>415</v>
      </c>
    </row>
    <row r="37" spans="1:26" s="2" customFormat="1" x14ac:dyDescent="0.25">
      <c r="A37" s="27" t="s">
        <v>407</v>
      </c>
      <c r="B37" s="16" t="s">
        <v>292</v>
      </c>
      <c r="C37" s="2" t="s">
        <v>430</v>
      </c>
      <c r="G37" s="2" t="s">
        <v>412</v>
      </c>
      <c r="H37" s="27"/>
      <c r="J37" s="27"/>
      <c r="L37" s="27" t="s">
        <v>431</v>
      </c>
      <c r="M37" s="27"/>
      <c r="N37" s="27"/>
      <c r="Q37" s="27"/>
      <c r="U37" s="27"/>
      <c r="V37" s="2" t="s">
        <v>415</v>
      </c>
    </row>
    <row r="38" spans="1:26" s="2" customFormat="1" x14ac:dyDescent="0.25">
      <c r="A38" s="27" t="s">
        <v>407</v>
      </c>
      <c r="B38" s="16" t="s">
        <v>293</v>
      </c>
      <c r="C38" s="2" t="s">
        <v>408</v>
      </c>
      <c r="E38" s="2" t="s">
        <v>466</v>
      </c>
      <c r="G38" s="2" t="s">
        <v>412</v>
      </c>
      <c r="H38" s="27"/>
      <c r="J38" s="27"/>
      <c r="L38" s="27"/>
      <c r="M38" s="27" t="s">
        <v>428</v>
      </c>
      <c r="N38" s="27"/>
      <c r="Q38" s="27"/>
      <c r="R38" s="2" t="s">
        <v>468</v>
      </c>
      <c r="U38" s="27"/>
      <c r="V38" s="2" t="s">
        <v>415</v>
      </c>
    </row>
    <row r="39" spans="1:26" s="2" customFormat="1" x14ac:dyDescent="0.25">
      <c r="A39" s="27" t="s">
        <v>407</v>
      </c>
      <c r="B39" s="16" t="s">
        <v>89</v>
      </c>
      <c r="C39" s="2" t="s">
        <v>408</v>
      </c>
      <c r="G39" s="2" t="s">
        <v>412</v>
      </c>
      <c r="H39" s="27"/>
      <c r="J39" s="27"/>
      <c r="L39" s="27"/>
      <c r="M39" s="27"/>
      <c r="N39" s="27" t="s">
        <v>477</v>
      </c>
      <c r="Q39" s="27"/>
      <c r="U39" s="27"/>
    </row>
    <row r="40" spans="1:26" s="2" customFormat="1" x14ac:dyDescent="0.25">
      <c r="A40" s="27" t="s">
        <v>407</v>
      </c>
      <c r="B40" s="16" t="s">
        <v>94</v>
      </c>
      <c r="C40" s="2" t="s">
        <v>408</v>
      </c>
      <c r="G40" s="2" t="s">
        <v>412</v>
      </c>
      <c r="H40" s="27"/>
      <c r="J40" s="27"/>
      <c r="L40" s="27"/>
      <c r="M40" s="27"/>
      <c r="N40" s="27" t="s">
        <v>477</v>
      </c>
      <c r="Q40" s="27"/>
      <c r="U40" s="27"/>
    </row>
    <row r="41" spans="1:26" s="2" customFormat="1" x14ac:dyDescent="0.25">
      <c r="A41" s="27" t="s">
        <v>407</v>
      </c>
      <c r="B41" s="16" t="s">
        <v>97</v>
      </c>
      <c r="C41" s="2" t="s">
        <v>408</v>
      </c>
      <c r="H41" s="27"/>
      <c r="J41" s="27"/>
      <c r="L41" s="27"/>
      <c r="M41" s="27" t="s">
        <v>426</v>
      </c>
      <c r="N41" s="27" t="s">
        <v>477</v>
      </c>
      <c r="Q41" s="27"/>
      <c r="U41" s="27"/>
    </row>
    <row r="42" spans="1:26" s="2" customFormat="1" x14ac:dyDescent="0.25">
      <c r="A42" s="27" t="s">
        <v>407</v>
      </c>
      <c r="B42" s="16" t="s">
        <v>102</v>
      </c>
      <c r="C42" s="2" t="s">
        <v>408</v>
      </c>
      <c r="H42" s="27"/>
      <c r="J42" s="27"/>
      <c r="L42" s="27"/>
      <c r="M42" s="27" t="s">
        <v>426</v>
      </c>
      <c r="N42" s="27" t="s">
        <v>477</v>
      </c>
      <c r="Q42" s="27"/>
      <c r="U42" s="27"/>
    </row>
    <row r="43" spans="1:26" s="2" customFormat="1" x14ac:dyDescent="0.25">
      <c r="A43" s="27" t="s">
        <v>407</v>
      </c>
      <c r="B43" s="16" t="s">
        <v>105</v>
      </c>
      <c r="C43" s="2" t="s">
        <v>408</v>
      </c>
      <c r="H43" s="27"/>
      <c r="J43" s="27"/>
      <c r="L43" s="27"/>
      <c r="M43" s="27" t="s">
        <v>426</v>
      </c>
      <c r="N43" s="27" t="s">
        <v>477</v>
      </c>
      <c r="Q43" s="27"/>
      <c r="U43" s="27"/>
    </row>
    <row r="44" spans="1:26" s="2" customFormat="1" x14ac:dyDescent="0.25">
      <c r="A44" s="27" t="s">
        <v>407</v>
      </c>
      <c r="B44" s="16" t="s">
        <v>110</v>
      </c>
      <c r="C44" s="2" t="s">
        <v>408</v>
      </c>
      <c r="G44" s="2" t="s">
        <v>412</v>
      </c>
      <c r="H44" s="27"/>
      <c r="J44" s="27"/>
      <c r="L44" s="27"/>
      <c r="M44" s="27"/>
      <c r="N44" s="27" t="s">
        <v>477</v>
      </c>
      <c r="Q44" s="27"/>
      <c r="U44" s="27"/>
    </row>
    <row r="45" spans="1:26" s="2" customFormat="1" x14ac:dyDescent="0.25">
      <c r="A45" s="27" t="s">
        <v>407</v>
      </c>
      <c r="B45" s="16" t="s">
        <v>114</v>
      </c>
      <c r="C45" s="2" t="s">
        <v>408</v>
      </c>
      <c r="H45" s="27"/>
      <c r="J45" s="27"/>
      <c r="L45" s="27"/>
      <c r="M45" s="27" t="s">
        <v>426</v>
      </c>
      <c r="N45" s="27" t="s">
        <v>477</v>
      </c>
      <c r="Q45" s="27"/>
      <c r="U45" s="27"/>
    </row>
    <row r="46" spans="1:26" s="2" customFormat="1" x14ac:dyDescent="0.25">
      <c r="A46" s="27" t="s">
        <v>407</v>
      </c>
      <c r="B46" s="16" t="s">
        <v>294</v>
      </c>
      <c r="C46" s="76" t="s">
        <v>422</v>
      </c>
      <c r="G46" s="2" t="s">
        <v>412</v>
      </c>
      <c r="H46" s="27"/>
      <c r="J46" s="27" t="s">
        <v>423</v>
      </c>
      <c r="K46" s="2" t="s">
        <v>427</v>
      </c>
      <c r="L46" s="27"/>
      <c r="M46" s="27"/>
      <c r="N46" s="27"/>
      <c r="Q46" s="27"/>
      <c r="T46" s="2" t="s">
        <v>425</v>
      </c>
      <c r="U46" s="27"/>
      <c r="V46" s="2" t="s">
        <v>415</v>
      </c>
      <c r="Z46" s="2" t="s">
        <v>426</v>
      </c>
    </row>
    <row r="47" spans="1:26" s="2" customFormat="1" x14ac:dyDescent="0.25">
      <c r="A47" s="27" t="s">
        <v>407</v>
      </c>
      <c r="B47" s="16" t="s">
        <v>295</v>
      </c>
      <c r="C47" s="71" t="s">
        <v>478</v>
      </c>
      <c r="E47" s="2" t="s">
        <v>466</v>
      </c>
      <c r="G47" s="2" t="s">
        <v>412</v>
      </c>
      <c r="H47" s="27"/>
      <c r="J47" s="27"/>
      <c r="L47" s="27"/>
      <c r="M47" s="27" t="s">
        <v>428</v>
      </c>
      <c r="N47" s="27"/>
      <c r="Q47" s="27"/>
      <c r="R47" s="2" t="s">
        <v>468</v>
      </c>
      <c r="U47" s="27"/>
      <c r="V47" s="2" t="s">
        <v>415</v>
      </c>
    </row>
    <row r="48" spans="1:26" s="2" customFormat="1" x14ac:dyDescent="0.25">
      <c r="A48" s="27" t="s">
        <v>407</v>
      </c>
      <c r="B48" s="16" t="s">
        <v>296</v>
      </c>
      <c r="C48" s="71" t="s">
        <v>478</v>
      </c>
      <c r="E48" s="2" t="s">
        <v>466</v>
      </c>
      <c r="G48" s="2" t="s">
        <v>412</v>
      </c>
      <c r="H48" s="27"/>
      <c r="J48" s="27"/>
      <c r="L48" s="77" t="s">
        <v>411</v>
      </c>
      <c r="M48" s="27" t="s">
        <v>428</v>
      </c>
      <c r="N48" s="27" t="s">
        <v>479</v>
      </c>
      <c r="Q48" s="27"/>
      <c r="R48" s="2" t="s">
        <v>468</v>
      </c>
      <c r="U48" s="27"/>
      <c r="V48" s="2" t="s">
        <v>415</v>
      </c>
    </row>
    <row r="49" spans="1:28" s="2" customFormat="1" x14ac:dyDescent="0.25">
      <c r="A49" s="27" t="s">
        <v>407</v>
      </c>
      <c r="B49" s="16" t="s">
        <v>297</v>
      </c>
      <c r="C49" s="71" t="s">
        <v>478</v>
      </c>
      <c r="E49" s="2" t="s">
        <v>466</v>
      </c>
      <c r="G49" s="2" t="s">
        <v>412</v>
      </c>
      <c r="H49" s="27"/>
      <c r="J49" s="27"/>
      <c r="L49" s="27"/>
      <c r="M49" s="27" t="s">
        <v>480</v>
      </c>
      <c r="N49" s="27"/>
      <c r="Q49" s="27"/>
      <c r="R49" s="2" t="s">
        <v>468</v>
      </c>
      <c r="U49" s="27"/>
      <c r="V49" s="2" t="s">
        <v>415</v>
      </c>
    </row>
    <row r="50" spans="1:28" x14ac:dyDescent="0.25">
      <c r="A50" s="27" t="s">
        <v>407</v>
      </c>
      <c r="B50" s="16" t="s">
        <v>298</v>
      </c>
      <c r="C50" s="2" t="s">
        <v>408</v>
      </c>
      <c r="E50" s="2" t="s">
        <v>466</v>
      </c>
      <c r="G50" s="2" t="s">
        <v>412</v>
      </c>
      <c r="H50" s="27"/>
      <c r="J50" s="27"/>
      <c r="L50" s="27"/>
      <c r="M50" s="27" t="s">
        <v>428</v>
      </c>
      <c r="N50" s="27"/>
      <c r="Q50" s="27"/>
      <c r="R50" s="2" t="s">
        <v>468</v>
      </c>
      <c r="U50" s="27"/>
      <c r="V50" s="2" t="s">
        <v>415</v>
      </c>
    </row>
    <row r="51" spans="1:28" x14ac:dyDescent="0.25">
      <c r="A51" s="27" t="s">
        <v>407</v>
      </c>
      <c r="B51" s="16" t="s">
        <v>299</v>
      </c>
      <c r="C51" s="71" t="s">
        <v>478</v>
      </c>
      <c r="E51" s="2" t="s">
        <v>466</v>
      </c>
      <c r="G51" s="2" t="s">
        <v>412</v>
      </c>
      <c r="H51" s="27"/>
      <c r="J51" s="27" t="s">
        <v>423</v>
      </c>
      <c r="L51" s="27"/>
      <c r="M51" s="27" t="s">
        <v>428</v>
      </c>
      <c r="N51" s="27"/>
      <c r="Q51" s="27"/>
      <c r="R51" s="2" t="s">
        <v>468</v>
      </c>
      <c r="U51" s="27"/>
      <c r="V51" s="2" t="s">
        <v>415</v>
      </c>
    </row>
    <row r="52" spans="1:28" x14ac:dyDescent="0.25">
      <c r="A52" s="27" t="s">
        <v>407</v>
      </c>
      <c r="B52" s="16" t="s">
        <v>300</v>
      </c>
      <c r="C52" s="76" t="s">
        <v>422</v>
      </c>
      <c r="G52" s="2" t="s">
        <v>412</v>
      </c>
      <c r="H52" s="27"/>
      <c r="J52" s="27" t="s">
        <v>423</v>
      </c>
      <c r="L52" s="27"/>
      <c r="M52" s="27"/>
      <c r="N52" s="27"/>
      <c r="Q52" s="27"/>
      <c r="T52" s="2" t="s">
        <v>425</v>
      </c>
      <c r="U52" s="27"/>
      <c r="V52" s="2" t="s">
        <v>415</v>
      </c>
      <c r="Z52" s="2" t="s">
        <v>426</v>
      </c>
      <c r="AB52" s="2" t="s">
        <v>481</v>
      </c>
    </row>
    <row r="53" spans="1:28" x14ac:dyDescent="0.25">
      <c r="A53" s="27" t="s">
        <v>407</v>
      </c>
      <c r="B53" s="16" t="s">
        <v>301</v>
      </c>
      <c r="C53" s="2" t="s">
        <v>408</v>
      </c>
      <c r="E53" s="2" t="s">
        <v>466</v>
      </c>
      <c r="G53" s="2" t="s">
        <v>412</v>
      </c>
      <c r="H53" s="27"/>
      <c r="J53" s="27"/>
      <c r="L53" s="27"/>
      <c r="M53" s="27" t="s">
        <v>428</v>
      </c>
      <c r="N53" s="27"/>
      <c r="Q53" s="27"/>
      <c r="R53" s="2" t="s">
        <v>468</v>
      </c>
      <c r="U53" s="27"/>
      <c r="V53" s="2" t="s">
        <v>415</v>
      </c>
    </row>
    <row r="54" spans="1:28" x14ac:dyDescent="0.25">
      <c r="A54" s="27" t="s">
        <v>407</v>
      </c>
      <c r="B54" s="16" t="s">
        <v>302</v>
      </c>
      <c r="C54" s="2" t="s">
        <v>408</v>
      </c>
      <c r="E54" s="2" t="s">
        <v>466</v>
      </c>
      <c r="G54" s="2" t="s">
        <v>412</v>
      </c>
      <c r="H54" s="27"/>
      <c r="J54" s="27"/>
      <c r="L54" s="27"/>
      <c r="M54" s="27" t="s">
        <v>428</v>
      </c>
      <c r="N54" s="27"/>
      <c r="Q54" s="27"/>
      <c r="R54" s="2" t="s">
        <v>468</v>
      </c>
      <c r="U54" s="27"/>
      <c r="V54" s="2" t="s">
        <v>415</v>
      </c>
    </row>
    <row r="55" spans="1:28" x14ac:dyDescent="0.25">
      <c r="A55" s="27" t="s">
        <v>407</v>
      </c>
      <c r="B55" s="16" t="s">
        <v>303</v>
      </c>
      <c r="C55" s="2" t="s">
        <v>408</v>
      </c>
      <c r="E55" s="2" t="s">
        <v>466</v>
      </c>
      <c r="G55" s="2" t="s">
        <v>412</v>
      </c>
      <c r="H55" s="27"/>
      <c r="J55" s="27"/>
      <c r="L55" s="27"/>
      <c r="M55" s="27" t="s">
        <v>428</v>
      </c>
      <c r="N55" s="27"/>
      <c r="Q55" s="27"/>
      <c r="R55" s="2" t="s">
        <v>468</v>
      </c>
      <c r="U55" s="27"/>
      <c r="V55" s="2" t="s">
        <v>415</v>
      </c>
    </row>
    <row r="56" spans="1:28" x14ac:dyDescent="0.25">
      <c r="A56" s="27" t="s">
        <v>407</v>
      </c>
      <c r="B56" s="16" t="s">
        <v>317</v>
      </c>
      <c r="C56" s="2" t="s">
        <v>430</v>
      </c>
      <c r="D56" s="2" t="s">
        <v>440</v>
      </c>
      <c r="E56" s="2" t="s">
        <v>441</v>
      </c>
      <c r="F56" s="2" t="s">
        <v>482</v>
      </c>
      <c r="H56" s="27" t="s">
        <v>444</v>
      </c>
      <c r="I56" s="2" t="s">
        <v>445</v>
      </c>
      <c r="J56" s="27" t="s">
        <v>446</v>
      </c>
      <c r="L56" s="27" t="s">
        <v>424</v>
      </c>
      <c r="M56" s="27" t="s">
        <v>428</v>
      </c>
      <c r="N56" s="27" t="s">
        <v>449</v>
      </c>
      <c r="Q56" s="27" t="s">
        <v>452</v>
      </c>
      <c r="S56" s="2" t="s">
        <v>453</v>
      </c>
      <c r="T56" s="27" t="s">
        <v>483</v>
      </c>
      <c r="U56" s="27" t="s">
        <v>484</v>
      </c>
      <c r="V56" s="2" t="s">
        <v>455</v>
      </c>
      <c r="X56" s="2" t="s">
        <v>456</v>
      </c>
      <c r="Y56" s="2" t="s">
        <v>457</v>
      </c>
      <c r="Z56" s="2" t="s">
        <v>441</v>
      </c>
      <c r="AA56" s="2" t="s">
        <v>459</v>
      </c>
    </row>
    <row r="57" spans="1:28" x14ac:dyDescent="0.25">
      <c r="A57" s="27" t="s">
        <v>407</v>
      </c>
      <c r="B57" s="16" t="s">
        <v>328</v>
      </c>
      <c r="C57" s="2" t="s">
        <v>408</v>
      </c>
      <c r="D57" s="2" t="s">
        <v>485</v>
      </c>
      <c r="G57" s="2" t="s">
        <v>412</v>
      </c>
      <c r="H57" s="27"/>
      <c r="J57" s="27" t="s">
        <v>486</v>
      </c>
      <c r="K57" s="2" t="s">
        <v>487</v>
      </c>
      <c r="L57" s="27"/>
      <c r="M57" s="27"/>
      <c r="N57" s="27" t="s">
        <v>488</v>
      </c>
      <c r="Q57" s="27"/>
      <c r="S57" s="2" t="s">
        <v>489</v>
      </c>
      <c r="U57" s="27"/>
      <c r="V57" s="2" t="s">
        <v>415</v>
      </c>
      <c r="W57" s="2" t="s">
        <v>421</v>
      </c>
      <c r="Y57" s="2" t="s">
        <v>457</v>
      </c>
      <c r="AA57" s="2" t="s">
        <v>459</v>
      </c>
    </row>
    <row r="58" spans="1:28" x14ac:dyDescent="0.25">
      <c r="A58" s="27" t="s">
        <v>407</v>
      </c>
      <c r="B58" s="16" t="s">
        <v>329</v>
      </c>
      <c r="C58" s="2" t="s">
        <v>430</v>
      </c>
      <c r="H58" s="27" t="s">
        <v>490</v>
      </c>
      <c r="I58" s="2" t="s">
        <v>491</v>
      </c>
      <c r="J58" s="27"/>
      <c r="L58" s="27"/>
      <c r="M58" s="27" t="s">
        <v>428</v>
      </c>
      <c r="N58" s="27" t="s">
        <v>465</v>
      </c>
      <c r="Q58" s="27"/>
      <c r="T58" s="2" t="s">
        <v>414</v>
      </c>
      <c r="U58" s="27"/>
      <c r="V58" s="2" t="s">
        <v>455</v>
      </c>
      <c r="Y58" s="2" t="s">
        <v>457</v>
      </c>
      <c r="Z58" s="2" t="s">
        <v>458</v>
      </c>
      <c r="AA58" s="2" t="s">
        <v>459</v>
      </c>
    </row>
    <row r="59" spans="1:28" x14ac:dyDescent="0.25">
      <c r="A59" s="27" t="s">
        <v>407</v>
      </c>
      <c r="B59" s="16" t="s">
        <v>330</v>
      </c>
      <c r="C59" s="2" t="s">
        <v>430</v>
      </c>
      <c r="D59" s="2" t="s">
        <v>492</v>
      </c>
      <c r="G59" s="2" t="s">
        <v>412</v>
      </c>
      <c r="H59" s="27"/>
      <c r="I59" s="2" t="s">
        <v>493</v>
      </c>
      <c r="J59" s="27"/>
      <c r="L59" s="27"/>
      <c r="M59" s="27" t="s">
        <v>494</v>
      </c>
      <c r="N59" s="27"/>
      <c r="Q59" s="27"/>
      <c r="U59" s="27"/>
      <c r="V59" s="2" t="s">
        <v>415</v>
      </c>
    </row>
    <row r="60" spans="1:28" x14ac:dyDescent="0.25">
      <c r="A60" s="27" t="s">
        <v>407</v>
      </c>
      <c r="B60" s="16" t="s">
        <v>349</v>
      </c>
      <c r="C60" s="2" t="s">
        <v>408</v>
      </c>
      <c r="E60" s="2" t="s">
        <v>466</v>
      </c>
      <c r="G60" s="2" t="s">
        <v>412</v>
      </c>
      <c r="H60" s="27"/>
      <c r="J60" s="27"/>
      <c r="K60" s="2" t="s">
        <v>495</v>
      </c>
      <c r="L60" s="27"/>
      <c r="M60" s="27" t="s">
        <v>428</v>
      </c>
      <c r="N60" s="27"/>
      <c r="Q60" s="27"/>
      <c r="R60" s="2" t="s">
        <v>468</v>
      </c>
      <c r="U60" s="27"/>
      <c r="V60" s="2" t="s">
        <v>415</v>
      </c>
    </row>
    <row r="61" spans="1:28" x14ac:dyDescent="0.25">
      <c r="A61" s="27" t="s">
        <v>407</v>
      </c>
      <c r="B61" s="16" t="s">
        <v>352</v>
      </c>
      <c r="C61" s="2" t="s">
        <v>496</v>
      </c>
      <c r="E61" s="2" t="s">
        <v>466</v>
      </c>
      <c r="G61" s="2" t="s">
        <v>412</v>
      </c>
      <c r="H61" s="27"/>
      <c r="J61" s="27"/>
      <c r="L61" s="27"/>
      <c r="M61" s="27" t="s">
        <v>428</v>
      </c>
      <c r="N61" s="27"/>
      <c r="Q61" s="27"/>
      <c r="R61" s="2" t="s">
        <v>468</v>
      </c>
      <c r="U61" s="27"/>
      <c r="V61" s="2" t="s">
        <v>415</v>
      </c>
    </row>
    <row r="62" spans="1:28" x14ac:dyDescent="0.25">
      <c r="A62" s="27" t="s">
        <v>407</v>
      </c>
      <c r="B62" s="16" t="s">
        <v>353</v>
      </c>
      <c r="C62" s="76" t="s">
        <v>422</v>
      </c>
      <c r="E62" s="2" t="s">
        <v>497</v>
      </c>
      <c r="F62" s="2" t="s">
        <v>461</v>
      </c>
      <c r="G62" s="2" t="s">
        <v>412</v>
      </c>
      <c r="H62" s="27"/>
      <c r="J62" s="27" t="s">
        <v>423</v>
      </c>
      <c r="L62" s="27"/>
      <c r="M62" s="27"/>
      <c r="N62" s="27"/>
      <c r="Q62" s="27"/>
      <c r="T62" s="2" t="s">
        <v>425</v>
      </c>
      <c r="U62" s="27"/>
      <c r="V62" s="2" t="s">
        <v>415</v>
      </c>
      <c r="Z62" s="2" t="s">
        <v>426</v>
      </c>
    </row>
    <row r="63" spans="1:28" ht="15.75" thickBot="1" x14ac:dyDescent="0.3">
      <c r="A63" s="72" t="s">
        <v>407</v>
      </c>
      <c r="B63" s="73" t="s">
        <v>126</v>
      </c>
      <c r="C63" s="74" t="s">
        <v>408</v>
      </c>
      <c r="D63" s="74"/>
      <c r="E63" s="74"/>
      <c r="F63" s="74"/>
      <c r="G63" s="74" t="s">
        <v>412</v>
      </c>
      <c r="H63" s="72"/>
      <c r="I63" s="74"/>
      <c r="J63" s="72"/>
      <c r="K63" s="74"/>
      <c r="L63" s="72"/>
      <c r="M63" s="72"/>
      <c r="N63" s="72"/>
      <c r="O63" s="74"/>
      <c r="P63" s="74"/>
      <c r="Q63" s="72"/>
      <c r="R63" s="74"/>
      <c r="S63" s="74"/>
      <c r="T63" s="74" t="s">
        <v>414</v>
      </c>
      <c r="U63" s="72"/>
      <c r="V63" s="74" t="s">
        <v>415</v>
      </c>
      <c r="W63" s="74"/>
      <c r="X63" s="74"/>
      <c r="Y63" s="74"/>
      <c r="Z63" s="74"/>
      <c r="AA63" s="74"/>
      <c r="AB63" s="74"/>
    </row>
    <row r="64" spans="1:28" ht="15.75" thickTop="1" x14ac:dyDescent="0.25">
      <c r="A64" s="27" t="s">
        <v>498</v>
      </c>
      <c r="B64" s="16" t="s">
        <v>117</v>
      </c>
      <c r="C64" s="2" t="s">
        <v>408</v>
      </c>
      <c r="H64" s="27"/>
      <c r="J64" s="27"/>
      <c r="L64" s="27"/>
      <c r="M64" s="27" t="s">
        <v>428</v>
      </c>
      <c r="N64" s="27"/>
      <c r="Q64" s="27"/>
      <c r="U64" s="27"/>
      <c r="V64" s="2" t="s">
        <v>429</v>
      </c>
    </row>
    <row r="65" spans="1:28" x14ac:dyDescent="0.25">
      <c r="A65" s="27" t="s">
        <v>498</v>
      </c>
      <c r="B65" s="16" t="s">
        <v>121</v>
      </c>
      <c r="C65" s="2" t="s">
        <v>408</v>
      </c>
      <c r="H65" s="27"/>
      <c r="J65" s="27"/>
      <c r="L65" s="27"/>
      <c r="M65" s="27" t="s">
        <v>428</v>
      </c>
      <c r="N65" s="27"/>
      <c r="Q65" s="27"/>
      <c r="U65" s="27"/>
      <c r="V65" s="2" t="s">
        <v>429</v>
      </c>
    </row>
    <row r="66" spans="1:28" x14ac:dyDescent="0.25">
      <c r="A66" s="27" t="s">
        <v>498</v>
      </c>
      <c r="B66" s="16" t="s">
        <v>359</v>
      </c>
      <c r="C66" s="2" t="s">
        <v>408</v>
      </c>
      <c r="H66" s="27"/>
      <c r="J66" s="27"/>
      <c r="L66" s="27"/>
      <c r="M66" s="27" t="s">
        <v>428</v>
      </c>
      <c r="N66" s="27"/>
      <c r="Q66" s="27"/>
      <c r="U66" s="27"/>
      <c r="V66" s="2" t="s">
        <v>429</v>
      </c>
      <c r="AB66" s="27" t="s">
        <v>499</v>
      </c>
    </row>
    <row r="67" spans="1:28" x14ac:dyDescent="0.25">
      <c r="A67" s="27" t="s">
        <v>498</v>
      </c>
      <c r="B67" s="16" t="s">
        <v>360</v>
      </c>
      <c r="C67" s="2" t="s">
        <v>408</v>
      </c>
      <c r="E67" s="2" t="s">
        <v>466</v>
      </c>
      <c r="H67" s="27"/>
      <c r="J67" s="27"/>
      <c r="L67" s="27"/>
      <c r="M67" s="27" t="s">
        <v>428</v>
      </c>
      <c r="N67" s="27"/>
      <c r="Q67" s="27"/>
      <c r="U67" s="27"/>
      <c r="V67" s="2" t="s">
        <v>429</v>
      </c>
    </row>
    <row r="68" spans="1:28" x14ac:dyDescent="0.25">
      <c r="A68" s="27" t="s">
        <v>498</v>
      </c>
      <c r="B68" s="16" t="s">
        <v>361</v>
      </c>
      <c r="C68" s="2" t="s">
        <v>408</v>
      </c>
      <c r="H68" s="27"/>
      <c r="J68" s="27"/>
      <c r="L68" s="27"/>
      <c r="M68" s="27" t="s">
        <v>428</v>
      </c>
      <c r="N68" s="27"/>
      <c r="Q68" s="27"/>
      <c r="U68" s="27"/>
      <c r="V68" s="2" t="s">
        <v>429</v>
      </c>
    </row>
    <row r="69" spans="1:28" x14ac:dyDescent="0.25">
      <c r="A69" s="27" t="s">
        <v>498</v>
      </c>
      <c r="B69" s="16" t="s">
        <v>362</v>
      </c>
      <c r="C69" s="2" t="s">
        <v>408</v>
      </c>
      <c r="H69" s="27"/>
      <c r="J69" s="27"/>
      <c r="L69" s="27"/>
      <c r="M69" s="27" t="s">
        <v>428</v>
      </c>
      <c r="N69" s="27"/>
      <c r="Q69" s="27"/>
      <c r="U69" s="27"/>
      <c r="V69" s="2" t="s">
        <v>429</v>
      </c>
    </row>
    <row r="70" spans="1:28" x14ac:dyDescent="0.25">
      <c r="A70" s="27" t="s">
        <v>498</v>
      </c>
      <c r="B70" s="16" t="s">
        <v>363</v>
      </c>
      <c r="C70" s="2" t="s">
        <v>408</v>
      </c>
      <c r="H70" s="27"/>
      <c r="J70" s="27"/>
      <c r="L70" s="27" t="s">
        <v>500</v>
      </c>
      <c r="M70" s="27" t="s">
        <v>428</v>
      </c>
      <c r="N70" s="27"/>
      <c r="Q70" s="27"/>
      <c r="U70" s="27"/>
      <c r="V70" s="2" t="s">
        <v>429</v>
      </c>
    </row>
    <row r="71" spans="1:28" x14ac:dyDescent="0.25">
      <c r="A71" s="27" t="s">
        <v>498</v>
      </c>
      <c r="B71" s="16" t="s">
        <v>364</v>
      </c>
      <c r="C71" s="2" t="s">
        <v>408</v>
      </c>
      <c r="H71" s="27"/>
      <c r="J71" s="27"/>
      <c r="L71" s="27"/>
      <c r="M71" s="27" t="s">
        <v>428</v>
      </c>
      <c r="N71" s="27"/>
      <c r="Q71" s="27"/>
      <c r="U71" s="27"/>
      <c r="V71" s="2" t="s">
        <v>429</v>
      </c>
      <c r="W71" s="2" t="s">
        <v>501</v>
      </c>
    </row>
    <row r="72" spans="1:28" ht="15.75" thickBot="1" x14ac:dyDescent="0.3">
      <c r="A72" s="72" t="s">
        <v>498</v>
      </c>
      <c r="B72" s="73" t="s">
        <v>365</v>
      </c>
      <c r="C72" s="74" t="s">
        <v>408</v>
      </c>
      <c r="D72" s="74"/>
      <c r="E72" s="74"/>
      <c r="F72" s="74"/>
      <c r="G72" s="74"/>
      <c r="H72" s="72"/>
      <c r="I72" s="74"/>
      <c r="J72" s="72"/>
      <c r="K72" s="74"/>
      <c r="L72" s="72"/>
      <c r="M72" s="72" t="s">
        <v>428</v>
      </c>
      <c r="N72" s="72"/>
      <c r="O72" s="74"/>
      <c r="P72" s="74"/>
      <c r="Q72" s="72"/>
      <c r="R72" s="74"/>
      <c r="S72" s="74"/>
      <c r="T72" s="74"/>
      <c r="U72" s="72"/>
      <c r="V72" s="74" t="s">
        <v>429</v>
      </c>
      <c r="W72" s="74"/>
      <c r="X72" s="74"/>
      <c r="Y72" s="74"/>
      <c r="Z72" s="74"/>
      <c r="AA72" s="74"/>
      <c r="AB72" s="74"/>
    </row>
    <row r="73" spans="1:28" ht="15.75" thickTop="1" x14ac:dyDescent="0.25">
      <c r="A73" s="27" t="s">
        <v>502</v>
      </c>
      <c r="B73" s="16" t="s">
        <v>268</v>
      </c>
      <c r="C73" s="2" t="s">
        <v>439</v>
      </c>
      <c r="D73" s="2" t="s">
        <v>440</v>
      </c>
      <c r="E73" s="2" t="s">
        <v>441</v>
      </c>
      <c r="F73" s="2" t="s">
        <v>442</v>
      </c>
      <c r="G73" s="2" t="s">
        <v>503</v>
      </c>
      <c r="H73" s="27" t="s">
        <v>444</v>
      </c>
      <c r="I73" s="2" t="s">
        <v>445</v>
      </c>
      <c r="J73" s="27" t="s">
        <v>446</v>
      </c>
      <c r="L73" s="77" t="s">
        <v>447</v>
      </c>
      <c r="M73" s="27" t="s">
        <v>448</v>
      </c>
      <c r="N73" s="27" t="s">
        <v>449</v>
      </c>
      <c r="O73" s="2" t="s">
        <v>450</v>
      </c>
      <c r="P73" s="2" t="s">
        <v>451</v>
      </c>
      <c r="Q73" s="27" t="s">
        <v>452</v>
      </c>
      <c r="S73" s="2" t="s">
        <v>504</v>
      </c>
      <c r="T73" s="2" t="s">
        <v>414</v>
      </c>
      <c r="U73" s="27" t="s">
        <v>505</v>
      </c>
      <c r="V73" s="2" t="s">
        <v>455</v>
      </c>
      <c r="X73" s="2" t="s">
        <v>456</v>
      </c>
      <c r="Y73" s="2" t="s">
        <v>457</v>
      </c>
      <c r="Z73" s="2" t="s">
        <v>458</v>
      </c>
      <c r="AA73" s="2" t="s">
        <v>459</v>
      </c>
    </row>
    <row r="74" spans="1:28" x14ac:dyDescent="0.25">
      <c r="A74" s="27" t="s">
        <v>502</v>
      </c>
      <c r="B74" s="16" t="s">
        <v>269</v>
      </c>
      <c r="C74" s="2" t="s">
        <v>439</v>
      </c>
      <c r="D74" s="2" t="s">
        <v>440</v>
      </c>
      <c r="E74" s="2" t="s">
        <v>441</v>
      </c>
      <c r="F74" s="2" t="s">
        <v>442</v>
      </c>
      <c r="G74" s="2" t="s">
        <v>443</v>
      </c>
      <c r="H74" s="27" t="s">
        <v>444</v>
      </c>
      <c r="I74" s="2" t="s">
        <v>445</v>
      </c>
      <c r="J74" s="27" t="s">
        <v>506</v>
      </c>
      <c r="L74" s="77" t="s">
        <v>447</v>
      </c>
      <c r="M74" s="27" t="s">
        <v>448</v>
      </c>
      <c r="N74" s="27" t="s">
        <v>449</v>
      </c>
      <c r="O74" s="2" t="s">
        <v>450</v>
      </c>
      <c r="P74" s="2" t="s">
        <v>451</v>
      </c>
      <c r="Q74" s="27" t="s">
        <v>452</v>
      </c>
      <c r="S74" s="2" t="s">
        <v>453</v>
      </c>
      <c r="T74" s="2" t="s">
        <v>414</v>
      </c>
      <c r="U74" s="27" t="s">
        <v>454</v>
      </c>
      <c r="V74" s="2" t="s">
        <v>455</v>
      </c>
      <c r="X74" s="2" t="s">
        <v>507</v>
      </c>
      <c r="Y74" s="2" t="s">
        <v>457</v>
      </c>
      <c r="Z74" s="2" t="s">
        <v>458</v>
      </c>
      <c r="AA74" s="2" t="s">
        <v>459</v>
      </c>
    </row>
    <row r="75" spans="1:28" x14ac:dyDescent="0.25">
      <c r="A75" s="27" t="s">
        <v>502</v>
      </c>
      <c r="B75" s="16" t="s">
        <v>270</v>
      </c>
      <c r="C75" s="2" t="s">
        <v>439</v>
      </c>
      <c r="D75" s="2" t="s">
        <v>440</v>
      </c>
      <c r="E75" s="2" t="s">
        <v>441</v>
      </c>
      <c r="F75" s="2" t="s">
        <v>442</v>
      </c>
      <c r="G75" s="2" t="s">
        <v>443</v>
      </c>
      <c r="H75" s="27" t="s">
        <v>444</v>
      </c>
      <c r="I75" s="2" t="s">
        <v>445</v>
      </c>
      <c r="J75" s="27" t="s">
        <v>506</v>
      </c>
      <c r="L75" s="77" t="s">
        <v>447</v>
      </c>
      <c r="M75" s="27" t="s">
        <v>448</v>
      </c>
      <c r="N75" s="27" t="s">
        <v>449</v>
      </c>
      <c r="O75" s="2" t="s">
        <v>450</v>
      </c>
      <c r="P75" s="2" t="s">
        <v>451</v>
      </c>
      <c r="Q75" s="27" t="s">
        <v>452</v>
      </c>
      <c r="S75" s="2" t="s">
        <v>453</v>
      </c>
      <c r="T75" s="2" t="s">
        <v>414</v>
      </c>
      <c r="U75" s="27" t="s">
        <v>454</v>
      </c>
      <c r="V75" s="2" t="s">
        <v>455</v>
      </c>
      <c r="X75" s="2" t="s">
        <v>507</v>
      </c>
      <c r="Y75" s="2" t="s">
        <v>457</v>
      </c>
      <c r="Z75" s="2" t="s">
        <v>458</v>
      </c>
      <c r="AA75" s="2" t="s">
        <v>459</v>
      </c>
    </row>
    <row r="76" spans="1:28" x14ac:dyDescent="0.25">
      <c r="A76" s="27" t="s">
        <v>502</v>
      </c>
      <c r="B76" s="16" t="s">
        <v>304</v>
      </c>
      <c r="C76" s="2" t="s">
        <v>430</v>
      </c>
      <c r="D76" s="2" t="s">
        <v>492</v>
      </c>
      <c r="E76" s="2" t="s">
        <v>508</v>
      </c>
      <c r="F76" s="2" t="s">
        <v>442</v>
      </c>
      <c r="G76" s="27" t="s">
        <v>509</v>
      </c>
      <c r="H76" s="27" t="s">
        <v>510</v>
      </c>
      <c r="I76" s="2" t="s">
        <v>491</v>
      </c>
      <c r="J76" s="27" t="s">
        <v>446</v>
      </c>
      <c r="L76" s="77" t="s">
        <v>447</v>
      </c>
      <c r="M76" s="27" t="s">
        <v>511</v>
      </c>
      <c r="N76" s="27" t="s">
        <v>449</v>
      </c>
      <c r="P76" s="2" t="s">
        <v>451</v>
      </c>
      <c r="Q76" s="27" t="s">
        <v>452</v>
      </c>
      <c r="R76" s="2" t="s">
        <v>441</v>
      </c>
      <c r="S76" s="2" t="s">
        <v>453</v>
      </c>
      <c r="T76" s="2" t="s">
        <v>414</v>
      </c>
      <c r="U76" s="27" t="s">
        <v>512</v>
      </c>
      <c r="V76" s="2" t="s">
        <v>455</v>
      </c>
      <c r="W76" s="2" t="s">
        <v>513</v>
      </c>
      <c r="X76" s="2" t="s">
        <v>514</v>
      </c>
      <c r="Y76" s="2" t="s">
        <v>457</v>
      </c>
      <c r="Z76" s="2" t="s">
        <v>458</v>
      </c>
      <c r="AA76" s="2" t="s">
        <v>515</v>
      </c>
    </row>
    <row r="77" spans="1:28" x14ac:dyDescent="0.25">
      <c r="A77" s="27" t="s">
        <v>502</v>
      </c>
      <c r="B77" s="16" t="s">
        <v>305</v>
      </c>
      <c r="C77" s="2" t="s">
        <v>430</v>
      </c>
      <c r="D77" s="2" t="s">
        <v>492</v>
      </c>
      <c r="E77" s="2" t="s">
        <v>441</v>
      </c>
      <c r="F77" s="2" t="s">
        <v>442</v>
      </c>
      <c r="G77" s="2" t="s">
        <v>516</v>
      </c>
      <c r="H77" s="27" t="s">
        <v>517</v>
      </c>
      <c r="I77" s="2" t="s">
        <v>491</v>
      </c>
      <c r="J77" s="27" t="s">
        <v>518</v>
      </c>
      <c r="L77" s="77" t="s">
        <v>519</v>
      </c>
      <c r="M77" s="27" t="s">
        <v>511</v>
      </c>
      <c r="N77" s="27" t="s">
        <v>449</v>
      </c>
      <c r="P77" s="2" t="s">
        <v>520</v>
      </c>
      <c r="Q77" s="27" t="s">
        <v>452</v>
      </c>
      <c r="R77" s="2" t="s">
        <v>521</v>
      </c>
      <c r="S77" s="2" t="s">
        <v>504</v>
      </c>
      <c r="T77" s="2" t="s">
        <v>414</v>
      </c>
      <c r="U77" s="27" t="s">
        <v>505</v>
      </c>
      <c r="V77" s="2" t="s">
        <v>455</v>
      </c>
      <c r="X77" s="2" t="s">
        <v>456</v>
      </c>
      <c r="Y77" s="2" t="s">
        <v>522</v>
      </c>
      <c r="Z77" s="2" t="s">
        <v>458</v>
      </c>
      <c r="AA77" s="2" t="s">
        <v>459</v>
      </c>
    </row>
    <row r="78" spans="1:28" x14ac:dyDescent="0.25">
      <c r="A78" s="27" t="s">
        <v>502</v>
      </c>
      <c r="B78" s="16" t="s">
        <v>319</v>
      </c>
      <c r="C78" s="2" t="s">
        <v>430</v>
      </c>
      <c r="D78" s="2" t="s">
        <v>440</v>
      </c>
      <c r="E78" s="2" t="s">
        <v>441</v>
      </c>
      <c r="F78" s="2" t="s">
        <v>442</v>
      </c>
      <c r="G78" s="2" t="s">
        <v>503</v>
      </c>
      <c r="H78" s="27" t="s">
        <v>444</v>
      </c>
      <c r="I78" s="2" t="s">
        <v>445</v>
      </c>
      <c r="J78" s="27" t="s">
        <v>446</v>
      </c>
      <c r="L78" s="77" t="s">
        <v>447</v>
      </c>
      <c r="M78" s="27" t="s">
        <v>448</v>
      </c>
      <c r="N78" s="27" t="s">
        <v>449</v>
      </c>
      <c r="O78" s="2" t="s">
        <v>450</v>
      </c>
      <c r="P78" s="2" t="s">
        <v>451</v>
      </c>
      <c r="Q78" s="27" t="s">
        <v>452</v>
      </c>
      <c r="S78" s="2" t="s">
        <v>504</v>
      </c>
      <c r="T78" s="2" t="s">
        <v>414</v>
      </c>
      <c r="U78" s="27" t="s">
        <v>505</v>
      </c>
      <c r="V78" s="2" t="s">
        <v>455</v>
      </c>
      <c r="X78" s="2" t="s">
        <v>456</v>
      </c>
      <c r="Y78" s="2" t="s">
        <v>457</v>
      </c>
      <c r="Z78" s="2" t="s">
        <v>458</v>
      </c>
      <c r="AA78" s="2" t="s">
        <v>459</v>
      </c>
    </row>
    <row r="79" spans="1:28" x14ac:dyDescent="0.25">
      <c r="A79" s="27" t="s">
        <v>502</v>
      </c>
      <c r="B79" s="16" t="s">
        <v>320</v>
      </c>
      <c r="C79" s="2" t="s">
        <v>430</v>
      </c>
      <c r="D79" s="2" t="s">
        <v>440</v>
      </c>
      <c r="E79" s="2" t="s">
        <v>441</v>
      </c>
      <c r="F79" s="2" t="s">
        <v>442</v>
      </c>
      <c r="G79" s="2" t="s">
        <v>503</v>
      </c>
      <c r="H79" s="27" t="s">
        <v>444</v>
      </c>
      <c r="I79" s="2" t="s">
        <v>445</v>
      </c>
      <c r="J79" s="27" t="s">
        <v>446</v>
      </c>
      <c r="L79" s="77" t="s">
        <v>447</v>
      </c>
      <c r="M79" s="27" t="s">
        <v>448</v>
      </c>
      <c r="N79" s="27" t="s">
        <v>449</v>
      </c>
      <c r="O79" s="2" t="s">
        <v>450</v>
      </c>
      <c r="P79" s="2" t="s">
        <v>451</v>
      </c>
      <c r="Q79" s="27" t="s">
        <v>452</v>
      </c>
      <c r="S79" s="2" t="s">
        <v>504</v>
      </c>
      <c r="T79" s="2" t="s">
        <v>414</v>
      </c>
      <c r="U79" s="27" t="s">
        <v>505</v>
      </c>
      <c r="V79" s="2" t="s">
        <v>455</v>
      </c>
      <c r="X79" s="2" t="s">
        <v>456</v>
      </c>
      <c r="Y79" s="2" t="s">
        <v>457</v>
      </c>
      <c r="Z79" s="2" t="s">
        <v>458</v>
      </c>
      <c r="AA79" s="2" t="s">
        <v>459</v>
      </c>
    </row>
    <row r="80" spans="1:28" x14ac:dyDescent="0.25">
      <c r="A80" s="27" t="s">
        <v>502</v>
      </c>
      <c r="B80" s="16" t="s">
        <v>321</v>
      </c>
      <c r="C80" s="2" t="s">
        <v>430</v>
      </c>
      <c r="D80" s="2" t="s">
        <v>440</v>
      </c>
      <c r="E80" s="2" t="s">
        <v>441</v>
      </c>
      <c r="F80" s="2" t="s">
        <v>442</v>
      </c>
      <c r="G80" s="2" t="s">
        <v>503</v>
      </c>
      <c r="H80" s="27" t="s">
        <v>444</v>
      </c>
      <c r="I80" s="2" t="s">
        <v>445</v>
      </c>
      <c r="J80" s="27" t="s">
        <v>446</v>
      </c>
      <c r="L80" s="77" t="s">
        <v>447</v>
      </c>
      <c r="M80" s="27" t="s">
        <v>448</v>
      </c>
      <c r="N80" s="27" t="s">
        <v>449</v>
      </c>
      <c r="O80" s="2" t="s">
        <v>450</v>
      </c>
      <c r="P80" s="2" t="s">
        <v>451</v>
      </c>
      <c r="Q80" s="27" t="s">
        <v>452</v>
      </c>
      <c r="S80" s="2" t="s">
        <v>504</v>
      </c>
      <c r="T80" s="2" t="s">
        <v>414</v>
      </c>
      <c r="U80" s="27" t="s">
        <v>505</v>
      </c>
      <c r="V80" s="2" t="s">
        <v>455</v>
      </c>
      <c r="X80" s="2" t="s">
        <v>456</v>
      </c>
      <c r="Y80" s="2" t="s">
        <v>457</v>
      </c>
      <c r="Z80" s="2" t="s">
        <v>458</v>
      </c>
      <c r="AA80" s="2" t="s">
        <v>459</v>
      </c>
    </row>
    <row r="81" spans="1:27" x14ac:dyDescent="0.25">
      <c r="A81" s="27" t="s">
        <v>502</v>
      </c>
      <c r="B81" s="16" t="s">
        <v>322</v>
      </c>
      <c r="C81" s="2" t="s">
        <v>430</v>
      </c>
      <c r="D81" s="2" t="s">
        <v>440</v>
      </c>
      <c r="E81" s="2" t="s">
        <v>441</v>
      </c>
      <c r="F81" s="2" t="s">
        <v>442</v>
      </c>
      <c r="G81" s="2" t="s">
        <v>503</v>
      </c>
      <c r="H81" s="27" t="s">
        <v>444</v>
      </c>
      <c r="I81" s="2" t="s">
        <v>445</v>
      </c>
      <c r="J81" s="27" t="s">
        <v>446</v>
      </c>
      <c r="L81" s="77" t="s">
        <v>447</v>
      </c>
      <c r="M81" s="27" t="s">
        <v>448</v>
      </c>
      <c r="N81" s="27" t="s">
        <v>449</v>
      </c>
      <c r="O81" s="2" t="s">
        <v>450</v>
      </c>
      <c r="P81" s="2" t="s">
        <v>451</v>
      </c>
      <c r="Q81" s="27" t="s">
        <v>452</v>
      </c>
      <c r="S81" s="2" t="s">
        <v>504</v>
      </c>
      <c r="T81" s="2" t="s">
        <v>414</v>
      </c>
      <c r="U81" s="27" t="s">
        <v>505</v>
      </c>
      <c r="V81" s="2" t="s">
        <v>455</v>
      </c>
      <c r="X81" s="2" t="s">
        <v>456</v>
      </c>
      <c r="Y81" s="2" t="s">
        <v>457</v>
      </c>
      <c r="Z81" s="2" t="s">
        <v>458</v>
      </c>
      <c r="AA81" s="2" t="s">
        <v>459</v>
      </c>
    </row>
    <row r="82" spans="1:27" s="2" customFormat="1" x14ac:dyDescent="0.25">
      <c r="A82" s="27" t="s">
        <v>502</v>
      </c>
      <c r="B82" s="16" t="s">
        <v>323</v>
      </c>
      <c r="C82" s="2" t="s">
        <v>430</v>
      </c>
      <c r="D82" s="2" t="s">
        <v>440</v>
      </c>
      <c r="E82" s="2" t="s">
        <v>441</v>
      </c>
      <c r="F82" s="2" t="s">
        <v>442</v>
      </c>
      <c r="G82" s="2" t="s">
        <v>503</v>
      </c>
      <c r="H82" s="27" t="s">
        <v>444</v>
      </c>
      <c r="I82" s="2" t="s">
        <v>445</v>
      </c>
      <c r="J82" s="27" t="s">
        <v>446</v>
      </c>
      <c r="L82" s="77" t="s">
        <v>447</v>
      </c>
      <c r="M82" s="27" t="s">
        <v>448</v>
      </c>
      <c r="N82" s="27" t="s">
        <v>449</v>
      </c>
      <c r="O82" s="2" t="s">
        <v>450</v>
      </c>
      <c r="P82" s="2" t="s">
        <v>451</v>
      </c>
      <c r="Q82" s="27" t="s">
        <v>452</v>
      </c>
      <c r="S82" s="2" t="s">
        <v>504</v>
      </c>
      <c r="T82" s="2" t="s">
        <v>414</v>
      </c>
      <c r="U82" s="27" t="s">
        <v>505</v>
      </c>
      <c r="V82" s="2" t="s">
        <v>455</v>
      </c>
      <c r="X82" s="2" t="s">
        <v>456</v>
      </c>
      <c r="Y82" s="2" t="s">
        <v>457</v>
      </c>
      <c r="Z82" s="2" t="s">
        <v>458</v>
      </c>
      <c r="AA82" s="2" t="s">
        <v>459</v>
      </c>
    </row>
    <row r="83" spans="1:27" s="2" customFormat="1" x14ac:dyDescent="0.25">
      <c r="A83" s="27" t="s">
        <v>502</v>
      </c>
      <c r="B83" s="16" t="s">
        <v>324</v>
      </c>
      <c r="C83" s="2" t="s">
        <v>430</v>
      </c>
      <c r="D83" s="2" t="s">
        <v>440</v>
      </c>
      <c r="E83" s="2" t="s">
        <v>441</v>
      </c>
      <c r="F83" s="2" t="s">
        <v>442</v>
      </c>
      <c r="G83" s="2" t="s">
        <v>503</v>
      </c>
      <c r="H83" s="27" t="s">
        <v>444</v>
      </c>
      <c r="I83" s="2" t="s">
        <v>445</v>
      </c>
      <c r="J83" s="27" t="s">
        <v>446</v>
      </c>
      <c r="L83" s="77" t="s">
        <v>447</v>
      </c>
      <c r="M83" s="27" t="s">
        <v>448</v>
      </c>
      <c r="N83" s="27" t="s">
        <v>449</v>
      </c>
      <c r="O83" s="2" t="s">
        <v>450</v>
      </c>
      <c r="P83" s="2" t="s">
        <v>451</v>
      </c>
      <c r="Q83" s="27" t="s">
        <v>452</v>
      </c>
      <c r="S83" s="2" t="s">
        <v>504</v>
      </c>
      <c r="T83" s="2" t="s">
        <v>414</v>
      </c>
      <c r="U83" s="27" t="s">
        <v>505</v>
      </c>
      <c r="V83" s="2" t="s">
        <v>455</v>
      </c>
      <c r="X83" s="2" t="s">
        <v>456</v>
      </c>
      <c r="Y83" s="2" t="s">
        <v>457</v>
      </c>
      <c r="Z83" s="2" t="s">
        <v>458</v>
      </c>
      <c r="AA83" s="2" t="s">
        <v>459</v>
      </c>
    </row>
    <row r="84" spans="1:27" s="2" customFormat="1" x14ac:dyDescent="0.25">
      <c r="A84" s="27" t="s">
        <v>502</v>
      </c>
      <c r="B84" s="16" t="s">
        <v>325</v>
      </c>
      <c r="C84" s="2" t="s">
        <v>408</v>
      </c>
      <c r="H84" s="27"/>
      <c r="J84" s="27"/>
      <c r="L84" s="27"/>
      <c r="M84" s="27" t="s">
        <v>428</v>
      </c>
      <c r="N84" s="27"/>
      <c r="Q84" s="27"/>
      <c r="U84" s="27"/>
      <c r="V84" s="2" t="s">
        <v>429</v>
      </c>
      <c r="W84" s="2" t="s">
        <v>523</v>
      </c>
    </row>
    <row r="85" spans="1:27" s="2" customFormat="1" x14ac:dyDescent="0.25">
      <c r="A85" s="27" t="s">
        <v>502</v>
      </c>
      <c r="B85" s="16" t="s">
        <v>326</v>
      </c>
      <c r="C85" s="2" t="s">
        <v>408</v>
      </c>
      <c r="H85" s="27"/>
      <c r="J85" s="27"/>
      <c r="L85" s="27"/>
      <c r="M85" s="27" t="s">
        <v>428</v>
      </c>
      <c r="N85" s="27"/>
      <c r="Q85" s="27"/>
      <c r="U85" s="27"/>
      <c r="V85" s="2" t="s">
        <v>429</v>
      </c>
    </row>
    <row r="86" spans="1:27" s="2" customFormat="1" x14ac:dyDescent="0.25">
      <c r="A86" s="27" t="s">
        <v>502</v>
      </c>
      <c r="B86" s="16" t="s">
        <v>327</v>
      </c>
      <c r="C86" s="2" t="s">
        <v>408</v>
      </c>
      <c r="H86" s="27"/>
      <c r="J86" s="27"/>
      <c r="L86" s="27"/>
      <c r="M86" s="27" t="s">
        <v>428</v>
      </c>
      <c r="N86" s="27"/>
      <c r="Q86" s="27"/>
      <c r="U86" s="27"/>
      <c r="V86" s="2" t="s">
        <v>429</v>
      </c>
    </row>
    <row r="87" spans="1:27" s="2" customFormat="1" x14ac:dyDescent="0.25">
      <c r="A87" s="27" t="s">
        <v>502</v>
      </c>
      <c r="B87" s="16" t="s">
        <v>331</v>
      </c>
      <c r="C87" s="2" t="s">
        <v>430</v>
      </c>
      <c r="D87" s="2" t="s">
        <v>524</v>
      </c>
      <c r="E87" s="2" t="s">
        <v>441</v>
      </c>
      <c r="F87" s="2" t="s">
        <v>525</v>
      </c>
      <c r="G87" s="2" t="s">
        <v>503</v>
      </c>
      <c r="H87" s="27" t="s">
        <v>444</v>
      </c>
      <c r="I87" s="2" t="s">
        <v>445</v>
      </c>
      <c r="J87" s="27" t="s">
        <v>446</v>
      </c>
      <c r="L87" s="77" t="s">
        <v>447</v>
      </c>
      <c r="M87" s="27" t="s">
        <v>448</v>
      </c>
      <c r="N87" s="27" t="s">
        <v>449</v>
      </c>
      <c r="O87" s="2" t="s">
        <v>450</v>
      </c>
      <c r="P87" s="2" t="s">
        <v>526</v>
      </c>
      <c r="Q87" s="27" t="s">
        <v>452</v>
      </c>
      <c r="S87" s="2" t="s">
        <v>504</v>
      </c>
      <c r="T87" s="2" t="s">
        <v>414</v>
      </c>
      <c r="U87" s="27" t="s">
        <v>505</v>
      </c>
      <c r="V87" s="2" t="s">
        <v>455</v>
      </c>
      <c r="X87" s="2" t="s">
        <v>456</v>
      </c>
      <c r="Y87" s="2" t="s">
        <v>457</v>
      </c>
      <c r="Z87" s="2" t="s">
        <v>458</v>
      </c>
      <c r="AA87" s="2" t="s">
        <v>459</v>
      </c>
    </row>
    <row r="88" spans="1:27" s="2" customFormat="1" x14ac:dyDescent="0.25">
      <c r="A88" s="27" t="s">
        <v>502</v>
      </c>
      <c r="B88" s="16" t="s">
        <v>332</v>
      </c>
      <c r="C88" s="2" t="s">
        <v>430</v>
      </c>
      <c r="D88" s="2" t="s">
        <v>527</v>
      </c>
      <c r="E88" s="2" t="s">
        <v>441</v>
      </c>
      <c r="F88" s="2" t="s">
        <v>442</v>
      </c>
      <c r="G88" s="2" t="s">
        <v>443</v>
      </c>
      <c r="H88" s="27" t="s">
        <v>444</v>
      </c>
      <c r="I88" s="2" t="s">
        <v>445</v>
      </c>
      <c r="J88" s="27" t="s">
        <v>446</v>
      </c>
      <c r="L88" s="77" t="s">
        <v>447</v>
      </c>
      <c r="M88" s="27" t="s">
        <v>448</v>
      </c>
      <c r="N88" s="27" t="s">
        <v>449</v>
      </c>
      <c r="O88" s="2" t="s">
        <v>450</v>
      </c>
      <c r="P88" s="2" t="s">
        <v>451</v>
      </c>
      <c r="Q88" s="27" t="s">
        <v>452</v>
      </c>
      <c r="R88" s="2" t="s">
        <v>468</v>
      </c>
      <c r="S88" s="2" t="s">
        <v>453</v>
      </c>
      <c r="T88" s="2" t="s">
        <v>414</v>
      </c>
      <c r="U88" s="27" t="s">
        <v>505</v>
      </c>
      <c r="V88" s="2" t="s">
        <v>528</v>
      </c>
      <c r="X88" s="2" t="s">
        <v>456</v>
      </c>
      <c r="Y88" s="2" t="s">
        <v>457</v>
      </c>
      <c r="Z88" s="2" t="s">
        <v>458</v>
      </c>
      <c r="AA88" s="2" t="s">
        <v>459</v>
      </c>
    </row>
    <row r="89" spans="1:27" s="2" customFormat="1" x14ac:dyDescent="0.25">
      <c r="A89" s="27" t="s">
        <v>502</v>
      </c>
      <c r="B89" s="16" t="s">
        <v>333</v>
      </c>
      <c r="C89" s="2" t="s">
        <v>430</v>
      </c>
      <c r="D89" s="2" t="s">
        <v>529</v>
      </c>
      <c r="E89" s="2" t="s">
        <v>441</v>
      </c>
      <c r="F89" s="2" t="s">
        <v>442</v>
      </c>
      <c r="G89" s="2" t="s">
        <v>443</v>
      </c>
      <c r="H89" s="27" t="s">
        <v>444</v>
      </c>
      <c r="I89" s="2" t="s">
        <v>445</v>
      </c>
      <c r="J89" s="27" t="s">
        <v>446</v>
      </c>
      <c r="L89" s="77" t="s">
        <v>447</v>
      </c>
      <c r="M89" s="27" t="s">
        <v>530</v>
      </c>
      <c r="N89" s="27" t="s">
        <v>449</v>
      </c>
      <c r="O89" s="2" t="s">
        <v>531</v>
      </c>
      <c r="P89" s="2" t="s">
        <v>451</v>
      </c>
      <c r="Q89" s="27" t="s">
        <v>452</v>
      </c>
      <c r="S89" s="2" t="s">
        <v>504</v>
      </c>
      <c r="T89" s="2" t="s">
        <v>414</v>
      </c>
      <c r="U89" s="27" t="s">
        <v>505</v>
      </c>
      <c r="V89" s="2" t="s">
        <v>455</v>
      </c>
      <c r="X89" s="2" t="s">
        <v>456</v>
      </c>
      <c r="Y89" s="2" t="s">
        <v>457</v>
      </c>
      <c r="Z89" s="2" t="s">
        <v>458</v>
      </c>
      <c r="AA89" s="2" t="s">
        <v>459</v>
      </c>
    </row>
    <row r="90" spans="1:27" s="2" customFormat="1" x14ac:dyDescent="0.25">
      <c r="A90" s="27" t="s">
        <v>502</v>
      </c>
      <c r="B90" s="16" t="s">
        <v>334</v>
      </c>
      <c r="C90" s="2" t="s">
        <v>430</v>
      </c>
      <c r="D90" s="2" t="s">
        <v>524</v>
      </c>
      <c r="E90" s="2" t="s">
        <v>441</v>
      </c>
      <c r="F90" s="2" t="s">
        <v>525</v>
      </c>
      <c r="G90" s="2" t="s">
        <v>503</v>
      </c>
      <c r="H90" s="27" t="s">
        <v>444</v>
      </c>
      <c r="I90" s="2" t="s">
        <v>445</v>
      </c>
      <c r="J90" s="27" t="s">
        <v>446</v>
      </c>
      <c r="L90" s="77" t="s">
        <v>447</v>
      </c>
      <c r="M90" s="27" t="s">
        <v>448</v>
      </c>
      <c r="N90" s="27" t="s">
        <v>449</v>
      </c>
      <c r="O90" s="2" t="s">
        <v>450</v>
      </c>
      <c r="P90" s="2" t="s">
        <v>526</v>
      </c>
      <c r="Q90" s="27" t="s">
        <v>452</v>
      </c>
      <c r="S90" s="2" t="s">
        <v>504</v>
      </c>
      <c r="T90" s="2" t="s">
        <v>414</v>
      </c>
      <c r="U90" s="27" t="s">
        <v>505</v>
      </c>
      <c r="V90" s="2" t="s">
        <v>455</v>
      </c>
      <c r="X90" s="2" t="s">
        <v>532</v>
      </c>
      <c r="Y90" s="2" t="s">
        <v>457</v>
      </c>
      <c r="Z90" s="2" t="s">
        <v>458</v>
      </c>
      <c r="AA90" s="2" t="s">
        <v>459</v>
      </c>
    </row>
    <row r="91" spans="1:27" s="2" customFormat="1" x14ac:dyDescent="0.25">
      <c r="A91" s="27" t="s">
        <v>502</v>
      </c>
      <c r="B91" s="16" t="s">
        <v>335</v>
      </c>
      <c r="C91" s="2" t="s">
        <v>430</v>
      </c>
      <c r="D91" s="2" t="s">
        <v>527</v>
      </c>
      <c r="E91" s="2" t="s">
        <v>441</v>
      </c>
      <c r="F91" s="2" t="s">
        <v>442</v>
      </c>
      <c r="G91" s="2" t="s">
        <v>443</v>
      </c>
      <c r="H91" s="27" t="s">
        <v>444</v>
      </c>
      <c r="I91" s="2" t="s">
        <v>445</v>
      </c>
      <c r="J91" s="27" t="s">
        <v>446</v>
      </c>
      <c r="L91" s="77" t="s">
        <v>447</v>
      </c>
      <c r="M91" s="27" t="s">
        <v>448</v>
      </c>
      <c r="N91" s="27" t="s">
        <v>449</v>
      </c>
      <c r="O91" s="2" t="s">
        <v>450</v>
      </c>
      <c r="P91" s="2" t="s">
        <v>451</v>
      </c>
      <c r="Q91" s="27" t="s">
        <v>533</v>
      </c>
      <c r="R91" s="2" t="s">
        <v>468</v>
      </c>
      <c r="S91" s="2" t="s">
        <v>453</v>
      </c>
      <c r="T91" s="2" t="s">
        <v>414</v>
      </c>
      <c r="U91" s="27" t="s">
        <v>505</v>
      </c>
      <c r="V91" s="2" t="s">
        <v>455</v>
      </c>
      <c r="X91" s="2" t="s">
        <v>456</v>
      </c>
      <c r="Y91" s="2" t="s">
        <v>457</v>
      </c>
      <c r="Z91" s="2" t="s">
        <v>458</v>
      </c>
      <c r="AA91" s="2" t="s">
        <v>459</v>
      </c>
    </row>
    <row r="92" spans="1:27" s="2" customFormat="1" x14ac:dyDescent="0.25">
      <c r="A92" s="27" t="s">
        <v>502</v>
      </c>
      <c r="B92" s="16" t="s">
        <v>336</v>
      </c>
      <c r="C92" s="2" t="s">
        <v>430</v>
      </c>
      <c r="D92" s="2" t="s">
        <v>527</v>
      </c>
      <c r="E92" s="2" t="s">
        <v>441</v>
      </c>
      <c r="F92" s="2" t="s">
        <v>442</v>
      </c>
      <c r="G92" s="2" t="s">
        <v>443</v>
      </c>
      <c r="H92" s="27" t="s">
        <v>444</v>
      </c>
      <c r="I92" s="2" t="s">
        <v>445</v>
      </c>
      <c r="J92" s="27" t="s">
        <v>446</v>
      </c>
      <c r="L92" s="77" t="s">
        <v>447</v>
      </c>
      <c r="M92" s="27" t="s">
        <v>448</v>
      </c>
      <c r="N92" s="27" t="s">
        <v>449</v>
      </c>
      <c r="O92" s="2" t="s">
        <v>450</v>
      </c>
      <c r="P92" s="2" t="s">
        <v>451</v>
      </c>
      <c r="Q92" s="27" t="s">
        <v>533</v>
      </c>
      <c r="R92" s="2" t="s">
        <v>468</v>
      </c>
      <c r="S92" s="2" t="s">
        <v>453</v>
      </c>
      <c r="T92" s="2" t="s">
        <v>414</v>
      </c>
      <c r="U92" s="27" t="s">
        <v>505</v>
      </c>
      <c r="V92" s="2" t="s">
        <v>455</v>
      </c>
      <c r="X92" s="2" t="s">
        <v>456</v>
      </c>
      <c r="Y92" s="2" t="s">
        <v>457</v>
      </c>
      <c r="Z92" s="2" t="s">
        <v>458</v>
      </c>
      <c r="AA92" s="2" t="s">
        <v>459</v>
      </c>
    </row>
    <row r="93" spans="1:27" s="2" customFormat="1" x14ac:dyDescent="0.25">
      <c r="A93" s="27" t="s">
        <v>502</v>
      </c>
      <c r="B93" s="16" t="s">
        <v>337</v>
      </c>
      <c r="C93" s="2" t="s">
        <v>430</v>
      </c>
      <c r="D93" s="2" t="s">
        <v>524</v>
      </c>
      <c r="E93" s="2" t="s">
        <v>441</v>
      </c>
      <c r="F93" s="2" t="s">
        <v>442</v>
      </c>
      <c r="G93" s="2" t="s">
        <v>503</v>
      </c>
      <c r="H93" s="27" t="s">
        <v>444</v>
      </c>
      <c r="I93" s="2" t="s">
        <v>445</v>
      </c>
      <c r="J93" s="27" t="s">
        <v>446</v>
      </c>
      <c r="L93" s="77" t="s">
        <v>447</v>
      </c>
      <c r="M93" s="27" t="s">
        <v>448</v>
      </c>
      <c r="N93" s="27" t="s">
        <v>449</v>
      </c>
      <c r="O93" s="2" t="s">
        <v>450</v>
      </c>
      <c r="P93" s="2" t="s">
        <v>451</v>
      </c>
      <c r="Q93" s="27" t="s">
        <v>452</v>
      </c>
      <c r="S93" s="2" t="s">
        <v>504</v>
      </c>
      <c r="T93" s="2" t="s">
        <v>414</v>
      </c>
      <c r="U93" s="27" t="s">
        <v>505</v>
      </c>
      <c r="V93" s="2" t="s">
        <v>455</v>
      </c>
      <c r="X93" s="2" t="s">
        <v>456</v>
      </c>
      <c r="Y93" s="2" t="s">
        <v>457</v>
      </c>
      <c r="Z93" s="2" t="s">
        <v>458</v>
      </c>
      <c r="AA93" s="2" t="s">
        <v>459</v>
      </c>
    </row>
    <row r="94" spans="1:27" s="2" customFormat="1" x14ac:dyDescent="0.25">
      <c r="A94" s="27" t="s">
        <v>502</v>
      </c>
      <c r="B94" s="16" t="s">
        <v>338</v>
      </c>
      <c r="C94" s="2" t="s">
        <v>408</v>
      </c>
      <c r="H94" s="27"/>
      <c r="J94" s="27"/>
      <c r="L94" s="27"/>
      <c r="M94" s="27" t="s">
        <v>534</v>
      </c>
      <c r="N94" s="27"/>
      <c r="Q94" s="27"/>
      <c r="R94" s="2" t="s">
        <v>468</v>
      </c>
      <c r="U94" s="27"/>
      <c r="V94" s="2" t="s">
        <v>535</v>
      </c>
    </row>
    <row r="95" spans="1:27" s="2" customFormat="1" x14ac:dyDescent="0.25">
      <c r="A95" s="27" t="s">
        <v>502</v>
      </c>
      <c r="B95" s="16" t="s">
        <v>339</v>
      </c>
      <c r="C95" s="2" t="s">
        <v>408</v>
      </c>
      <c r="H95" s="27"/>
      <c r="J95" s="27"/>
      <c r="L95" s="27"/>
      <c r="M95" s="27" t="s">
        <v>534</v>
      </c>
      <c r="N95" s="27"/>
      <c r="Q95" s="27"/>
      <c r="R95" s="2" t="s">
        <v>468</v>
      </c>
      <c r="U95" s="27"/>
      <c r="V95" s="2" t="s">
        <v>535</v>
      </c>
    </row>
    <row r="96" spans="1:27" s="2" customFormat="1" x14ac:dyDescent="0.25">
      <c r="A96" s="27" t="s">
        <v>502</v>
      </c>
      <c r="B96" s="16" t="s">
        <v>340</v>
      </c>
      <c r="C96" s="2" t="s">
        <v>408</v>
      </c>
      <c r="H96" s="27"/>
      <c r="J96" s="27"/>
      <c r="L96" s="27"/>
      <c r="M96" s="27" t="s">
        <v>428</v>
      </c>
      <c r="N96" s="27"/>
      <c r="Q96" s="27"/>
      <c r="S96" s="2" t="s">
        <v>536</v>
      </c>
      <c r="T96" s="2" t="s">
        <v>537</v>
      </c>
      <c r="U96" s="27"/>
      <c r="V96" s="2" t="s">
        <v>429</v>
      </c>
      <c r="W96" s="2" t="s">
        <v>421</v>
      </c>
    </row>
    <row r="97" spans="1:28" s="2" customFormat="1" x14ac:dyDescent="0.25">
      <c r="A97" s="27" t="s">
        <v>502</v>
      </c>
      <c r="B97" s="16" t="s">
        <v>341</v>
      </c>
      <c r="C97" s="2" t="s">
        <v>408</v>
      </c>
      <c r="H97" s="27"/>
      <c r="J97" s="27"/>
      <c r="L97" s="27"/>
      <c r="M97" s="27" t="s">
        <v>428</v>
      </c>
      <c r="N97" s="27"/>
      <c r="Q97" s="27"/>
      <c r="U97" s="27"/>
      <c r="V97" s="2" t="s">
        <v>429</v>
      </c>
      <c r="Y97" s="2" t="s">
        <v>469</v>
      </c>
    </row>
    <row r="98" spans="1:28" x14ac:dyDescent="0.25">
      <c r="A98" s="27" t="s">
        <v>502</v>
      </c>
      <c r="B98" s="16" t="s">
        <v>342</v>
      </c>
      <c r="C98" s="2" t="s">
        <v>430</v>
      </c>
      <c r="E98" s="2" t="s">
        <v>508</v>
      </c>
      <c r="F98" s="2" t="s">
        <v>442</v>
      </c>
      <c r="G98" s="2" t="s">
        <v>503</v>
      </c>
      <c r="H98" s="27" t="s">
        <v>490</v>
      </c>
      <c r="I98" s="2" t="s">
        <v>491</v>
      </c>
      <c r="J98" s="27" t="s">
        <v>446</v>
      </c>
      <c r="L98" s="77" t="s">
        <v>519</v>
      </c>
      <c r="M98" s="27" t="s">
        <v>480</v>
      </c>
      <c r="N98" s="27" t="s">
        <v>449</v>
      </c>
      <c r="P98" s="2" t="s">
        <v>451</v>
      </c>
      <c r="Q98" s="27" t="s">
        <v>452</v>
      </c>
      <c r="S98" s="2" t="s">
        <v>453</v>
      </c>
      <c r="T98" s="2" t="s">
        <v>414</v>
      </c>
      <c r="U98" s="27" t="s">
        <v>505</v>
      </c>
      <c r="V98" s="2" t="s">
        <v>455</v>
      </c>
      <c r="X98" s="2" t="s">
        <v>538</v>
      </c>
      <c r="Y98" s="2" t="s">
        <v>522</v>
      </c>
      <c r="Z98" s="2" t="s">
        <v>458</v>
      </c>
      <c r="AA98" s="2" t="s">
        <v>459</v>
      </c>
    </row>
    <row r="99" spans="1:28" x14ac:dyDescent="0.25">
      <c r="A99" s="27" t="s">
        <v>502</v>
      </c>
      <c r="B99" s="16" t="s">
        <v>343</v>
      </c>
      <c r="C99" s="2" t="s">
        <v>430</v>
      </c>
      <c r="D99" s="2" t="s">
        <v>527</v>
      </c>
      <c r="E99" s="2" t="s">
        <v>441</v>
      </c>
      <c r="F99" s="2" t="s">
        <v>442</v>
      </c>
      <c r="G99" s="2" t="s">
        <v>443</v>
      </c>
      <c r="H99" s="27" t="s">
        <v>444</v>
      </c>
      <c r="I99" s="2" t="s">
        <v>445</v>
      </c>
      <c r="J99" s="27" t="s">
        <v>446</v>
      </c>
      <c r="L99" s="77" t="s">
        <v>447</v>
      </c>
      <c r="M99" s="27" t="s">
        <v>448</v>
      </c>
      <c r="N99" s="27" t="s">
        <v>449</v>
      </c>
      <c r="O99" s="2" t="s">
        <v>450</v>
      </c>
      <c r="P99" s="2" t="s">
        <v>451</v>
      </c>
      <c r="Q99" s="27" t="s">
        <v>452</v>
      </c>
      <c r="R99" s="2" t="s">
        <v>468</v>
      </c>
      <c r="S99" s="2" t="s">
        <v>453</v>
      </c>
      <c r="T99" s="2" t="s">
        <v>539</v>
      </c>
      <c r="U99" s="27" t="s">
        <v>505</v>
      </c>
      <c r="V99" s="2" t="s">
        <v>455</v>
      </c>
      <c r="X99" s="2" t="s">
        <v>456</v>
      </c>
      <c r="Y99" s="2" t="s">
        <v>457</v>
      </c>
      <c r="Z99" s="2" t="s">
        <v>458</v>
      </c>
      <c r="AA99" s="2" t="s">
        <v>459</v>
      </c>
    </row>
    <row r="100" spans="1:28" x14ac:dyDescent="0.25">
      <c r="A100" s="27" t="s">
        <v>502</v>
      </c>
      <c r="B100" s="16" t="s">
        <v>344</v>
      </c>
      <c r="C100" s="2" t="s">
        <v>430</v>
      </c>
      <c r="E100" s="2" t="s">
        <v>508</v>
      </c>
      <c r="F100" s="2" t="s">
        <v>442</v>
      </c>
      <c r="G100" s="2" t="s">
        <v>443</v>
      </c>
      <c r="H100" s="27" t="s">
        <v>490</v>
      </c>
      <c r="I100" s="2" t="s">
        <v>491</v>
      </c>
      <c r="J100" s="27" t="s">
        <v>540</v>
      </c>
      <c r="L100" s="77" t="s">
        <v>519</v>
      </c>
      <c r="M100" s="27" t="s">
        <v>480</v>
      </c>
      <c r="N100" s="27" t="s">
        <v>449</v>
      </c>
      <c r="P100" s="2" t="s">
        <v>451</v>
      </c>
      <c r="Q100" s="27" t="s">
        <v>452</v>
      </c>
      <c r="R100" s="2" t="s">
        <v>521</v>
      </c>
      <c r="S100" s="2" t="s">
        <v>453</v>
      </c>
      <c r="T100" s="2" t="s">
        <v>414</v>
      </c>
      <c r="U100" s="27" t="s">
        <v>484</v>
      </c>
      <c r="V100" s="2" t="s">
        <v>455</v>
      </c>
      <c r="X100" s="2" t="s">
        <v>456</v>
      </c>
      <c r="Y100" s="2" t="s">
        <v>522</v>
      </c>
      <c r="Z100" s="2" t="s">
        <v>458</v>
      </c>
      <c r="AA100" s="2" t="s">
        <v>459</v>
      </c>
    </row>
    <row r="101" spans="1:28" x14ac:dyDescent="0.25">
      <c r="A101" s="27" t="s">
        <v>502</v>
      </c>
      <c r="B101" s="16" t="s">
        <v>345</v>
      </c>
      <c r="C101" s="2" t="s">
        <v>430</v>
      </c>
      <c r="D101" s="2" t="s">
        <v>492</v>
      </c>
      <c r="E101" s="2" t="s">
        <v>541</v>
      </c>
      <c r="F101" s="2" t="s">
        <v>542</v>
      </c>
      <c r="G101" s="27" t="s">
        <v>543</v>
      </c>
      <c r="H101" s="27" t="s">
        <v>544</v>
      </c>
      <c r="I101" s="2" t="s">
        <v>545</v>
      </c>
      <c r="J101" s="27" t="s">
        <v>540</v>
      </c>
      <c r="L101" s="77" t="s">
        <v>546</v>
      </c>
      <c r="M101" s="27" t="s">
        <v>448</v>
      </c>
      <c r="N101" s="27" t="s">
        <v>449</v>
      </c>
      <c r="O101" s="2" t="s">
        <v>547</v>
      </c>
      <c r="P101" s="2" t="s">
        <v>520</v>
      </c>
      <c r="Q101" s="27" t="s">
        <v>548</v>
      </c>
      <c r="R101" s="2" t="s">
        <v>549</v>
      </c>
      <c r="S101" s="2" t="s">
        <v>550</v>
      </c>
      <c r="T101" s="2" t="s">
        <v>551</v>
      </c>
      <c r="U101" s="27" t="s">
        <v>552</v>
      </c>
      <c r="V101" s="2" t="s">
        <v>455</v>
      </c>
      <c r="X101" s="2" t="s">
        <v>456</v>
      </c>
      <c r="Y101" s="2" t="s">
        <v>457</v>
      </c>
      <c r="Z101" s="2" t="s">
        <v>458</v>
      </c>
      <c r="AA101" s="2" t="s">
        <v>553</v>
      </c>
    </row>
    <row r="102" spans="1:28" x14ac:dyDescent="0.25">
      <c r="A102" s="27" t="s">
        <v>502</v>
      </c>
      <c r="B102" s="16" t="s">
        <v>358</v>
      </c>
      <c r="C102" s="2" t="s">
        <v>430</v>
      </c>
      <c r="D102" s="2" t="s">
        <v>492</v>
      </c>
      <c r="E102" s="2" t="s">
        <v>441</v>
      </c>
      <c r="F102" s="2" t="s">
        <v>442</v>
      </c>
      <c r="G102" s="2" t="s">
        <v>516</v>
      </c>
      <c r="H102" s="27" t="s">
        <v>517</v>
      </c>
      <c r="I102" s="2" t="s">
        <v>491</v>
      </c>
      <c r="J102" s="27" t="s">
        <v>518</v>
      </c>
      <c r="L102" s="77" t="s">
        <v>519</v>
      </c>
      <c r="M102" s="27" t="s">
        <v>511</v>
      </c>
      <c r="N102" s="27" t="s">
        <v>449</v>
      </c>
      <c r="P102" s="2" t="s">
        <v>520</v>
      </c>
      <c r="Q102" s="27" t="s">
        <v>452</v>
      </c>
      <c r="R102" s="2" t="s">
        <v>521</v>
      </c>
      <c r="S102" s="2" t="s">
        <v>504</v>
      </c>
      <c r="T102" s="2" t="s">
        <v>414</v>
      </c>
      <c r="U102" s="27" t="s">
        <v>505</v>
      </c>
      <c r="V102" s="2" t="s">
        <v>455</v>
      </c>
      <c r="X102" s="2" t="s">
        <v>456</v>
      </c>
      <c r="Y102" s="2" t="s">
        <v>522</v>
      </c>
      <c r="Z102" s="2" t="s">
        <v>458</v>
      </c>
      <c r="AA102" s="2" t="s">
        <v>459</v>
      </c>
    </row>
    <row r="103" spans="1:28" x14ac:dyDescent="0.25">
      <c r="A103" s="27" t="s">
        <v>502</v>
      </c>
      <c r="B103" s="16" t="s">
        <v>366</v>
      </c>
      <c r="C103" s="2" t="s">
        <v>408</v>
      </c>
      <c r="H103" s="27"/>
      <c r="J103" s="27"/>
      <c r="K103" s="2" t="s">
        <v>412</v>
      </c>
      <c r="L103" s="27"/>
      <c r="M103" s="27" t="s">
        <v>428</v>
      </c>
      <c r="N103" s="27" t="s">
        <v>554</v>
      </c>
      <c r="Q103" s="27"/>
      <c r="U103" s="27"/>
      <c r="V103" s="2" t="s">
        <v>429</v>
      </c>
    </row>
    <row r="104" spans="1:28" ht="15.75" thickBot="1" x14ac:dyDescent="0.3">
      <c r="A104" s="72" t="s">
        <v>502</v>
      </c>
      <c r="B104" s="73" t="s">
        <v>377</v>
      </c>
      <c r="C104" s="74" t="s">
        <v>430</v>
      </c>
      <c r="D104" s="74" t="s">
        <v>492</v>
      </c>
      <c r="E104" s="74" t="s">
        <v>508</v>
      </c>
      <c r="F104" s="74" t="s">
        <v>442</v>
      </c>
      <c r="G104" s="72" t="s">
        <v>509</v>
      </c>
      <c r="H104" s="72" t="s">
        <v>510</v>
      </c>
      <c r="I104" s="74" t="s">
        <v>491</v>
      </c>
      <c r="J104" s="72" t="s">
        <v>446</v>
      </c>
      <c r="K104" s="74"/>
      <c r="L104" s="78" t="s">
        <v>447</v>
      </c>
      <c r="M104" s="72" t="s">
        <v>511</v>
      </c>
      <c r="N104" s="72" t="s">
        <v>449</v>
      </c>
      <c r="O104" s="74"/>
      <c r="P104" s="74" t="s">
        <v>451</v>
      </c>
      <c r="Q104" s="72" t="s">
        <v>452</v>
      </c>
      <c r="R104" s="74" t="s">
        <v>441</v>
      </c>
      <c r="S104" s="74" t="s">
        <v>453</v>
      </c>
      <c r="T104" s="74" t="s">
        <v>414</v>
      </c>
      <c r="U104" s="72" t="s">
        <v>512</v>
      </c>
      <c r="V104" s="74" t="s">
        <v>455</v>
      </c>
      <c r="W104" s="74" t="s">
        <v>513</v>
      </c>
      <c r="X104" s="74" t="s">
        <v>514</v>
      </c>
      <c r="Y104" s="74" t="s">
        <v>457</v>
      </c>
      <c r="Z104" s="74" t="s">
        <v>458</v>
      </c>
      <c r="AA104" s="74" t="s">
        <v>515</v>
      </c>
      <c r="AB104" s="74"/>
    </row>
    <row r="105" spans="1:28" ht="15.75" thickTop="1" x14ac:dyDescent="0.25">
      <c r="A105" s="27" t="s">
        <v>555</v>
      </c>
      <c r="B105" s="16" t="s">
        <v>72</v>
      </c>
      <c r="C105" s="2" t="s">
        <v>408</v>
      </c>
      <c r="H105" s="27"/>
      <c r="J105" s="27"/>
      <c r="L105" s="27"/>
      <c r="M105" s="27" t="s">
        <v>428</v>
      </c>
      <c r="N105" s="27"/>
      <c r="Q105" s="27" t="s">
        <v>556</v>
      </c>
      <c r="U105" s="27"/>
      <c r="V105" s="2" t="s">
        <v>429</v>
      </c>
    </row>
    <row r="106" spans="1:28" x14ac:dyDescent="0.25">
      <c r="A106" s="27" t="s">
        <v>555</v>
      </c>
      <c r="B106" s="16" t="s">
        <v>77</v>
      </c>
      <c r="F106" s="2" t="s">
        <v>461</v>
      </c>
      <c r="H106" s="27"/>
      <c r="J106" s="27"/>
      <c r="L106" s="27"/>
      <c r="M106" s="27" t="s">
        <v>428</v>
      </c>
      <c r="N106" s="27"/>
      <c r="Q106" s="27" t="s">
        <v>556</v>
      </c>
      <c r="U106" s="27"/>
      <c r="V106" s="2" t="s">
        <v>429</v>
      </c>
    </row>
    <row r="107" spans="1:28" x14ac:dyDescent="0.25">
      <c r="A107" s="27" t="s">
        <v>555</v>
      </c>
      <c r="B107" s="16" t="s">
        <v>277</v>
      </c>
      <c r="F107" s="2" t="s">
        <v>557</v>
      </c>
      <c r="H107" s="27" t="s">
        <v>544</v>
      </c>
      <c r="J107" s="27" t="s">
        <v>558</v>
      </c>
      <c r="L107" s="77" t="s">
        <v>559</v>
      </c>
      <c r="M107" s="27" t="s">
        <v>560</v>
      </c>
      <c r="N107" s="27" t="s">
        <v>561</v>
      </c>
      <c r="P107" s="2" t="s">
        <v>520</v>
      </c>
      <c r="Q107" s="27" t="s">
        <v>548</v>
      </c>
      <c r="U107" s="27"/>
      <c r="V107" s="2" t="s">
        <v>429</v>
      </c>
      <c r="Z107" s="2" t="s">
        <v>458</v>
      </c>
      <c r="AA107" s="2" t="s">
        <v>562</v>
      </c>
    </row>
    <row r="108" spans="1:28" x14ac:dyDescent="0.25">
      <c r="A108" s="27" t="s">
        <v>555</v>
      </c>
      <c r="B108" s="16" t="s">
        <v>81</v>
      </c>
      <c r="C108" s="2" t="s">
        <v>408</v>
      </c>
      <c r="F108" s="2" t="s">
        <v>563</v>
      </c>
      <c r="H108" s="27"/>
      <c r="J108" s="27"/>
      <c r="L108" s="27"/>
      <c r="M108" s="27" t="s">
        <v>428</v>
      </c>
      <c r="N108" s="27" t="s">
        <v>564</v>
      </c>
      <c r="Q108" s="27"/>
      <c r="U108" s="27"/>
      <c r="V108" s="2" t="s">
        <v>429</v>
      </c>
    </row>
    <row r="109" spans="1:28" x14ac:dyDescent="0.25">
      <c r="A109" s="27" t="s">
        <v>555</v>
      </c>
      <c r="B109" s="16" t="s">
        <v>318</v>
      </c>
      <c r="C109" s="2" t="s">
        <v>430</v>
      </c>
      <c r="H109" s="27"/>
      <c r="J109" s="27"/>
      <c r="L109" s="27"/>
      <c r="M109" s="27" t="s">
        <v>428</v>
      </c>
      <c r="N109" s="27"/>
      <c r="Q109" s="27"/>
      <c r="U109" s="27"/>
      <c r="V109" s="2" t="s">
        <v>429</v>
      </c>
    </row>
    <row r="110" spans="1:28" x14ac:dyDescent="0.25">
      <c r="A110" s="27" t="s">
        <v>555</v>
      </c>
      <c r="B110" s="16" t="s">
        <v>346</v>
      </c>
      <c r="C110" s="2" t="s">
        <v>430</v>
      </c>
      <c r="E110" s="2" t="s">
        <v>508</v>
      </c>
      <c r="F110" s="2" t="s">
        <v>442</v>
      </c>
      <c r="G110" s="2" t="s">
        <v>443</v>
      </c>
      <c r="H110" s="27" t="s">
        <v>490</v>
      </c>
      <c r="I110" s="2" t="s">
        <v>491</v>
      </c>
      <c r="J110" s="27" t="s">
        <v>540</v>
      </c>
      <c r="L110" s="77" t="s">
        <v>519</v>
      </c>
      <c r="M110" s="27" t="s">
        <v>480</v>
      </c>
      <c r="N110" s="27" t="s">
        <v>449</v>
      </c>
      <c r="P110" s="2" t="s">
        <v>451</v>
      </c>
      <c r="Q110" s="27" t="s">
        <v>452</v>
      </c>
      <c r="R110" s="2" t="s">
        <v>521</v>
      </c>
      <c r="S110" s="2" t="s">
        <v>453</v>
      </c>
      <c r="T110" s="2" t="s">
        <v>414</v>
      </c>
      <c r="U110" s="27" t="s">
        <v>484</v>
      </c>
      <c r="V110" s="2" t="s">
        <v>455</v>
      </c>
      <c r="X110" s="2" t="s">
        <v>456</v>
      </c>
      <c r="Y110" s="2" t="s">
        <v>522</v>
      </c>
      <c r="Z110" s="2" t="s">
        <v>458</v>
      </c>
      <c r="AA110" s="2" t="s">
        <v>459</v>
      </c>
    </row>
    <row r="111" spans="1:28" ht="15.75" thickBot="1" x14ac:dyDescent="0.3">
      <c r="A111" s="72" t="s">
        <v>555</v>
      </c>
      <c r="B111" s="73" t="s">
        <v>378</v>
      </c>
      <c r="C111" s="74" t="s">
        <v>565</v>
      </c>
      <c r="D111" s="74" t="s">
        <v>492</v>
      </c>
      <c r="E111" s="74" t="s">
        <v>508</v>
      </c>
      <c r="F111" s="74" t="s">
        <v>566</v>
      </c>
      <c r="G111" s="72" t="s">
        <v>543</v>
      </c>
      <c r="H111" s="72" t="s">
        <v>544</v>
      </c>
      <c r="I111" s="72" t="s">
        <v>567</v>
      </c>
      <c r="J111" s="72" t="s">
        <v>558</v>
      </c>
      <c r="K111" s="74"/>
      <c r="L111" s="78" t="s">
        <v>546</v>
      </c>
      <c r="M111" s="72" t="s">
        <v>560</v>
      </c>
      <c r="N111" s="72" t="s">
        <v>561</v>
      </c>
      <c r="O111" s="74" t="s">
        <v>568</v>
      </c>
      <c r="P111" s="74" t="s">
        <v>520</v>
      </c>
      <c r="Q111" s="72" t="s">
        <v>548</v>
      </c>
      <c r="R111" s="74" t="s">
        <v>569</v>
      </c>
      <c r="S111" s="74" t="s">
        <v>434</v>
      </c>
      <c r="T111" s="74" t="s">
        <v>570</v>
      </c>
      <c r="U111" s="72" t="s">
        <v>571</v>
      </c>
      <c r="V111" s="74" t="s">
        <v>572</v>
      </c>
      <c r="W111" s="74" t="s">
        <v>475</v>
      </c>
      <c r="X111" s="74" t="s">
        <v>573</v>
      </c>
      <c r="Y111" s="74" t="s">
        <v>457</v>
      </c>
      <c r="Z111" s="74" t="s">
        <v>458</v>
      </c>
      <c r="AA111" s="74" t="s">
        <v>562</v>
      </c>
      <c r="AB111" s="74"/>
    </row>
    <row r="112" spans="1:28" ht="15.75" thickTop="1" x14ac:dyDescent="0.25">
      <c r="A112" s="27" t="s">
        <v>574</v>
      </c>
      <c r="B112" s="16" t="s">
        <v>84</v>
      </c>
      <c r="C112" s="2" t="s">
        <v>408</v>
      </c>
      <c r="H112" s="27"/>
      <c r="J112" s="27"/>
      <c r="L112" s="27"/>
      <c r="M112" s="27" t="s">
        <v>428</v>
      </c>
      <c r="N112" s="27"/>
      <c r="Q112" s="27"/>
      <c r="U112" s="27"/>
      <c r="V112" s="2" t="s">
        <v>429</v>
      </c>
      <c r="W112" s="2" t="s">
        <v>575</v>
      </c>
    </row>
    <row r="113" spans="1:28" x14ac:dyDescent="0.25">
      <c r="A113" s="27" t="s">
        <v>574</v>
      </c>
      <c r="B113" s="16" t="s">
        <v>306</v>
      </c>
      <c r="C113" s="2" t="s">
        <v>408</v>
      </c>
      <c r="D113" s="2" t="s">
        <v>576</v>
      </c>
      <c r="E113" s="2" t="s">
        <v>577</v>
      </c>
      <c r="F113" s="2" t="s">
        <v>461</v>
      </c>
      <c r="H113" s="27"/>
      <c r="J113" s="27"/>
      <c r="L113" s="77" t="s">
        <v>411</v>
      </c>
      <c r="M113" s="27" t="s">
        <v>433</v>
      </c>
      <c r="N113" s="27"/>
      <c r="Q113" s="27"/>
      <c r="T113" s="2" t="s">
        <v>414</v>
      </c>
      <c r="U113" s="27"/>
      <c r="V113" s="2" t="s">
        <v>578</v>
      </c>
      <c r="W113" s="2" t="s">
        <v>579</v>
      </c>
      <c r="X113" s="2" t="s">
        <v>416</v>
      </c>
      <c r="Z113" s="2" t="s">
        <v>417</v>
      </c>
    </row>
    <row r="114" spans="1:28" x14ac:dyDescent="0.25">
      <c r="A114" s="27" t="s">
        <v>574</v>
      </c>
      <c r="B114" s="16" t="s">
        <v>307</v>
      </c>
      <c r="C114" s="2" t="s">
        <v>408</v>
      </c>
      <c r="D114" s="2" t="s">
        <v>576</v>
      </c>
      <c r="E114" s="2" t="s">
        <v>577</v>
      </c>
      <c r="F114" s="2" t="s">
        <v>461</v>
      </c>
      <c r="H114" s="27"/>
      <c r="J114" s="27"/>
      <c r="L114" s="77" t="s">
        <v>411</v>
      </c>
      <c r="M114" s="27" t="s">
        <v>433</v>
      </c>
      <c r="N114" s="27"/>
      <c r="Q114" s="27"/>
      <c r="T114" s="2" t="s">
        <v>414</v>
      </c>
      <c r="U114" s="27"/>
      <c r="V114" s="2" t="s">
        <v>578</v>
      </c>
      <c r="W114" s="2" t="s">
        <v>579</v>
      </c>
      <c r="X114" s="2" t="s">
        <v>416</v>
      </c>
      <c r="Z114" s="2" t="s">
        <v>417</v>
      </c>
    </row>
    <row r="115" spans="1:28" x14ac:dyDescent="0.25">
      <c r="A115" s="27" t="s">
        <v>574</v>
      </c>
      <c r="B115" s="16" t="s">
        <v>308</v>
      </c>
      <c r="C115" s="2" t="s">
        <v>408</v>
      </c>
      <c r="D115" s="2" t="s">
        <v>576</v>
      </c>
      <c r="E115" s="2" t="s">
        <v>577</v>
      </c>
      <c r="F115" s="2" t="s">
        <v>461</v>
      </c>
      <c r="H115" s="27"/>
      <c r="J115" s="27"/>
      <c r="L115" s="77" t="s">
        <v>411</v>
      </c>
      <c r="M115" s="27" t="s">
        <v>433</v>
      </c>
      <c r="N115" s="27"/>
      <c r="Q115" s="27"/>
      <c r="T115" s="2" t="s">
        <v>414</v>
      </c>
      <c r="U115" s="27"/>
      <c r="V115" s="2" t="s">
        <v>578</v>
      </c>
      <c r="W115" s="2" t="s">
        <v>579</v>
      </c>
      <c r="X115" s="2" t="s">
        <v>416</v>
      </c>
      <c r="Z115" s="2" t="s">
        <v>417</v>
      </c>
    </row>
    <row r="116" spans="1:28" x14ac:dyDescent="0.25">
      <c r="A116" s="27" t="s">
        <v>574</v>
      </c>
      <c r="B116" s="16" t="s">
        <v>309</v>
      </c>
      <c r="C116" s="2" t="s">
        <v>408</v>
      </c>
      <c r="D116" s="2" t="s">
        <v>576</v>
      </c>
      <c r="E116" s="2" t="s">
        <v>577</v>
      </c>
      <c r="F116" s="2" t="s">
        <v>461</v>
      </c>
      <c r="H116" s="27"/>
      <c r="J116" s="27"/>
      <c r="L116" s="77" t="s">
        <v>411</v>
      </c>
      <c r="M116" s="27" t="s">
        <v>433</v>
      </c>
      <c r="N116" s="27"/>
      <c r="Q116" s="27"/>
      <c r="T116" s="2" t="s">
        <v>414</v>
      </c>
      <c r="U116" s="27"/>
      <c r="V116" s="2" t="s">
        <v>578</v>
      </c>
      <c r="W116" s="2" t="s">
        <v>579</v>
      </c>
      <c r="X116" s="2" t="s">
        <v>416</v>
      </c>
      <c r="Z116" s="2" t="s">
        <v>417</v>
      </c>
      <c r="AB116" s="2" t="s">
        <v>580</v>
      </c>
    </row>
    <row r="117" spans="1:28" x14ac:dyDescent="0.25">
      <c r="A117" s="27" t="s">
        <v>574</v>
      </c>
      <c r="B117" s="16" t="s">
        <v>310</v>
      </c>
      <c r="C117" s="2" t="s">
        <v>408</v>
      </c>
      <c r="D117" s="2" t="s">
        <v>576</v>
      </c>
      <c r="E117" s="2" t="s">
        <v>577</v>
      </c>
      <c r="F117" s="2" t="s">
        <v>461</v>
      </c>
      <c r="H117" s="27"/>
      <c r="J117" s="27"/>
      <c r="L117" s="77" t="s">
        <v>411</v>
      </c>
      <c r="M117" s="27" t="s">
        <v>433</v>
      </c>
      <c r="N117" s="27"/>
      <c r="Q117" s="27"/>
      <c r="T117" s="2" t="s">
        <v>414</v>
      </c>
      <c r="U117" s="27"/>
      <c r="V117" s="2" t="s">
        <v>581</v>
      </c>
      <c r="W117" s="2" t="s">
        <v>579</v>
      </c>
      <c r="X117" s="2" t="s">
        <v>416</v>
      </c>
      <c r="Z117" s="2" t="s">
        <v>417</v>
      </c>
    </row>
    <row r="118" spans="1:28" x14ac:dyDescent="0.25">
      <c r="A118" s="27" t="s">
        <v>574</v>
      </c>
      <c r="B118" s="16" t="s">
        <v>311</v>
      </c>
      <c r="C118" s="2" t="s">
        <v>408</v>
      </c>
      <c r="D118" s="2" t="s">
        <v>576</v>
      </c>
      <c r="E118" s="2" t="s">
        <v>577</v>
      </c>
      <c r="F118" s="2" t="s">
        <v>461</v>
      </c>
      <c r="H118" s="27"/>
      <c r="J118" s="27"/>
      <c r="L118" s="77" t="s">
        <v>411</v>
      </c>
      <c r="M118" s="27" t="s">
        <v>433</v>
      </c>
      <c r="N118" s="27"/>
      <c r="Q118" s="27"/>
      <c r="T118" s="2" t="s">
        <v>414</v>
      </c>
      <c r="U118" s="27" t="s">
        <v>556</v>
      </c>
      <c r="V118" s="2" t="s">
        <v>578</v>
      </c>
      <c r="W118" s="2" t="s">
        <v>579</v>
      </c>
      <c r="X118" s="2" t="s">
        <v>416</v>
      </c>
      <c r="Z118" s="2" t="s">
        <v>417</v>
      </c>
    </row>
    <row r="119" spans="1:28" x14ac:dyDescent="0.25">
      <c r="A119" s="27" t="s">
        <v>574</v>
      </c>
      <c r="B119" s="16" t="s">
        <v>312</v>
      </c>
      <c r="C119" s="2" t="s">
        <v>408</v>
      </c>
      <c r="D119" s="2" t="s">
        <v>576</v>
      </c>
      <c r="E119" s="2" t="s">
        <v>577</v>
      </c>
      <c r="F119" s="2" t="s">
        <v>461</v>
      </c>
      <c r="H119" s="27"/>
      <c r="J119" s="27"/>
      <c r="L119" s="77" t="s">
        <v>411</v>
      </c>
      <c r="M119" s="27" t="s">
        <v>433</v>
      </c>
      <c r="N119" s="27"/>
      <c r="Q119" s="27"/>
      <c r="T119" s="2" t="s">
        <v>414</v>
      </c>
      <c r="U119" s="27" t="s">
        <v>556</v>
      </c>
      <c r="V119" s="2" t="s">
        <v>578</v>
      </c>
      <c r="W119" s="2" t="s">
        <v>579</v>
      </c>
      <c r="X119" s="2" t="s">
        <v>416</v>
      </c>
      <c r="Z119" s="2" t="s">
        <v>417</v>
      </c>
    </row>
    <row r="120" spans="1:28" x14ac:dyDescent="0.25">
      <c r="A120" s="27" t="s">
        <v>574</v>
      </c>
      <c r="B120" s="16" t="s">
        <v>313</v>
      </c>
      <c r="C120" s="2" t="s">
        <v>565</v>
      </c>
      <c r="D120" s="2" t="s">
        <v>492</v>
      </c>
      <c r="E120" s="2" t="s">
        <v>582</v>
      </c>
      <c r="F120" s="2" t="s">
        <v>566</v>
      </c>
      <c r="G120" s="27" t="s">
        <v>583</v>
      </c>
      <c r="H120" s="27" t="s">
        <v>544</v>
      </c>
      <c r="I120" s="2" t="s">
        <v>584</v>
      </c>
      <c r="J120" s="27" t="s">
        <v>446</v>
      </c>
      <c r="L120" s="77" t="s">
        <v>546</v>
      </c>
      <c r="M120" s="27" t="s">
        <v>448</v>
      </c>
      <c r="N120" s="27" t="s">
        <v>449</v>
      </c>
      <c r="O120" s="2" t="s">
        <v>547</v>
      </c>
      <c r="P120" s="2" t="s">
        <v>520</v>
      </c>
      <c r="Q120" s="27" t="s">
        <v>585</v>
      </c>
      <c r="R120" s="2" t="s">
        <v>549</v>
      </c>
      <c r="S120" s="2" t="s">
        <v>586</v>
      </c>
      <c r="T120" s="2" t="s">
        <v>551</v>
      </c>
      <c r="U120" s="27"/>
      <c r="V120" s="2" t="s">
        <v>455</v>
      </c>
      <c r="X120" s="2" t="s">
        <v>456</v>
      </c>
      <c r="Y120" s="2" t="s">
        <v>457</v>
      </c>
      <c r="Z120" s="2" t="s">
        <v>458</v>
      </c>
      <c r="AA120" s="2" t="s">
        <v>553</v>
      </c>
    </row>
    <row r="121" spans="1:28" x14ac:dyDescent="0.25">
      <c r="A121" s="27" t="s">
        <v>574</v>
      </c>
      <c r="B121" s="16" t="s">
        <v>314</v>
      </c>
      <c r="C121" s="2" t="s">
        <v>408</v>
      </c>
      <c r="H121" s="27"/>
      <c r="J121" s="27"/>
      <c r="L121" s="27"/>
      <c r="M121" s="27" t="s">
        <v>428</v>
      </c>
      <c r="N121" s="27"/>
      <c r="Q121" s="27"/>
      <c r="U121" s="27"/>
      <c r="V121" s="2" t="s">
        <v>429</v>
      </c>
    </row>
    <row r="122" spans="1:28" x14ac:dyDescent="0.25">
      <c r="A122" s="27" t="s">
        <v>574</v>
      </c>
      <c r="B122" s="16" t="s">
        <v>315</v>
      </c>
      <c r="C122" s="2" t="s">
        <v>430</v>
      </c>
      <c r="F122" s="2" t="s">
        <v>442</v>
      </c>
      <c r="G122" s="2" t="s">
        <v>410</v>
      </c>
      <c r="H122" s="27"/>
      <c r="J122" s="27"/>
      <c r="L122" s="27"/>
      <c r="M122" s="27" t="s">
        <v>428</v>
      </c>
      <c r="N122" s="27"/>
      <c r="Q122" s="27"/>
      <c r="T122" s="2" t="s">
        <v>587</v>
      </c>
      <c r="U122" s="27"/>
      <c r="V122" s="2" t="s">
        <v>528</v>
      </c>
      <c r="AA122" s="2" t="s">
        <v>459</v>
      </c>
    </row>
    <row r="123" spans="1:28" x14ac:dyDescent="0.25">
      <c r="A123" s="27" t="s">
        <v>574</v>
      </c>
      <c r="B123" s="16" t="s">
        <v>316</v>
      </c>
      <c r="C123" s="2" t="s">
        <v>408</v>
      </c>
      <c r="H123" s="27"/>
      <c r="J123" s="27"/>
      <c r="L123" s="27"/>
      <c r="M123" s="27" t="s">
        <v>428</v>
      </c>
      <c r="N123" s="27"/>
      <c r="Q123" s="27"/>
      <c r="U123" s="27"/>
      <c r="V123" s="2" t="s">
        <v>429</v>
      </c>
    </row>
    <row r="124" spans="1:28" x14ac:dyDescent="0.25">
      <c r="A124" s="27" t="s">
        <v>574</v>
      </c>
      <c r="B124" s="16" t="s">
        <v>347</v>
      </c>
      <c r="C124" s="2" t="s">
        <v>408</v>
      </c>
      <c r="H124" s="27"/>
      <c r="J124" s="27"/>
      <c r="L124" s="27" t="s">
        <v>424</v>
      </c>
      <c r="M124" s="27" t="s">
        <v>428</v>
      </c>
      <c r="N124" s="27"/>
      <c r="Q124" s="27" t="s">
        <v>462</v>
      </c>
      <c r="U124" s="27"/>
      <c r="V124" s="2" t="s">
        <v>429</v>
      </c>
    </row>
    <row r="125" spans="1:28" x14ac:dyDescent="0.25">
      <c r="A125" s="27" t="s">
        <v>574</v>
      </c>
      <c r="B125" s="16" t="s">
        <v>348</v>
      </c>
      <c r="C125" s="2" t="s">
        <v>408</v>
      </c>
      <c r="H125" s="27"/>
      <c r="J125" s="27"/>
      <c r="L125" s="27"/>
      <c r="M125" s="27" t="s">
        <v>428</v>
      </c>
      <c r="N125" s="27"/>
      <c r="Q125" s="27"/>
      <c r="U125" s="27"/>
      <c r="V125" s="2" t="s">
        <v>429</v>
      </c>
    </row>
    <row r="126" spans="1:28" x14ac:dyDescent="0.25">
      <c r="A126" s="27" t="s">
        <v>574</v>
      </c>
      <c r="B126" s="16" t="s">
        <v>350</v>
      </c>
      <c r="C126" s="2" t="s">
        <v>422</v>
      </c>
      <c r="E126" s="2" t="s">
        <v>412</v>
      </c>
      <c r="F126" s="2" t="s">
        <v>442</v>
      </c>
      <c r="G126" s="2" t="s">
        <v>410</v>
      </c>
      <c r="H126" s="27"/>
      <c r="J126" s="27"/>
      <c r="L126" s="27"/>
      <c r="M126" s="27" t="s">
        <v>428</v>
      </c>
      <c r="N126" s="27"/>
      <c r="Q126" s="27"/>
      <c r="U126" s="27"/>
      <c r="V126" s="2" t="s">
        <v>528</v>
      </c>
      <c r="AA126" s="2" t="s">
        <v>588</v>
      </c>
    </row>
    <row r="127" spans="1:28" x14ac:dyDescent="0.25">
      <c r="A127" s="27" t="s">
        <v>574</v>
      </c>
      <c r="B127" s="16" t="s">
        <v>351</v>
      </c>
      <c r="C127" s="2" t="s">
        <v>408</v>
      </c>
      <c r="D127" s="2" t="s">
        <v>576</v>
      </c>
      <c r="E127" s="2" t="s">
        <v>577</v>
      </c>
      <c r="F127" s="2" t="s">
        <v>461</v>
      </c>
      <c r="H127" s="27"/>
      <c r="J127" s="27"/>
      <c r="L127" s="77" t="s">
        <v>411</v>
      </c>
      <c r="M127" s="27" t="s">
        <v>433</v>
      </c>
      <c r="N127" s="27"/>
      <c r="Q127" s="27"/>
      <c r="T127" s="2" t="s">
        <v>414</v>
      </c>
      <c r="U127" s="27"/>
      <c r="V127" s="2" t="s">
        <v>578</v>
      </c>
      <c r="W127" s="2" t="s">
        <v>579</v>
      </c>
      <c r="X127" s="2" t="s">
        <v>416</v>
      </c>
      <c r="Z127" s="2" t="s">
        <v>417</v>
      </c>
    </row>
    <row r="128" spans="1:28" x14ac:dyDescent="0.25">
      <c r="A128" s="27" t="s">
        <v>574</v>
      </c>
      <c r="B128" s="16" t="s">
        <v>354</v>
      </c>
      <c r="C128" s="2" t="s">
        <v>408</v>
      </c>
      <c r="H128" s="27"/>
      <c r="J128" s="27"/>
      <c r="L128" s="27"/>
      <c r="M128" s="27" t="s">
        <v>428</v>
      </c>
      <c r="N128" s="27"/>
      <c r="Q128" s="27"/>
      <c r="U128" s="27"/>
      <c r="V128" s="2" t="s">
        <v>429</v>
      </c>
    </row>
    <row r="129" spans="1:28" x14ac:dyDescent="0.25">
      <c r="A129" s="27" t="s">
        <v>574</v>
      </c>
      <c r="B129" s="16" t="s">
        <v>355</v>
      </c>
      <c r="C129" s="2" t="s">
        <v>408</v>
      </c>
      <c r="F129" s="2" t="s">
        <v>442</v>
      </c>
      <c r="G129" s="2" t="s">
        <v>410</v>
      </c>
      <c r="H129" s="27"/>
      <c r="J129" s="27"/>
      <c r="L129" s="27"/>
      <c r="M129" s="27" t="s">
        <v>428</v>
      </c>
      <c r="N129" s="27" t="s">
        <v>477</v>
      </c>
      <c r="Q129" s="27"/>
      <c r="U129" s="27"/>
      <c r="V129" s="2" t="s">
        <v>528</v>
      </c>
      <c r="AA129" s="2" t="s">
        <v>459</v>
      </c>
    </row>
    <row r="130" spans="1:28" x14ac:dyDescent="0.25">
      <c r="A130" s="27" t="s">
        <v>574</v>
      </c>
      <c r="B130" s="16" t="s">
        <v>356</v>
      </c>
      <c r="C130" s="2" t="s">
        <v>408</v>
      </c>
      <c r="F130" s="2" t="s">
        <v>442</v>
      </c>
      <c r="G130" s="2" t="s">
        <v>410</v>
      </c>
      <c r="H130" s="27"/>
      <c r="J130" s="27"/>
      <c r="L130" s="27"/>
      <c r="M130" s="27" t="s">
        <v>428</v>
      </c>
      <c r="N130" s="27" t="s">
        <v>477</v>
      </c>
      <c r="Q130" s="27"/>
      <c r="U130" s="27"/>
      <c r="V130" s="2" t="s">
        <v>528</v>
      </c>
      <c r="AA130" s="2" t="s">
        <v>459</v>
      </c>
    </row>
    <row r="131" spans="1:28" x14ac:dyDescent="0.25">
      <c r="A131" s="27" t="s">
        <v>574</v>
      </c>
      <c r="B131" s="16" t="s">
        <v>357</v>
      </c>
      <c r="C131" s="2" t="s">
        <v>408</v>
      </c>
      <c r="F131" s="2" t="s">
        <v>442</v>
      </c>
      <c r="G131" s="2" t="s">
        <v>410</v>
      </c>
      <c r="H131" s="27"/>
      <c r="J131" s="27"/>
      <c r="L131" s="27"/>
      <c r="M131" s="27" t="s">
        <v>428</v>
      </c>
      <c r="N131" s="27" t="s">
        <v>477</v>
      </c>
      <c r="Q131" s="27"/>
      <c r="U131" s="27"/>
      <c r="V131" s="2" t="s">
        <v>528</v>
      </c>
      <c r="AA131" s="2" t="s">
        <v>459</v>
      </c>
    </row>
    <row r="132" spans="1:28" x14ac:dyDescent="0.25">
      <c r="A132" s="27" t="s">
        <v>574</v>
      </c>
      <c r="B132" s="16" t="s">
        <v>367</v>
      </c>
      <c r="C132" s="2" t="s">
        <v>589</v>
      </c>
      <c r="H132" s="27"/>
      <c r="J132" s="27"/>
      <c r="L132" s="27"/>
      <c r="M132" s="27" t="s">
        <v>428</v>
      </c>
      <c r="N132" s="27"/>
      <c r="Q132" s="27"/>
      <c r="T132" s="2" t="s">
        <v>414</v>
      </c>
      <c r="U132" s="27"/>
      <c r="V132" s="2" t="s">
        <v>429</v>
      </c>
    </row>
    <row r="133" spans="1:28" x14ac:dyDescent="0.25">
      <c r="A133" s="27" t="s">
        <v>574</v>
      </c>
      <c r="B133" s="16" t="s">
        <v>368</v>
      </c>
      <c r="C133" s="2" t="s">
        <v>408</v>
      </c>
      <c r="H133" s="27"/>
      <c r="J133" s="27"/>
      <c r="L133" s="27"/>
      <c r="M133" s="27" t="s">
        <v>428</v>
      </c>
      <c r="N133" s="27"/>
      <c r="Q133" s="27"/>
      <c r="U133" s="27"/>
      <c r="V133" s="2" t="s">
        <v>429</v>
      </c>
    </row>
    <row r="134" spans="1:28" x14ac:dyDescent="0.25">
      <c r="A134" s="27" t="s">
        <v>574</v>
      </c>
      <c r="B134" s="16" t="s">
        <v>369</v>
      </c>
      <c r="C134" s="2" t="s">
        <v>408</v>
      </c>
      <c r="H134" s="27"/>
      <c r="J134" s="27"/>
      <c r="L134" s="27"/>
      <c r="M134" s="27" t="s">
        <v>428</v>
      </c>
      <c r="N134" s="27"/>
      <c r="Q134" s="27"/>
      <c r="U134" s="27"/>
      <c r="V134" s="2" t="s">
        <v>429</v>
      </c>
    </row>
    <row r="135" spans="1:28" x14ac:dyDescent="0.25">
      <c r="A135" s="27" t="s">
        <v>574</v>
      </c>
      <c r="B135" s="16" t="s">
        <v>370</v>
      </c>
      <c r="C135" s="2" t="s">
        <v>408</v>
      </c>
      <c r="D135" s="2" t="s">
        <v>590</v>
      </c>
      <c r="G135" s="2" t="s">
        <v>410</v>
      </c>
      <c r="H135" s="27"/>
      <c r="J135" s="27"/>
      <c r="L135" s="27"/>
      <c r="M135" s="27" t="s">
        <v>428</v>
      </c>
      <c r="N135" s="27"/>
      <c r="Q135" s="27"/>
      <c r="U135" s="27"/>
      <c r="V135" s="2" t="s">
        <v>429</v>
      </c>
    </row>
    <row r="136" spans="1:28" x14ac:dyDescent="0.25">
      <c r="A136" s="27" t="s">
        <v>574</v>
      </c>
      <c r="B136" s="16" t="s">
        <v>371</v>
      </c>
      <c r="C136" s="2" t="s">
        <v>408</v>
      </c>
      <c r="D136" s="2" t="s">
        <v>590</v>
      </c>
      <c r="G136" s="2" t="s">
        <v>410</v>
      </c>
      <c r="H136" s="27"/>
      <c r="J136" s="27"/>
      <c r="L136" s="27"/>
      <c r="M136" s="27" t="s">
        <v>428</v>
      </c>
      <c r="N136" s="27"/>
      <c r="Q136" s="27"/>
      <c r="U136" s="27"/>
      <c r="V136" s="2" t="s">
        <v>429</v>
      </c>
    </row>
    <row r="137" spans="1:28" x14ac:dyDescent="0.25">
      <c r="A137" s="27" t="s">
        <v>574</v>
      </c>
      <c r="B137" s="16" t="s">
        <v>372</v>
      </c>
      <c r="C137" s="2" t="s">
        <v>591</v>
      </c>
      <c r="F137" s="2" t="s">
        <v>442</v>
      </c>
      <c r="G137" s="2" t="s">
        <v>410</v>
      </c>
      <c r="H137" s="27"/>
      <c r="J137" s="27"/>
      <c r="L137" s="27"/>
      <c r="M137" s="27" t="s">
        <v>428</v>
      </c>
      <c r="N137" s="27"/>
      <c r="Q137" s="27"/>
      <c r="T137" s="2" t="s">
        <v>587</v>
      </c>
      <c r="U137" s="27"/>
      <c r="V137" s="2" t="s">
        <v>528</v>
      </c>
      <c r="AA137" s="2" t="s">
        <v>459</v>
      </c>
    </row>
    <row r="138" spans="1:28" x14ac:dyDescent="0.25">
      <c r="A138" s="27" t="s">
        <v>574</v>
      </c>
      <c r="B138" s="16" t="s">
        <v>373</v>
      </c>
      <c r="C138" s="2" t="s">
        <v>589</v>
      </c>
      <c r="G138" s="2" t="s">
        <v>410</v>
      </c>
      <c r="H138" s="27"/>
      <c r="J138" s="27"/>
      <c r="L138" s="27"/>
      <c r="M138" s="27" t="s">
        <v>428</v>
      </c>
      <c r="N138" s="27"/>
      <c r="Q138" s="27"/>
      <c r="U138" s="27"/>
      <c r="V138" s="2" t="s">
        <v>429</v>
      </c>
    </row>
    <row r="139" spans="1:28" x14ac:dyDescent="0.25">
      <c r="A139" s="27" t="s">
        <v>574</v>
      </c>
      <c r="B139" s="16" t="s">
        <v>374</v>
      </c>
      <c r="C139" s="2" t="s">
        <v>591</v>
      </c>
      <c r="G139" s="2" t="s">
        <v>410</v>
      </c>
      <c r="H139" s="27"/>
      <c r="J139" s="27"/>
      <c r="L139" s="27"/>
      <c r="M139" s="27" t="s">
        <v>428</v>
      </c>
      <c r="N139" s="27"/>
      <c r="Q139" s="27"/>
      <c r="U139" s="27"/>
      <c r="V139" s="2" t="s">
        <v>528</v>
      </c>
    </row>
    <row r="140" spans="1:28" x14ac:dyDescent="0.25">
      <c r="A140" s="27" t="s">
        <v>574</v>
      </c>
      <c r="B140" s="16" t="s">
        <v>375</v>
      </c>
      <c r="C140" s="2" t="s">
        <v>408</v>
      </c>
      <c r="G140" s="2" t="s">
        <v>410</v>
      </c>
      <c r="H140" s="27"/>
      <c r="J140" s="27"/>
      <c r="L140" s="27"/>
      <c r="M140" s="27" t="s">
        <v>428</v>
      </c>
      <c r="N140" s="27"/>
      <c r="Q140" s="27"/>
      <c r="U140" s="27"/>
      <c r="V140" s="2" t="s">
        <v>528</v>
      </c>
    </row>
    <row r="141" spans="1:28" ht="15.75" thickBot="1" x14ac:dyDescent="0.3">
      <c r="A141" s="72" t="s">
        <v>574</v>
      </c>
      <c r="B141" s="73" t="s">
        <v>376</v>
      </c>
      <c r="C141" s="74" t="s">
        <v>589</v>
      </c>
      <c r="D141" s="74"/>
      <c r="E141" s="74"/>
      <c r="F141" s="74"/>
      <c r="G141" s="74"/>
      <c r="H141" s="72"/>
      <c r="I141" s="74"/>
      <c r="J141" s="72"/>
      <c r="K141" s="74"/>
      <c r="L141" s="72"/>
      <c r="M141" s="72" t="s">
        <v>428</v>
      </c>
      <c r="N141" s="72"/>
      <c r="O141" s="74"/>
      <c r="P141" s="74"/>
      <c r="Q141" s="72"/>
      <c r="R141" s="74"/>
      <c r="S141" s="74"/>
      <c r="T141" s="74"/>
      <c r="U141" s="72"/>
      <c r="V141" s="74" t="s">
        <v>429</v>
      </c>
      <c r="W141" s="74"/>
      <c r="X141" s="74"/>
      <c r="Y141" s="74"/>
      <c r="Z141" s="74"/>
      <c r="AA141" s="74"/>
      <c r="AB141" s="74"/>
    </row>
    <row r="142" spans="1:28" ht="15.75" thickTop="1" x14ac:dyDescent="0.25"/>
    <row r="143" spans="1:28" x14ac:dyDescent="0.25">
      <c r="L143" s="75">
        <f>42/137</f>
        <v>0.30656934306569344</v>
      </c>
    </row>
    <row r="145" spans="3:3" x14ac:dyDescent="0.25">
      <c r="C145" s="75">
        <f>47/137</f>
        <v>0.34306569343065696</v>
      </c>
    </row>
  </sheetData>
  <mergeCells count="1">
    <mergeCell ref="A2:E2"/>
  </mergeCells>
  <pageMargins left="0.7" right="0.7" top="0.75" bottom="0.75" header="0.3" footer="0.3"/>
  <pageSetup paperSize="9" orientation="portrait" r:id="rId1"/>
  <headerFooter>
    <oddHeader>&amp;C&amp;"Arial"&amp;12&amp;K000000UNOFFICIAL&amp;1#</oddHeader>
    <oddFooter>&amp;C&amp;1#&amp;"Arial"&amp;12&amp;K000000UNOFFICIAL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EAAEF-A203-422F-9E5A-8CFA36192B12}">
  <dimension ref="A1:L49"/>
  <sheetViews>
    <sheetView workbookViewId="0">
      <selection activeCell="A2" sqref="A2"/>
    </sheetView>
  </sheetViews>
  <sheetFormatPr defaultRowHeight="15" x14ac:dyDescent="0.25"/>
  <cols>
    <col min="1" max="1" width="33.85546875" bestFit="1" customWidth="1"/>
    <col min="2" max="8" width="15.7109375" style="2" customWidth="1"/>
    <col min="9" max="9" width="14.140625" bestFit="1" customWidth="1"/>
    <col min="10" max="10" width="12.42578125" customWidth="1"/>
    <col min="11" max="11" width="11.7109375" customWidth="1"/>
    <col min="12" max="12" width="12.28515625" customWidth="1"/>
    <col min="13" max="13" width="12.85546875" customWidth="1"/>
    <col min="14" max="14" width="10" bestFit="1" customWidth="1"/>
  </cols>
  <sheetData>
    <row r="1" spans="1:12" x14ac:dyDescent="0.25">
      <c r="A1" s="1" t="s">
        <v>247</v>
      </c>
    </row>
    <row r="2" spans="1:12" x14ac:dyDescent="0.25">
      <c r="A2" s="1" t="s">
        <v>142</v>
      </c>
    </row>
    <row r="3" spans="1:12" s="27" customFormat="1" x14ac:dyDescent="0.25">
      <c r="A3" s="64" t="s">
        <v>252</v>
      </c>
      <c r="B3" s="2"/>
      <c r="C3" s="2"/>
      <c r="D3" s="2"/>
      <c r="E3" s="2"/>
      <c r="F3" s="2"/>
      <c r="G3" s="2"/>
      <c r="H3" s="2"/>
    </row>
    <row r="4" spans="1:12" s="27" customFormat="1" x14ac:dyDescent="0.25">
      <c r="A4" s="27" t="s">
        <v>251</v>
      </c>
      <c r="B4" s="2"/>
      <c r="C4" s="2"/>
      <c r="D4" s="2"/>
      <c r="E4" s="2"/>
      <c r="F4" s="2"/>
      <c r="G4" s="2"/>
      <c r="H4" s="2"/>
    </row>
    <row r="5" spans="1:12" s="27" customFormat="1" x14ac:dyDescent="0.25">
      <c r="A5" s="64" t="s">
        <v>253</v>
      </c>
      <c r="B5" s="2"/>
      <c r="C5" s="2"/>
      <c r="D5" s="2"/>
      <c r="E5" s="2"/>
      <c r="F5" s="2"/>
      <c r="G5" s="2"/>
      <c r="H5" s="2"/>
    </row>
    <row r="6" spans="1:12" s="27" customFormat="1" x14ac:dyDescent="0.25">
      <c r="A6" s="38"/>
      <c r="B6" s="35"/>
      <c r="C6" s="35"/>
      <c r="D6" s="35"/>
      <c r="E6" s="35"/>
      <c r="F6" s="35"/>
      <c r="G6" s="35"/>
      <c r="H6" s="2"/>
    </row>
    <row r="7" spans="1:12" ht="30" x14ac:dyDescent="0.25">
      <c r="A7" s="54" t="s">
        <v>0</v>
      </c>
      <c r="B7" s="54" t="s">
        <v>1</v>
      </c>
      <c r="C7" s="54" t="s">
        <v>3</v>
      </c>
      <c r="D7" s="54" t="s">
        <v>4</v>
      </c>
      <c r="E7" s="54" t="s">
        <v>5</v>
      </c>
      <c r="F7" s="54" t="s">
        <v>6</v>
      </c>
      <c r="G7" s="54" t="s">
        <v>211</v>
      </c>
      <c r="H7" s="6"/>
      <c r="I7" s="6"/>
      <c r="J7" s="6"/>
      <c r="K7" s="6"/>
      <c r="L7" s="6"/>
    </row>
    <row r="8" spans="1:12" x14ac:dyDescent="0.25">
      <c r="A8" s="3" t="s">
        <v>136</v>
      </c>
      <c r="B8" s="9">
        <v>1</v>
      </c>
      <c r="C8" s="29">
        <v>99428</v>
      </c>
      <c r="D8" s="29">
        <v>99178</v>
      </c>
      <c r="E8" s="42">
        <v>100</v>
      </c>
      <c r="F8" s="42">
        <v>4445.07</v>
      </c>
      <c r="G8" s="32">
        <v>146.800533</v>
      </c>
      <c r="H8" s="9"/>
      <c r="I8" s="9"/>
      <c r="J8" s="10"/>
      <c r="K8" s="10"/>
      <c r="L8" s="10"/>
    </row>
    <row r="9" spans="1:12" x14ac:dyDescent="0.25">
      <c r="A9" s="3" t="s">
        <v>136</v>
      </c>
      <c r="B9" s="9">
        <v>2</v>
      </c>
      <c r="C9" s="29">
        <v>122743</v>
      </c>
      <c r="D9" s="29">
        <v>122499</v>
      </c>
      <c r="E9" s="42">
        <v>100</v>
      </c>
      <c r="F9" s="42">
        <v>4581.66</v>
      </c>
      <c r="G9" s="32">
        <v>194.18395200000001</v>
      </c>
      <c r="H9" s="9"/>
      <c r="I9" s="9"/>
      <c r="J9" s="10"/>
      <c r="K9" s="10"/>
      <c r="L9" s="10"/>
    </row>
    <row r="10" spans="1:12" x14ac:dyDescent="0.25">
      <c r="A10" s="34" t="s">
        <v>136</v>
      </c>
      <c r="B10" s="35">
        <v>3</v>
      </c>
      <c r="C10" s="36">
        <v>137776</v>
      </c>
      <c r="D10" s="36">
        <v>137533</v>
      </c>
      <c r="E10" s="44">
        <v>100</v>
      </c>
      <c r="F10" s="44">
        <v>4872.38</v>
      </c>
      <c r="G10" s="37">
        <v>202.27655300000001</v>
      </c>
      <c r="H10" s="9"/>
      <c r="I10" s="9"/>
      <c r="J10" s="10"/>
      <c r="K10" s="10"/>
      <c r="L10" s="10"/>
    </row>
    <row r="11" spans="1:12" x14ac:dyDescent="0.25">
      <c r="A11" s="51">
        <v>0.1</v>
      </c>
      <c r="B11" s="2">
        <v>1</v>
      </c>
      <c r="C11" s="28">
        <v>399785</v>
      </c>
      <c r="D11" s="28">
        <v>399576</v>
      </c>
      <c r="E11" s="30">
        <v>100</v>
      </c>
      <c r="F11" s="30">
        <v>5390.33</v>
      </c>
      <c r="G11" s="19">
        <v>257.57015999999999</v>
      </c>
      <c r="H11" s="9"/>
      <c r="I11" s="9"/>
      <c r="J11" s="10"/>
      <c r="K11" s="10"/>
      <c r="L11" s="10"/>
    </row>
    <row r="12" spans="1:12" x14ac:dyDescent="0.25">
      <c r="A12" s="51">
        <v>0.1</v>
      </c>
      <c r="B12" s="2">
        <v>2</v>
      </c>
      <c r="C12" s="28">
        <v>472890</v>
      </c>
      <c r="D12" s="28">
        <v>472630</v>
      </c>
      <c r="E12" s="30">
        <v>100</v>
      </c>
      <c r="F12" s="30">
        <v>5417.24</v>
      </c>
      <c r="G12" s="19">
        <v>305.433672</v>
      </c>
      <c r="H12" s="9"/>
      <c r="I12" s="9"/>
      <c r="J12" s="10"/>
      <c r="K12" s="10"/>
      <c r="L12" s="10"/>
    </row>
    <row r="13" spans="1:12" x14ac:dyDescent="0.25">
      <c r="A13" s="52">
        <v>0.1</v>
      </c>
      <c r="B13" s="35">
        <v>3</v>
      </c>
      <c r="C13" s="36">
        <v>411559</v>
      </c>
      <c r="D13" s="36">
        <v>411308</v>
      </c>
      <c r="E13" s="44">
        <v>100</v>
      </c>
      <c r="F13" s="44">
        <v>5429.99</v>
      </c>
      <c r="G13" s="37">
        <v>268.26911699999999</v>
      </c>
      <c r="H13" s="9"/>
      <c r="I13" s="9"/>
      <c r="J13" s="10"/>
      <c r="K13" s="10"/>
      <c r="L13" s="10"/>
    </row>
    <row r="14" spans="1:12" x14ac:dyDescent="0.25">
      <c r="A14" s="51">
        <v>0.01</v>
      </c>
      <c r="B14" s="2">
        <v>1</v>
      </c>
      <c r="C14" s="28">
        <v>243803</v>
      </c>
      <c r="D14" s="28">
        <v>243612</v>
      </c>
      <c r="E14" s="30">
        <v>100</v>
      </c>
      <c r="F14" s="30">
        <v>5248.36</v>
      </c>
      <c r="G14" s="19">
        <v>162.500652</v>
      </c>
      <c r="H14" s="9"/>
      <c r="I14" s="9"/>
      <c r="J14" s="10"/>
      <c r="K14" s="10"/>
      <c r="L14" s="10"/>
    </row>
    <row r="15" spans="1:12" x14ac:dyDescent="0.25">
      <c r="A15" s="51">
        <v>0.01</v>
      </c>
      <c r="B15" s="2">
        <v>2</v>
      </c>
      <c r="C15" s="28">
        <v>372154</v>
      </c>
      <c r="D15" s="28">
        <v>371945</v>
      </c>
      <c r="E15" s="30">
        <v>100</v>
      </c>
      <c r="F15" s="30">
        <v>5394.33</v>
      </c>
      <c r="G15" s="19">
        <v>241.94160600000001</v>
      </c>
      <c r="H15" s="9"/>
      <c r="I15" s="9"/>
      <c r="J15" s="10"/>
      <c r="K15" s="10"/>
      <c r="L15" s="10"/>
    </row>
    <row r="16" spans="1:12" x14ac:dyDescent="0.25">
      <c r="A16" s="52">
        <v>0.01</v>
      </c>
      <c r="B16" s="35">
        <v>3</v>
      </c>
      <c r="C16" s="36">
        <v>241966</v>
      </c>
      <c r="D16" s="36">
        <v>241800</v>
      </c>
      <c r="E16" s="44">
        <v>100</v>
      </c>
      <c r="F16" s="44">
        <v>5348.97</v>
      </c>
      <c r="G16" s="37">
        <v>158.09436600000001</v>
      </c>
      <c r="H16" s="9"/>
      <c r="I16" s="9"/>
      <c r="J16" s="10"/>
      <c r="K16" s="10"/>
      <c r="L16" s="10"/>
    </row>
    <row r="17" spans="1:12" x14ac:dyDescent="0.25">
      <c r="A17" s="51">
        <v>1E-3</v>
      </c>
      <c r="B17" s="2">
        <v>1</v>
      </c>
      <c r="C17" s="28">
        <v>121632</v>
      </c>
      <c r="D17" s="28">
        <v>121482</v>
      </c>
      <c r="E17" s="30">
        <v>100</v>
      </c>
      <c r="F17" s="30">
        <v>4359.1000000000004</v>
      </c>
      <c r="G17" s="19">
        <v>82.960380000000001</v>
      </c>
      <c r="H17" s="9"/>
      <c r="I17" s="9"/>
      <c r="J17" s="10"/>
      <c r="K17" s="10"/>
      <c r="L17" s="10"/>
    </row>
    <row r="18" spans="1:12" x14ac:dyDescent="0.25">
      <c r="A18" s="51">
        <v>1E-3</v>
      </c>
      <c r="B18" s="2">
        <v>2</v>
      </c>
      <c r="C18" s="28">
        <v>300867</v>
      </c>
      <c r="D18" s="28">
        <v>300681</v>
      </c>
      <c r="E18" s="30">
        <v>100</v>
      </c>
      <c r="F18" s="30">
        <v>5217.7700000000004</v>
      </c>
      <c r="G18" s="19">
        <v>195.12537699999999</v>
      </c>
      <c r="H18" s="9"/>
      <c r="I18" s="9"/>
      <c r="J18" s="10"/>
      <c r="K18" s="10"/>
      <c r="L18" s="10"/>
    </row>
    <row r="19" spans="1:12" x14ac:dyDescent="0.25">
      <c r="A19" s="52">
        <v>1E-3</v>
      </c>
      <c r="B19" s="35">
        <v>3</v>
      </c>
      <c r="C19" s="36">
        <v>108743</v>
      </c>
      <c r="D19" s="36">
        <v>108586</v>
      </c>
      <c r="E19" s="44">
        <v>100</v>
      </c>
      <c r="F19" s="44">
        <v>3718.05</v>
      </c>
      <c r="G19" s="37">
        <v>72.136420000000001</v>
      </c>
      <c r="H19" s="9"/>
      <c r="I19" s="9"/>
      <c r="J19" s="10"/>
      <c r="K19" s="10"/>
      <c r="L19" s="10"/>
    </row>
    <row r="20" spans="1:12" x14ac:dyDescent="0.25">
      <c r="A20" s="51">
        <v>1E-4</v>
      </c>
      <c r="B20" s="2">
        <v>1</v>
      </c>
      <c r="C20" s="28">
        <v>173024</v>
      </c>
      <c r="D20" s="28">
        <v>172733</v>
      </c>
      <c r="E20" s="30">
        <v>100</v>
      </c>
      <c r="F20" s="30">
        <v>4428.78</v>
      </c>
      <c r="G20" s="19">
        <v>115.17183900000001</v>
      </c>
      <c r="H20" s="9"/>
      <c r="I20" s="9"/>
      <c r="J20" s="10"/>
      <c r="K20" s="10"/>
      <c r="L20" s="10"/>
    </row>
    <row r="21" spans="1:12" x14ac:dyDescent="0.25">
      <c r="A21" s="51">
        <v>1E-4</v>
      </c>
      <c r="B21" s="2">
        <v>2</v>
      </c>
      <c r="C21" s="28">
        <v>223789</v>
      </c>
      <c r="D21" s="28">
        <v>223623</v>
      </c>
      <c r="E21" s="30">
        <v>100</v>
      </c>
      <c r="F21" s="30">
        <v>4275.68</v>
      </c>
      <c r="G21" s="19">
        <v>146.32619199999999</v>
      </c>
      <c r="H21" s="9"/>
      <c r="I21" s="9"/>
      <c r="J21" s="10"/>
      <c r="K21" s="10"/>
      <c r="L21" s="10"/>
    </row>
    <row r="22" spans="1:12" x14ac:dyDescent="0.25">
      <c r="A22" s="52">
        <v>1E-4</v>
      </c>
      <c r="B22" s="35">
        <v>3</v>
      </c>
      <c r="C22" s="36">
        <v>264289</v>
      </c>
      <c r="D22" s="36">
        <v>264084</v>
      </c>
      <c r="E22" s="44">
        <v>100</v>
      </c>
      <c r="F22" s="44">
        <v>4198.96</v>
      </c>
      <c r="G22" s="37">
        <v>168.26602800000001</v>
      </c>
      <c r="H22" s="9"/>
      <c r="I22" s="9"/>
      <c r="J22" s="10"/>
      <c r="K22" s="10"/>
      <c r="L22" s="10"/>
    </row>
    <row r="23" spans="1:12" x14ac:dyDescent="0.25">
      <c r="A23" s="51">
        <v>1.0000000000000001E-5</v>
      </c>
      <c r="B23" s="2">
        <v>1</v>
      </c>
      <c r="C23" s="28">
        <v>78718</v>
      </c>
      <c r="D23" s="28">
        <v>78530</v>
      </c>
      <c r="E23" s="30">
        <v>100</v>
      </c>
      <c r="F23" s="30">
        <v>2962.12</v>
      </c>
      <c r="G23" s="19">
        <v>52.622343999999998</v>
      </c>
      <c r="H23" s="9"/>
      <c r="I23" s="9"/>
      <c r="J23" s="10"/>
      <c r="K23" s="10"/>
      <c r="L23" s="10"/>
    </row>
    <row r="24" spans="1:12" x14ac:dyDescent="0.25">
      <c r="A24" s="51">
        <v>1.0000000000000001E-5</v>
      </c>
      <c r="B24" s="2">
        <v>2</v>
      </c>
      <c r="C24" s="28">
        <v>59849</v>
      </c>
      <c r="D24" s="28">
        <v>59744</v>
      </c>
      <c r="E24" s="30">
        <v>100</v>
      </c>
      <c r="F24" s="30">
        <v>3115.25</v>
      </c>
      <c r="G24" s="19">
        <v>40.578451000000001</v>
      </c>
      <c r="H24" s="9"/>
      <c r="I24" s="9"/>
      <c r="J24" s="10"/>
      <c r="K24" s="10"/>
      <c r="L24" s="10"/>
    </row>
    <row r="25" spans="1:12" x14ac:dyDescent="0.25">
      <c r="A25" s="52">
        <v>1.0000000000000001E-5</v>
      </c>
      <c r="B25" s="35">
        <v>3</v>
      </c>
      <c r="C25" s="36">
        <v>116999</v>
      </c>
      <c r="D25" s="36">
        <v>116818</v>
      </c>
      <c r="E25" s="44">
        <v>100</v>
      </c>
      <c r="F25" s="44">
        <v>3802.41</v>
      </c>
      <c r="G25" s="37">
        <v>76.897778000000002</v>
      </c>
      <c r="H25" s="9"/>
      <c r="I25" s="9"/>
      <c r="J25" s="10"/>
      <c r="K25" s="10"/>
      <c r="L25" s="10"/>
    </row>
    <row r="26" spans="1:12" x14ac:dyDescent="0.25">
      <c r="A26" s="51">
        <v>9.9999999999999995E-7</v>
      </c>
      <c r="B26" s="2">
        <v>1</v>
      </c>
      <c r="C26" s="28">
        <v>44037</v>
      </c>
      <c r="D26" s="28">
        <v>43774</v>
      </c>
      <c r="E26" s="30">
        <v>100</v>
      </c>
      <c r="F26" s="30">
        <v>2010.78</v>
      </c>
      <c r="G26" s="19">
        <v>30.082446000000001</v>
      </c>
      <c r="H26" s="9"/>
      <c r="I26" s="9"/>
      <c r="J26" s="10"/>
      <c r="K26" s="10"/>
      <c r="L26" s="10"/>
    </row>
    <row r="27" spans="1:12" x14ac:dyDescent="0.25">
      <c r="A27" s="51">
        <v>9.9999999999999995E-7</v>
      </c>
      <c r="B27" s="2">
        <v>2</v>
      </c>
      <c r="C27" s="28">
        <v>66622</v>
      </c>
      <c r="D27" s="28">
        <v>66369</v>
      </c>
      <c r="E27" s="30">
        <v>100</v>
      </c>
      <c r="F27" s="30">
        <v>2546.5500000000002</v>
      </c>
      <c r="G27" s="19">
        <v>45.510509999999996</v>
      </c>
      <c r="H27" s="9"/>
      <c r="I27" s="9"/>
      <c r="J27" s="10"/>
      <c r="K27" s="10"/>
      <c r="L27" s="10"/>
    </row>
    <row r="28" spans="1:12" x14ac:dyDescent="0.25">
      <c r="A28" s="52">
        <v>9.9999999999999995E-7</v>
      </c>
      <c r="B28" s="35">
        <v>3</v>
      </c>
      <c r="C28" s="36">
        <v>71029</v>
      </c>
      <c r="D28" s="36">
        <v>70756</v>
      </c>
      <c r="E28" s="44">
        <v>100</v>
      </c>
      <c r="F28" s="44">
        <v>2195.9499999999998</v>
      </c>
      <c r="G28" s="37">
        <v>47.549612000000003</v>
      </c>
      <c r="H28" s="9"/>
      <c r="I28" s="9"/>
      <c r="J28" s="10"/>
      <c r="K28" s="10"/>
      <c r="L28" s="10"/>
    </row>
    <row r="29" spans="1:12" x14ac:dyDescent="0.25">
      <c r="A29" s="51">
        <v>9.9999999999999995E-8</v>
      </c>
      <c r="B29" s="2">
        <v>1</v>
      </c>
      <c r="C29" s="28">
        <v>16565</v>
      </c>
      <c r="D29" s="28">
        <v>16017</v>
      </c>
      <c r="E29" s="30">
        <v>100</v>
      </c>
      <c r="F29" s="30">
        <v>1516.16</v>
      </c>
      <c r="G29" s="19">
        <v>14.044373999999999</v>
      </c>
      <c r="H29" s="9"/>
      <c r="I29" s="9"/>
      <c r="J29" s="10"/>
      <c r="K29" s="10"/>
      <c r="L29" s="10"/>
    </row>
    <row r="30" spans="1:12" x14ac:dyDescent="0.25">
      <c r="A30" s="51">
        <v>9.9999999999999995E-8</v>
      </c>
      <c r="B30" s="2">
        <v>2</v>
      </c>
      <c r="C30" s="28">
        <v>9743</v>
      </c>
      <c r="D30" s="28">
        <v>9470</v>
      </c>
      <c r="E30" s="30">
        <v>100</v>
      </c>
      <c r="F30" s="30">
        <v>896.94</v>
      </c>
      <c r="G30" s="19">
        <v>8.5933410000000006</v>
      </c>
      <c r="H30" s="9"/>
      <c r="I30" s="9"/>
      <c r="J30" s="10"/>
      <c r="K30" s="10"/>
      <c r="L30" s="10"/>
    </row>
    <row r="31" spans="1:12" x14ac:dyDescent="0.25">
      <c r="A31" s="52">
        <v>9.9999999999999995E-8</v>
      </c>
      <c r="B31" s="35">
        <v>3</v>
      </c>
      <c r="C31" s="36">
        <v>3075</v>
      </c>
      <c r="D31" s="36">
        <v>2812</v>
      </c>
      <c r="E31" s="44">
        <v>100</v>
      </c>
      <c r="F31" s="44">
        <v>265.00400000000002</v>
      </c>
      <c r="G31" s="37">
        <v>3.0885259999999999</v>
      </c>
      <c r="H31" s="9"/>
      <c r="I31" s="9"/>
      <c r="J31" s="10"/>
      <c r="K31" s="10"/>
      <c r="L31" s="10"/>
    </row>
    <row r="32" spans="1:12" x14ac:dyDescent="0.25">
      <c r="A32" s="51">
        <v>1E-8</v>
      </c>
      <c r="B32" s="2">
        <v>1</v>
      </c>
      <c r="C32" s="28">
        <v>9852</v>
      </c>
      <c r="D32" s="28">
        <v>9526</v>
      </c>
      <c r="E32" s="30">
        <v>100</v>
      </c>
      <c r="F32" s="30">
        <v>899.85799999999995</v>
      </c>
      <c r="G32" s="19">
        <v>8.5830020000000005</v>
      </c>
      <c r="H32" s="9"/>
      <c r="I32" s="9"/>
      <c r="J32" s="10"/>
      <c r="K32" s="10"/>
      <c r="L32" s="10"/>
    </row>
    <row r="33" spans="1:12" x14ac:dyDescent="0.25">
      <c r="A33" s="51">
        <v>1E-8</v>
      </c>
      <c r="B33" s="2">
        <v>2</v>
      </c>
      <c r="C33" s="28">
        <v>9882</v>
      </c>
      <c r="D33" s="28">
        <v>9761</v>
      </c>
      <c r="E33" s="30">
        <v>100</v>
      </c>
      <c r="F33" s="30">
        <v>922.31</v>
      </c>
      <c r="G33" s="19">
        <v>11.988441999999999</v>
      </c>
      <c r="H33" s="9"/>
      <c r="I33" s="9"/>
      <c r="J33" s="10"/>
      <c r="K33" s="10"/>
      <c r="L33" s="10"/>
    </row>
    <row r="34" spans="1:12" x14ac:dyDescent="0.25">
      <c r="A34" s="52">
        <v>1E-8</v>
      </c>
      <c r="B34" s="35">
        <v>3</v>
      </c>
      <c r="C34" s="36">
        <v>36607</v>
      </c>
      <c r="D34" s="36">
        <v>36240</v>
      </c>
      <c r="E34" s="44">
        <v>100</v>
      </c>
      <c r="F34" s="44">
        <v>1473.28</v>
      </c>
      <c r="G34" s="37">
        <v>8.4686959999999996</v>
      </c>
      <c r="H34" s="9"/>
      <c r="I34" s="9"/>
      <c r="J34" s="10"/>
      <c r="K34" s="10"/>
      <c r="L34" s="10"/>
    </row>
    <row r="35" spans="1:12" x14ac:dyDescent="0.25">
      <c r="A35" s="51">
        <v>1.0000000000000001E-9</v>
      </c>
      <c r="B35" s="2">
        <v>1</v>
      </c>
      <c r="C35" s="28">
        <v>13064</v>
      </c>
      <c r="D35" s="28">
        <v>12543</v>
      </c>
      <c r="E35" s="30">
        <v>100</v>
      </c>
      <c r="F35" s="30">
        <v>1185.54</v>
      </c>
      <c r="G35" s="19">
        <v>11.452063000000001</v>
      </c>
      <c r="H35" s="9"/>
      <c r="I35" s="9"/>
      <c r="J35" s="10"/>
      <c r="K35" s="10"/>
      <c r="L35" s="10"/>
    </row>
    <row r="36" spans="1:12" x14ac:dyDescent="0.25">
      <c r="A36" s="51">
        <v>1.0000000000000001E-9</v>
      </c>
      <c r="B36" s="2">
        <v>2</v>
      </c>
      <c r="C36" s="28">
        <v>12487</v>
      </c>
      <c r="D36" s="28">
        <v>11921</v>
      </c>
      <c r="E36" s="30">
        <v>100</v>
      </c>
      <c r="F36" s="30">
        <v>1125.3800000000001</v>
      </c>
      <c r="G36" s="19">
        <v>8.5605689999999992</v>
      </c>
      <c r="H36" s="9"/>
      <c r="I36" s="9"/>
      <c r="J36" s="10"/>
      <c r="K36" s="10"/>
      <c r="L36" s="10"/>
    </row>
    <row r="37" spans="1:12" x14ac:dyDescent="0.25">
      <c r="A37" s="52">
        <v>1.0000000000000001E-9</v>
      </c>
      <c r="B37" s="35">
        <v>3</v>
      </c>
      <c r="C37" s="36">
        <v>9825</v>
      </c>
      <c r="D37" s="36">
        <v>9212</v>
      </c>
      <c r="E37" s="44">
        <v>100</v>
      </c>
      <c r="F37" s="44">
        <v>870.37900000000002</v>
      </c>
      <c r="G37" s="37">
        <v>11.384465000000001</v>
      </c>
      <c r="H37" s="9"/>
      <c r="I37" s="9"/>
      <c r="J37" s="10"/>
      <c r="K37" s="10"/>
      <c r="L37" s="10"/>
    </row>
    <row r="38" spans="1:12" x14ac:dyDescent="0.25">
      <c r="A38" s="51">
        <v>1E-10</v>
      </c>
      <c r="B38" s="2">
        <v>1</v>
      </c>
      <c r="C38" s="28">
        <v>29404</v>
      </c>
      <c r="D38" s="28">
        <v>29210</v>
      </c>
      <c r="E38" s="30">
        <v>100</v>
      </c>
      <c r="F38" s="30">
        <v>1522.04</v>
      </c>
      <c r="G38" s="19">
        <v>20.616274000000001</v>
      </c>
      <c r="H38" s="9"/>
      <c r="I38" s="9"/>
      <c r="J38" s="10"/>
      <c r="K38" s="10"/>
      <c r="L38" s="10"/>
    </row>
    <row r="39" spans="1:12" x14ac:dyDescent="0.25">
      <c r="A39" s="51">
        <v>1E-10</v>
      </c>
      <c r="B39" s="2">
        <v>2</v>
      </c>
      <c r="C39" s="28">
        <v>9718</v>
      </c>
      <c r="D39" s="28">
        <v>9317</v>
      </c>
      <c r="E39" s="30">
        <v>100</v>
      </c>
      <c r="F39" s="30">
        <v>879.44299999999998</v>
      </c>
      <c r="G39" s="19">
        <v>28.048072999999999</v>
      </c>
      <c r="H39" s="9"/>
      <c r="I39" s="9"/>
      <c r="J39" s="10"/>
      <c r="K39" s="10"/>
      <c r="L39" s="10"/>
    </row>
    <row r="40" spans="1:12" x14ac:dyDescent="0.25">
      <c r="A40" s="52">
        <v>1E-10</v>
      </c>
      <c r="B40" s="35">
        <v>3</v>
      </c>
      <c r="C40" s="36">
        <v>13193</v>
      </c>
      <c r="D40" s="36">
        <v>12725</v>
      </c>
      <c r="E40" s="44">
        <v>100</v>
      </c>
      <c r="F40" s="44">
        <v>1202.1400000000001</v>
      </c>
      <c r="G40" s="37">
        <v>8.5259820000000008</v>
      </c>
      <c r="H40" s="9"/>
      <c r="I40" s="9"/>
      <c r="J40" s="10"/>
      <c r="K40" s="10"/>
      <c r="L40" s="10"/>
    </row>
    <row r="41" spans="1:12" x14ac:dyDescent="0.25">
      <c r="A41" s="51">
        <v>9.9999999999999994E-12</v>
      </c>
      <c r="B41" s="2">
        <v>1</v>
      </c>
      <c r="C41" s="28">
        <v>6568</v>
      </c>
      <c r="D41" s="28">
        <v>6376</v>
      </c>
      <c r="E41" s="30">
        <v>100</v>
      </c>
      <c r="F41" s="30">
        <v>604.63400000000001</v>
      </c>
      <c r="G41" s="19">
        <v>5.6909000000000001</v>
      </c>
      <c r="H41" s="9"/>
      <c r="I41" s="9"/>
      <c r="J41" s="10"/>
      <c r="K41" s="10"/>
      <c r="L41" s="10"/>
    </row>
    <row r="42" spans="1:12" x14ac:dyDescent="0.25">
      <c r="A42" s="51">
        <v>9.9999999999999994E-12</v>
      </c>
      <c r="B42" s="2">
        <v>2</v>
      </c>
      <c r="C42" s="28">
        <v>40092</v>
      </c>
      <c r="D42" s="28">
        <v>39902</v>
      </c>
      <c r="E42" s="30">
        <v>100</v>
      </c>
      <c r="F42" s="30">
        <v>2406.21</v>
      </c>
      <c r="G42" s="19">
        <v>8.5643770000000004</v>
      </c>
      <c r="H42" s="9"/>
      <c r="I42" s="9"/>
      <c r="J42" s="10"/>
      <c r="K42" s="10"/>
      <c r="L42" s="10"/>
    </row>
    <row r="43" spans="1:12" x14ac:dyDescent="0.25">
      <c r="A43" s="52">
        <v>9.9999999999999994E-12</v>
      </c>
      <c r="B43" s="35">
        <v>3</v>
      </c>
      <c r="C43" s="36">
        <v>9658</v>
      </c>
      <c r="D43" s="36">
        <v>9205</v>
      </c>
      <c r="E43" s="44">
        <v>100</v>
      </c>
      <c r="F43" s="44">
        <v>869.13400000000001</v>
      </c>
      <c r="G43" s="37">
        <v>8.3354649999999992</v>
      </c>
      <c r="H43" s="9"/>
      <c r="I43" s="9"/>
      <c r="J43" s="10"/>
      <c r="K43" s="10"/>
      <c r="L43" s="10"/>
    </row>
    <row r="44" spans="1:12" x14ac:dyDescent="0.25">
      <c r="A44" s="51" t="s">
        <v>137</v>
      </c>
      <c r="B44" s="2">
        <v>1</v>
      </c>
      <c r="C44" s="28">
        <v>107</v>
      </c>
      <c r="D44" s="28">
        <v>0</v>
      </c>
      <c r="E44" s="30">
        <v>0</v>
      </c>
      <c r="F44" s="30">
        <v>0</v>
      </c>
      <c r="G44" s="19">
        <v>0.19470799999999999</v>
      </c>
      <c r="H44" s="9"/>
      <c r="I44" s="9"/>
      <c r="J44" s="10"/>
      <c r="K44" s="10"/>
      <c r="L44" s="10"/>
    </row>
    <row r="45" spans="1:12" x14ac:dyDescent="0.25">
      <c r="A45" s="51" t="s">
        <v>137</v>
      </c>
      <c r="B45" s="2">
        <v>2</v>
      </c>
      <c r="C45" s="28">
        <v>4316</v>
      </c>
      <c r="D45" s="28">
        <v>0</v>
      </c>
      <c r="E45" s="30">
        <v>0</v>
      </c>
      <c r="F45" s="30">
        <v>0</v>
      </c>
      <c r="G45" s="19">
        <v>8.1325350000000007</v>
      </c>
      <c r="H45" s="9"/>
      <c r="I45" s="9"/>
      <c r="J45" s="10"/>
      <c r="K45" s="10"/>
      <c r="L45" s="10"/>
    </row>
    <row r="46" spans="1:12" x14ac:dyDescent="0.25">
      <c r="A46" s="52" t="s">
        <v>137</v>
      </c>
      <c r="B46" s="35">
        <v>3</v>
      </c>
      <c r="C46" s="36">
        <v>172</v>
      </c>
      <c r="D46" s="36">
        <v>0</v>
      </c>
      <c r="E46" s="44">
        <v>0</v>
      </c>
      <c r="F46" s="44">
        <v>0</v>
      </c>
      <c r="G46" s="37">
        <v>2.2263470000000001</v>
      </c>
      <c r="H46" s="9"/>
      <c r="I46" s="9"/>
      <c r="J46" s="9"/>
      <c r="K46" s="9"/>
      <c r="L46" s="9"/>
    </row>
    <row r="47" spans="1:12" x14ac:dyDescent="0.25">
      <c r="A47" s="53" t="s">
        <v>2</v>
      </c>
      <c r="B47" s="47">
        <v>1</v>
      </c>
      <c r="C47" s="48">
        <v>7</v>
      </c>
      <c r="D47" s="48">
        <v>0</v>
      </c>
      <c r="E47" s="49">
        <v>0</v>
      </c>
      <c r="F47" s="49">
        <v>0</v>
      </c>
      <c r="G47" s="50">
        <v>1.3873E-2</v>
      </c>
      <c r="H47" s="9"/>
      <c r="J47" s="11"/>
    </row>
    <row r="49" spans="1:4" x14ac:dyDescent="0.25">
      <c r="A49" s="5"/>
      <c r="C49" s="33"/>
      <c r="D49" s="3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A2647-02B9-425E-A7E2-C1E95EBBBD84}">
  <dimension ref="A1:K49"/>
  <sheetViews>
    <sheetView tabSelected="1" workbookViewId="0">
      <selection activeCell="B66" sqref="B66"/>
    </sheetView>
  </sheetViews>
  <sheetFormatPr defaultRowHeight="15" x14ac:dyDescent="0.25"/>
  <cols>
    <col min="1" max="1" width="37.28515625" customWidth="1"/>
    <col min="2" max="7" width="15.7109375" style="2" customWidth="1"/>
    <col min="8" max="8" width="12" style="2" bestFit="1" customWidth="1"/>
    <col min="10" max="10" width="14.42578125" bestFit="1" customWidth="1"/>
    <col min="11" max="11" width="12" bestFit="1" customWidth="1"/>
  </cols>
  <sheetData>
    <row r="1" spans="1:11" x14ac:dyDescent="0.25">
      <c r="A1" s="1" t="s">
        <v>592</v>
      </c>
    </row>
    <row r="2" spans="1:11" x14ac:dyDescent="0.25">
      <c r="A2" s="1" t="s">
        <v>141</v>
      </c>
    </row>
    <row r="3" spans="1:11" s="27" customFormat="1" x14ac:dyDescent="0.25">
      <c r="A3" s="64" t="s">
        <v>252</v>
      </c>
      <c r="B3" s="2"/>
      <c r="C3" s="2"/>
      <c r="D3" s="2"/>
      <c r="E3" s="2"/>
      <c r="F3" s="2"/>
      <c r="G3" s="2"/>
      <c r="H3" s="2"/>
    </row>
    <row r="4" spans="1:11" s="27" customFormat="1" x14ac:dyDescent="0.25">
      <c r="A4" s="27" t="s">
        <v>251</v>
      </c>
      <c r="B4" s="2"/>
      <c r="C4" s="2"/>
      <c r="D4" s="2"/>
      <c r="E4" s="2"/>
      <c r="F4" s="2"/>
      <c r="G4" s="2"/>
      <c r="H4" s="2"/>
    </row>
    <row r="5" spans="1:11" s="27" customFormat="1" x14ac:dyDescent="0.25">
      <c r="A5" s="64" t="s">
        <v>253</v>
      </c>
      <c r="B5" s="2"/>
      <c r="C5" s="2"/>
      <c r="D5" s="2"/>
      <c r="E5" s="2"/>
      <c r="F5" s="2"/>
      <c r="G5" s="2"/>
      <c r="H5" s="2"/>
    </row>
    <row r="6" spans="1:11" s="27" customFormat="1" x14ac:dyDescent="0.25">
      <c r="B6" s="2"/>
      <c r="C6" s="2"/>
      <c r="D6" s="2"/>
      <c r="E6" s="2"/>
      <c r="F6" s="2"/>
      <c r="G6" s="2"/>
      <c r="H6" s="2"/>
    </row>
    <row r="7" spans="1:11" ht="30" x14ac:dyDescent="0.25">
      <c r="A7" s="55" t="s">
        <v>0</v>
      </c>
      <c r="B7" s="55" t="s">
        <v>1</v>
      </c>
      <c r="C7" s="55" t="s">
        <v>3</v>
      </c>
      <c r="D7" s="55" t="s">
        <v>4</v>
      </c>
      <c r="E7" s="55" t="s">
        <v>5</v>
      </c>
      <c r="F7" s="55" t="s">
        <v>6</v>
      </c>
      <c r="G7" s="55" t="s">
        <v>212</v>
      </c>
      <c r="H7" s="12"/>
      <c r="I7" s="12"/>
      <c r="J7" s="12"/>
      <c r="K7" s="12"/>
    </row>
    <row r="8" spans="1:11" x14ac:dyDescent="0.25">
      <c r="A8" s="3" t="s">
        <v>138</v>
      </c>
      <c r="B8" s="9">
        <v>1</v>
      </c>
      <c r="C8" s="29">
        <v>27737</v>
      </c>
      <c r="D8" s="29">
        <v>27731</v>
      </c>
      <c r="E8" s="42">
        <v>100</v>
      </c>
      <c r="F8" s="42">
        <v>2548.75</v>
      </c>
      <c r="G8" s="32">
        <v>23.998716000000002</v>
      </c>
      <c r="H8" s="8"/>
      <c r="I8" s="8"/>
      <c r="J8" s="31"/>
      <c r="K8" s="45"/>
    </row>
    <row r="9" spans="1:11" x14ac:dyDescent="0.25">
      <c r="A9" s="3" t="s">
        <v>139</v>
      </c>
      <c r="B9" s="9">
        <v>2</v>
      </c>
      <c r="C9" s="29">
        <v>88430</v>
      </c>
      <c r="D9" s="29">
        <v>88414</v>
      </c>
      <c r="E9" s="42">
        <v>100</v>
      </c>
      <c r="F9" s="42">
        <v>4906.38</v>
      </c>
      <c r="G9" s="32">
        <v>56.085706999999999</v>
      </c>
      <c r="H9" s="8"/>
      <c r="I9" s="8"/>
      <c r="J9" s="31"/>
      <c r="K9" s="45"/>
    </row>
    <row r="10" spans="1:11" x14ac:dyDescent="0.25">
      <c r="A10" s="34" t="s">
        <v>140</v>
      </c>
      <c r="B10" s="35">
        <v>3</v>
      </c>
      <c r="C10" s="36">
        <v>30345</v>
      </c>
      <c r="D10" s="36">
        <v>30337</v>
      </c>
      <c r="E10" s="44">
        <v>100</v>
      </c>
      <c r="F10" s="44">
        <v>2795.34</v>
      </c>
      <c r="G10" s="37">
        <v>21.231014999999999</v>
      </c>
      <c r="H10" s="8"/>
      <c r="I10" s="8"/>
      <c r="J10" s="31"/>
      <c r="K10" s="45"/>
    </row>
    <row r="11" spans="1:11" x14ac:dyDescent="0.25">
      <c r="A11" s="8" t="s">
        <v>7</v>
      </c>
      <c r="B11" s="2">
        <v>1</v>
      </c>
      <c r="C11" s="28">
        <v>63081</v>
      </c>
      <c r="D11" s="28">
        <v>63011</v>
      </c>
      <c r="E11" s="30">
        <v>100</v>
      </c>
      <c r="F11" s="30">
        <v>3723.11</v>
      </c>
      <c r="G11" s="19">
        <v>37.715021</v>
      </c>
      <c r="H11" s="8"/>
      <c r="I11" s="8"/>
      <c r="J11" s="31"/>
      <c r="K11" s="45"/>
    </row>
    <row r="12" spans="1:11" x14ac:dyDescent="0.25">
      <c r="A12" s="8" t="s">
        <v>8</v>
      </c>
      <c r="B12" s="2">
        <v>2</v>
      </c>
      <c r="C12" s="28">
        <v>47773</v>
      </c>
      <c r="D12" s="28">
        <v>47745</v>
      </c>
      <c r="E12" s="30">
        <v>100</v>
      </c>
      <c r="F12" s="30">
        <v>4205.6000000000004</v>
      </c>
      <c r="G12" s="19">
        <v>29.689809</v>
      </c>
      <c r="H12" s="8"/>
      <c r="I12" s="8"/>
      <c r="J12" s="31"/>
      <c r="K12" s="45"/>
    </row>
    <row r="13" spans="1:11" x14ac:dyDescent="0.25">
      <c r="A13" s="38" t="s">
        <v>9</v>
      </c>
      <c r="B13" s="35">
        <v>3</v>
      </c>
      <c r="C13" s="36">
        <v>73901</v>
      </c>
      <c r="D13" s="36">
        <v>73874</v>
      </c>
      <c r="E13" s="44">
        <v>100</v>
      </c>
      <c r="F13" s="44">
        <v>4921.67</v>
      </c>
      <c r="G13" s="37">
        <v>45.413764999999998</v>
      </c>
      <c r="H13" s="8"/>
      <c r="I13" s="8"/>
      <c r="J13" s="31"/>
      <c r="K13" s="45"/>
    </row>
    <row r="14" spans="1:11" x14ac:dyDescent="0.25">
      <c r="A14" s="8" t="s">
        <v>10</v>
      </c>
      <c r="B14" s="2">
        <v>1</v>
      </c>
      <c r="C14" s="28">
        <v>42682</v>
      </c>
      <c r="D14" s="28">
        <v>42670</v>
      </c>
      <c r="E14" s="30">
        <v>100</v>
      </c>
      <c r="F14" s="30">
        <v>3651.2</v>
      </c>
      <c r="G14" s="19">
        <v>26.088736000000001</v>
      </c>
      <c r="H14" s="8"/>
      <c r="I14" s="8"/>
      <c r="J14" s="31"/>
      <c r="K14" s="45"/>
    </row>
    <row r="15" spans="1:11" x14ac:dyDescent="0.25">
      <c r="A15" s="8" t="s">
        <v>11</v>
      </c>
      <c r="B15" s="2">
        <v>2</v>
      </c>
      <c r="C15" s="28">
        <v>16</v>
      </c>
      <c r="D15" s="28">
        <v>16</v>
      </c>
      <c r="E15" s="30">
        <v>84.63</v>
      </c>
      <c r="F15" s="30">
        <v>1.5188999999999999</v>
      </c>
      <c r="G15" s="19">
        <v>1.2324E-2</v>
      </c>
      <c r="H15" s="8"/>
      <c r="I15" s="8"/>
      <c r="J15" s="31"/>
      <c r="K15" s="45"/>
    </row>
    <row r="16" spans="1:11" x14ac:dyDescent="0.25">
      <c r="A16" s="38" t="s">
        <v>12</v>
      </c>
      <c r="B16" s="35">
        <v>3</v>
      </c>
      <c r="C16" s="36">
        <v>35316</v>
      </c>
      <c r="D16" s="36">
        <v>35303</v>
      </c>
      <c r="E16" s="44">
        <v>100</v>
      </c>
      <c r="F16" s="44">
        <v>3239.11</v>
      </c>
      <c r="G16" s="37">
        <v>21.121102</v>
      </c>
      <c r="H16" s="8"/>
      <c r="I16" s="8"/>
      <c r="J16" s="31"/>
      <c r="K16" s="45"/>
    </row>
    <row r="17" spans="1:11" x14ac:dyDescent="0.25">
      <c r="A17" s="8" t="s">
        <v>13</v>
      </c>
      <c r="B17" s="2">
        <v>1</v>
      </c>
      <c r="C17" s="28">
        <v>30715</v>
      </c>
      <c r="D17" s="28">
        <v>30706</v>
      </c>
      <c r="E17" s="30">
        <v>100</v>
      </c>
      <c r="F17" s="30">
        <v>2808.71</v>
      </c>
      <c r="G17" s="19">
        <v>18.326445</v>
      </c>
      <c r="H17" s="8"/>
      <c r="I17" s="8"/>
      <c r="J17" s="31"/>
      <c r="K17" s="45"/>
    </row>
    <row r="18" spans="1:11" x14ac:dyDescent="0.25">
      <c r="A18" s="8" t="s">
        <v>14</v>
      </c>
      <c r="B18" s="2">
        <v>2</v>
      </c>
      <c r="C18" s="28">
        <v>40009</v>
      </c>
      <c r="D18" s="28">
        <v>39998</v>
      </c>
      <c r="E18" s="30">
        <v>100</v>
      </c>
      <c r="F18" s="30">
        <v>3433.24</v>
      </c>
      <c r="G18" s="19">
        <v>24.232261999999999</v>
      </c>
      <c r="H18" s="8"/>
      <c r="I18" s="8"/>
      <c r="J18" s="31"/>
      <c r="K18" s="45"/>
    </row>
    <row r="19" spans="1:11" x14ac:dyDescent="0.25">
      <c r="A19" s="38" t="s">
        <v>15</v>
      </c>
      <c r="B19" s="35">
        <v>3</v>
      </c>
      <c r="C19" s="36">
        <v>34012</v>
      </c>
      <c r="D19" s="36">
        <v>34000</v>
      </c>
      <c r="E19" s="44">
        <v>100</v>
      </c>
      <c r="F19" s="44">
        <v>2845.24</v>
      </c>
      <c r="G19" s="37">
        <v>20.350542999999998</v>
      </c>
      <c r="H19" s="8"/>
      <c r="I19" s="8"/>
      <c r="J19" s="31"/>
      <c r="K19" s="45"/>
    </row>
    <row r="20" spans="1:11" x14ac:dyDescent="0.25">
      <c r="A20" s="8" t="s">
        <v>16</v>
      </c>
      <c r="B20" s="2">
        <v>1</v>
      </c>
      <c r="C20" s="28">
        <v>107501</v>
      </c>
      <c r="D20" s="28">
        <v>107465</v>
      </c>
      <c r="E20" s="30">
        <v>100</v>
      </c>
      <c r="F20" s="30">
        <v>4639.92</v>
      </c>
      <c r="G20" s="19">
        <v>64.814233000000002</v>
      </c>
      <c r="H20" s="8"/>
      <c r="I20" s="8"/>
      <c r="J20" s="31"/>
      <c r="K20" s="45"/>
    </row>
    <row r="21" spans="1:11" x14ac:dyDescent="0.25">
      <c r="A21" s="8" t="s">
        <v>17</v>
      </c>
      <c r="B21" s="2">
        <v>2</v>
      </c>
      <c r="C21" s="28">
        <v>61068</v>
      </c>
      <c r="D21" s="28">
        <v>61042</v>
      </c>
      <c r="E21" s="30">
        <v>100</v>
      </c>
      <c r="F21" s="30">
        <v>3885.87</v>
      </c>
      <c r="G21" s="19">
        <v>37.293731000000001</v>
      </c>
      <c r="H21" s="8"/>
      <c r="I21" s="8"/>
      <c r="J21" s="31"/>
      <c r="K21" s="45"/>
    </row>
    <row r="22" spans="1:11" x14ac:dyDescent="0.25">
      <c r="A22" s="38" t="s">
        <v>18</v>
      </c>
      <c r="B22" s="35">
        <v>3</v>
      </c>
      <c r="C22" s="36">
        <v>35256</v>
      </c>
      <c r="D22" s="36">
        <v>35249</v>
      </c>
      <c r="E22" s="44">
        <v>100</v>
      </c>
      <c r="F22" s="44">
        <v>2985.38</v>
      </c>
      <c r="G22" s="37">
        <v>21.161346000000002</v>
      </c>
      <c r="H22" s="8"/>
      <c r="I22" s="8"/>
      <c r="J22" s="31"/>
      <c r="K22" s="45"/>
    </row>
    <row r="23" spans="1:11" x14ac:dyDescent="0.25">
      <c r="A23" s="8" t="s">
        <v>19</v>
      </c>
      <c r="B23" s="2">
        <v>1</v>
      </c>
      <c r="C23" s="28">
        <v>25775</v>
      </c>
      <c r="D23" s="28">
        <v>25765</v>
      </c>
      <c r="E23" s="30">
        <v>100</v>
      </c>
      <c r="F23" s="30">
        <v>2365.8200000000002</v>
      </c>
      <c r="G23" s="19">
        <v>15.518087</v>
      </c>
      <c r="H23" s="8"/>
      <c r="I23" s="8"/>
      <c r="J23" s="31"/>
      <c r="K23" s="45"/>
    </row>
    <row r="24" spans="1:11" x14ac:dyDescent="0.25">
      <c r="A24" s="8" t="s">
        <v>20</v>
      </c>
      <c r="B24" s="2">
        <v>2</v>
      </c>
      <c r="C24" s="28">
        <v>44501</v>
      </c>
      <c r="D24" s="28">
        <v>44472</v>
      </c>
      <c r="E24" s="30">
        <v>100</v>
      </c>
      <c r="F24" s="30">
        <v>3166.56</v>
      </c>
      <c r="G24" s="19">
        <v>26.575369999999999</v>
      </c>
      <c r="H24" s="8"/>
      <c r="I24" s="8"/>
      <c r="J24" s="31"/>
      <c r="K24" s="45"/>
    </row>
    <row r="25" spans="1:11" x14ac:dyDescent="0.25">
      <c r="A25" s="38" t="s">
        <v>21</v>
      </c>
      <c r="B25" s="35">
        <v>3</v>
      </c>
      <c r="C25" s="36">
        <v>36234</v>
      </c>
      <c r="D25" s="36">
        <v>36212</v>
      </c>
      <c r="E25" s="44">
        <v>100</v>
      </c>
      <c r="F25" s="44">
        <v>3009.3</v>
      </c>
      <c r="G25" s="37">
        <v>21.771131</v>
      </c>
      <c r="H25" s="8"/>
      <c r="I25" s="8"/>
      <c r="J25" s="31"/>
      <c r="K25" s="45"/>
    </row>
    <row r="26" spans="1:11" x14ac:dyDescent="0.25">
      <c r="A26" s="8" t="s">
        <v>22</v>
      </c>
      <c r="B26" s="2">
        <v>1</v>
      </c>
      <c r="C26" s="28">
        <v>42493</v>
      </c>
      <c r="D26" s="28">
        <v>42484</v>
      </c>
      <c r="E26" s="30">
        <v>100</v>
      </c>
      <c r="F26" s="30">
        <v>2901.88</v>
      </c>
      <c r="G26" s="19">
        <v>25.586839000000001</v>
      </c>
      <c r="H26" s="8"/>
      <c r="I26" s="8"/>
      <c r="J26" s="31"/>
      <c r="K26" s="45"/>
    </row>
    <row r="27" spans="1:11" x14ac:dyDescent="0.25">
      <c r="A27" s="8" t="s">
        <v>23</v>
      </c>
      <c r="B27" s="2">
        <v>2</v>
      </c>
      <c r="C27" s="28">
        <v>48574</v>
      </c>
      <c r="D27" s="28">
        <v>48558</v>
      </c>
      <c r="E27" s="30">
        <v>100</v>
      </c>
      <c r="F27" s="30">
        <v>2681.17</v>
      </c>
      <c r="G27" s="19">
        <v>29.403267</v>
      </c>
      <c r="H27" s="8"/>
      <c r="I27" s="8"/>
      <c r="J27" s="31"/>
      <c r="K27" s="45"/>
    </row>
    <row r="28" spans="1:11" x14ac:dyDescent="0.25">
      <c r="A28" s="38" t="s">
        <v>24</v>
      </c>
      <c r="B28" s="35">
        <v>3</v>
      </c>
      <c r="C28" s="36">
        <v>35856</v>
      </c>
      <c r="D28" s="36">
        <v>35844</v>
      </c>
      <c r="E28" s="44">
        <v>100</v>
      </c>
      <c r="F28" s="44">
        <v>2334</v>
      </c>
      <c r="G28" s="37">
        <v>21.697468000000001</v>
      </c>
      <c r="H28" s="8"/>
      <c r="I28" s="8"/>
      <c r="J28" s="31"/>
      <c r="K28" s="45"/>
    </row>
    <row r="29" spans="1:11" x14ac:dyDescent="0.25">
      <c r="A29" s="8" t="s">
        <v>25</v>
      </c>
      <c r="B29" s="2">
        <v>1</v>
      </c>
      <c r="C29" s="28">
        <v>30810</v>
      </c>
      <c r="D29" s="28">
        <v>30800</v>
      </c>
      <c r="E29" s="30">
        <v>100</v>
      </c>
      <c r="F29" s="30">
        <v>2673.69</v>
      </c>
      <c r="G29" s="19">
        <v>18.669371000000002</v>
      </c>
      <c r="H29" s="8"/>
      <c r="I29" s="8"/>
      <c r="J29" s="31"/>
      <c r="K29" s="45"/>
    </row>
    <row r="30" spans="1:11" x14ac:dyDescent="0.25">
      <c r="A30" s="8" t="s">
        <v>26</v>
      </c>
      <c r="B30" s="2">
        <v>2</v>
      </c>
      <c r="C30" s="28">
        <v>37901</v>
      </c>
      <c r="D30" s="28">
        <v>37888</v>
      </c>
      <c r="E30" s="30">
        <v>100</v>
      </c>
      <c r="F30" s="30">
        <v>2841.95</v>
      </c>
      <c r="G30" s="19">
        <v>22.87846</v>
      </c>
      <c r="H30" s="8"/>
      <c r="I30" s="8"/>
      <c r="J30" s="31"/>
      <c r="K30" s="45"/>
    </row>
    <row r="31" spans="1:11" x14ac:dyDescent="0.25">
      <c r="A31" s="38" t="s">
        <v>27</v>
      </c>
      <c r="B31" s="35">
        <v>3</v>
      </c>
      <c r="C31" s="36">
        <v>40099</v>
      </c>
      <c r="D31" s="36">
        <v>40079</v>
      </c>
      <c r="E31" s="44">
        <v>100</v>
      </c>
      <c r="F31" s="44">
        <v>3096.62</v>
      </c>
      <c r="G31" s="37">
        <v>24.682707000000001</v>
      </c>
      <c r="H31" s="8"/>
      <c r="I31" s="8"/>
      <c r="J31" s="31"/>
      <c r="K31" s="45"/>
    </row>
    <row r="32" spans="1:11" x14ac:dyDescent="0.25">
      <c r="A32" s="8" t="s">
        <v>28</v>
      </c>
      <c r="B32" s="2">
        <v>1</v>
      </c>
      <c r="C32" s="28">
        <v>41130</v>
      </c>
      <c r="D32" s="28">
        <v>41118</v>
      </c>
      <c r="E32" s="30">
        <v>100</v>
      </c>
      <c r="F32" s="30">
        <v>2920.31</v>
      </c>
      <c r="G32" s="19">
        <v>24.485272999999999</v>
      </c>
      <c r="H32" s="8"/>
      <c r="I32" s="8"/>
      <c r="J32" s="31"/>
      <c r="K32" s="45"/>
    </row>
    <row r="33" spans="1:11" x14ac:dyDescent="0.25">
      <c r="A33" s="8" t="s">
        <v>29</v>
      </c>
      <c r="B33" s="2">
        <v>2</v>
      </c>
      <c r="C33" s="28">
        <v>46498</v>
      </c>
      <c r="D33" s="28">
        <v>46481</v>
      </c>
      <c r="E33" s="30">
        <v>100</v>
      </c>
      <c r="F33" s="30">
        <v>3162.53</v>
      </c>
      <c r="G33" s="19">
        <v>27.923189000000001</v>
      </c>
      <c r="H33" s="8"/>
      <c r="I33" s="8"/>
      <c r="J33" s="31"/>
      <c r="K33" s="45"/>
    </row>
    <row r="34" spans="1:11" x14ac:dyDescent="0.25">
      <c r="A34" s="38" t="s">
        <v>30</v>
      </c>
      <c r="B34" s="35">
        <v>3</v>
      </c>
      <c r="C34" s="36">
        <v>63541</v>
      </c>
      <c r="D34" s="36">
        <v>63531</v>
      </c>
      <c r="E34" s="44">
        <v>100</v>
      </c>
      <c r="F34" s="44">
        <v>3590.39</v>
      </c>
      <c r="G34" s="37">
        <v>38.746544999999998</v>
      </c>
      <c r="H34" s="8"/>
      <c r="I34" s="8"/>
      <c r="J34" s="31"/>
      <c r="K34" s="45"/>
    </row>
    <row r="35" spans="1:11" x14ac:dyDescent="0.25">
      <c r="A35" s="8" t="s">
        <v>31</v>
      </c>
      <c r="B35" s="2">
        <v>1</v>
      </c>
      <c r="C35" s="28">
        <v>401</v>
      </c>
      <c r="D35" s="28">
        <v>401</v>
      </c>
      <c r="E35" s="30">
        <v>100</v>
      </c>
      <c r="F35" s="30">
        <v>36.548099999999998</v>
      </c>
      <c r="G35" s="19">
        <v>0.24828600000000001</v>
      </c>
      <c r="H35" s="8"/>
      <c r="I35" s="8"/>
      <c r="J35" s="31"/>
      <c r="K35" s="45"/>
    </row>
    <row r="36" spans="1:11" x14ac:dyDescent="0.25">
      <c r="A36" s="8" t="s">
        <v>32</v>
      </c>
      <c r="B36" s="2">
        <v>2</v>
      </c>
      <c r="C36" s="28">
        <v>16213</v>
      </c>
      <c r="D36" s="28">
        <v>16204</v>
      </c>
      <c r="E36" s="30">
        <v>100</v>
      </c>
      <c r="F36" s="30">
        <v>1488.05</v>
      </c>
      <c r="G36" s="19">
        <v>9.734909</v>
      </c>
      <c r="H36" s="8"/>
      <c r="I36" s="8"/>
      <c r="J36" s="31"/>
      <c r="K36" s="45"/>
    </row>
    <row r="37" spans="1:11" x14ac:dyDescent="0.25">
      <c r="A37" s="38" t="s">
        <v>33</v>
      </c>
      <c r="B37" s="35">
        <v>3</v>
      </c>
      <c r="C37" s="36">
        <v>35472</v>
      </c>
      <c r="D37" s="36">
        <v>35449</v>
      </c>
      <c r="E37" s="44">
        <v>100</v>
      </c>
      <c r="F37" s="44">
        <v>2389.2800000000002</v>
      </c>
      <c r="G37" s="37">
        <v>21.479790000000001</v>
      </c>
      <c r="H37" s="8"/>
      <c r="I37" s="8"/>
      <c r="J37" s="31"/>
      <c r="K37" s="45"/>
    </row>
    <row r="38" spans="1:11" x14ac:dyDescent="0.25">
      <c r="A38" s="8" t="s">
        <v>34</v>
      </c>
      <c r="B38" s="2">
        <v>1</v>
      </c>
      <c r="C38" s="28">
        <v>50246</v>
      </c>
      <c r="D38" s="28">
        <v>50229</v>
      </c>
      <c r="E38" s="30">
        <v>100</v>
      </c>
      <c r="F38" s="30">
        <v>2626.97</v>
      </c>
      <c r="G38" s="19">
        <v>29.847553000000001</v>
      </c>
      <c r="H38" s="8"/>
      <c r="I38" s="8"/>
      <c r="J38" s="31"/>
      <c r="K38" s="45"/>
    </row>
    <row r="39" spans="1:11" x14ac:dyDescent="0.25">
      <c r="A39" s="8" t="s">
        <v>35</v>
      </c>
      <c r="B39" s="2">
        <v>2</v>
      </c>
      <c r="C39" s="28">
        <v>71958</v>
      </c>
      <c r="D39" s="28">
        <v>71938</v>
      </c>
      <c r="E39" s="30">
        <v>100</v>
      </c>
      <c r="F39" s="30">
        <v>2842.41</v>
      </c>
      <c r="G39" s="19">
        <v>43.147238000000002</v>
      </c>
      <c r="H39" s="8"/>
      <c r="I39" s="8"/>
      <c r="J39" s="31"/>
      <c r="K39" s="45"/>
    </row>
    <row r="40" spans="1:11" x14ac:dyDescent="0.25">
      <c r="A40" s="38" t="s">
        <v>36</v>
      </c>
      <c r="B40" s="35">
        <v>3</v>
      </c>
      <c r="C40" s="36">
        <v>30312</v>
      </c>
      <c r="D40" s="36">
        <v>30301</v>
      </c>
      <c r="E40" s="44">
        <v>100</v>
      </c>
      <c r="F40" s="44">
        <v>2226.65</v>
      </c>
      <c r="G40" s="37">
        <v>18.253225</v>
      </c>
      <c r="H40" s="8"/>
      <c r="I40" s="8"/>
      <c r="J40" s="31"/>
      <c r="K40" s="45"/>
    </row>
    <row r="41" spans="1:11" x14ac:dyDescent="0.25">
      <c r="A41" s="8" t="s">
        <v>37</v>
      </c>
      <c r="B41" s="2">
        <v>1</v>
      </c>
      <c r="C41" s="28">
        <v>15</v>
      </c>
      <c r="D41" s="28">
        <v>13</v>
      </c>
      <c r="E41" s="30">
        <v>56.99</v>
      </c>
      <c r="F41" s="30">
        <v>1.1648099999999999</v>
      </c>
      <c r="G41" s="19">
        <v>1.7842E-2</v>
      </c>
      <c r="H41" s="8"/>
      <c r="I41" s="8"/>
      <c r="J41" s="31"/>
      <c r="K41" s="45"/>
    </row>
    <row r="42" spans="1:11" x14ac:dyDescent="0.25">
      <c r="A42" s="8" t="s">
        <v>38</v>
      </c>
      <c r="B42" s="2">
        <v>2</v>
      </c>
      <c r="C42" s="28">
        <v>17232</v>
      </c>
      <c r="D42" s="28">
        <v>17228</v>
      </c>
      <c r="E42" s="30">
        <v>96.47</v>
      </c>
      <c r="F42" s="30">
        <v>1583.32</v>
      </c>
      <c r="G42" s="19">
        <v>10.235436999999999</v>
      </c>
      <c r="H42" s="8"/>
      <c r="I42" s="8"/>
      <c r="J42" s="31"/>
      <c r="K42" s="45"/>
    </row>
    <row r="43" spans="1:11" x14ac:dyDescent="0.25">
      <c r="A43" s="38" t="s">
        <v>39</v>
      </c>
      <c r="B43" s="35">
        <v>3</v>
      </c>
      <c r="C43" s="36">
        <v>19309</v>
      </c>
      <c r="D43" s="36">
        <v>19290</v>
      </c>
      <c r="E43" s="44">
        <v>100</v>
      </c>
      <c r="F43" s="44">
        <v>1554.99</v>
      </c>
      <c r="G43" s="37">
        <v>11.49023</v>
      </c>
      <c r="H43" s="8"/>
      <c r="I43" s="8"/>
      <c r="J43" s="31"/>
      <c r="K43" s="45"/>
    </row>
    <row r="44" spans="1:11" x14ac:dyDescent="0.25">
      <c r="A44" s="8" t="s">
        <v>40</v>
      </c>
      <c r="B44" s="2">
        <v>1</v>
      </c>
      <c r="C44" s="28">
        <v>39452</v>
      </c>
      <c r="D44" s="28">
        <v>39442</v>
      </c>
      <c r="E44" s="30">
        <v>98.86</v>
      </c>
      <c r="F44" s="30">
        <v>1775.47</v>
      </c>
      <c r="G44" s="19">
        <v>23.34374</v>
      </c>
      <c r="H44" s="8"/>
      <c r="I44" s="8"/>
      <c r="J44" s="31"/>
      <c r="K44" s="45"/>
    </row>
    <row r="45" spans="1:11" x14ac:dyDescent="0.25">
      <c r="A45" s="8" t="s">
        <v>41</v>
      </c>
      <c r="B45" s="2">
        <v>2</v>
      </c>
      <c r="C45" s="28">
        <v>32404</v>
      </c>
      <c r="D45" s="28">
        <v>32395</v>
      </c>
      <c r="E45" s="30">
        <v>88.22</v>
      </c>
      <c r="F45" s="30">
        <v>1740.68</v>
      </c>
      <c r="G45" s="19">
        <v>19.647679</v>
      </c>
      <c r="H45" s="8"/>
      <c r="I45" s="8"/>
      <c r="J45" s="31"/>
      <c r="K45" s="45"/>
    </row>
    <row r="46" spans="1:11" x14ac:dyDescent="0.25">
      <c r="A46" s="38" t="s">
        <v>42</v>
      </c>
      <c r="B46" s="35">
        <v>3</v>
      </c>
      <c r="C46" s="36">
        <v>48052</v>
      </c>
      <c r="D46" s="36">
        <v>48036</v>
      </c>
      <c r="E46" s="44">
        <v>97.95</v>
      </c>
      <c r="F46" s="44">
        <v>2577.7399999999998</v>
      </c>
      <c r="G46" s="37">
        <v>28.871324999999999</v>
      </c>
      <c r="H46" s="8"/>
      <c r="I46" s="8"/>
      <c r="J46" s="31"/>
      <c r="K46" s="45"/>
    </row>
    <row r="47" spans="1:11" x14ac:dyDescent="0.25">
      <c r="A47" s="46" t="s">
        <v>209</v>
      </c>
      <c r="B47" s="47">
        <v>1</v>
      </c>
      <c r="C47" s="48">
        <v>10941</v>
      </c>
      <c r="D47" s="48">
        <v>11</v>
      </c>
      <c r="E47" s="49">
        <v>48.35</v>
      </c>
      <c r="F47" s="49">
        <v>1.0076799999999999</v>
      </c>
      <c r="G47" s="50">
        <v>4.7279489999999997</v>
      </c>
      <c r="H47" s="8"/>
      <c r="I47" s="8"/>
      <c r="J47" s="31"/>
      <c r="K47" s="45"/>
    </row>
    <row r="48" spans="1:11" x14ac:dyDescent="0.25">
      <c r="B48" s="27"/>
    </row>
    <row r="49" spans="1:4" x14ac:dyDescent="0.25">
      <c r="A49" s="1"/>
      <c r="B49" s="1"/>
      <c r="C49" s="28"/>
      <c r="D49" s="33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52F3A-19FB-4FC5-8625-476194D1B933}">
  <dimension ref="A1:M46"/>
  <sheetViews>
    <sheetView workbookViewId="0"/>
  </sheetViews>
  <sheetFormatPr defaultRowHeight="15" x14ac:dyDescent="0.25"/>
  <cols>
    <col min="1" max="1" width="33.85546875" bestFit="1" customWidth="1"/>
    <col min="2" max="6" width="15.7109375" style="2" customWidth="1"/>
    <col min="7" max="7" width="9.42578125" style="2" bestFit="1" customWidth="1"/>
    <col min="8" max="8" width="15.7109375" style="2" customWidth="1"/>
    <col min="9" max="9" width="14.140625" bestFit="1" customWidth="1"/>
    <col min="10" max="10" width="12" customWidth="1"/>
    <col min="11" max="11" width="12.5703125" customWidth="1"/>
    <col min="12" max="12" width="11.140625" customWidth="1"/>
    <col min="13" max="13" width="10.140625" customWidth="1"/>
    <col min="14" max="14" width="10" bestFit="1" customWidth="1"/>
  </cols>
  <sheetData>
    <row r="1" spans="1:13" x14ac:dyDescent="0.25">
      <c r="A1" s="1" t="s">
        <v>248</v>
      </c>
    </row>
    <row r="2" spans="1:13" x14ac:dyDescent="0.25">
      <c r="A2" s="1" t="s">
        <v>254</v>
      </c>
    </row>
    <row r="3" spans="1:13" s="27" customFormat="1" x14ac:dyDescent="0.25">
      <c r="A3" s="64" t="s">
        <v>252</v>
      </c>
      <c r="B3" s="2"/>
      <c r="C3" s="2"/>
      <c r="D3" s="2"/>
      <c r="E3" s="2"/>
      <c r="F3" s="2"/>
      <c r="G3" s="2"/>
      <c r="H3" s="2"/>
    </row>
    <row r="4" spans="1:13" s="27" customFormat="1" x14ac:dyDescent="0.25">
      <c r="A4" s="27" t="s">
        <v>251</v>
      </c>
      <c r="B4" s="2"/>
      <c r="C4" s="2"/>
      <c r="D4" s="2"/>
      <c r="E4" s="2"/>
      <c r="F4" s="2"/>
      <c r="G4" s="2"/>
      <c r="H4" s="2"/>
    </row>
    <row r="5" spans="1:13" s="27" customFormat="1" x14ac:dyDescent="0.25">
      <c r="A5" s="64" t="s">
        <v>253</v>
      </c>
      <c r="B5" s="2"/>
      <c r="C5" s="2"/>
      <c r="D5" s="2"/>
      <c r="E5" s="2"/>
      <c r="F5" s="2"/>
      <c r="G5" s="2"/>
      <c r="H5" s="2"/>
    </row>
    <row r="6" spans="1:13" s="27" customFormat="1" x14ac:dyDescent="0.25">
      <c r="A6" s="38"/>
      <c r="B6" s="35"/>
      <c r="C6" s="35"/>
      <c r="D6" s="35"/>
      <c r="E6" s="35"/>
      <c r="F6" s="35"/>
      <c r="G6" s="35"/>
      <c r="H6" s="2"/>
    </row>
    <row r="7" spans="1:13" ht="30" x14ac:dyDescent="0.25">
      <c r="A7" s="54" t="s">
        <v>0</v>
      </c>
      <c r="B7" s="54" t="s">
        <v>1</v>
      </c>
      <c r="C7" s="54" t="s">
        <v>3</v>
      </c>
      <c r="D7" s="54" t="s">
        <v>4</v>
      </c>
      <c r="E7" s="54" t="s">
        <v>5</v>
      </c>
      <c r="F7" s="54" t="s">
        <v>6</v>
      </c>
      <c r="G7" s="54" t="s">
        <v>210</v>
      </c>
      <c r="H7" s="43"/>
      <c r="I7" s="6"/>
      <c r="J7" s="6"/>
      <c r="K7" s="6"/>
      <c r="L7" s="6"/>
      <c r="M7" s="6"/>
    </row>
    <row r="8" spans="1:13" x14ac:dyDescent="0.25">
      <c r="A8" s="3" t="s">
        <v>136</v>
      </c>
      <c r="B8" s="9">
        <v>1</v>
      </c>
      <c r="C8" s="29">
        <v>8774336</v>
      </c>
      <c r="D8" s="29">
        <v>815180</v>
      </c>
      <c r="E8" s="42">
        <v>100</v>
      </c>
      <c r="F8" s="42">
        <v>7533.42</v>
      </c>
      <c r="G8" s="32">
        <v>2.0499999999999998</v>
      </c>
      <c r="H8" s="29"/>
      <c r="I8" s="9"/>
      <c r="J8" s="10"/>
      <c r="K8" s="10"/>
      <c r="L8" s="10"/>
      <c r="M8" s="9"/>
    </row>
    <row r="9" spans="1:13" x14ac:dyDescent="0.25">
      <c r="A9" s="3" t="s">
        <v>136</v>
      </c>
      <c r="B9" s="9">
        <v>2</v>
      </c>
      <c r="C9" s="29">
        <v>7711774</v>
      </c>
      <c r="D9" s="29">
        <v>680196</v>
      </c>
      <c r="E9" s="42">
        <v>100</v>
      </c>
      <c r="F9" s="42">
        <v>7541.4</v>
      </c>
      <c r="G9" s="32">
        <v>1.9490000000000001</v>
      </c>
      <c r="H9" s="29"/>
      <c r="I9" s="9"/>
      <c r="J9" s="10"/>
      <c r="K9" s="10"/>
      <c r="L9" s="10"/>
      <c r="M9" s="9"/>
    </row>
    <row r="10" spans="1:13" x14ac:dyDescent="0.25">
      <c r="A10" s="34" t="s">
        <v>136</v>
      </c>
      <c r="B10" s="35">
        <v>3</v>
      </c>
      <c r="C10" s="36">
        <v>7360243</v>
      </c>
      <c r="D10" s="36">
        <v>620395</v>
      </c>
      <c r="E10" s="44">
        <v>100</v>
      </c>
      <c r="F10" s="44">
        <v>7529.67</v>
      </c>
      <c r="G10" s="37">
        <v>1.833</v>
      </c>
      <c r="H10" s="29"/>
      <c r="I10" s="9"/>
      <c r="J10" s="10"/>
      <c r="K10" s="10"/>
      <c r="L10" s="10"/>
      <c r="M10" s="9"/>
    </row>
    <row r="11" spans="1:13" x14ac:dyDescent="0.25">
      <c r="A11" s="51">
        <v>0.1</v>
      </c>
      <c r="B11" s="2">
        <v>1</v>
      </c>
      <c r="C11" s="28">
        <v>10258565</v>
      </c>
      <c r="D11" s="28">
        <v>30489</v>
      </c>
      <c r="E11" s="30">
        <v>100</v>
      </c>
      <c r="F11" s="30">
        <v>737.47199999999998</v>
      </c>
      <c r="G11" s="19">
        <v>2.617</v>
      </c>
      <c r="H11" s="29"/>
      <c r="I11" s="9"/>
      <c r="J11" s="10"/>
      <c r="K11" s="10"/>
      <c r="L11" s="10"/>
      <c r="M11" s="9"/>
    </row>
    <row r="12" spans="1:13" x14ac:dyDescent="0.25">
      <c r="A12" s="51">
        <v>0.1</v>
      </c>
      <c r="B12" s="2">
        <v>2</v>
      </c>
      <c r="C12" s="28">
        <v>7676087</v>
      </c>
      <c r="D12" s="28">
        <v>18841</v>
      </c>
      <c r="E12" s="30">
        <v>100</v>
      </c>
      <c r="F12" s="30">
        <v>452.91199999999998</v>
      </c>
      <c r="G12" s="19">
        <v>1.944</v>
      </c>
      <c r="H12" s="29"/>
      <c r="I12" s="9"/>
      <c r="J12" s="10"/>
      <c r="K12" s="10"/>
      <c r="L12" s="10"/>
      <c r="M12" s="9"/>
    </row>
    <row r="13" spans="1:13" x14ac:dyDescent="0.25">
      <c r="A13" s="52">
        <v>0.1</v>
      </c>
      <c r="B13" s="35">
        <v>3</v>
      </c>
      <c r="C13" s="36">
        <v>7760638</v>
      </c>
      <c r="D13" s="36">
        <v>22908</v>
      </c>
      <c r="E13" s="44">
        <v>100</v>
      </c>
      <c r="F13" s="44">
        <v>565.72500000000002</v>
      </c>
      <c r="G13" s="37">
        <v>1.802</v>
      </c>
      <c r="H13" s="29"/>
      <c r="I13" s="9"/>
      <c r="J13" s="10"/>
      <c r="K13" s="10"/>
      <c r="L13" s="10"/>
      <c r="M13" s="9"/>
    </row>
    <row r="14" spans="1:13" x14ac:dyDescent="0.25">
      <c r="A14" s="51">
        <v>0.01</v>
      </c>
      <c r="B14" s="2">
        <v>1</v>
      </c>
      <c r="C14" s="28">
        <v>10964856</v>
      </c>
      <c r="D14" s="28">
        <v>3005</v>
      </c>
      <c r="E14" s="30">
        <v>100</v>
      </c>
      <c r="F14" s="30">
        <v>73.405000000000001</v>
      </c>
      <c r="G14" s="19">
        <v>2.7130000000000001</v>
      </c>
      <c r="H14" s="29"/>
      <c r="I14" s="69"/>
      <c r="J14" s="10"/>
      <c r="K14" s="10"/>
      <c r="L14" s="10"/>
      <c r="M14" s="9"/>
    </row>
    <row r="15" spans="1:13" x14ac:dyDescent="0.25">
      <c r="A15" s="51">
        <v>0.01</v>
      </c>
      <c r="B15" s="2">
        <v>2</v>
      </c>
      <c r="C15" s="28">
        <v>10918626</v>
      </c>
      <c r="D15" s="28">
        <v>2679</v>
      </c>
      <c r="E15" s="30">
        <v>100</v>
      </c>
      <c r="F15" s="30">
        <v>65.025999999999996</v>
      </c>
      <c r="G15" s="19">
        <v>2.722</v>
      </c>
      <c r="H15" s="29"/>
      <c r="I15" s="9"/>
      <c r="J15" s="10"/>
      <c r="K15" s="10"/>
      <c r="L15" s="10"/>
      <c r="M15" s="9"/>
    </row>
    <row r="16" spans="1:13" x14ac:dyDescent="0.25">
      <c r="A16" s="52">
        <v>0.01</v>
      </c>
      <c r="B16" s="35">
        <v>3</v>
      </c>
      <c r="C16" s="36">
        <v>6</v>
      </c>
      <c r="D16" s="36">
        <v>1</v>
      </c>
      <c r="E16" s="44">
        <v>1.72</v>
      </c>
      <c r="F16" s="44">
        <v>1.7249500000000001E-2</v>
      </c>
      <c r="G16" s="37">
        <v>0</v>
      </c>
      <c r="H16" s="29"/>
      <c r="I16" s="9"/>
      <c r="J16" s="10"/>
      <c r="K16" s="10"/>
      <c r="L16" s="10"/>
      <c r="M16" s="9"/>
    </row>
    <row r="17" spans="1:13" x14ac:dyDescent="0.25">
      <c r="A17" s="51">
        <v>1E-3</v>
      </c>
      <c r="B17" s="2">
        <v>1</v>
      </c>
      <c r="C17" s="28">
        <v>10013142</v>
      </c>
      <c r="D17" s="28">
        <v>189</v>
      </c>
      <c r="E17" s="30">
        <v>94.29</v>
      </c>
      <c r="F17" s="30">
        <v>4.4737299999999998</v>
      </c>
      <c r="G17" s="19">
        <v>2.7</v>
      </c>
      <c r="H17" s="29"/>
      <c r="I17" s="9"/>
      <c r="J17" s="10"/>
      <c r="K17" s="10"/>
      <c r="L17" s="10"/>
      <c r="M17" s="9"/>
    </row>
    <row r="18" spans="1:13" x14ac:dyDescent="0.25">
      <c r="A18" s="51">
        <v>1E-3</v>
      </c>
      <c r="B18" s="2">
        <v>2</v>
      </c>
      <c r="C18" s="28">
        <v>11426192</v>
      </c>
      <c r="D18" s="28">
        <v>202</v>
      </c>
      <c r="E18" s="30">
        <v>98.35</v>
      </c>
      <c r="F18" s="30">
        <v>4.98902</v>
      </c>
      <c r="G18" s="19">
        <v>2.879</v>
      </c>
      <c r="H18" s="29"/>
      <c r="I18" s="9"/>
      <c r="J18" s="10"/>
      <c r="K18" s="10"/>
      <c r="L18" s="10"/>
      <c r="M18" s="9"/>
    </row>
    <row r="19" spans="1:13" x14ac:dyDescent="0.25">
      <c r="A19" s="52">
        <v>1E-3</v>
      </c>
      <c r="B19" s="35">
        <v>3</v>
      </c>
      <c r="C19" s="36">
        <v>9893382</v>
      </c>
      <c r="D19" s="36">
        <v>164</v>
      </c>
      <c r="E19" s="44">
        <v>93.38</v>
      </c>
      <c r="F19" s="44">
        <v>4.0893800000000002</v>
      </c>
      <c r="G19" s="37">
        <v>2.504</v>
      </c>
      <c r="H19" s="29"/>
      <c r="I19" s="9"/>
      <c r="J19" s="10"/>
      <c r="K19" s="10"/>
      <c r="L19" s="10"/>
      <c r="M19" s="9"/>
    </row>
    <row r="20" spans="1:13" x14ac:dyDescent="0.25">
      <c r="A20" s="51">
        <v>1E-4</v>
      </c>
      <c r="B20" s="2">
        <v>1</v>
      </c>
      <c r="C20" s="28">
        <v>10544339</v>
      </c>
      <c r="D20" s="28">
        <v>11</v>
      </c>
      <c r="E20" s="30">
        <v>20.420000000000002</v>
      </c>
      <c r="F20" s="30">
        <v>0.23835700000000001</v>
      </c>
      <c r="G20" s="19">
        <v>2.698</v>
      </c>
      <c r="H20" s="29"/>
      <c r="I20" s="9"/>
      <c r="J20" s="10"/>
      <c r="K20" s="10"/>
      <c r="L20" s="10"/>
      <c r="M20" s="9"/>
    </row>
    <row r="21" spans="1:13" x14ac:dyDescent="0.25">
      <c r="A21" s="51">
        <v>1E-4</v>
      </c>
      <c r="B21" s="2">
        <v>2</v>
      </c>
      <c r="C21" s="28">
        <v>9790586</v>
      </c>
      <c r="D21" s="28">
        <v>16</v>
      </c>
      <c r="E21" s="30">
        <v>21.81</v>
      </c>
      <c r="F21" s="30">
        <v>0.31629299999999999</v>
      </c>
      <c r="G21" s="19">
        <v>2.5720000000000001</v>
      </c>
      <c r="H21" s="29"/>
      <c r="I21" s="9"/>
      <c r="J21" s="10"/>
      <c r="K21" s="10"/>
      <c r="L21" s="10"/>
      <c r="M21" s="9"/>
    </row>
    <row r="22" spans="1:13" x14ac:dyDescent="0.25">
      <c r="A22" s="52">
        <v>1E-4</v>
      </c>
      <c r="B22" s="35">
        <v>3</v>
      </c>
      <c r="C22" s="36">
        <v>10303775</v>
      </c>
      <c r="D22" s="36">
        <v>18</v>
      </c>
      <c r="E22" s="44">
        <v>33.93</v>
      </c>
      <c r="F22" s="44">
        <v>0.41712399999999999</v>
      </c>
      <c r="G22" s="37">
        <v>2.54</v>
      </c>
      <c r="H22" s="29"/>
      <c r="I22" s="9"/>
      <c r="J22" s="10"/>
      <c r="K22" s="10"/>
      <c r="L22" s="10"/>
      <c r="M22" s="9"/>
    </row>
    <row r="23" spans="1:13" x14ac:dyDescent="0.25">
      <c r="A23" s="51">
        <v>1.0000000000000001E-5</v>
      </c>
      <c r="B23" s="2">
        <v>1</v>
      </c>
      <c r="C23" s="28">
        <v>12059501</v>
      </c>
      <c r="D23" s="28">
        <v>0</v>
      </c>
      <c r="E23" s="30"/>
      <c r="F23" s="30"/>
      <c r="G23" s="19">
        <v>3.0710000000000002</v>
      </c>
      <c r="H23" s="29"/>
      <c r="I23" s="9"/>
      <c r="J23" s="10"/>
      <c r="K23" s="10"/>
      <c r="L23" s="10"/>
      <c r="M23" s="9"/>
    </row>
    <row r="24" spans="1:13" x14ac:dyDescent="0.25">
      <c r="A24" s="51">
        <v>1.0000000000000001E-5</v>
      </c>
      <c r="B24" s="2">
        <v>2</v>
      </c>
      <c r="C24" s="28">
        <v>8703215</v>
      </c>
      <c r="D24" s="28">
        <v>0</v>
      </c>
      <c r="E24" s="30"/>
      <c r="F24" s="30"/>
      <c r="G24" s="19">
        <v>2.2719999999999998</v>
      </c>
      <c r="H24" s="29"/>
      <c r="I24" s="9"/>
      <c r="J24" s="10"/>
      <c r="K24" s="10"/>
      <c r="L24" s="10"/>
      <c r="M24" s="9"/>
    </row>
    <row r="25" spans="1:13" x14ac:dyDescent="0.25">
      <c r="A25" s="52">
        <v>1.0000000000000001E-5</v>
      </c>
      <c r="B25" s="35">
        <v>3</v>
      </c>
      <c r="C25" s="36">
        <v>8700419</v>
      </c>
      <c r="D25" s="36">
        <v>1</v>
      </c>
      <c r="E25" s="44">
        <v>1.22</v>
      </c>
      <c r="F25" s="44">
        <v>1.2231499999999999E-2</v>
      </c>
      <c r="G25" s="37">
        <v>2.278</v>
      </c>
      <c r="H25" s="29"/>
      <c r="I25" s="9"/>
      <c r="J25" s="10"/>
      <c r="K25" s="10"/>
      <c r="L25" s="10"/>
      <c r="M25" s="9"/>
    </row>
    <row r="26" spans="1:13" x14ac:dyDescent="0.25">
      <c r="A26" s="51">
        <v>9.9999999999999995E-7</v>
      </c>
      <c r="B26" s="2">
        <v>1</v>
      </c>
      <c r="C26" s="28">
        <v>7749900</v>
      </c>
      <c r="D26" s="28">
        <v>0</v>
      </c>
      <c r="E26" s="30"/>
      <c r="F26" s="30"/>
      <c r="G26" s="19">
        <v>1.9850000000000001</v>
      </c>
      <c r="H26" s="29"/>
      <c r="I26" s="9"/>
      <c r="J26" s="10"/>
      <c r="K26" s="10"/>
      <c r="L26" s="10"/>
      <c r="M26" s="9"/>
    </row>
    <row r="27" spans="1:13" x14ac:dyDescent="0.25">
      <c r="A27" s="51">
        <v>9.9999999999999995E-7</v>
      </c>
      <c r="B27" s="2">
        <v>2</v>
      </c>
      <c r="C27" s="28">
        <v>20192035</v>
      </c>
      <c r="D27" s="28">
        <v>1</v>
      </c>
      <c r="E27" s="30">
        <v>2.37</v>
      </c>
      <c r="F27" s="30">
        <v>2.36788E-2</v>
      </c>
      <c r="G27" s="19">
        <v>5.2130000000000001</v>
      </c>
      <c r="H27" s="29"/>
      <c r="I27" s="9"/>
      <c r="J27" s="10"/>
      <c r="K27" s="10"/>
      <c r="L27" s="10"/>
      <c r="M27" s="9"/>
    </row>
    <row r="28" spans="1:13" x14ac:dyDescent="0.25">
      <c r="A28" s="52">
        <v>9.9999999999999995E-7</v>
      </c>
      <c r="B28" s="35">
        <v>3</v>
      </c>
      <c r="C28" s="36">
        <v>8777450</v>
      </c>
      <c r="D28" s="36">
        <v>0</v>
      </c>
      <c r="E28" s="44"/>
      <c r="F28" s="44"/>
      <c r="G28" s="37">
        <v>2.1880000000000002</v>
      </c>
      <c r="H28" s="29"/>
      <c r="I28" s="9"/>
      <c r="J28" s="10"/>
      <c r="K28" s="10"/>
      <c r="L28" s="10"/>
      <c r="M28" s="9"/>
    </row>
    <row r="29" spans="1:13" x14ac:dyDescent="0.25">
      <c r="A29" s="51">
        <v>9.9999999999999995E-8</v>
      </c>
      <c r="B29" s="2">
        <v>1</v>
      </c>
      <c r="C29" s="28">
        <v>24556253</v>
      </c>
      <c r="D29" s="28">
        <v>0</v>
      </c>
      <c r="E29" s="30"/>
      <c r="F29" s="30"/>
      <c r="G29" s="19">
        <v>5.718</v>
      </c>
      <c r="H29" s="29"/>
      <c r="I29" s="9"/>
      <c r="J29" s="10"/>
      <c r="K29" s="10"/>
      <c r="L29" s="10"/>
      <c r="M29" s="9"/>
    </row>
    <row r="30" spans="1:13" x14ac:dyDescent="0.25">
      <c r="A30" s="51">
        <v>9.9999999999999995E-8</v>
      </c>
      <c r="B30" s="2">
        <v>2</v>
      </c>
      <c r="C30" s="28">
        <v>10175216</v>
      </c>
      <c r="D30" s="28">
        <v>0</v>
      </c>
      <c r="E30" s="30"/>
      <c r="F30" s="30"/>
      <c r="G30" s="19">
        <v>2.617</v>
      </c>
      <c r="H30" s="29"/>
      <c r="I30" s="9"/>
      <c r="J30" s="10"/>
      <c r="K30" s="10"/>
      <c r="L30" s="10"/>
      <c r="M30" s="9"/>
    </row>
    <row r="31" spans="1:13" x14ac:dyDescent="0.25">
      <c r="A31" s="52">
        <v>9.9999999999999995E-8</v>
      </c>
      <c r="B31" s="35">
        <v>3</v>
      </c>
      <c r="C31" s="36">
        <v>11168843</v>
      </c>
      <c r="D31" s="36">
        <v>0</v>
      </c>
      <c r="E31" s="44"/>
      <c r="F31" s="44"/>
      <c r="G31" s="37">
        <v>2.8969999999999998</v>
      </c>
      <c r="H31" s="29"/>
      <c r="I31" s="9"/>
      <c r="J31" s="10"/>
      <c r="K31" s="10"/>
      <c r="L31" s="10"/>
      <c r="M31" s="9"/>
    </row>
    <row r="32" spans="1:13" x14ac:dyDescent="0.25">
      <c r="A32" s="51">
        <v>1E-8</v>
      </c>
      <c r="B32" s="2">
        <v>1</v>
      </c>
      <c r="C32" s="28">
        <v>10803817</v>
      </c>
      <c r="D32" s="28">
        <v>3</v>
      </c>
      <c r="E32" s="30">
        <v>6.62</v>
      </c>
      <c r="F32" s="30">
        <v>6.5548099999999998E-2</v>
      </c>
      <c r="G32" s="19">
        <v>2.7130000000000001</v>
      </c>
      <c r="H32" s="29"/>
      <c r="I32" s="9"/>
      <c r="J32" s="10"/>
      <c r="K32" s="10"/>
      <c r="L32" s="10"/>
      <c r="M32" s="9"/>
    </row>
    <row r="33" spans="1:13" x14ac:dyDescent="0.25">
      <c r="A33" s="51">
        <v>1E-8</v>
      </c>
      <c r="B33" s="2">
        <v>2</v>
      </c>
      <c r="C33" s="28">
        <v>12001490</v>
      </c>
      <c r="D33" s="28">
        <v>0</v>
      </c>
      <c r="E33" s="30"/>
      <c r="F33" s="30"/>
      <c r="G33" s="19">
        <v>2.9670000000000001</v>
      </c>
      <c r="H33" s="29"/>
      <c r="I33" s="9"/>
      <c r="J33" s="10"/>
      <c r="K33" s="10"/>
      <c r="L33" s="10"/>
      <c r="M33" s="9"/>
    </row>
    <row r="34" spans="1:13" x14ac:dyDescent="0.25">
      <c r="A34" s="52">
        <v>1E-8</v>
      </c>
      <c r="B34" s="35">
        <v>3</v>
      </c>
      <c r="C34" s="36">
        <v>7337531</v>
      </c>
      <c r="D34" s="36">
        <v>0</v>
      </c>
      <c r="E34" s="44"/>
      <c r="F34" s="44"/>
      <c r="G34" s="37">
        <v>1.79</v>
      </c>
      <c r="H34" s="29"/>
      <c r="I34" s="9"/>
      <c r="J34" s="10"/>
      <c r="K34" s="10"/>
      <c r="L34" s="10"/>
      <c r="M34" s="9"/>
    </row>
    <row r="35" spans="1:13" x14ac:dyDescent="0.25">
      <c r="A35" s="51">
        <v>1.0000000000000001E-9</v>
      </c>
      <c r="B35" s="2">
        <v>1</v>
      </c>
      <c r="C35" s="28">
        <v>2440450</v>
      </c>
      <c r="D35" s="28">
        <v>0</v>
      </c>
      <c r="E35" s="30"/>
      <c r="F35" s="30"/>
      <c r="G35" s="19">
        <v>0.51</v>
      </c>
      <c r="H35" s="29"/>
      <c r="I35" s="9"/>
      <c r="J35" s="10"/>
      <c r="K35" s="10"/>
      <c r="L35" s="10"/>
      <c r="M35" s="9"/>
    </row>
    <row r="36" spans="1:13" x14ac:dyDescent="0.25">
      <c r="A36" s="51">
        <v>1.0000000000000001E-9</v>
      </c>
      <c r="B36" s="2">
        <v>2</v>
      </c>
      <c r="C36" s="28">
        <v>8771646</v>
      </c>
      <c r="D36" s="28">
        <v>0</v>
      </c>
      <c r="E36" s="30"/>
      <c r="F36" s="30"/>
      <c r="G36" s="19">
        <v>2.2040000000000002</v>
      </c>
      <c r="H36" s="29"/>
      <c r="I36" s="9"/>
      <c r="J36" s="10"/>
      <c r="K36" s="10"/>
      <c r="L36" s="10"/>
      <c r="M36" s="9"/>
    </row>
    <row r="37" spans="1:13" x14ac:dyDescent="0.25">
      <c r="A37" s="52">
        <v>1.0000000000000001E-9</v>
      </c>
      <c r="B37" s="35">
        <v>3</v>
      </c>
      <c r="C37" s="36">
        <v>12042337</v>
      </c>
      <c r="D37" s="36">
        <v>0</v>
      </c>
      <c r="E37" s="44"/>
      <c r="F37" s="44"/>
      <c r="G37" s="37">
        <v>3.0569999999999999</v>
      </c>
      <c r="H37" s="29"/>
      <c r="I37" s="9"/>
      <c r="J37" s="10"/>
      <c r="K37" s="10"/>
      <c r="L37" s="10"/>
      <c r="M37" s="9"/>
    </row>
    <row r="38" spans="1:13" x14ac:dyDescent="0.25">
      <c r="A38" s="51">
        <v>1E-10</v>
      </c>
      <c r="B38" s="2">
        <v>1</v>
      </c>
      <c r="C38" s="28">
        <v>15153556</v>
      </c>
      <c r="D38" s="28">
        <v>0</v>
      </c>
      <c r="E38" s="30"/>
      <c r="F38" s="30"/>
      <c r="G38" s="19">
        <v>3.9049999999999998</v>
      </c>
      <c r="H38" s="29"/>
      <c r="I38" s="9"/>
      <c r="J38" s="10"/>
      <c r="K38" s="10"/>
      <c r="L38" s="10"/>
      <c r="M38" s="9"/>
    </row>
    <row r="39" spans="1:13" x14ac:dyDescent="0.25">
      <c r="A39" s="51">
        <v>1E-10</v>
      </c>
      <c r="B39" s="2">
        <v>2</v>
      </c>
      <c r="C39" s="28">
        <v>14361593</v>
      </c>
      <c r="D39" s="28">
        <v>0</v>
      </c>
      <c r="E39" s="30"/>
      <c r="F39" s="30"/>
      <c r="G39" s="19">
        <v>3.5590000000000002</v>
      </c>
      <c r="H39" s="29"/>
      <c r="I39" s="9"/>
      <c r="J39" s="10"/>
      <c r="K39" s="10"/>
      <c r="L39" s="10"/>
      <c r="M39" s="9"/>
    </row>
    <row r="40" spans="1:13" x14ac:dyDescent="0.25">
      <c r="A40" s="52">
        <v>1E-10</v>
      </c>
      <c r="B40" s="35">
        <v>3</v>
      </c>
      <c r="C40" s="36">
        <v>14097447</v>
      </c>
      <c r="D40" s="36">
        <v>0</v>
      </c>
      <c r="E40" s="44"/>
      <c r="F40" s="44"/>
      <c r="G40" s="37">
        <v>3.4969999999999999</v>
      </c>
      <c r="H40" s="29"/>
      <c r="I40" s="9"/>
      <c r="J40" s="10"/>
      <c r="K40" s="10"/>
      <c r="L40" s="10"/>
      <c r="M40" s="9"/>
    </row>
    <row r="41" spans="1:13" x14ac:dyDescent="0.25">
      <c r="A41" s="51">
        <v>9.9999999999999994E-12</v>
      </c>
      <c r="B41" s="2">
        <v>1</v>
      </c>
      <c r="C41" s="28">
        <v>8836895</v>
      </c>
      <c r="D41" s="28">
        <v>0</v>
      </c>
      <c r="E41" s="30"/>
      <c r="F41" s="30"/>
      <c r="G41" s="19">
        <v>2.19</v>
      </c>
      <c r="H41" s="29"/>
      <c r="I41" s="9"/>
      <c r="J41" s="10"/>
      <c r="K41" s="10"/>
      <c r="L41" s="10"/>
      <c r="M41" s="9"/>
    </row>
    <row r="42" spans="1:13" x14ac:dyDescent="0.25">
      <c r="A42" s="51">
        <v>9.9999999999999994E-12</v>
      </c>
      <c r="B42" s="2">
        <v>2</v>
      </c>
      <c r="C42" s="28">
        <v>15104103</v>
      </c>
      <c r="D42" s="28">
        <v>0</v>
      </c>
      <c r="E42" s="30"/>
      <c r="F42" s="30"/>
      <c r="G42" s="19">
        <v>3.754</v>
      </c>
      <c r="H42" s="29"/>
      <c r="I42" s="9"/>
      <c r="J42" s="10"/>
      <c r="K42" s="10"/>
      <c r="L42" s="10"/>
      <c r="M42" s="9"/>
    </row>
    <row r="43" spans="1:13" x14ac:dyDescent="0.25">
      <c r="A43" s="52">
        <v>9.9999999999999994E-12</v>
      </c>
      <c r="B43" s="35">
        <v>3</v>
      </c>
      <c r="C43" s="36">
        <v>10538734</v>
      </c>
      <c r="D43" s="36">
        <v>0</v>
      </c>
      <c r="E43" s="44"/>
      <c r="F43" s="44"/>
      <c r="G43" s="37">
        <v>2.6920000000000002</v>
      </c>
      <c r="H43" s="29"/>
      <c r="I43" s="9"/>
      <c r="J43" s="10"/>
      <c r="K43" s="10"/>
      <c r="L43" s="10"/>
      <c r="M43" s="9"/>
    </row>
    <row r="44" spans="1:13" x14ac:dyDescent="0.25">
      <c r="A44" s="8" t="s">
        <v>137</v>
      </c>
      <c r="B44" s="2">
        <v>1</v>
      </c>
      <c r="C44" s="28">
        <v>10699014</v>
      </c>
      <c r="D44" s="28">
        <v>1</v>
      </c>
      <c r="E44" s="30">
        <v>2.37</v>
      </c>
      <c r="F44" s="30">
        <v>2.36788E-2</v>
      </c>
      <c r="G44" s="19">
        <v>2.6680000000000001</v>
      </c>
      <c r="H44" s="29"/>
      <c r="I44" s="9"/>
      <c r="J44" s="10"/>
      <c r="K44" s="10"/>
      <c r="L44" s="10"/>
      <c r="M44" s="9"/>
    </row>
    <row r="45" spans="1:13" x14ac:dyDescent="0.25">
      <c r="A45" s="38" t="s">
        <v>137</v>
      </c>
      <c r="B45" s="35">
        <v>2</v>
      </c>
      <c r="C45" s="36">
        <v>12</v>
      </c>
      <c r="D45" s="36">
        <v>0</v>
      </c>
      <c r="E45" s="44"/>
      <c r="F45" s="44"/>
      <c r="G45" s="37">
        <v>0</v>
      </c>
      <c r="H45" s="29"/>
      <c r="I45" s="9"/>
      <c r="J45" s="10"/>
      <c r="K45" s="10"/>
      <c r="L45" s="10"/>
      <c r="M45" s="9"/>
    </row>
    <row r="46" spans="1:13" x14ac:dyDescent="0.25">
      <c r="A46" s="5"/>
      <c r="C46" s="28"/>
      <c r="D46" s="28"/>
      <c r="G4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8DFF6-BC9B-4134-961A-1B4F91B59D77}">
  <dimension ref="A1:H55"/>
  <sheetViews>
    <sheetView workbookViewId="0">
      <selection activeCell="A2" sqref="A2"/>
    </sheetView>
  </sheetViews>
  <sheetFormatPr defaultRowHeight="15" x14ac:dyDescent="0.25"/>
  <cols>
    <col min="1" max="1" width="36.28515625" customWidth="1"/>
    <col min="2" max="6" width="15.7109375" style="2" customWidth="1"/>
    <col min="7" max="7" width="18.140625" customWidth="1"/>
    <col min="8" max="8" width="14.28515625" bestFit="1" customWidth="1"/>
    <col min="9" max="9" width="10.5703125" bestFit="1" customWidth="1"/>
  </cols>
  <sheetData>
    <row r="1" spans="1:8" x14ac:dyDescent="0.25">
      <c r="A1" s="1" t="s">
        <v>249</v>
      </c>
    </row>
    <row r="2" spans="1:8" x14ac:dyDescent="0.25">
      <c r="A2" s="1" t="s">
        <v>250</v>
      </c>
    </row>
    <row r="3" spans="1:8" x14ac:dyDescent="0.25">
      <c r="A3" s="64" t="s">
        <v>252</v>
      </c>
    </row>
    <row r="4" spans="1:8" s="27" customFormat="1" x14ac:dyDescent="0.25">
      <c r="A4" t="s">
        <v>251</v>
      </c>
      <c r="B4" s="2"/>
      <c r="C4" s="2"/>
      <c r="D4" s="2"/>
      <c r="E4" s="2"/>
      <c r="F4" s="2"/>
    </row>
    <row r="5" spans="1:8" s="27" customFormat="1" x14ac:dyDescent="0.25">
      <c r="A5" s="64" t="s">
        <v>253</v>
      </c>
      <c r="B5" s="2"/>
      <c r="C5" s="2"/>
      <c r="D5" s="2"/>
      <c r="E5" s="2"/>
      <c r="F5" s="2"/>
    </row>
    <row r="6" spans="1:8" s="27" customFormat="1" x14ac:dyDescent="0.25">
      <c r="A6" s="64"/>
      <c r="B6" s="2"/>
      <c r="C6" s="2"/>
      <c r="D6" s="2"/>
      <c r="E6" s="2"/>
      <c r="F6" s="2"/>
    </row>
    <row r="7" spans="1:8" s="27" customFormat="1" x14ac:dyDescent="0.25">
      <c r="B7" s="2"/>
      <c r="C7" s="2"/>
      <c r="D7" s="2"/>
      <c r="E7" s="2"/>
      <c r="F7" s="2"/>
    </row>
    <row r="8" spans="1:8" ht="30" x14ac:dyDescent="0.25">
      <c r="A8" s="55" t="s">
        <v>0</v>
      </c>
      <c r="B8" s="55" t="s">
        <v>1</v>
      </c>
      <c r="C8" s="55" t="s">
        <v>3</v>
      </c>
      <c r="D8" s="55" t="s">
        <v>4</v>
      </c>
      <c r="E8" s="55" t="s">
        <v>5</v>
      </c>
      <c r="F8" s="55" t="s">
        <v>6</v>
      </c>
      <c r="G8" s="55" t="s">
        <v>210</v>
      </c>
    </row>
    <row r="9" spans="1:8" x14ac:dyDescent="0.25">
      <c r="A9" s="3" t="s">
        <v>138</v>
      </c>
      <c r="B9" s="9">
        <v>1</v>
      </c>
      <c r="C9" s="29">
        <v>3080033</v>
      </c>
      <c r="D9" s="29">
        <v>2934086</v>
      </c>
      <c r="E9" s="42">
        <v>100</v>
      </c>
      <c r="F9" s="42">
        <v>7820.48</v>
      </c>
      <c r="G9" s="32">
        <v>1.6519999999999999</v>
      </c>
      <c r="H9" s="41"/>
    </row>
    <row r="10" spans="1:8" x14ac:dyDescent="0.25">
      <c r="A10" s="3" t="s">
        <v>139</v>
      </c>
      <c r="B10" s="9">
        <v>2</v>
      </c>
      <c r="C10" s="29">
        <v>2588448</v>
      </c>
      <c r="D10" s="29">
        <v>2464189</v>
      </c>
      <c r="E10" s="42">
        <v>100</v>
      </c>
      <c r="F10" s="42">
        <v>7818.5</v>
      </c>
      <c r="G10" s="32">
        <v>1.385</v>
      </c>
      <c r="H10" s="41"/>
    </row>
    <row r="11" spans="1:8" x14ac:dyDescent="0.25">
      <c r="A11" s="34" t="s">
        <v>140</v>
      </c>
      <c r="B11" s="35">
        <v>3</v>
      </c>
      <c r="C11" s="36">
        <v>2864444</v>
      </c>
      <c r="D11" s="36">
        <v>2718293</v>
      </c>
      <c r="E11" s="44">
        <v>100</v>
      </c>
      <c r="F11" s="44">
        <v>7822.05</v>
      </c>
      <c r="G11" s="37">
        <v>1.526</v>
      </c>
      <c r="H11" s="41"/>
    </row>
    <row r="12" spans="1:8" x14ac:dyDescent="0.25">
      <c r="A12" s="8" t="s">
        <v>7</v>
      </c>
      <c r="B12" s="2">
        <v>1</v>
      </c>
      <c r="C12" s="28">
        <v>6504158</v>
      </c>
      <c r="D12" s="28">
        <v>27325</v>
      </c>
      <c r="E12" s="30">
        <v>100</v>
      </c>
      <c r="F12" s="30">
        <v>1101.48</v>
      </c>
      <c r="G12" s="19">
        <v>3.3420000000000001</v>
      </c>
      <c r="H12" s="41"/>
    </row>
    <row r="13" spans="1:8" x14ac:dyDescent="0.25">
      <c r="A13" s="8" t="s">
        <v>8</v>
      </c>
      <c r="B13" s="2">
        <v>2</v>
      </c>
      <c r="C13" s="28">
        <v>7756698</v>
      </c>
      <c r="D13" s="28">
        <v>32876</v>
      </c>
      <c r="E13" s="30">
        <v>100</v>
      </c>
      <c r="F13" s="30">
        <v>1340.73</v>
      </c>
      <c r="G13" s="19">
        <v>4</v>
      </c>
      <c r="H13" s="41"/>
    </row>
    <row r="14" spans="1:8" x14ac:dyDescent="0.25">
      <c r="A14" s="38" t="s">
        <v>9</v>
      </c>
      <c r="B14" s="35">
        <v>3</v>
      </c>
      <c r="C14" s="36">
        <v>5497885</v>
      </c>
      <c r="D14" s="36">
        <v>24495</v>
      </c>
      <c r="E14" s="44">
        <v>100</v>
      </c>
      <c r="F14" s="44">
        <v>1003.54</v>
      </c>
      <c r="G14" s="37">
        <v>2.8359999999999999</v>
      </c>
      <c r="H14" s="41"/>
    </row>
    <row r="15" spans="1:8" x14ac:dyDescent="0.25">
      <c r="A15" s="8" t="s">
        <v>10</v>
      </c>
      <c r="B15" s="2">
        <v>1</v>
      </c>
      <c r="C15" s="28">
        <v>3597188</v>
      </c>
      <c r="D15" s="28">
        <v>15548</v>
      </c>
      <c r="E15" s="30">
        <v>100</v>
      </c>
      <c r="F15" s="30">
        <v>629.51499999999999</v>
      </c>
      <c r="G15" s="19">
        <v>1.855</v>
      </c>
      <c r="H15" s="41"/>
    </row>
    <row r="16" spans="1:8" x14ac:dyDescent="0.25">
      <c r="A16" s="8" t="s">
        <v>11</v>
      </c>
      <c r="B16" s="2">
        <v>2</v>
      </c>
      <c r="C16" s="28">
        <v>4168132</v>
      </c>
      <c r="D16" s="28">
        <v>18877</v>
      </c>
      <c r="E16" s="30">
        <v>100</v>
      </c>
      <c r="F16" s="30">
        <v>751.89700000000005</v>
      </c>
      <c r="G16" s="19">
        <v>2.1440000000000001</v>
      </c>
      <c r="H16" s="41"/>
    </row>
    <row r="17" spans="1:8" x14ac:dyDescent="0.25">
      <c r="A17" s="38" t="s">
        <v>12</v>
      </c>
      <c r="B17" s="35">
        <v>3</v>
      </c>
      <c r="C17" s="36">
        <v>7135729</v>
      </c>
      <c r="D17" s="36">
        <v>30674</v>
      </c>
      <c r="E17" s="44">
        <v>100</v>
      </c>
      <c r="F17" s="44">
        <v>1237.08</v>
      </c>
      <c r="G17" s="37">
        <v>3.67</v>
      </c>
      <c r="H17" s="41"/>
    </row>
    <row r="18" spans="1:8" x14ac:dyDescent="0.25">
      <c r="A18" s="8" t="s">
        <v>13</v>
      </c>
      <c r="B18" s="2">
        <v>1</v>
      </c>
      <c r="C18" s="28">
        <v>5843058</v>
      </c>
      <c r="D18" s="28">
        <v>8497</v>
      </c>
      <c r="E18" s="30">
        <v>100</v>
      </c>
      <c r="F18" s="30">
        <v>352.52</v>
      </c>
      <c r="G18" s="19">
        <v>3.0979999999999999</v>
      </c>
      <c r="H18" s="41"/>
    </row>
    <row r="19" spans="1:8" x14ac:dyDescent="0.25">
      <c r="A19" s="8" t="s">
        <v>14</v>
      </c>
      <c r="B19" s="2">
        <v>2</v>
      </c>
      <c r="C19" s="28">
        <v>6565101</v>
      </c>
      <c r="D19" s="28">
        <v>4376</v>
      </c>
      <c r="E19" s="30">
        <v>100</v>
      </c>
      <c r="F19" s="30">
        <v>179.44800000000001</v>
      </c>
      <c r="G19" s="19">
        <v>3.4950000000000001</v>
      </c>
      <c r="H19" s="41"/>
    </row>
    <row r="20" spans="1:8" x14ac:dyDescent="0.25">
      <c r="A20" s="38" t="s">
        <v>15</v>
      </c>
      <c r="B20" s="35">
        <v>3</v>
      </c>
      <c r="C20" s="36">
        <v>3285158</v>
      </c>
      <c r="D20" s="36">
        <v>1946</v>
      </c>
      <c r="E20" s="44">
        <v>100</v>
      </c>
      <c r="F20" s="44">
        <v>79.8125</v>
      </c>
      <c r="G20" s="37">
        <v>1.7470000000000001</v>
      </c>
      <c r="H20" s="41"/>
    </row>
    <row r="21" spans="1:8" x14ac:dyDescent="0.25">
      <c r="A21" s="8" t="s">
        <v>16</v>
      </c>
      <c r="B21" s="2">
        <v>1</v>
      </c>
      <c r="C21" s="28">
        <v>7053681</v>
      </c>
      <c r="D21" s="28">
        <v>1612</v>
      </c>
      <c r="E21" s="30">
        <v>99.81</v>
      </c>
      <c r="F21" s="30">
        <v>62.214399999999998</v>
      </c>
      <c r="G21" s="19">
        <v>3.71</v>
      </c>
      <c r="H21" s="41"/>
    </row>
    <row r="22" spans="1:8" x14ac:dyDescent="0.25">
      <c r="A22" s="8" t="s">
        <v>17</v>
      </c>
      <c r="B22" s="2">
        <v>2</v>
      </c>
      <c r="C22" s="28">
        <v>6712560</v>
      </c>
      <c r="D22" s="28">
        <v>996</v>
      </c>
      <c r="E22" s="30">
        <v>100</v>
      </c>
      <c r="F22" s="30">
        <v>34.586799999999997</v>
      </c>
      <c r="G22" s="19">
        <v>3.4820000000000002</v>
      </c>
      <c r="H22" s="41"/>
    </row>
    <row r="23" spans="1:8" x14ac:dyDescent="0.25">
      <c r="A23" s="38" t="s">
        <v>18</v>
      </c>
      <c r="B23" s="35">
        <v>3</v>
      </c>
      <c r="C23" s="36">
        <v>12812252</v>
      </c>
      <c r="D23" s="36">
        <v>1807</v>
      </c>
      <c r="E23" s="44">
        <v>100</v>
      </c>
      <c r="F23" s="44">
        <v>74.776899999999998</v>
      </c>
      <c r="G23" s="37">
        <v>6.93</v>
      </c>
      <c r="H23" s="41"/>
    </row>
    <row r="24" spans="1:8" x14ac:dyDescent="0.25">
      <c r="A24" s="8" t="s">
        <v>19</v>
      </c>
      <c r="B24" s="2">
        <v>1</v>
      </c>
      <c r="C24" s="28">
        <v>9978364</v>
      </c>
      <c r="D24" s="28">
        <v>819</v>
      </c>
      <c r="E24" s="30">
        <v>99.28</v>
      </c>
      <c r="F24" s="30">
        <v>32.234000000000002</v>
      </c>
      <c r="G24" s="19">
        <v>5.1479999999999997</v>
      </c>
      <c r="H24" s="41"/>
    </row>
    <row r="25" spans="1:8" x14ac:dyDescent="0.25">
      <c r="A25" s="8" t="s">
        <v>20</v>
      </c>
      <c r="B25" s="2">
        <v>2</v>
      </c>
      <c r="C25" s="28">
        <v>8795925</v>
      </c>
      <c r="D25" s="28">
        <v>660</v>
      </c>
      <c r="E25" s="30">
        <v>100</v>
      </c>
      <c r="F25" s="30">
        <v>26.6252</v>
      </c>
      <c r="G25" s="19">
        <v>4.5380000000000003</v>
      </c>
      <c r="H25" s="41"/>
    </row>
    <row r="26" spans="1:8" x14ac:dyDescent="0.25">
      <c r="A26" s="38" t="s">
        <v>21</v>
      </c>
      <c r="B26" s="35">
        <v>3</v>
      </c>
      <c r="C26" s="36">
        <v>8531561</v>
      </c>
      <c r="D26" s="36">
        <v>574</v>
      </c>
      <c r="E26" s="44">
        <v>99.5</v>
      </c>
      <c r="F26" s="44">
        <v>22.95</v>
      </c>
      <c r="G26" s="37">
        <v>4.4059999999999997</v>
      </c>
      <c r="H26" s="41"/>
    </row>
    <row r="27" spans="1:8" x14ac:dyDescent="0.25">
      <c r="A27" s="8" t="s">
        <v>22</v>
      </c>
      <c r="B27" s="2">
        <v>1</v>
      </c>
      <c r="C27" s="28">
        <v>7724397</v>
      </c>
      <c r="D27" s="28">
        <v>228</v>
      </c>
      <c r="E27" s="30">
        <v>99.09</v>
      </c>
      <c r="F27" s="30">
        <v>8.9043399999999995</v>
      </c>
      <c r="G27" s="19">
        <v>3.9969999999999999</v>
      </c>
      <c r="H27" s="41"/>
    </row>
    <row r="28" spans="1:8" x14ac:dyDescent="0.25">
      <c r="A28" s="8" t="s">
        <v>23</v>
      </c>
      <c r="B28" s="2">
        <v>2</v>
      </c>
      <c r="C28" s="28">
        <v>6933661</v>
      </c>
      <c r="D28" s="28">
        <v>125</v>
      </c>
      <c r="E28" s="30">
        <v>98.1</v>
      </c>
      <c r="F28" s="30">
        <v>4.7867300000000004</v>
      </c>
      <c r="G28" s="19">
        <v>3.593</v>
      </c>
      <c r="H28" s="41"/>
    </row>
    <row r="29" spans="1:8" x14ac:dyDescent="0.25">
      <c r="A29" s="38" t="s">
        <v>24</v>
      </c>
      <c r="B29" s="35">
        <v>3</v>
      </c>
      <c r="C29" s="36">
        <v>4222083</v>
      </c>
      <c r="D29" s="36">
        <v>72</v>
      </c>
      <c r="E29" s="44">
        <v>86.03</v>
      </c>
      <c r="F29" s="44">
        <v>2.8991699999999998</v>
      </c>
      <c r="G29" s="37">
        <v>2.1949999999999998</v>
      </c>
      <c r="H29" s="41"/>
    </row>
    <row r="30" spans="1:8" x14ac:dyDescent="0.25">
      <c r="A30" s="8" t="s">
        <v>25</v>
      </c>
      <c r="B30" s="2">
        <v>1</v>
      </c>
      <c r="C30" s="28">
        <v>4859002</v>
      </c>
      <c r="D30" s="28">
        <v>240</v>
      </c>
      <c r="E30" s="30">
        <v>98.45</v>
      </c>
      <c r="F30" s="30">
        <v>9.4696599999999993</v>
      </c>
      <c r="G30" s="19">
        <v>2.5059999999999998</v>
      </c>
      <c r="H30" s="41"/>
    </row>
    <row r="31" spans="1:8" x14ac:dyDescent="0.25">
      <c r="A31" s="8" t="s">
        <v>26</v>
      </c>
      <c r="B31" s="2">
        <v>2</v>
      </c>
      <c r="C31" s="28">
        <v>6165099</v>
      </c>
      <c r="D31" s="28">
        <v>296</v>
      </c>
      <c r="E31" s="30">
        <v>99.84</v>
      </c>
      <c r="F31" s="30">
        <v>11.5245</v>
      </c>
      <c r="G31" s="19">
        <v>3.1669999999999998</v>
      </c>
      <c r="H31" s="41"/>
    </row>
    <row r="32" spans="1:8" x14ac:dyDescent="0.25">
      <c r="A32" s="38" t="s">
        <v>27</v>
      </c>
      <c r="B32" s="35">
        <v>3</v>
      </c>
      <c r="C32" s="36">
        <v>5707086</v>
      </c>
      <c r="D32" s="36">
        <v>359</v>
      </c>
      <c r="E32" s="44">
        <v>100</v>
      </c>
      <c r="F32" s="44">
        <v>13.911899999999999</v>
      </c>
      <c r="G32" s="37">
        <v>2.9340000000000002</v>
      </c>
      <c r="H32" s="41"/>
    </row>
    <row r="33" spans="1:8" x14ac:dyDescent="0.25">
      <c r="A33" s="8" t="s">
        <v>28</v>
      </c>
      <c r="B33" s="2">
        <v>1</v>
      </c>
      <c r="C33" s="28">
        <v>2066100</v>
      </c>
      <c r="D33" s="28">
        <v>80</v>
      </c>
      <c r="E33" s="30">
        <v>88.73</v>
      </c>
      <c r="F33" s="30">
        <v>3.0917400000000002</v>
      </c>
      <c r="G33" s="19">
        <v>1.0669999999999999</v>
      </c>
      <c r="H33" s="41"/>
    </row>
    <row r="34" spans="1:8" x14ac:dyDescent="0.25">
      <c r="A34" s="8" t="s">
        <v>29</v>
      </c>
      <c r="B34" s="2">
        <v>2</v>
      </c>
      <c r="C34" s="28">
        <v>8199849</v>
      </c>
      <c r="D34" s="28">
        <v>367</v>
      </c>
      <c r="E34" s="30">
        <v>100</v>
      </c>
      <c r="F34" s="30">
        <v>15.2159</v>
      </c>
      <c r="G34" s="19">
        <v>4.22</v>
      </c>
      <c r="H34" s="41"/>
    </row>
    <row r="35" spans="1:8" x14ac:dyDescent="0.25">
      <c r="A35" s="38" t="s">
        <v>30</v>
      </c>
      <c r="B35" s="35">
        <v>3</v>
      </c>
      <c r="C35" s="36">
        <v>4273692</v>
      </c>
      <c r="D35" s="36">
        <v>181</v>
      </c>
      <c r="E35" s="44">
        <v>98.42</v>
      </c>
      <c r="F35" s="44">
        <v>7.008</v>
      </c>
      <c r="G35" s="37">
        <v>2.2029999999999998</v>
      </c>
      <c r="H35" s="41"/>
    </row>
    <row r="36" spans="1:8" x14ac:dyDescent="0.25">
      <c r="A36" s="8" t="s">
        <v>31</v>
      </c>
      <c r="B36" s="2">
        <v>1</v>
      </c>
      <c r="C36" s="28">
        <v>3368745</v>
      </c>
      <c r="D36" s="28">
        <v>9</v>
      </c>
      <c r="E36" s="30">
        <v>30.11</v>
      </c>
      <c r="F36" s="30">
        <v>0.35753499999999999</v>
      </c>
      <c r="G36" s="19">
        <v>1.7370000000000001</v>
      </c>
      <c r="H36" s="41"/>
    </row>
    <row r="37" spans="1:8" x14ac:dyDescent="0.25">
      <c r="A37" s="8" t="s">
        <v>32</v>
      </c>
      <c r="B37" s="2">
        <v>2</v>
      </c>
      <c r="C37" s="28">
        <v>2318089</v>
      </c>
      <c r="D37" s="28">
        <v>16</v>
      </c>
      <c r="E37" s="30">
        <v>46.45</v>
      </c>
      <c r="F37" s="30">
        <v>0.69060699999999997</v>
      </c>
      <c r="G37" s="19">
        <v>1.1970000000000001</v>
      </c>
      <c r="H37" s="41"/>
    </row>
    <row r="38" spans="1:8" x14ac:dyDescent="0.25">
      <c r="A38" s="38" t="s">
        <v>33</v>
      </c>
      <c r="B38" s="35">
        <v>3</v>
      </c>
      <c r="C38" s="36">
        <v>6638663</v>
      </c>
      <c r="D38" s="36">
        <v>26</v>
      </c>
      <c r="E38" s="44">
        <v>58.98</v>
      </c>
      <c r="F38" s="44">
        <v>1.13611</v>
      </c>
      <c r="G38" s="37">
        <v>3.4140000000000001</v>
      </c>
      <c r="H38" s="41"/>
    </row>
    <row r="39" spans="1:8" x14ac:dyDescent="0.25">
      <c r="A39" s="8" t="s">
        <v>34</v>
      </c>
      <c r="B39" s="2">
        <v>1</v>
      </c>
      <c r="C39" s="28">
        <v>2736904</v>
      </c>
      <c r="D39" s="28">
        <v>30</v>
      </c>
      <c r="E39" s="30">
        <v>56.36</v>
      </c>
      <c r="F39" s="30">
        <v>1.1502300000000001</v>
      </c>
      <c r="G39" s="19">
        <v>1.4119999999999999</v>
      </c>
      <c r="H39" s="41"/>
    </row>
    <row r="40" spans="1:8" x14ac:dyDescent="0.25">
      <c r="A40" s="8" t="s">
        <v>35</v>
      </c>
      <c r="B40" s="2">
        <v>2</v>
      </c>
      <c r="C40" s="28">
        <v>4394642</v>
      </c>
      <c r="D40" s="28">
        <v>16</v>
      </c>
      <c r="E40" s="30">
        <v>50.24</v>
      </c>
      <c r="F40" s="30">
        <v>0.62270700000000001</v>
      </c>
      <c r="G40" s="19">
        <v>2.2610000000000001</v>
      </c>
      <c r="H40" s="41"/>
    </row>
    <row r="41" spans="1:8" x14ac:dyDescent="0.25">
      <c r="A41" s="38" t="s">
        <v>36</v>
      </c>
      <c r="B41" s="35">
        <v>3</v>
      </c>
      <c r="C41" s="36">
        <v>5763604</v>
      </c>
      <c r="D41" s="36">
        <v>38</v>
      </c>
      <c r="E41" s="44">
        <v>75</v>
      </c>
      <c r="F41" s="44">
        <v>1.57958</v>
      </c>
      <c r="G41" s="37">
        <v>2.97</v>
      </c>
      <c r="H41" s="41"/>
    </row>
    <row r="42" spans="1:8" x14ac:dyDescent="0.25">
      <c r="A42" s="8" t="s">
        <v>37</v>
      </c>
      <c r="B42" s="2">
        <v>1</v>
      </c>
      <c r="C42" s="28">
        <v>2360690</v>
      </c>
      <c r="D42" s="28">
        <v>3</v>
      </c>
      <c r="E42" s="30">
        <v>11.32</v>
      </c>
      <c r="F42" s="30">
        <v>0.140819</v>
      </c>
      <c r="G42" s="19">
        <v>1.22</v>
      </c>
      <c r="H42" s="41"/>
    </row>
    <row r="43" spans="1:8" x14ac:dyDescent="0.25">
      <c r="A43" s="8" t="s">
        <v>38</v>
      </c>
      <c r="B43" s="2">
        <v>2</v>
      </c>
      <c r="C43" s="28">
        <v>6072515</v>
      </c>
      <c r="D43" s="28">
        <v>6</v>
      </c>
      <c r="E43" s="30">
        <v>25.83</v>
      </c>
      <c r="F43" s="30">
        <v>0.28994799999999998</v>
      </c>
      <c r="G43" s="19">
        <v>3.1259999999999999</v>
      </c>
      <c r="H43" s="41"/>
    </row>
    <row r="44" spans="1:8" x14ac:dyDescent="0.25">
      <c r="A44" s="38" t="s">
        <v>39</v>
      </c>
      <c r="B44" s="35">
        <v>3</v>
      </c>
      <c r="C44" s="36">
        <v>4060730</v>
      </c>
      <c r="D44" s="36">
        <v>3</v>
      </c>
      <c r="E44" s="44">
        <v>12.78</v>
      </c>
      <c r="F44" s="44">
        <v>0.127803</v>
      </c>
      <c r="G44" s="37">
        <v>2.089</v>
      </c>
      <c r="H44" s="41"/>
    </row>
    <row r="45" spans="1:8" x14ac:dyDescent="0.25">
      <c r="A45" s="8" t="s">
        <v>40</v>
      </c>
      <c r="B45" s="2">
        <v>1</v>
      </c>
      <c r="C45" s="28">
        <v>1726302</v>
      </c>
      <c r="D45" s="28">
        <v>0</v>
      </c>
      <c r="E45" s="30">
        <v>0</v>
      </c>
      <c r="F45" s="30">
        <v>0</v>
      </c>
      <c r="G45" s="19">
        <v>0.89800000000000002</v>
      </c>
      <c r="H45" s="41"/>
    </row>
    <row r="46" spans="1:8" x14ac:dyDescent="0.25">
      <c r="A46" s="8" t="s">
        <v>41</v>
      </c>
      <c r="B46" s="2">
        <v>2</v>
      </c>
      <c r="C46" s="28">
        <v>1735726</v>
      </c>
      <c r="D46" s="28">
        <v>0</v>
      </c>
      <c r="E46" s="30">
        <v>0</v>
      </c>
      <c r="F46" s="30">
        <v>0</v>
      </c>
      <c r="G46" s="19">
        <v>0.90300000000000002</v>
      </c>
      <c r="H46" s="41"/>
    </row>
    <row r="47" spans="1:8" x14ac:dyDescent="0.25">
      <c r="A47" s="38" t="s">
        <v>42</v>
      </c>
      <c r="B47" s="35">
        <v>3</v>
      </c>
      <c r="C47" s="36">
        <v>2729793</v>
      </c>
      <c r="D47" s="36">
        <v>1</v>
      </c>
      <c r="E47" s="44">
        <v>1.62</v>
      </c>
      <c r="F47" s="44">
        <v>1.6151800000000001E-2</v>
      </c>
      <c r="G47" s="37">
        <v>1.409</v>
      </c>
      <c r="H47" s="41"/>
    </row>
    <row r="48" spans="1:8" x14ac:dyDescent="0.25">
      <c r="A48" s="8" t="s">
        <v>203</v>
      </c>
      <c r="B48" s="9">
        <v>1</v>
      </c>
      <c r="C48" s="29">
        <v>3584332</v>
      </c>
      <c r="D48" s="29">
        <v>0</v>
      </c>
      <c r="E48" s="42">
        <v>0</v>
      </c>
      <c r="F48" s="42">
        <v>0</v>
      </c>
      <c r="G48" s="32">
        <v>1.843</v>
      </c>
      <c r="H48" s="41"/>
    </row>
    <row r="49" spans="1:8" x14ac:dyDescent="0.25">
      <c r="A49" s="8" t="s">
        <v>204</v>
      </c>
      <c r="B49" s="9">
        <v>2</v>
      </c>
      <c r="C49" s="29">
        <v>2909946</v>
      </c>
      <c r="D49" s="29">
        <v>0</v>
      </c>
      <c r="E49" s="42">
        <v>0</v>
      </c>
      <c r="F49" s="42">
        <v>0</v>
      </c>
      <c r="G49" s="32">
        <v>1.5049999999999999</v>
      </c>
      <c r="H49" s="41"/>
    </row>
    <row r="50" spans="1:8" x14ac:dyDescent="0.25">
      <c r="A50" s="38" t="s">
        <v>207</v>
      </c>
      <c r="B50" s="35">
        <v>3</v>
      </c>
      <c r="C50" s="36">
        <v>10524137</v>
      </c>
      <c r="D50" s="36">
        <v>0</v>
      </c>
      <c r="E50" s="44">
        <v>0</v>
      </c>
      <c r="F50" s="44">
        <v>0</v>
      </c>
      <c r="G50" s="37">
        <v>2.605</v>
      </c>
      <c r="H50" s="41"/>
    </row>
    <row r="51" spans="1:8" x14ac:dyDescent="0.25">
      <c r="A51" s="8" t="s">
        <v>206</v>
      </c>
      <c r="B51" s="9">
        <v>1</v>
      </c>
      <c r="C51" s="29">
        <v>5059985</v>
      </c>
      <c r="D51" s="29">
        <v>0</v>
      </c>
      <c r="E51" s="42">
        <v>0</v>
      </c>
      <c r="F51" s="42">
        <v>0</v>
      </c>
      <c r="G51" s="32">
        <v>1.5529999999999999</v>
      </c>
      <c r="H51" s="41"/>
    </row>
    <row r="52" spans="1:8" x14ac:dyDescent="0.25">
      <c r="A52" s="8" t="s">
        <v>205</v>
      </c>
      <c r="B52" s="9">
        <v>2</v>
      </c>
      <c r="C52" s="29">
        <v>3018780</v>
      </c>
      <c r="D52" s="29">
        <v>0</v>
      </c>
      <c r="E52" s="42">
        <v>0</v>
      </c>
      <c r="F52" s="42">
        <v>0</v>
      </c>
      <c r="G52" s="32">
        <v>5.4039999999999999</v>
      </c>
      <c r="H52" s="41"/>
    </row>
    <row r="53" spans="1:8" x14ac:dyDescent="0.25">
      <c r="A53" s="38" t="s">
        <v>208</v>
      </c>
      <c r="B53" s="35">
        <v>3</v>
      </c>
      <c r="C53" s="36">
        <v>4733362</v>
      </c>
      <c r="D53" s="36">
        <v>0</v>
      </c>
      <c r="E53" s="44">
        <v>0</v>
      </c>
      <c r="F53" s="44">
        <v>0</v>
      </c>
      <c r="G53" s="37">
        <v>2.4409999999999998</v>
      </c>
      <c r="H53" s="41"/>
    </row>
    <row r="54" spans="1:8" s="27" customFormat="1" x14ac:dyDescent="0.25">
      <c r="C54" s="28"/>
      <c r="D54" s="28"/>
      <c r="E54" s="2"/>
      <c r="F54" s="25"/>
    </row>
    <row r="55" spans="1:8" x14ac:dyDescent="0.25">
      <c r="A55" s="1"/>
      <c r="B55" s="1"/>
      <c r="C55" s="28"/>
      <c r="D55" s="2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Mackie (DEDJTR)</dc:creator>
  <cp:lastModifiedBy>Joanne Mackie (DJPR)</cp:lastModifiedBy>
  <dcterms:created xsi:type="dcterms:W3CDTF">2022-06-13T23:20:11Z</dcterms:created>
  <dcterms:modified xsi:type="dcterms:W3CDTF">2022-10-13T04:23:43Z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0a4df9-c942-4b09-b23a-6c1023f6de27_Enabled">
    <vt:lpwstr>true</vt:lpwstr>
  </property>
  <property fmtid="{D5CDD505-2E9C-101B-9397-08002B2CF9AE}" pid="3" name="MSIP_Label_d00a4df9-c942-4b09-b23a-6c1023f6de27_SetDate">
    <vt:lpwstr>2022-06-14T00:21:12Z</vt:lpwstr>
  </property>
  <property fmtid="{D5CDD505-2E9C-101B-9397-08002B2CF9AE}" pid="4" name="MSIP_Label_d00a4df9-c942-4b09-b23a-6c1023f6de27_Method">
    <vt:lpwstr>Privileged</vt:lpwstr>
  </property>
  <property fmtid="{D5CDD505-2E9C-101B-9397-08002B2CF9AE}" pid="5" name="MSIP_Label_d00a4df9-c942-4b09-b23a-6c1023f6de27_Name">
    <vt:lpwstr>Official (DJPR)</vt:lpwstr>
  </property>
  <property fmtid="{D5CDD505-2E9C-101B-9397-08002B2CF9AE}" pid="6" name="MSIP_Label_d00a4df9-c942-4b09-b23a-6c1023f6de27_SiteId">
    <vt:lpwstr>722ea0be-3e1c-4b11-ad6f-9401d6856e24</vt:lpwstr>
  </property>
  <property fmtid="{D5CDD505-2E9C-101B-9397-08002B2CF9AE}" pid="7" name="MSIP_Label_d00a4df9-c942-4b09-b23a-6c1023f6de27_ActionId">
    <vt:lpwstr>f1c4de84-847a-4f3e-8362-d92698d63981</vt:lpwstr>
  </property>
  <property fmtid="{D5CDD505-2E9C-101B-9397-08002B2CF9AE}" pid="8" name="MSIP_Label_d00a4df9-c942-4b09-b23a-6c1023f6de27_ContentBits">
    <vt:lpwstr>3</vt:lpwstr>
  </property>
</Properties>
</file>