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oli\Articoli scientifici conclusi\2021-Breeding e PCR\Fig-Tab-SM\"/>
    </mc:Choice>
  </mc:AlternateContent>
  <xr:revisionPtr revIDLastSave="0" documentId="13_ncr:1_{28574BB8-C87D-4DD8-81AF-7B72E6781AC0}" xr6:coauthVersionLast="47" xr6:coauthVersionMax="47" xr10:uidLastSave="{00000000-0000-0000-0000-000000000000}"/>
  <bookViews>
    <workbookView xWindow="-108" yWindow="-108" windowWidth="23256" windowHeight="12456" xr2:uid="{A64B4514-FB5E-481D-AE25-8FA67587C664}"/>
  </bookViews>
  <sheets>
    <sheet name="Table S2a" sheetId="1" r:id="rId1"/>
    <sheet name="Table S2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H13" i="2" s="1"/>
  <c r="E13" i="2"/>
  <c r="F13" i="2" s="1"/>
  <c r="E12" i="2"/>
  <c r="D12" i="2"/>
  <c r="H12" i="2" s="1"/>
  <c r="D11" i="2"/>
  <c r="H11" i="2" s="1"/>
  <c r="D10" i="2"/>
  <c r="F10" i="2" s="1"/>
  <c r="E9" i="2"/>
  <c r="D9" i="2" s="1"/>
  <c r="H9" i="2" s="1"/>
  <c r="E8" i="2"/>
  <c r="D8" i="2"/>
  <c r="H8" i="2" s="1"/>
  <c r="E7" i="2"/>
  <c r="D7" i="2" s="1"/>
  <c r="H7" i="2" s="1"/>
  <c r="E6" i="2"/>
  <c r="D6" i="2"/>
  <c r="H6" i="2" s="1"/>
  <c r="D5" i="2"/>
  <c r="H5" i="2" s="1"/>
  <c r="G4" i="2"/>
  <c r="E4" i="2"/>
  <c r="D4" i="2" s="1"/>
  <c r="H4" i="2" s="1"/>
  <c r="E3" i="2"/>
  <c r="D3" i="2"/>
  <c r="H3" i="2" s="1"/>
  <c r="F3" i="2" l="1"/>
  <c r="F9" i="2"/>
  <c r="F7" i="2"/>
  <c r="F8" i="2"/>
  <c r="F12" i="2"/>
  <c r="F4" i="2"/>
  <c r="F5" i="2"/>
  <c r="F11" i="2"/>
  <c r="F6" i="2"/>
  <c r="H10" i="2"/>
</calcChain>
</file>

<file path=xl/sharedStrings.xml><?xml version="1.0" encoding="utf-8"?>
<sst xmlns="http://schemas.openxmlformats.org/spreadsheetml/2006/main" count="97" uniqueCount="75">
  <si>
    <t>Population code</t>
  </si>
  <si>
    <t>Seed parent</t>
  </si>
  <si>
    <t>Pollen donor</t>
  </si>
  <si>
    <t>Segregating loci</t>
  </si>
  <si>
    <t>Amplified SSR</t>
  </si>
  <si>
    <t>Year of analysis</t>
  </si>
  <si>
    <t>Samples</t>
  </si>
  <si>
    <t>Complete data</t>
  </si>
  <si>
    <t>%</t>
  </si>
  <si>
    <t>19_33</t>
  </si>
  <si>
    <t>Glera</t>
  </si>
  <si>
    <t>01-01-686</t>
  </si>
  <si>
    <t>Rpv12; Rpv1/Run1</t>
  </si>
  <si>
    <t>UDV360; VMC4f3.1</t>
  </si>
  <si>
    <t>19_34</t>
  </si>
  <si>
    <t>01-01-881</t>
  </si>
  <si>
    <t>19_35</t>
  </si>
  <si>
    <t>Floreal</t>
  </si>
  <si>
    <t>Rpv3.1; Rpv1/Run1; Ren3/Ren9</t>
  </si>
  <si>
    <t>VMC7f2; Gf15-28; VMC8g9</t>
  </si>
  <si>
    <t>20_38</t>
  </si>
  <si>
    <t>Vc531_039</t>
  </si>
  <si>
    <t>Rpv3.1; Rpv12; Rpv1/Run1; Ren1.1</t>
  </si>
  <si>
    <t>VMC7f2; UDV360; VMC8g9; sc47-20</t>
  </si>
  <si>
    <t>20_41</t>
  </si>
  <si>
    <t>SK-00-1/7</t>
  </si>
  <si>
    <t>Rpv3.1; Rpv12; Rpv1/Run1; Ren3/Ren9</t>
  </si>
  <si>
    <t>VMC7f2; UDV360; VMC8g9; Gf15-28</t>
  </si>
  <si>
    <t>20_42</t>
  </si>
  <si>
    <t>Vc156_1017</t>
  </si>
  <si>
    <t>20_43</t>
  </si>
  <si>
    <t>Vc109_033</t>
  </si>
  <si>
    <t>Rpv12; Rpv1/Run1; Ren3/Ren9</t>
  </si>
  <si>
    <t>UDV350; VMC8g9; Gf15-28</t>
  </si>
  <si>
    <t>21_44</t>
  </si>
  <si>
    <t>Shavtsitska</t>
  </si>
  <si>
    <t>14_05d_023</t>
  </si>
  <si>
    <t>Rpv3.3; Rpv10; Ren1.2; Ren3/Ren9</t>
  </si>
  <si>
    <t>UDV734; Gf09-47; SC8-0071-014; Gf15-30</t>
  </si>
  <si>
    <t>21_45</t>
  </si>
  <si>
    <t>Souvignier gris</t>
  </si>
  <si>
    <t>Rpv3.2; Rpv12; Rpv1/Run1; Ren3/Ren9</t>
  </si>
  <si>
    <t>UDV734; UDV350; VMC4f3.1; Gf15-30</t>
  </si>
  <si>
    <t>Seedlings</t>
  </si>
  <si>
    <t>Complete SSR data</t>
  </si>
  <si>
    <t>Partial SSR data</t>
  </si>
  <si>
    <t>No SSR data</t>
  </si>
  <si>
    <t>Totals</t>
  </si>
  <si>
    <t>Marker</t>
  </si>
  <si>
    <t>Dye</t>
  </si>
  <si>
    <t>Missing data</t>
  </si>
  <si>
    <t>Rpv3</t>
  </si>
  <si>
    <t>UDV734</t>
  </si>
  <si>
    <t>NED</t>
  </si>
  <si>
    <t>VMC7f2</t>
  </si>
  <si>
    <t>FAM</t>
  </si>
  <si>
    <t>Rpv10</t>
  </si>
  <si>
    <t>Gf09-47</t>
  </si>
  <si>
    <t>VIC</t>
  </si>
  <si>
    <t>Rpv12</t>
  </si>
  <si>
    <t>UDV350</t>
  </si>
  <si>
    <t>UDV360</t>
  </si>
  <si>
    <t>Rpv1/Run1</t>
  </si>
  <si>
    <t>VMC4f3.1</t>
  </si>
  <si>
    <t>PET</t>
  </si>
  <si>
    <t>VMC8g9</t>
  </si>
  <si>
    <t>Ren1</t>
  </si>
  <si>
    <t>SC8-0071-014</t>
  </si>
  <si>
    <t>sc47_20</t>
  </si>
  <si>
    <t>Ren3/Ren9</t>
  </si>
  <si>
    <t>Gf15-30</t>
  </si>
  <si>
    <t>Gf15-28</t>
  </si>
  <si>
    <t>Locus/Loci</t>
  </si>
  <si>
    <r>
      <t xml:space="preserve">Table S3a. </t>
    </r>
    <r>
      <rPr>
        <sz val="10"/>
        <color theme="1"/>
        <rFont val="Palatino Linotype"/>
        <family val="1"/>
      </rPr>
      <t>Multiplex-PCR efficiency results yielded from the screening of the cross populations.</t>
    </r>
  </si>
  <si>
    <r>
      <t xml:space="preserve">Table S3b. </t>
    </r>
    <r>
      <rPr>
        <sz val="10"/>
        <color theme="1"/>
        <rFont val="Palatino Linotype"/>
        <family val="1"/>
      </rPr>
      <t>SSR efficiency results yielded from the screening of the cross populations.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</si>
</sst>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10"/>
      <name val="Palatino Linotype"/>
      <family val="1"/>
    </font>
    <font>
      <i/>
      <sz val="10"/>
      <name val="Palatino Linotype"/>
      <family val="1"/>
    </font>
    <font>
      <i/>
      <sz val="10"/>
      <color rgb="FF000000"/>
      <name val="Palatino Linotype"/>
      <family val="1"/>
    </font>
    <font>
      <sz val="10"/>
      <color rgb="FF00000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" fontId="3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0" xfId="0" applyFont="1" applyFill="1"/>
    <xf numFmtId="0" fontId="7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/>
    </xf>
    <xf numFmtId="0" fontId="6" fillId="2" borderId="0" xfId="0" applyFont="1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F82E8-07AA-4D86-8743-E0F10EC3DEC5}">
  <dimension ref="A1:M14"/>
  <sheetViews>
    <sheetView showGridLines="0" tabSelected="1" workbookViewId="0">
      <selection activeCell="C17" sqref="C17"/>
    </sheetView>
  </sheetViews>
  <sheetFormatPr defaultRowHeight="15" x14ac:dyDescent="0.35"/>
  <cols>
    <col min="1" max="1" width="10.5546875" style="1" bestFit="1" customWidth="1"/>
    <col min="2" max="2" width="12.77734375" style="1" bestFit="1" customWidth="1"/>
    <col min="3" max="3" width="11.21875" style="1" bestFit="1" customWidth="1"/>
    <col min="4" max="4" width="34.44140625" style="1" bestFit="1" customWidth="1"/>
    <col min="5" max="5" width="37.5546875" style="1" bestFit="1" customWidth="1"/>
    <col min="6" max="6" width="7.77734375" style="1" bestFit="1" customWidth="1"/>
    <col min="7" max="13" width="9.77734375" style="1" customWidth="1"/>
    <col min="14" max="16384" width="8.88671875" style="1"/>
  </cols>
  <sheetData>
    <row r="1" spans="1:13" x14ac:dyDescent="0.35">
      <c r="A1" s="24" t="s">
        <v>73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45" x14ac:dyDescent="0.3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1" t="s">
        <v>43</v>
      </c>
      <c r="H2" s="10" t="s">
        <v>44</v>
      </c>
      <c r="I2" s="11" t="s">
        <v>8</v>
      </c>
      <c r="J2" s="10" t="s">
        <v>45</v>
      </c>
      <c r="K2" s="11" t="s">
        <v>8</v>
      </c>
      <c r="L2" s="10" t="s">
        <v>46</v>
      </c>
      <c r="M2" s="11" t="s">
        <v>8</v>
      </c>
    </row>
    <row r="3" spans="1:13" ht="16.8" x14ac:dyDescent="0.35">
      <c r="A3" s="2" t="s">
        <v>9</v>
      </c>
      <c r="B3" s="3" t="s">
        <v>10</v>
      </c>
      <c r="C3" s="3" t="s">
        <v>11</v>
      </c>
      <c r="D3" s="4" t="s">
        <v>12</v>
      </c>
      <c r="E3" s="3" t="s">
        <v>13</v>
      </c>
      <c r="F3" s="3">
        <v>2020</v>
      </c>
      <c r="G3" s="2">
        <v>312</v>
      </c>
      <c r="H3" s="2">
        <v>307</v>
      </c>
      <c r="I3" s="5">
        <v>0.98397435897435892</v>
      </c>
      <c r="J3" s="2">
        <v>3</v>
      </c>
      <c r="K3" s="5">
        <v>9.6153846153846159E-3</v>
      </c>
      <c r="L3" s="2">
        <v>2</v>
      </c>
      <c r="M3" s="5">
        <v>6.41025641025641E-3</v>
      </c>
    </row>
    <row r="4" spans="1:13" ht="16.8" x14ac:dyDescent="0.35">
      <c r="A4" s="2" t="s">
        <v>14</v>
      </c>
      <c r="B4" s="3" t="s">
        <v>10</v>
      </c>
      <c r="C4" s="3" t="s">
        <v>15</v>
      </c>
      <c r="D4" s="4" t="s">
        <v>12</v>
      </c>
      <c r="E4" s="3" t="s">
        <v>13</v>
      </c>
      <c r="F4" s="3">
        <v>2020</v>
      </c>
      <c r="G4" s="2">
        <v>134</v>
      </c>
      <c r="H4" s="2">
        <v>130</v>
      </c>
      <c r="I4" s="5">
        <v>0.97014925373134331</v>
      </c>
      <c r="J4" s="2">
        <v>2</v>
      </c>
      <c r="K4" s="5">
        <v>1.4925373134328358E-2</v>
      </c>
      <c r="L4" s="2">
        <v>2</v>
      </c>
      <c r="M4" s="5">
        <v>1.4925373134328358E-2</v>
      </c>
    </row>
    <row r="5" spans="1:13" ht="16.8" x14ac:dyDescent="0.35">
      <c r="A5" s="2" t="s">
        <v>16</v>
      </c>
      <c r="B5" s="3" t="s">
        <v>10</v>
      </c>
      <c r="C5" s="3" t="s">
        <v>17</v>
      </c>
      <c r="D5" s="4" t="s">
        <v>18</v>
      </c>
      <c r="E5" s="3" t="s">
        <v>19</v>
      </c>
      <c r="F5" s="3">
        <v>2020</v>
      </c>
      <c r="G5" s="2">
        <v>288</v>
      </c>
      <c r="H5" s="2">
        <v>267</v>
      </c>
      <c r="I5" s="5">
        <v>0.92708333333333337</v>
      </c>
      <c r="J5" s="2">
        <v>18</v>
      </c>
      <c r="K5" s="5">
        <v>6.25E-2</v>
      </c>
      <c r="L5" s="2">
        <v>3</v>
      </c>
      <c r="M5" s="5">
        <v>1.0416666666666666E-2</v>
      </c>
    </row>
    <row r="6" spans="1:13" ht="15" customHeight="1" x14ac:dyDescent="0.35">
      <c r="A6" s="25" t="s">
        <v>20</v>
      </c>
      <c r="B6" s="25" t="s">
        <v>10</v>
      </c>
      <c r="C6" s="25" t="s">
        <v>21</v>
      </c>
      <c r="D6" s="27" t="s">
        <v>22</v>
      </c>
      <c r="E6" s="26" t="s">
        <v>23</v>
      </c>
      <c r="F6" s="2">
        <v>2021</v>
      </c>
      <c r="G6" s="2">
        <v>899</v>
      </c>
      <c r="H6" s="2">
        <v>879</v>
      </c>
      <c r="I6" s="5">
        <v>0.97775305895439379</v>
      </c>
      <c r="J6" s="2">
        <v>6</v>
      </c>
      <c r="K6" s="5">
        <v>6.6740823136818691E-3</v>
      </c>
      <c r="L6" s="2">
        <v>14</v>
      </c>
      <c r="M6" s="5">
        <v>1.557285873192436E-2</v>
      </c>
    </row>
    <row r="7" spans="1:13" ht="15" customHeight="1" x14ac:dyDescent="0.35">
      <c r="A7" s="25"/>
      <c r="B7" s="25"/>
      <c r="C7" s="25"/>
      <c r="D7" s="27"/>
      <c r="E7" s="26"/>
      <c r="F7" s="2">
        <v>2022</v>
      </c>
      <c r="G7" s="2">
        <v>797</v>
      </c>
      <c r="H7" s="2">
        <v>782</v>
      </c>
      <c r="I7" s="5">
        <v>0.98117942283563364</v>
      </c>
      <c r="J7" s="2">
        <v>8</v>
      </c>
      <c r="K7" s="5">
        <v>1.0037641154328732E-2</v>
      </c>
      <c r="L7" s="2">
        <v>7</v>
      </c>
      <c r="M7" s="5">
        <v>8.7829360100376407E-3</v>
      </c>
    </row>
    <row r="8" spans="1:13" ht="15" customHeight="1" x14ac:dyDescent="0.35">
      <c r="A8" s="25" t="s">
        <v>24</v>
      </c>
      <c r="B8" s="26" t="s">
        <v>25</v>
      </c>
      <c r="C8" s="26" t="s">
        <v>10</v>
      </c>
      <c r="D8" s="27" t="s">
        <v>26</v>
      </c>
      <c r="E8" s="26" t="s">
        <v>27</v>
      </c>
      <c r="F8" s="2">
        <v>2021</v>
      </c>
      <c r="G8" s="2">
        <v>549</v>
      </c>
      <c r="H8" s="2">
        <v>541</v>
      </c>
      <c r="I8" s="5">
        <v>0.98542805100182151</v>
      </c>
      <c r="J8" s="2">
        <v>6</v>
      </c>
      <c r="K8" s="5">
        <v>1.092896174863388E-2</v>
      </c>
      <c r="L8" s="2">
        <v>2</v>
      </c>
      <c r="M8" s="5">
        <v>3.6429872495446266E-3</v>
      </c>
    </row>
    <row r="9" spans="1:13" ht="15" customHeight="1" x14ac:dyDescent="0.35">
      <c r="A9" s="25"/>
      <c r="B9" s="26"/>
      <c r="C9" s="26"/>
      <c r="D9" s="27"/>
      <c r="E9" s="26"/>
      <c r="F9" s="2">
        <v>2022</v>
      </c>
      <c r="G9" s="2">
        <v>1205</v>
      </c>
      <c r="H9" s="2">
        <v>1157</v>
      </c>
      <c r="I9" s="5">
        <v>0.96016597510373447</v>
      </c>
      <c r="J9" s="2">
        <v>44</v>
      </c>
      <c r="K9" s="5">
        <v>3.6514522821576766E-2</v>
      </c>
      <c r="L9" s="2">
        <v>4</v>
      </c>
      <c r="M9" s="5">
        <v>3.3195020746887966E-3</v>
      </c>
    </row>
    <row r="10" spans="1:13" ht="16.8" x14ac:dyDescent="0.35">
      <c r="A10" s="2" t="s">
        <v>28</v>
      </c>
      <c r="B10" s="2" t="s">
        <v>10</v>
      </c>
      <c r="C10" s="2" t="s">
        <v>29</v>
      </c>
      <c r="D10" s="4" t="s">
        <v>12</v>
      </c>
      <c r="E10" s="2" t="s">
        <v>13</v>
      </c>
      <c r="F10" s="2">
        <v>2021</v>
      </c>
      <c r="G10" s="2">
        <v>1620</v>
      </c>
      <c r="H10" s="2">
        <v>1617</v>
      </c>
      <c r="I10" s="5">
        <v>0.99814814814814812</v>
      </c>
      <c r="J10" s="2">
        <v>0</v>
      </c>
      <c r="K10" s="5">
        <v>0</v>
      </c>
      <c r="L10" s="2">
        <v>3</v>
      </c>
      <c r="M10" s="5">
        <v>1.8518518518518519E-3</v>
      </c>
    </row>
    <row r="11" spans="1:13" ht="16.8" x14ac:dyDescent="0.35">
      <c r="A11" s="2" t="s">
        <v>30</v>
      </c>
      <c r="B11" s="2" t="s">
        <v>10</v>
      </c>
      <c r="C11" s="6" t="s">
        <v>31</v>
      </c>
      <c r="D11" s="4" t="s">
        <v>32</v>
      </c>
      <c r="E11" s="3" t="s">
        <v>33</v>
      </c>
      <c r="F11" s="2">
        <v>2021</v>
      </c>
      <c r="G11" s="2">
        <v>1476</v>
      </c>
      <c r="H11" s="2">
        <v>1447</v>
      </c>
      <c r="I11" s="5">
        <v>0.98035230352303526</v>
      </c>
      <c r="J11" s="2">
        <v>25</v>
      </c>
      <c r="K11" s="5">
        <v>1.6937669376693765E-2</v>
      </c>
      <c r="L11" s="2">
        <v>4</v>
      </c>
      <c r="M11" s="5">
        <v>2.7100271002710027E-3</v>
      </c>
    </row>
    <row r="12" spans="1:13" ht="16.8" x14ac:dyDescent="0.35">
      <c r="A12" s="2" t="s">
        <v>34</v>
      </c>
      <c r="B12" s="6" t="s">
        <v>35</v>
      </c>
      <c r="C12" s="6" t="s">
        <v>36</v>
      </c>
      <c r="D12" s="4" t="s">
        <v>37</v>
      </c>
      <c r="E12" s="2" t="s">
        <v>38</v>
      </c>
      <c r="F12" s="2">
        <v>2022</v>
      </c>
      <c r="G12" s="2">
        <v>592</v>
      </c>
      <c r="H12" s="2">
        <v>580</v>
      </c>
      <c r="I12" s="5">
        <v>0.97972972972972971</v>
      </c>
      <c r="J12" s="2">
        <v>7</v>
      </c>
      <c r="K12" s="5">
        <v>1.1824324324324325E-2</v>
      </c>
      <c r="L12" s="2">
        <v>5</v>
      </c>
      <c r="M12" s="5">
        <v>8.4459459459459464E-3</v>
      </c>
    </row>
    <row r="13" spans="1:13" ht="16.8" x14ac:dyDescent="0.35">
      <c r="A13" s="2" t="s">
        <v>39</v>
      </c>
      <c r="B13" s="6" t="s">
        <v>40</v>
      </c>
      <c r="C13" s="6" t="s">
        <v>31</v>
      </c>
      <c r="D13" s="4" t="s">
        <v>41</v>
      </c>
      <c r="E13" s="2" t="s">
        <v>42</v>
      </c>
      <c r="F13" s="2">
        <v>2022</v>
      </c>
      <c r="G13" s="2">
        <v>568</v>
      </c>
      <c r="H13" s="2">
        <v>567</v>
      </c>
      <c r="I13" s="5">
        <v>0.99823943661971826</v>
      </c>
      <c r="J13" s="2">
        <v>1</v>
      </c>
      <c r="K13" s="5">
        <v>1.7605633802816902E-3</v>
      </c>
      <c r="L13" s="2">
        <v>0</v>
      </c>
      <c r="M13" s="5">
        <v>0</v>
      </c>
    </row>
    <row r="14" spans="1:13" x14ac:dyDescent="0.35">
      <c r="A14" s="7"/>
      <c r="B14" s="7"/>
      <c r="C14" s="7"/>
      <c r="D14" s="7"/>
      <c r="E14" s="7"/>
      <c r="F14" s="8" t="s">
        <v>47</v>
      </c>
      <c r="G14" s="8">
        <v>8440</v>
      </c>
      <c r="H14" s="8">
        <v>8274</v>
      </c>
      <c r="I14" s="9">
        <v>0.98033175355450242</v>
      </c>
      <c r="J14" s="8">
        <v>120</v>
      </c>
      <c r="K14" s="9">
        <v>1.4218009478672985E-2</v>
      </c>
      <c r="L14" s="8">
        <v>46</v>
      </c>
      <c r="M14" s="9">
        <v>5.4502369668246444E-3</v>
      </c>
    </row>
  </sheetData>
  <mergeCells count="11">
    <mergeCell ref="A1:M1"/>
    <mergeCell ref="A8:A9"/>
    <mergeCell ref="B8:B9"/>
    <mergeCell ref="C8:C9"/>
    <mergeCell ref="D8:D9"/>
    <mergeCell ref="E8:E9"/>
    <mergeCell ref="A6:A7"/>
    <mergeCell ref="B6:B7"/>
    <mergeCell ref="C6:C7"/>
    <mergeCell ref="D6:D7"/>
    <mergeCell ref="E6:E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B7B5-3E95-43A1-9A90-833ECE55BEF1}">
  <dimension ref="A1:H13"/>
  <sheetViews>
    <sheetView showGridLines="0" workbookViewId="0">
      <selection activeCell="H11" sqref="H11"/>
    </sheetView>
  </sheetViews>
  <sheetFormatPr defaultRowHeight="15" x14ac:dyDescent="0.35"/>
  <cols>
    <col min="1" max="2" width="13.77734375" style="12" customWidth="1"/>
    <col min="3" max="8" width="10.77734375" style="12" customWidth="1"/>
    <col min="9" max="16384" width="8.88671875" style="12"/>
  </cols>
  <sheetData>
    <row r="1" spans="1:8" x14ac:dyDescent="0.35">
      <c r="A1" s="30" t="s">
        <v>74</v>
      </c>
      <c r="B1" s="30"/>
      <c r="C1" s="30"/>
      <c r="D1" s="30"/>
      <c r="E1" s="30"/>
      <c r="F1" s="30"/>
      <c r="G1" s="30"/>
      <c r="H1" s="30"/>
    </row>
    <row r="2" spans="1:8" ht="30" x14ac:dyDescent="0.35">
      <c r="A2" s="11" t="s">
        <v>72</v>
      </c>
      <c r="B2" s="11" t="s">
        <v>48</v>
      </c>
      <c r="C2" s="11" t="s">
        <v>49</v>
      </c>
      <c r="D2" s="11" t="s">
        <v>6</v>
      </c>
      <c r="E2" s="10" t="s">
        <v>7</v>
      </c>
      <c r="F2" s="11" t="s">
        <v>8</v>
      </c>
      <c r="G2" s="10" t="s">
        <v>50</v>
      </c>
      <c r="H2" s="11" t="s">
        <v>8</v>
      </c>
    </row>
    <row r="3" spans="1:8" x14ac:dyDescent="0.35">
      <c r="A3" s="31" t="s">
        <v>51</v>
      </c>
      <c r="B3" s="13" t="s">
        <v>52</v>
      </c>
      <c r="C3" s="14" t="s">
        <v>53</v>
      </c>
      <c r="D3" s="2">
        <f t="shared" ref="D3:D12" si="0">+E3+G3</f>
        <v>1154</v>
      </c>
      <c r="E3" s="2">
        <f>582+567</f>
        <v>1149</v>
      </c>
      <c r="F3" s="5">
        <f t="shared" ref="F3:F13" si="1">+E3/D3</f>
        <v>0.99566724436741771</v>
      </c>
      <c r="G3" s="2">
        <v>5</v>
      </c>
      <c r="H3" s="5">
        <f t="shared" ref="H3:H13" si="2">+G3/D3</f>
        <v>4.3327556325823222E-3</v>
      </c>
    </row>
    <row r="4" spans="1:8" x14ac:dyDescent="0.35">
      <c r="A4" s="31"/>
      <c r="B4" s="13" t="s">
        <v>54</v>
      </c>
      <c r="C4" s="14" t="s">
        <v>55</v>
      </c>
      <c r="D4" s="2">
        <f t="shared" si="0"/>
        <v>3708</v>
      </c>
      <c r="E4" s="2">
        <f>285+1670+1745</f>
        <v>3700</v>
      </c>
      <c r="F4" s="5">
        <f t="shared" si="1"/>
        <v>0.99784250269687158</v>
      </c>
      <c r="G4" s="2">
        <f>5+3</f>
        <v>8</v>
      </c>
      <c r="H4" s="5">
        <f t="shared" si="2"/>
        <v>2.1574973031283709E-3</v>
      </c>
    </row>
    <row r="5" spans="1:8" ht="16.8" x14ac:dyDescent="0.35">
      <c r="A5" s="15" t="s">
        <v>56</v>
      </c>
      <c r="B5" s="13" t="s">
        <v>57</v>
      </c>
      <c r="C5" s="14" t="s">
        <v>58</v>
      </c>
      <c r="D5" s="2">
        <f t="shared" si="0"/>
        <v>587</v>
      </c>
      <c r="E5" s="2">
        <v>586</v>
      </c>
      <c r="F5" s="5">
        <f t="shared" si="1"/>
        <v>0.99829642248722317</v>
      </c>
      <c r="G5" s="2">
        <v>1</v>
      </c>
      <c r="H5" s="5">
        <f t="shared" si="2"/>
        <v>1.7035775127768314E-3</v>
      </c>
    </row>
    <row r="6" spans="1:8" x14ac:dyDescent="0.35">
      <c r="A6" s="31" t="s">
        <v>59</v>
      </c>
      <c r="B6" s="13" t="s">
        <v>60</v>
      </c>
      <c r="C6" s="14" t="s">
        <v>58</v>
      </c>
      <c r="D6" s="2">
        <f t="shared" si="0"/>
        <v>1951</v>
      </c>
      <c r="E6" s="2">
        <f>1413+528</f>
        <v>1941</v>
      </c>
      <c r="F6" s="5">
        <f t="shared" si="1"/>
        <v>0.99487442337262944</v>
      </c>
      <c r="G6" s="13">
        <v>10</v>
      </c>
      <c r="H6" s="5">
        <f t="shared" si="2"/>
        <v>5.1255766273705788E-3</v>
      </c>
    </row>
    <row r="7" spans="1:8" x14ac:dyDescent="0.35">
      <c r="A7" s="31"/>
      <c r="B7" s="13" t="s">
        <v>61</v>
      </c>
      <c r="C7" s="14" t="s">
        <v>53</v>
      </c>
      <c r="D7" s="2">
        <f t="shared" si="0"/>
        <v>5480</v>
      </c>
      <c r="E7" s="2">
        <f>306+131+1674+1748+1617</f>
        <v>5476</v>
      </c>
      <c r="F7" s="5">
        <f t="shared" si="1"/>
        <v>0.99927007299270076</v>
      </c>
      <c r="G7" s="13">
        <v>4</v>
      </c>
      <c r="H7" s="5">
        <f t="shared" si="2"/>
        <v>7.2992700729927003E-4</v>
      </c>
    </row>
    <row r="8" spans="1:8" x14ac:dyDescent="0.35">
      <c r="A8" s="31" t="s">
        <v>62</v>
      </c>
      <c r="B8" s="13" t="s">
        <v>63</v>
      </c>
      <c r="C8" s="14" t="s">
        <v>64</v>
      </c>
      <c r="D8" s="2">
        <f t="shared" si="0"/>
        <v>2626</v>
      </c>
      <c r="E8" s="2">
        <f>307+131+1617+567</f>
        <v>2622</v>
      </c>
      <c r="F8" s="5">
        <f t="shared" si="1"/>
        <v>0.99847677075399843</v>
      </c>
      <c r="G8" s="13">
        <v>4</v>
      </c>
      <c r="H8" s="5">
        <f t="shared" si="2"/>
        <v>1.5232292460015233E-3</v>
      </c>
    </row>
    <row r="9" spans="1:8" x14ac:dyDescent="0.35">
      <c r="A9" s="31"/>
      <c r="B9" s="13" t="s">
        <v>65</v>
      </c>
      <c r="C9" s="14" t="s">
        <v>55</v>
      </c>
      <c r="D9" s="2">
        <f t="shared" si="0"/>
        <v>5180</v>
      </c>
      <c r="E9" s="2">
        <f>275+1667+1747+1472</f>
        <v>5161</v>
      </c>
      <c r="F9" s="5">
        <f t="shared" si="1"/>
        <v>0.99633204633204631</v>
      </c>
      <c r="G9" s="13">
        <v>19</v>
      </c>
      <c r="H9" s="5">
        <f t="shared" si="2"/>
        <v>3.6679536679536679E-3</v>
      </c>
    </row>
    <row r="10" spans="1:8" x14ac:dyDescent="0.35">
      <c r="A10" s="31" t="s">
        <v>66</v>
      </c>
      <c r="B10" s="13" t="s">
        <v>67</v>
      </c>
      <c r="C10" s="14" t="s">
        <v>64</v>
      </c>
      <c r="D10" s="2">
        <f t="shared" si="0"/>
        <v>586</v>
      </c>
      <c r="E10" s="2">
        <v>585</v>
      </c>
      <c r="F10" s="5">
        <f t="shared" si="1"/>
        <v>0.99829351535836175</v>
      </c>
      <c r="G10" s="13">
        <v>1</v>
      </c>
      <c r="H10" s="5">
        <f t="shared" si="2"/>
        <v>1.7064846416382253E-3</v>
      </c>
    </row>
    <row r="11" spans="1:8" x14ac:dyDescent="0.35">
      <c r="A11" s="31"/>
      <c r="B11" s="13" t="s">
        <v>68</v>
      </c>
      <c r="C11" s="14" t="s">
        <v>58</v>
      </c>
      <c r="D11" s="2">
        <f t="shared" si="0"/>
        <v>1675</v>
      </c>
      <c r="E11" s="2">
        <v>1672</v>
      </c>
      <c r="F11" s="5">
        <f t="shared" si="1"/>
        <v>0.99820895522388065</v>
      </c>
      <c r="G11" s="13">
        <v>3</v>
      </c>
      <c r="H11" s="5">
        <f t="shared" si="2"/>
        <v>1.791044776119403E-3</v>
      </c>
    </row>
    <row r="12" spans="1:8" x14ac:dyDescent="0.35">
      <c r="A12" s="28" t="s">
        <v>69</v>
      </c>
      <c r="B12" s="16" t="s">
        <v>70</v>
      </c>
      <c r="C12" s="17" t="s">
        <v>55</v>
      </c>
      <c r="D12" s="18">
        <f t="shared" si="0"/>
        <v>1155</v>
      </c>
      <c r="E12" s="18">
        <f>582+568</f>
        <v>1150</v>
      </c>
      <c r="F12" s="19">
        <f t="shared" si="1"/>
        <v>0.99567099567099571</v>
      </c>
      <c r="G12" s="16">
        <v>5</v>
      </c>
      <c r="H12" s="19">
        <f t="shared" si="2"/>
        <v>4.329004329004329E-3</v>
      </c>
    </row>
    <row r="13" spans="1:8" x14ac:dyDescent="0.35">
      <c r="A13" s="29"/>
      <c r="B13" s="20" t="s">
        <v>71</v>
      </c>
      <c r="C13" s="21" t="s">
        <v>53</v>
      </c>
      <c r="D13" s="22">
        <v>3518</v>
      </c>
      <c r="E13" s="22">
        <f>269+1700+1449</f>
        <v>3418</v>
      </c>
      <c r="F13" s="23">
        <f t="shared" si="1"/>
        <v>0.97157475838544627</v>
      </c>
      <c r="G13" s="20">
        <f>16+48+23</f>
        <v>87</v>
      </c>
      <c r="H13" s="23">
        <f t="shared" si="2"/>
        <v>2.4729960204661741E-2</v>
      </c>
    </row>
  </sheetData>
  <mergeCells count="6">
    <mergeCell ref="A12:A13"/>
    <mergeCell ref="A1:H1"/>
    <mergeCell ref="A3:A4"/>
    <mergeCell ref="A6:A7"/>
    <mergeCell ref="A8:A9"/>
    <mergeCell ref="A10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Table S2a</vt:lpstr>
      <vt:lpstr>Table S2b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Tyrone Possamai</dc:creator>
  <cp:lastModifiedBy>Tyrone Possamai</cp:lastModifiedBy>
  <dcterms:created xsi:type="dcterms:W3CDTF">2023-05-20T07:46:56Z</dcterms:created>
  <dcterms:modified xsi:type="dcterms:W3CDTF">2024-06-01T10:14:39Z</dcterms:modified>
</cp:coreProperties>
</file>