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Thermosynechococcus\Paper\Supplemental_Files\"/>
    </mc:Choice>
  </mc:AlternateContent>
  <bookViews>
    <workbookView xWindow="18990" yWindow="1125" windowWidth="18375" windowHeight="10680" tabRatio="948" firstSheet="6" activeTab="13"/>
  </bookViews>
  <sheets>
    <sheet name="Table_Of_Contents" sheetId="56" r:id="rId1"/>
    <sheet name="Protein_Worksheet" sheetId="17" r:id="rId2"/>
    <sheet name="Amino_Acids" sheetId="2" r:id="rId3"/>
    <sheet name="Biomass" sheetId="3" r:id="rId4"/>
    <sheet name="Central_Metabolism" sheetId="1" r:id="rId5"/>
    <sheet name="Chlorophyll_&amp;_Photosynthesis" sheetId="10" r:id="rId6"/>
    <sheet name="Lipids" sheetId="5" r:id="rId7"/>
    <sheet name="Nucleotides" sheetId="4" r:id="rId8"/>
    <sheet name="Oxidative_Phosphorylation" sheetId="9" r:id="rId9"/>
    <sheet name="Polysaccharide" sheetId="6" r:id="rId10"/>
    <sheet name="Photorespiration" sheetId="20" r:id="rId11"/>
    <sheet name="N_&amp;_S_Assimilation" sheetId="14" r:id="rId12"/>
    <sheet name="Transport" sheetId="8" r:id="rId13"/>
    <sheet name="CNA_Metabolites" sheetId="26" r:id="rId14"/>
    <sheet name="CNA_Reactions" sheetId="19" r:id="rId15"/>
    <sheet name="Biomass_Calculations" sheetId="52" r:id="rId16"/>
    <sheet name="Macromolecule_Calculations" sheetId="53" r:id="rId17"/>
    <sheet name="Composition_Balance" sheetId="55" r:id="rId18"/>
  </sheets>
  <calcPr calcId="171027"/>
</workbook>
</file>

<file path=xl/calcChain.xml><?xml version="1.0" encoding="utf-8"?>
<calcChain xmlns="http://schemas.openxmlformats.org/spreadsheetml/2006/main">
  <c r="H3" i="2" l="1"/>
  <c r="S285" i="19" l="1"/>
  <c r="S265" i="19"/>
  <c r="S240" i="19"/>
  <c r="S239" i="19"/>
  <c r="S237" i="19"/>
  <c r="S236" i="19"/>
  <c r="S235" i="19"/>
  <c r="S234" i="19"/>
  <c r="S233" i="19"/>
  <c r="S232" i="19"/>
  <c r="S259" i="19"/>
  <c r="S258" i="19"/>
  <c r="S257" i="19"/>
  <c r="S256" i="19"/>
  <c r="S255" i="19"/>
  <c r="S157" i="19"/>
  <c r="S156" i="19"/>
  <c r="S155" i="19"/>
  <c r="S141" i="19"/>
  <c r="S140" i="19"/>
  <c r="S136" i="19"/>
  <c r="S282" i="19"/>
  <c r="S132" i="19"/>
  <c r="S130" i="19"/>
  <c r="S127" i="19"/>
  <c r="S245" i="19" l="1"/>
  <c r="S243" i="19"/>
  <c r="S242" i="19"/>
  <c r="S93" i="19"/>
  <c r="S52" i="19"/>
  <c r="S43" i="19"/>
  <c r="S32" i="19"/>
  <c r="S22" i="19"/>
  <c r="S10" i="19"/>
  <c r="C285" i="19" l="1"/>
  <c r="F285" i="19" s="1"/>
  <c r="B285" i="19"/>
  <c r="I285" i="19" s="1"/>
  <c r="A285" i="19"/>
  <c r="R285" i="19" s="1"/>
  <c r="E285" i="19" l="1"/>
  <c r="C5" i="3"/>
  <c r="H3" i="8" l="1"/>
  <c r="H3" i="14"/>
  <c r="H3" i="20"/>
  <c r="H3" i="6"/>
  <c r="H3" i="9"/>
  <c r="H3" i="4"/>
  <c r="H3" i="5"/>
  <c r="H3" i="10"/>
  <c r="H3" i="1"/>
  <c r="J124" i="55" l="1"/>
  <c r="K199" i="55"/>
  <c r="K200" i="55"/>
  <c r="K201" i="55"/>
  <c r="K202" i="55"/>
  <c r="K203" i="55"/>
  <c r="K204" i="55"/>
  <c r="K205" i="55"/>
  <c r="K206" i="55"/>
  <c r="K207" i="55"/>
  <c r="K208" i="55"/>
  <c r="K209" i="55"/>
  <c r="K210" i="55"/>
  <c r="K211" i="55"/>
  <c r="K212" i="55"/>
  <c r="K213" i="55"/>
  <c r="K216" i="55"/>
  <c r="K217" i="55"/>
  <c r="K218" i="55"/>
  <c r="K219" i="55"/>
  <c r="K220" i="55"/>
  <c r="K221" i="55"/>
  <c r="K222" i="55"/>
  <c r="K223" i="55"/>
  <c r="K224" i="55"/>
  <c r="K225" i="55"/>
  <c r="K226" i="55"/>
  <c r="K227" i="55"/>
  <c r="K228" i="55"/>
  <c r="K229" i="55"/>
  <c r="K230" i="55"/>
  <c r="K231" i="55"/>
  <c r="K232" i="55"/>
  <c r="K233" i="55"/>
  <c r="K234" i="55"/>
  <c r="K235" i="55"/>
  <c r="K236" i="55"/>
  <c r="K238" i="55"/>
  <c r="K239" i="55"/>
  <c r="K240" i="55"/>
  <c r="K241" i="55"/>
  <c r="K242" i="55"/>
  <c r="K243" i="55"/>
  <c r="K244" i="55"/>
  <c r="K245" i="55"/>
  <c r="K247" i="55"/>
  <c r="K248" i="55"/>
  <c r="K249" i="55"/>
  <c r="K250" i="55"/>
  <c r="K251" i="55"/>
  <c r="K252" i="55"/>
  <c r="K253" i="55"/>
  <c r="K254" i="55"/>
  <c r="K255" i="55"/>
  <c r="K256" i="55"/>
  <c r="K257" i="55"/>
  <c r="K258" i="55"/>
  <c r="K259" i="55"/>
  <c r="K261" i="55"/>
  <c r="K262" i="55"/>
  <c r="K263" i="55"/>
  <c r="K264" i="55"/>
  <c r="K265" i="55"/>
  <c r="K266" i="55"/>
  <c r="K267" i="55"/>
  <c r="K268" i="55"/>
  <c r="K269" i="55"/>
  <c r="K270" i="55"/>
  <c r="K271" i="55"/>
  <c r="K272" i="55"/>
  <c r="K273" i="55"/>
  <c r="K274" i="55"/>
  <c r="K275" i="55"/>
  <c r="K276" i="55"/>
  <c r="K277" i="55"/>
  <c r="K278" i="55"/>
  <c r="K279" i="55"/>
  <c r="K280" i="55"/>
  <c r="K281" i="55"/>
  <c r="K282" i="55"/>
  <c r="K168" i="55"/>
  <c r="K169" i="55"/>
  <c r="K170" i="55"/>
  <c r="K171" i="55"/>
  <c r="K172" i="55"/>
  <c r="K173" i="55"/>
  <c r="K174" i="55"/>
  <c r="K175" i="55"/>
  <c r="K177" i="55"/>
  <c r="K178" i="55"/>
  <c r="K179" i="55"/>
  <c r="K180" i="55"/>
  <c r="K181" i="55"/>
  <c r="K182" i="55"/>
  <c r="K183" i="55"/>
  <c r="K184" i="55"/>
  <c r="K185" i="55"/>
  <c r="K186" i="55"/>
  <c r="K187" i="55"/>
  <c r="K188" i="55"/>
  <c r="K189" i="55"/>
  <c r="K190" i="55"/>
  <c r="K191" i="55"/>
  <c r="K192" i="55"/>
  <c r="K193" i="55"/>
  <c r="K194" i="55"/>
  <c r="K195" i="55"/>
  <c r="K196" i="55"/>
  <c r="K197" i="55"/>
  <c r="K198" i="55"/>
  <c r="K167" i="55"/>
  <c r="K126" i="55"/>
  <c r="K127" i="55"/>
  <c r="K128" i="55"/>
  <c r="K129" i="55"/>
  <c r="K130" i="55"/>
  <c r="K131" i="55"/>
  <c r="K132" i="55"/>
  <c r="K133" i="55"/>
  <c r="K134" i="55"/>
  <c r="K135" i="55"/>
  <c r="K136" i="55"/>
  <c r="K137" i="55"/>
  <c r="K138" i="55"/>
  <c r="K139" i="55"/>
  <c r="K140" i="55"/>
  <c r="K141" i="55"/>
  <c r="K142" i="55"/>
  <c r="K143" i="55"/>
  <c r="K144" i="55"/>
  <c r="K145" i="55"/>
  <c r="K146" i="55"/>
  <c r="K147" i="55"/>
  <c r="K148" i="55"/>
  <c r="K149" i="55"/>
  <c r="K150" i="55"/>
  <c r="K151" i="55"/>
  <c r="K152" i="55"/>
  <c r="K153" i="55"/>
  <c r="K154" i="55"/>
  <c r="K155" i="55"/>
  <c r="K156" i="55"/>
  <c r="K157" i="55"/>
  <c r="K158" i="55"/>
  <c r="K159" i="55"/>
  <c r="K160" i="55"/>
  <c r="K161" i="55"/>
  <c r="K162" i="55"/>
  <c r="K163" i="55"/>
  <c r="K164" i="55"/>
  <c r="K165" i="55"/>
  <c r="K125" i="55"/>
  <c r="K3" i="55"/>
  <c r="K4" i="55"/>
  <c r="K5" i="55"/>
  <c r="K6" i="55"/>
  <c r="K7" i="55"/>
  <c r="K8" i="55"/>
  <c r="K9" i="55"/>
  <c r="K10" i="55"/>
  <c r="K11" i="55"/>
  <c r="K12" i="55"/>
  <c r="K13" i="55"/>
  <c r="K14" i="55"/>
  <c r="K15" i="55"/>
  <c r="K16" i="55"/>
  <c r="K17" i="55"/>
  <c r="K18" i="55"/>
  <c r="K19" i="55"/>
  <c r="K20" i="55"/>
  <c r="K21" i="55"/>
  <c r="K22" i="55"/>
  <c r="K23" i="55"/>
  <c r="K24" i="55"/>
  <c r="K25" i="55"/>
  <c r="K26" i="55"/>
  <c r="K28" i="55"/>
  <c r="K29" i="55"/>
  <c r="K30" i="55"/>
  <c r="K31" i="55"/>
  <c r="K32" i="55"/>
  <c r="K33" i="55"/>
  <c r="K34" i="55"/>
  <c r="K35" i="55"/>
  <c r="K36" i="55"/>
  <c r="K37" i="55"/>
  <c r="K38" i="55"/>
  <c r="K39" i="55"/>
  <c r="K40" i="55"/>
  <c r="K41" i="55"/>
  <c r="K43" i="55"/>
  <c r="K44" i="55"/>
  <c r="K45" i="55"/>
  <c r="K47" i="55"/>
  <c r="K48" i="55"/>
  <c r="K49" i="55"/>
  <c r="K50" i="55"/>
  <c r="K51" i="55"/>
  <c r="K52" i="55"/>
  <c r="K53" i="55"/>
  <c r="K54" i="55"/>
  <c r="K55" i="55"/>
  <c r="K56" i="55"/>
  <c r="K57" i="55"/>
  <c r="K58" i="55"/>
  <c r="K59" i="55"/>
  <c r="K60" i="55"/>
  <c r="K61" i="55"/>
  <c r="K62" i="55"/>
  <c r="K63" i="55"/>
  <c r="K67" i="55"/>
  <c r="K68" i="55"/>
  <c r="K69" i="55"/>
  <c r="K70" i="55"/>
  <c r="K71" i="55"/>
  <c r="K73" i="55"/>
  <c r="K74" i="55"/>
  <c r="K75" i="55"/>
  <c r="K76" i="55"/>
  <c r="K77" i="55"/>
  <c r="K78" i="55"/>
  <c r="K79" i="55"/>
  <c r="K80" i="55"/>
  <c r="K81" i="55"/>
  <c r="K82" i="55"/>
  <c r="K83" i="55"/>
  <c r="K85" i="55"/>
  <c r="K86" i="55"/>
  <c r="K87" i="55"/>
  <c r="K88" i="55"/>
  <c r="K89" i="55"/>
  <c r="K90" i="55"/>
  <c r="K91" i="55"/>
  <c r="K92" i="55"/>
  <c r="K93" i="55"/>
  <c r="K94" i="55"/>
  <c r="K95" i="55"/>
  <c r="K96" i="55"/>
  <c r="K97" i="55"/>
  <c r="K98" i="55"/>
  <c r="K99" i="55"/>
  <c r="K100" i="55"/>
  <c r="K101" i="55"/>
  <c r="K102" i="55"/>
  <c r="K103" i="55"/>
  <c r="K104" i="55"/>
  <c r="K105" i="55"/>
  <c r="K106" i="55"/>
  <c r="K107" i="55"/>
  <c r="K108" i="55"/>
  <c r="K109" i="55"/>
  <c r="K110" i="55"/>
  <c r="K111" i="55"/>
  <c r="K112" i="55"/>
  <c r="K113" i="55"/>
  <c r="K114" i="55"/>
  <c r="K115" i="55"/>
  <c r="K116" i="55"/>
  <c r="K117" i="55"/>
  <c r="K118" i="55"/>
  <c r="K119" i="55"/>
  <c r="K120" i="55"/>
  <c r="K121" i="55"/>
  <c r="K122" i="55"/>
  <c r="K123" i="55"/>
  <c r="K2" i="55"/>
  <c r="E81" i="52" l="1"/>
  <c r="F81" i="52"/>
  <c r="G81" i="52"/>
  <c r="H81" i="52"/>
  <c r="I81" i="52"/>
  <c r="J81" i="52"/>
  <c r="D81" i="52"/>
  <c r="V53" i="52"/>
  <c r="Y53" i="52" s="1"/>
  <c r="V54" i="52"/>
  <c r="Y54" i="52" s="1"/>
  <c r="V55" i="52"/>
  <c r="Y55" i="52" s="1"/>
  <c r="V52" i="52"/>
  <c r="Y52" i="52" s="1"/>
  <c r="T52" i="52"/>
  <c r="W52" i="52" s="1"/>
  <c r="U53" i="52"/>
  <c r="X53" i="52" s="1"/>
  <c r="U54" i="52"/>
  <c r="X54" i="52" s="1"/>
  <c r="U55" i="52"/>
  <c r="X55" i="52" s="1"/>
  <c r="U52" i="52"/>
  <c r="X52" i="52" s="1"/>
  <c r="T53" i="52"/>
  <c r="W53" i="52" s="1"/>
  <c r="T54" i="52"/>
  <c r="W54" i="52" s="1"/>
  <c r="T55" i="52"/>
  <c r="W55" i="52" s="1"/>
  <c r="N52" i="52"/>
  <c r="O52" i="52"/>
  <c r="P52" i="52"/>
  <c r="Q52" i="52"/>
  <c r="R52" i="52"/>
  <c r="S52" i="52"/>
  <c r="N53" i="52"/>
  <c r="O53" i="52"/>
  <c r="P53" i="52"/>
  <c r="Q53" i="52"/>
  <c r="R53" i="52"/>
  <c r="S53" i="52"/>
  <c r="N54" i="52"/>
  <c r="O54" i="52"/>
  <c r="P54" i="52"/>
  <c r="Q54" i="52"/>
  <c r="R54" i="52"/>
  <c r="S54" i="52"/>
  <c r="N55" i="52"/>
  <c r="O55" i="52"/>
  <c r="P55" i="52"/>
  <c r="Q55" i="52"/>
  <c r="R55" i="52"/>
  <c r="S55" i="52"/>
  <c r="M55" i="52"/>
  <c r="M54" i="52"/>
  <c r="M53" i="52"/>
  <c r="M52" i="52"/>
  <c r="V61" i="52"/>
  <c r="V62" i="52"/>
  <c r="V63" i="52"/>
  <c r="V60" i="52"/>
  <c r="V21" i="52"/>
  <c r="V22" i="52"/>
  <c r="V23" i="52"/>
  <c r="V24" i="52"/>
  <c r="V25" i="52"/>
  <c r="V26" i="52"/>
  <c r="V27" i="52"/>
  <c r="V28" i="52"/>
  <c r="V29" i="52"/>
  <c r="V30" i="52"/>
  <c r="V31" i="52"/>
  <c r="V32" i="52"/>
  <c r="V33" i="52"/>
  <c r="V34" i="52"/>
  <c r="V35" i="52"/>
  <c r="V36" i="52"/>
  <c r="V37" i="52"/>
  <c r="V38" i="52"/>
  <c r="V39" i="52"/>
  <c r="V40" i="52"/>
  <c r="V41" i="52"/>
  <c r="V42" i="52"/>
  <c r="V43" i="52"/>
  <c r="V44" i="52"/>
  <c r="V45" i="52"/>
  <c r="V46" i="52"/>
  <c r="V47" i="52"/>
  <c r="V20" i="52"/>
  <c r="V12" i="52"/>
  <c r="V13" i="52"/>
  <c r="V14" i="52"/>
  <c r="V15" i="52"/>
  <c r="V11" i="52"/>
  <c r="V3" i="52"/>
  <c r="V4" i="52"/>
  <c r="V5" i="52"/>
  <c r="V6" i="52"/>
  <c r="V2" i="52"/>
  <c r="U61" i="52"/>
  <c r="U62" i="52"/>
  <c r="U63" i="52"/>
  <c r="U60" i="52"/>
  <c r="U21" i="52"/>
  <c r="U22" i="52"/>
  <c r="U23" i="52"/>
  <c r="U24" i="52"/>
  <c r="U25" i="52"/>
  <c r="U26" i="52"/>
  <c r="U27" i="52"/>
  <c r="U28" i="52"/>
  <c r="U29" i="52"/>
  <c r="U30" i="52"/>
  <c r="U31" i="52"/>
  <c r="U32" i="52"/>
  <c r="U33" i="52"/>
  <c r="U34" i="52"/>
  <c r="U35" i="52"/>
  <c r="U36" i="52"/>
  <c r="U37" i="52"/>
  <c r="U38" i="52"/>
  <c r="U39" i="52"/>
  <c r="U40" i="52"/>
  <c r="U41" i="52"/>
  <c r="U42" i="52"/>
  <c r="U43" i="52"/>
  <c r="U44" i="52"/>
  <c r="U45" i="52"/>
  <c r="U46" i="52"/>
  <c r="U47" i="52"/>
  <c r="U20" i="52"/>
  <c r="U12" i="52"/>
  <c r="U13" i="52"/>
  <c r="U14" i="52"/>
  <c r="U15" i="52"/>
  <c r="U11" i="52"/>
  <c r="U3" i="52"/>
  <c r="U4" i="52"/>
  <c r="U5" i="52"/>
  <c r="U6" i="52"/>
  <c r="U2" i="52"/>
  <c r="T2" i="52"/>
  <c r="U81" i="52" l="1"/>
  <c r="T81" i="52"/>
  <c r="V81" i="52"/>
  <c r="M57" i="52"/>
  <c r="S57" i="52"/>
  <c r="J166" i="55" s="1"/>
  <c r="Q57" i="52"/>
  <c r="O57" i="52"/>
  <c r="R57" i="52"/>
  <c r="P57" i="52"/>
  <c r="N57" i="52"/>
  <c r="G166" i="55" l="1"/>
  <c r="G79" i="52"/>
  <c r="F166" i="55"/>
  <c r="F79" i="52"/>
  <c r="J79" i="52"/>
  <c r="E166" i="55"/>
  <c r="E79" i="52"/>
  <c r="I166" i="55"/>
  <c r="I79" i="52"/>
  <c r="H166" i="55"/>
  <c r="H79" i="52"/>
  <c r="D166" i="55"/>
  <c r="D79" i="52"/>
  <c r="V57" i="52"/>
  <c r="Y57" i="52" s="1"/>
  <c r="E71" i="52"/>
  <c r="F71" i="52" s="1"/>
  <c r="T57" i="52"/>
  <c r="K166" i="55" s="1"/>
  <c r="U57" i="52"/>
  <c r="X57" i="52" s="1"/>
  <c r="T79" i="52" l="1"/>
  <c r="W57" i="52"/>
  <c r="Y81" i="52"/>
  <c r="Y61" i="52"/>
  <c r="Y62" i="52"/>
  <c r="Y63" i="52"/>
  <c r="Y60" i="52"/>
  <c r="Y21" i="52"/>
  <c r="Y22" i="52"/>
  <c r="Y23" i="52"/>
  <c r="Y24" i="52"/>
  <c r="Y25" i="52"/>
  <c r="Y26" i="52"/>
  <c r="Y27" i="52"/>
  <c r="Y28" i="52"/>
  <c r="Y29" i="52"/>
  <c r="Y30" i="52"/>
  <c r="Y31" i="52"/>
  <c r="Y32" i="52"/>
  <c r="Y33" i="52"/>
  <c r="Y34" i="52"/>
  <c r="Y35" i="52"/>
  <c r="Y36" i="52"/>
  <c r="Y37" i="52"/>
  <c r="Y38" i="52"/>
  <c r="Y39" i="52"/>
  <c r="Y40" i="52"/>
  <c r="Y41" i="52"/>
  <c r="Y42" i="52"/>
  <c r="Y43" i="52"/>
  <c r="Y44" i="52"/>
  <c r="Y45" i="52"/>
  <c r="Y46" i="52"/>
  <c r="Y47" i="52"/>
  <c r="Y20" i="52"/>
  <c r="Y12" i="52"/>
  <c r="Y13" i="52"/>
  <c r="Y14" i="52"/>
  <c r="Y15" i="52"/>
  <c r="Y11" i="52"/>
  <c r="X6" i="52"/>
  <c r="X60" i="52" l="1"/>
  <c r="X20" i="52"/>
  <c r="X11" i="52"/>
  <c r="Y3" i="52"/>
  <c r="Y4" i="52"/>
  <c r="Y5" i="52"/>
  <c r="Y6" i="52"/>
  <c r="Y2" i="52"/>
  <c r="X2" i="52"/>
  <c r="X81" i="52"/>
  <c r="X61" i="52"/>
  <c r="X62" i="52"/>
  <c r="X63" i="52"/>
  <c r="T60" i="52"/>
  <c r="W60" i="52" s="1"/>
  <c r="X21" i="52"/>
  <c r="X22" i="52"/>
  <c r="X23" i="52"/>
  <c r="X24" i="52"/>
  <c r="X25" i="52"/>
  <c r="X26" i="52"/>
  <c r="X27" i="52"/>
  <c r="X28" i="52"/>
  <c r="X29" i="52"/>
  <c r="X30" i="52"/>
  <c r="X31" i="52"/>
  <c r="X32" i="52"/>
  <c r="X33" i="52"/>
  <c r="X34" i="52"/>
  <c r="X35" i="52"/>
  <c r="X36" i="52"/>
  <c r="X37" i="52"/>
  <c r="X38" i="52"/>
  <c r="X39" i="52"/>
  <c r="X40" i="52"/>
  <c r="X41" i="52"/>
  <c r="X42" i="52"/>
  <c r="X43" i="52"/>
  <c r="X44" i="52"/>
  <c r="X45" i="52"/>
  <c r="X46" i="52"/>
  <c r="X47" i="52"/>
  <c r="T20" i="52"/>
  <c r="W20" i="52" s="1"/>
  <c r="X12" i="52"/>
  <c r="X13" i="52"/>
  <c r="X14" i="52"/>
  <c r="X15" i="52"/>
  <c r="T11" i="52"/>
  <c r="W11" i="52" s="1"/>
  <c r="X3" i="52"/>
  <c r="X4" i="52"/>
  <c r="X5" i="52"/>
  <c r="W2" i="52"/>
  <c r="Q31" i="53" l="1"/>
  <c r="F73" i="52" l="1"/>
  <c r="D74" i="52"/>
  <c r="B74" i="52"/>
  <c r="W81" i="52"/>
  <c r="T61" i="52"/>
  <c r="W61" i="52" s="1"/>
  <c r="T62" i="52"/>
  <c r="W62" i="52" s="1"/>
  <c r="T63" i="52"/>
  <c r="W63" i="52" s="1"/>
  <c r="T21" i="52"/>
  <c r="W21" i="52" s="1"/>
  <c r="T22" i="52"/>
  <c r="W22" i="52" s="1"/>
  <c r="T23" i="52"/>
  <c r="W23" i="52" s="1"/>
  <c r="T24" i="52"/>
  <c r="W24" i="52" s="1"/>
  <c r="T25" i="52"/>
  <c r="W25" i="52" s="1"/>
  <c r="T26" i="52"/>
  <c r="W26" i="52" s="1"/>
  <c r="T27" i="52"/>
  <c r="W27" i="52" s="1"/>
  <c r="T28" i="52"/>
  <c r="W28" i="52" s="1"/>
  <c r="T29" i="52"/>
  <c r="W29" i="52" s="1"/>
  <c r="T30" i="52"/>
  <c r="W30" i="52" s="1"/>
  <c r="T31" i="52"/>
  <c r="W31" i="52" s="1"/>
  <c r="T32" i="52"/>
  <c r="W32" i="52" s="1"/>
  <c r="T33" i="52"/>
  <c r="W33" i="52" s="1"/>
  <c r="T34" i="52"/>
  <c r="W34" i="52" s="1"/>
  <c r="T35" i="52"/>
  <c r="W35" i="52" s="1"/>
  <c r="T36" i="52"/>
  <c r="W36" i="52" s="1"/>
  <c r="T37" i="52"/>
  <c r="W37" i="52" s="1"/>
  <c r="T38" i="52"/>
  <c r="W38" i="52" s="1"/>
  <c r="T39" i="52"/>
  <c r="W39" i="52" s="1"/>
  <c r="T40" i="52"/>
  <c r="W40" i="52" s="1"/>
  <c r="T41" i="52"/>
  <c r="W41" i="52" s="1"/>
  <c r="T42" i="52"/>
  <c r="W42" i="52" s="1"/>
  <c r="T43" i="52"/>
  <c r="W43" i="52" s="1"/>
  <c r="T44" i="52"/>
  <c r="W44" i="52" s="1"/>
  <c r="T45" i="52"/>
  <c r="W45" i="52" s="1"/>
  <c r="T46" i="52"/>
  <c r="W46" i="52" s="1"/>
  <c r="T47" i="52"/>
  <c r="W47" i="52" s="1"/>
  <c r="T12" i="52"/>
  <c r="W12" i="52" s="1"/>
  <c r="T13" i="52"/>
  <c r="W13" i="52" s="1"/>
  <c r="T14" i="52"/>
  <c r="W14" i="52" s="1"/>
  <c r="T15" i="52"/>
  <c r="W15" i="52" s="1"/>
  <c r="T3" i="52"/>
  <c r="W3" i="52" s="1"/>
  <c r="T4" i="52"/>
  <c r="W4" i="52" s="1"/>
  <c r="T5" i="52"/>
  <c r="W5" i="52" s="1"/>
  <c r="T6" i="52"/>
  <c r="W6" i="52" s="1"/>
  <c r="C69" i="52" l="1"/>
  <c r="C71" i="52"/>
  <c r="C68" i="52"/>
  <c r="C70" i="52"/>
  <c r="C72" i="52"/>
  <c r="C73" i="52"/>
  <c r="AB6" i="55"/>
  <c r="P3" i="55" s="1"/>
  <c r="P4" i="55" s="1"/>
  <c r="AC6" i="55"/>
  <c r="Q8" i="55" s="1"/>
  <c r="AD6" i="55"/>
  <c r="R3" i="55" s="1"/>
  <c r="R4" i="55" s="1"/>
  <c r="AE6" i="55"/>
  <c r="S8" i="55" s="1"/>
  <c r="AF6" i="55"/>
  <c r="T3" i="55" s="1"/>
  <c r="T4" i="55" s="1"/>
  <c r="AG6" i="55"/>
  <c r="U8" i="55" s="1"/>
  <c r="P7" i="55"/>
  <c r="Q7" i="55"/>
  <c r="R7" i="55"/>
  <c r="S7" i="55"/>
  <c r="S9" i="55" s="1"/>
  <c r="T7" i="55"/>
  <c r="U7" i="55"/>
  <c r="V7" i="55"/>
  <c r="V9" i="55" s="1"/>
  <c r="R8" i="55"/>
  <c r="T8" i="55"/>
  <c r="T9" i="55"/>
  <c r="R11" i="55"/>
  <c r="R12" i="55" s="1"/>
  <c r="S11" i="55"/>
  <c r="S12" i="55" s="1"/>
  <c r="T11" i="55"/>
  <c r="T12" i="55" s="1"/>
  <c r="U11" i="55"/>
  <c r="U12" i="55" s="1"/>
  <c r="V12" i="55"/>
  <c r="P14" i="55"/>
  <c r="P15" i="55" s="1"/>
  <c r="R14" i="55"/>
  <c r="R15" i="55" s="1"/>
  <c r="V15" i="55"/>
  <c r="R17" i="55"/>
  <c r="R18" i="55" s="1"/>
  <c r="S17" i="55"/>
  <c r="S18" i="55"/>
  <c r="V18" i="55"/>
  <c r="R20" i="55"/>
  <c r="T20" i="55"/>
  <c r="R21" i="55"/>
  <c r="T21" i="55"/>
  <c r="V21" i="55"/>
  <c r="R23" i="55"/>
  <c r="R24" i="55" s="1"/>
  <c r="S23" i="55"/>
  <c r="S24" i="55" s="1"/>
  <c r="T23" i="55"/>
  <c r="T24" i="55" s="1"/>
  <c r="U23" i="55"/>
  <c r="U24" i="55" s="1"/>
  <c r="V24" i="55"/>
  <c r="R26" i="55"/>
  <c r="R27" i="55" s="1"/>
  <c r="V27" i="55"/>
  <c r="R29" i="55"/>
  <c r="R30" i="55" s="1"/>
  <c r="S29" i="55"/>
  <c r="S30" i="55"/>
  <c r="V30" i="55"/>
  <c r="R32" i="55"/>
  <c r="T32" i="55"/>
  <c r="R33" i="55"/>
  <c r="T33" i="55"/>
  <c r="V33" i="55"/>
  <c r="P26" i="55" l="1"/>
  <c r="P27" i="55" s="1"/>
  <c r="Q29" i="55"/>
  <c r="Q30" i="55" s="1"/>
  <c r="Q17" i="55"/>
  <c r="Q18" i="55" s="1"/>
  <c r="P29" i="55"/>
  <c r="P30" i="55" s="1"/>
  <c r="P17" i="55"/>
  <c r="P18" i="55" s="1"/>
  <c r="Q9" i="55"/>
  <c r="P8" i="55"/>
  <c r="P9" i="55" s="1"/>
  <c r="U29" i="55"/>
  <c r="U30" i="55" s="1"/>
  <c r="P20" i="55"/>
  <c r="P21" i="55" s="1"/>
  <c r="Q11" i="55"/>
  <c r="Q12" i="55" s="1"/>
  <c r="T29" i="55"/>
  <c r="T30" i="55" s="1"/>
  <c r="P23" i="55"/>
  <c r="P24" i="55" s="1"/>
  <c r="T17" i="55"/>
  <c r="T18" i="55" s="1"/>
  <c r="P11" i="55"/>
  <c r="P12" i="55" s="1"/>
  <c r="U9" i="55"/>
  <c r="R9" i="55"/>
  <c r="P32" i="55"/>
  <c r="P33" i="55" s="1"/>
  <c r="Q23" i="55"/>
  <c r="Q24" i="55" s="1"/>
  <c r="U17" i="55"/>
  <c r="U18" i="55" s="1"/>
  <c r="T26" i="55"/>
  <c r="T27" i="55" s="1"/>
  <c r="T14" i="55"/>
  <c r="T15" i="55" s="1"/>
  <c r="U3" i="55"/>
  <c r="U4" i="55" s="1"/>
  <c r="S3" i="55"/>
  <c r="S4" i="55" s="1"/>
  <c r="Q3" i="55"/>
  <c r="Q4" i="55" s="1"/>
  <c r="U32" i="55"/>
  <c r="U33" i="55" s="1"/>
  <c r="S32" i="55"/>
  <c r="S33" i="55" s="1"/>
  <c r="Q32" i="55"/>
  <c r="Q33" i="55" s="1"/>
  <c r="E260" i="55" s="1"/>
  <c r="U26" i="55"/>
  <c r="U27" i="55" s="1"/>
  <c r="S26" i="55"/>
  <c r="S27" i="55" s="1"/>
  <c r="Q26" i="55"/>
  <c r="Q27" i="55" s="1"/>
  <c r="U20" i="55"/>
  <c r="U21" i="55" s="1"/>
  <c r="I65" i="55" s="1"/>
  <c r="S20" i="55"/>
  <c r="S21" i="55" s="1"/>
  <c r="Q20" i="55"/>
  <c r="Q21" i="55" s="1"/>
  <c r="U14" i="55"/>
  <c r="U15" i="55" s="1"/>
  <c r="S14" i="55"/>
  <c r="S15" i="55" s="1"/>
  <c r="G66" i="55" s="1"/>
  <c r="Q14" i="55"/>
  <c r="Q15" i="55" s="1"/>
  <c r="F260" i="55"/>
  <c r="G260" i="55"/>
  <c r="H260" i="55"/>
  <c r="I260" i="55"/>
  <c r="J260" i="55"/>
  <c r="D260" i="55"/>
  <c r="E215" i="55"/>
  <c r="F215" i="55"/>
  <c r="G215" i="55"/>
  <c r="H215" i="55"/>
  <c r="I215" i="55"/>
  <c r="J215" i="55"/>
  <c r="D215" i="55"/>
  <c r="E214" i="55"/>
  <c r="F214" i="55"/>
  <c r="G214" i="55"/>
  <c r="H214" i="55"/>
  <c r="I214" i="55"/>
  <c r="J214" i="55"/>
  <c r="D214" i="55"/>
  <c r="E72" i="55"/>
  <c r="F72" i="55"/>
  <c r="G72" i="55"/>
  <c r="H72" i="55"/>
  <c r="I72" i="55"/>
  <c r="J72" i="55"/>
  <c r="D72" i="55"/>
  <c r="E65" i="55"/>
  <c r="F65" i="55"/>
  <c r="G65" i="55"/>
  <c r="H65" i="55"/>
  <c r="J65" i="55"/>
  <c r="D65" i="55"/>
  <c r="E64" i="55"/>
  <c r="F64" i="55"/>
  <c r="G64" i="55"/>
  <c r="H64" i="55"/>
  <c r="I64" i="55"/>
  <c r="J64" i="55"/>
  <c r="D64" i="55"/>
  <c r="E66" i="55"/>
  <c r="F66" i="55"/>
  <c r="H66" i="55"/>
  <c r="I66" i="55"/>
  <c r="J66" i="55"/>
  <c r="D66" i="55"/>
  <c r="E176" i="55"/>
  <c r="F176" i="55"/>
  <c r="G176" i="55"/>
  <c r="H176" i="55"/>
  <c r="I176" i="55"/>
  <c r="J176" i="55"/>
  <c r="D176" i="55"/>
  <c r="E46" i="55"/>
  <c r="F46" i="55"/>
  <c r="G46" i="55"/>
  <c r="H46" i="55"/>
  <c r="I46" i="55"/>
  <c r="J46" i="55"/>
  <c r="D46" i="55"/>
  <c r="K46" i="55" s="1"/>
  <c r="E27" i="55"/>
  <c r="F27" i="55"/>
  <c r="G27" i="55"/>
  <c r="H27" i="55"/>
  <c r="I27" i="55"/>
  <c r="J27" i="55"/>
  <c r="D27" i="55"/>
  <c r="K72" i="55" l="1"/>
  <c r="K65" i="55"/>
  <c r="K64" i="55"/>
  <c r="K66" i="55"/>
  <c r="K176" i="55"/>
  <c r="K260" i="55"/>
  <c r="K27" i="55"/>
  <c r="K215" i="55"/>
  <c r="K214" i="55"/>
  <c r="M2" i="52"/>
  <c r="L42" i="52" l="1"/>
  <c r="M42" i="52"/>
  <c r="N42" i="52"/>
  <c r="O42" i="52"/>
  <c r="P42" i="52"/>
  <c r="Q42" i="52"/>
  <c r="R42" i="52"/>
  <c r="S42" i="52"/>
  <c r="L2" i="52"/>
  <c r="N32" i="53" l="1"/>
  <c r="M32" i="53"/>
  <c r="L32" i="53"/>
  <c r="K32" i="53"/>
  <c r="B23" i="53"/>
  <c r="B20" i="53"/>
  <c r="B21" i="53"/>
  <c r="B22" i="53"/>
  <c r="C80" i="19"/>
  <c r="D16" i="53"/>
  <c r="B16" i="53"/>
  <c r="C13" i="53" s="1"/>
  <c r="B7" i="53"/>
  <c r="C4" i="53" s="1"/>
  <c r="C12" i="53" l="1"/>
  <c r="C14" i="53"/>
  <c r="C6" i="53"/>
  <c r="C15" i="53"/>
  <c r="C3" i="53"/>
  <c r="C5" i="53"/>
  <c r="O32" i="53"/>
  <c r="M33" i="53" s="1"/>
  <c r="C157" i="19"/>
  <c r="B157" i="19"/>
  <c r="A157" i="19"/>
  <c r="C156" i="19"/>
  <c r="B156" i="19"/>
  <c r="A156" i="19"/>
  <c r="C155" i="19"/>
  <c r="B155" i="19"/>
  <c r="A155" i="19"/>
  <c r="C7" i="53" l="1"/>
  <c r="C16" i="53"/>
  <c r="N33" i="53"/>
  <c r="L33" i="53"/>
  <c r="K33" i="53"/>
  <c r="O33" i="53" s="1"/>
  <c r="C1" i="17"/>
  <c r="A1296" i="17" s="1"/>
  <c r="A1716" i="17" l="1"/>
  <c r="A1708" i="17"/>
  <c r="A1700" i="17"/>
  <c r="A1692" i="17"/>
  <c r="A1684" i="17"/>
  <c r="A1676" i="17"/>
  <c r="A1668" i="17"/>
  <c r="A1660" i="17"/>
  <c r="A1650" i="17"/>
  <c r="A1634" i="17"/>
  <c r="A1612" i="17"/>
  <c r="A1580" i="17"/>
  <c r="A1548" i="17"/>
  <c r="A1468" i="17"/>
  <c r="A1720" i="17"/>
  <c r="A1712" i="17"/>
  <c r="A1704" i="17"/>
  <c r="A1696" i="17"/>
  <c r="A1688" i="17"/>
  <c r="A1680" i="17"/>
  <c r="A1672" i="17"/>
  <c r="A1664" i="17"/>
  <c r="A1656" i="17"/>
  <c r="A1642" i="17"/>
  <c r="A1626" i="17"/>
  <c r="A1596" i="17"/>
  <c r="A1564" i="17"/>
  <c r="A1521" i="17"/>
  <c r="A1404" i="17"/>
  <c r="A1292" i="17"/>
  <c r="A1718" i="17"/>
  <c r="A1714" i="17"/>
  <c r="A1710" i="17"/>
  <c r="A1706" i="17"/>
  <c r="A1702" i="17"/>
  <c r="A1698" i="17"/>
  <c r="A1694" i="17"/>
  <c r="A1690" i="17"/>
  <c r="A1686" i="17"/>
  <c r="A1682" i="17"/>
  <c r="A1678" i="17"/>
  <c r="A1674" i="17"/>
  <c r="A1670" i="17"/>
  <c r="A1666" i="17"/>
  <c r="A1662" i="17"/>
  <c r="A1658" i="17"/>
  <c r="A1654" i="17"/>
  <c r="A1646" i="17"/>
  <c r="A1638" i="17"/>
  <c r="A1630" i="17"/>
  <c r="A1620" i="17"/>
  <c r="A1604" i="17"/>
  <c r="A1588" i="17"/>
  <c r="A1572" i="17"/>
  <c r="A1556" i="17"/>
  <c r="A1537" i="17"/>
  <c r="A1500" i="17"/>
  <c r="A1436" i="17"/>
  <c r="A1356" i="17"/>
  <c r="A1291" i="17"/>
  <c r="A1719" i="17"/>
  <c r="A1717" i="17"/>
  <c r="A1715" i="17"/>
  <c r="A1713" i="17"/>
  <c r="A1711" i="17"/>
  <c r="A1709" i="17"/>
  <c r="A1707" i="17"/>
  <c r="A1705" i="17"/>
  <c r="A1703" i="17"/>
  <c r="A1701" i="17"/>
  <c r="A1699" i="17"/>
  <c r="A1697" i="17"/>
  <c r="A1695" i="17"/>
  <c r="A1693" i="17"/>
  <c r="A1691" i="17"/>
  <c r="A1689" i="17"/>
  <c r="A1687" i="17"/>
  <c r="A1685" i="17"/>
  <c r="A1683" i="17"/>
  <c r="A1681" i="17"/>
  <c r="A1679" i="17"/>
  <c r="A1677" i="17"/>
  <c r="A1675" i="17"/>
  <c r="A1673" i="17"/>
  <c r="A1671" i="17"/>
  <c r="A1669" i="17"/>
  <c r="A1667" i="17"/>
  <c r="A1665" i="17"/>
  <c r="A1663" i="17"/>
  <c r="A1661" i="17"/>
  <c r="A1659" i="17"/>
  <c r="A1657" i="17"/>
  <c r="A1655" i="17"/>
  <c r="A1652" i="17"/>
  <c r="A1648" i="17"/>
  <c r="A1644" i="17"/>
  <c r="A1640" i="17"/>
  <c r="A1636" i="17"/>
  <c r="A1632" i="17"/>
  <c r="A1628" i="17"/>
  <c r="A1624" i="17"/>
  <c r="A1616" i="17"/>
  <c r="A1608" i="17"/>
  <c r="A1600" i="17"/>
  <c r="A1592" i="17"/>
  <c r="A1584" i="17"/>
  <c r="A1576" i="17"/>
  <c r="A1568" i="17"/>
  <c r="A1560" i="17"/>
  <c r="A1552" i="17"/>
  <c r="A1544" i="17"/>
  <c r="A1529" i="17"/>
  <c r="A1513" i="17"/>
  <c r="A1484" i="17"/>
  <c r="A1452" i="17"/>
  <c r="A1420" i="17"/>
  <c r="A1388" i="17"/>
  <c r="A1324" i="17"/>
  <c r="A1622" i="17"/>
  <c r="A1618" i="17"/>
  <c r="A1614" i="17"/>
  <c r="A1610" i="17"/>
  <c r="A1606" i="17"/>
  <c r="A1602" i="17"/>
  <c r="A1598" i="17"/>
  <c r="A1594" i="17"/>
  <c r="A1590" i="17"/>
  <c r="A1586" i="17"/>
  <c r="A1582" i="17"/>
  <c r="A1578" i="17"/>
  <c r="A1574" i="17"/>
  <c r="A1570" i="17"/>
  <c r="A1566" i="17"/>
  <c r="A1562" i="17"/>
  <c r="A1558" i="17"/>
  <c r="A1554" i="17"/>
  <c r="A1550" i="17"/>
  <c r="A1546" i="17"/>
  <c r="A1541" i="17"/>
  <c r="A1533" i="17"/>
  <c r="A1525" i="17"/>
  <c r="A1517" i="17"/>
  <c r="A1508" i="17"/>
  <c r="A1492" i="17"/>
  <c r="A1476" i="17"/>
  <c r="A1460" i="17"/>
  <c r="A1444" i="17"/>
  <c r="A1428" i="17"/>
  <c r="A1412" i="17"/>
  <c r="A1396" i="17"/>
  <c r="A1372" i="17"/>
  <c r="A1340" i="17"/>
  <c r="A1308" i="17"/>
  <c r="A1653" i="17"/>
  <c r="A1651" i="17"/>
  <c r="A1649" i="17"/>
  <c r="A1647" i="17"/>
  <c r="A1645" i="17"/>
  <c r="A1643" i="17"/>
  <c r="A1641" i="17"/>
  <c r="A1639" i="17"/>
  <c r="A1637" i="17"/>
  <c r="A1635" i="17"/>
  <c r="A1633" i="17"/>
  <c r="A1631" i="17"/>
  <c r="A1629" i="17"/>
  <c r="A1627" i="17"/>
  <c r="A1625" i="17"/>
  <c r="A1623" i="17"/>
  <c r="A1621" i="17"/>
  <c r="A1619" i="17"/>
  <c r="A1617" i="17"/>
  <c r="A1615" i="17"/>
  <c r="A1613" i="17"/>
  <c r="A1611" i="17"/>
  <c r="A1609" i="17"/>
  <c r="A1607" i="17"/>
  <c r="A1605" i="17"/>
  <c r="A1603" i="17"/>
  <c r="A1601" i="17"/>
  <c r="A1599" i="17"/>
  <c r="A1597" i="17"/>
  <c r="A1595" i="17"/>
  <c r="A1593" i="17"/>
  <c r="A1591" i="17"/>
  <c r="A1589" i="17"/>
  <c r="A1587" i="17"/>
  <c r="A1585" i="17"/>
  <c r="A1583" i="17"/>
  <c r="A1581" i="17"/>
  <c r="A1579" i="17"/>
  <c r="A1577" i="17"/>
  <c r="A1575" i="17"/>
  <c r="A1573" i="17"/>
  <c r="A1571" i="17"/>
  <c r="A1569" i="17"/>
  <c r="A1567" i="17"/>
  <c r="A1565" i="17"/>
  <c r="A1563" i="17"/>
  <c r="A1561" i="17"/>
  <c r="A1559" i="17"/>
  <c r="A1557" i="17"/>
  <c r="A1555" i="17"/>
  <c r="A1553" i="17"/>
  <c r="A1551" i="17"/>
  <c r="A1549" i="17"/>
  <c r="A1547" i="17"/>
  <c r="A1545" i="17"/>
  <c r="A1543" i="17"/>
  <c r="A1539" i="17"/>
  <c r="A1535" i="17"/>
  <c r="A1531" i="17"/>
  <c r="A1527" i="17"/>
  <c r="A1523" i="17"/>
  <c r="A1519" i="17"/>
  <c r="A1515" i="17"/>
  <c r="A1511" i="17"/>
  <c r="A1504" i="17"/>
  <c r="A1496" i="17"/>
  <c r="A1488" i="17"/>
  <c r="A1480" i="17"/>
  <c r="A1472" i="17"/>
  <c r="A1464" i="17"/>
  <c r="A1456" i="17"/>
  <c r="A1448" i="17"/>
  <c r="A1440" i="17"/>
  <c r="A1432" i="17"/>
  <c r="A1424" i="17"/>
  <c r="A1416" i="17"/>
  <c r="A1408" i="17"/>
  <c r="A1400" i="17"/>
  <c r="A1392" i="17"/>
  <c r="A1380" i="17"/>
  <c r="A1364" i="17"/>
  <c r="A1348" i="17"/>
  <c r="A1332" i="17"/>
  <c r="A1316" i="17"/>
  <c r="A1300" i="17"/>
  <c r="A1542" i="17"/>
  <c r="A1540" i="17"/>
  <c r="A1538" i="17"/>
  <c r="A1536" i="17"/>
  <c r="A1534" i="17"/>
  <c r="A1532" i="17"/>
  <c r="A1530" i="17"/>
  <c r="A1528" i="17"/>
  <c r="A1526" i="17"/>
  <c r="A1524" i="17"/>
  <c r="A1522" i="17"/>
  <c r="A1520" i="17"/>
  <c r="A1518" i="17"/>
  <c r="A1516" i="17"/>
  <c r="A1514" i="17"/>
  <c r="A1512" i="17"/>
  <c r="A1510" i="17"/>
  <c r="A1506" i="17"/>
  <c r="A1502" i="17"/>
  <c r="A1498" i="17"/>
  <c r="A1494" i="17"/>
  <c r="A1490" i="17"/>
  <c r="A1486" i="17"/>
  <c r="A1482" i="17"/>
  <c r="A1478" i="17"/>
  <c r="A1474" i="17"/>
  <c r="A1470" i="17"/>
  <c r="A1466" i="17"/>
  <c r="A1462" i="17"/>
  <c r="A1458" i="17"/>
  <c r="A1454" i="17"/>
  <c r="A1450" i="17"/>
  <c r="A1446" i="17"/>
  <c r="A1442" i="17"/>
  <c r="A1438" i="17"/>
  <c r="A1434" i="17"/>
  <c r="A1430" i="17"/>
  <c r="A1426" i="17"/>
  <c r="A1422" i="17"/>
  <c r="A1418" i="17"/>
  <c r="A1414" i="17"/>
  <c r="A1410" i="17"/>
  <c r="A1406" i="17"/>
  <c r="A1402" i="17"/>
  <c r="A1398" i="17"/>
  <c r="A1394" i="17"/>
  <c r="A1390" i="17"/>
  <c r="A1384" i="17"/>
  <c r="A1376" i="17"/>
  <c r="A1368" i="17"/>
  <c r="A1360" i="17"/>
  <c r="A1352" i="17"/>
  <c r="A1344" i="17"/>
  <c r="A1336" i="17"/>
  <c r="A1328" i="17"/>
  <c r="A1320" i="17"/>
  <c r="A1312" i="17"/>
  <c r="A1304" i="17"/>
  <c r="A1293" i="17"/>
  <c r="A1294" i="17"/>
  <c r="A1298" i="17"/>
  <c r="A1302" i="17"/>
  <c r="A1306" i="17"/>
  <c r="A1310" i="17"/>
  <c r="A1314" i="17"/>
  <c r="A1318" i="17"/>
  <c r="A1322" i="17"/>
  <c r="A1326" i="17"/>
  <c r="A1330" i="17"/>
  <c r="A1334" i="17"/>
  <c r="A1338" i="17"/>
  <c r="A1342" i="17"/>
  <c r="A1346" i="17"/>
  <c r="A1350" i="17"/>
  <c r="A1354" i="17"/>
  <c r="A1358" i="17"/>
  <c r="A1362" i="17"/>
  <c r="A1366" i="17"/>
  <c r="A1370" i="17"/>
  <c r="A1374" i="17"/>
  <c r="A1378" i="17"/>
  <c r="A1382" i="17"/>
  <c r="A1386" i="17"/>
  <c r="A1389" i="17"/>
  <c r="A1391" i="17"/>
  <c r="A1393" i="17"/>
  <c r="A1395" i="17"/>
  <c r="A1397" i="17"/>
  <c r="A1399" i="17"/>
  <c r="A1401" i="17"/>
  <c r="A1403" i="17"/>
  <c r="A1405" i="17"/>
  <c r="A1407" i="17"/>
  <c r="A1409" i="17"/>
  <c r="A1411" i="17"/>
  <c r="A1413" i="17"/>
  <c r="A1415" i="17"/>
  <c r="A1417" i="17"/>
  <c r="A1419" i="17"/>
  <c r="A1421" i="17"/>
  <c r="A1423" i="17"/>
  <c r="A1425" i="17"/>
  <c r="A1427" i="17"/>
  <c r="A1429" i="17"/>
  <c r="A1431" i="17"/>
  <c r="A1433" i="17"/>
  <c r="A1435" i="17"/>
  <c r="A1437" i="17"/>
  <c r="A1439" i="17"/>
  <c r="A1441" i="17"/>
  <c r="A1443" i="17"/>
  <c r="A1445" i="17"/>
  <c r="A1447" i="17"/>
  <c r="A1449" i="17"/>
  <c r="A1451" i="17"/>
  <c r="A1453" i="17"/>
  <c r="A1455" i="17"/>
  <c r="A1457" i="17"/>
  <c r="A1459" i="17"/>
  <c r="A1461" i="17"/>
  <c r="A1463" i="17"/>
  <c r="A1465" i="17"/>
  <c r="A1467" i="17"/>
  <c r="A1469" i="17"/>
  <c r="A1471" i="17"/>
  <c r="A1473" i="17"/>
  <c r="A1475" i="17"/>
  <c r="A1477" i="17"/>
  <c r="A1479" i="17"/>
  <c r="A1481" i="17"/>
  <c r="A1483" i="17"/>
  <c r="A1485" i="17"/>
  <c r="A1487" i="17"/>
  <c r="A1489" i="17"/>
  <c r="A1491" i="17"/>
  <c r="A1493" i="17"/>
  <c r="A1495" i="17"/>
  <c r="A1497" i="17"/>
  <c r="A1499" i="17"/>
  <c r="A1501" i="17"/>
  <c r="A1503" i="17"/>
  <c r="A1505" i="17"/>
  <c r="A1507" i="17"/>
  <c r="A1509" i="17"/>
  <c r="A1387" i="17"/>
  <c r="A1385" i="17"/>
  <c r="A1383" i="17"/>
  <c r="A1381" i="17"/>
  <c r="A1379" i="17"/>
  <c r="A1377" i="17"/>
  <c r="A1375" i="17"/>
  <c r="A1373" i="17"/>
  <c r="A1371" i="17"/>
  <c r="A1369" i="17"/>
  <c r="A1367" i="17"/>
  <c r="A1365" i="17"/>
  <c r="A1363" i="17"/>
  <c r="A1361" i="17"/>
  <c r="A1359" i="17"/>
  <c r="A1357" i="17"/>
  <c r="A1355" i="17"/>
  <c r="A1353" i="17"/>
  <c r="A1351" i="17"/>
  <c r="A1349" i="17"/>
  <c r="A1347" i="17"/>
  <c r="A1345" i="17"/>
  <c r="A1343" i="17"/>
  <c r="A1341" i="17"/>
  <c r="A1339" i="17"/>
  <c r="A1337" i="17"/>
  <c r="A1335" i="17"/>
  <c r="A1333" i="17"/>
  <c r="A1331" i="17"/>
  <c r="A1329" i="17"/>
  <c r="A1327" i="17"/>
  <c r="A1325" i="17"/>
  <c r="A1323" i="17"/>
  <c r="A1321" i="17"/>
  <c r="A1319" i="17"/>
  <c r="A1317" i="17"/>
  <c r="A1315" i="17"/>
  <c r="A1313" i="17"/>
  <c r="A1311" i="17"/>
  <c r="A1309" i="17"/>
  <c r="A1307" i="17"/>
  <c r="A1305" i="17"/>
  <c r="A1303" i="17"/>
  <c r="A1301" i="17"/>
  <c r="A1299" i="17"/>
  <c r="A1297" i="17"/>
  <c r="A1295" i="17"/>
  <c r="S244" i="19" l="1"/>
  <c r="S241" i="19"/>
  <c r="S276" i="19" l="1"/>
  <c r="S267" i="19"/>
  <c r="S250" i="19"/>
  <c r="S222" i="19"/>
  <c r="S221" i="19"/>
  <c r="S219" i="19"/>
  <c r="S218" i="19"/>
  <c r="S154" i="19"/>
  <c r="S153" i="19"/>
  <c r="S152" i="19"/>
  <c r="S150" i="19"/>
  <c r="S146" i="19"/>
  <c r="S145" i="19"/>
  <c r="S144" i="19"/>
  <c r="S143" i="19"/>
  <c r="S142" i="19"/>
  <c r="S89" i="19"/>
  <c r="C219" i="19" l="1"/>
  <c r="F219" i="19" s="1"/>
  <c r="B219" i="19"/>
  <c r="I219" i="19" s="1"/>
  <c r="A219" i="19"/>
  <c r="R219" i="19" s="1"/>
  <c r="C218" i="19"/>
  <c r="F218" i="19" s="1"/>
  <c r="B218" i="19"/>
  <c r="I218" i="19" s="1"/>
  <c r="A218" i="19"/>
  <c r="R218" i="19" s="1"/>
  <c r="E219" i="19" l="1"/>
  <c r="E218" i="19"/>
  <c r="F157" i="19"/>
  <c r="I157" i="19"/>
  <c r="F156" i="19"/>
  <c r="I156" i="19"/>
  <c r="F155" i="19"/>
  <c r="I155" i="19"/>
  <c r="C276" i="19"/>
  <c r="F276" i="19" s="1"/>
  <c r="B276" i="19"/>
  <c r="I276" i="19" s="1"/>
  <c r="A276" i="19"/>
  <c r="E276" i="19" l="1"/>
  <c r="R276" i="19"/>
  <c r="E155" i="19"/>
  <c r="R155" i="19"/>
  <c r="E157" i="19"/>
  <c r="R157" i="19"/>
  <c r="E156" i="19"/>
  <c r="R156" i="19"/>
  <c r="B81" i="52" l="1"/>
  <c r="B80" i="52"/>
  <c r="B91" i="52" s="1"/>
  <c r="B79" i="52"/>
  <c r="B78" i="52"/>
  <c r="B89" i="52" s="1"/>
  <c r="B77" i="52"/>
  <c r="B88" i="52" s="1"/>
  <c r="B76" i="52"/>
  <c r="B87" i="52" s="1"/>
  <c r="H73" i="52"/>
  <c r="S63" i="52"/>
  <c r="R63" i="52"/>
  <c r="Q63" i="52"/>
  <c r="P63" i="52"/>
  <c r="O63" i="52"/>
  <c r="N63" i="52"/>
  <c r="M63" i="52"/>
  <c r="L63" i="52"/>
  <c r="S62" i="52"/>
  <c r="R62" i="52"/>
  <c r="Q62" i="52"/>
  <c r="P62" i="52"/>
  <c r="O62" i="52"/>
  <c r="N62" i="52"/>
  <c r="M62" i="52"/>
  <c r="L62" i="52"/>
  <c r="S61" i="52"/>
  <c r="R61" i="52"/>
  <c r="Q61" i="52"/>
  <c r="P61" i="52"/>
  <c r="O61" i="52"/>
  <c r="N61" i="52"/>
  <c r="M61" i="52"/>
  <c r="L61" i="52"/>
  <c r="S60" i="52"/>
  <c r="R60" i="52"/>
  <c r="Q60" i="52"/>
  <c r="P60" i="52"/>
  <c r="O60" i="52"/>
  <c r="N60" i="52"/>
  <c r="M60" i="52"/>
  <c r="L60" i="52"/>
  <c r="S47" i="52"/>
  <c r="R47" i="52"/>
  <c r="Q47" i="52"/>
  <c r="P47" i="52"/>
  <c r="O47" i="52"/>
  <c r="N47" i="52"/>
  <c r="M47" i="52"/>
  <c r="L47" i="52"/>
  <c r="S46" i="52"/>
  <c r="R46" i="52"/>
  <c r="Q46" i="52"/>
  <c r="P46" i="52"/>
  <c r="O46" i="52"/>
  <c r="N46" i="52"/>
  <c r="M46" i="52"/>
  <c r="L46" i="52"/>
  <c r="S45" i="52"/>
  <c r="R45" i="52"/>
  <c r="Q45" i="52"/>
  <c r="P45" i="52"/>
  <c r="O45" i="52"/>
  <c r="N45" i="52"/>
  <c r="M45" i="52"/>
  <c r="L45" i="52"/>
  <c r="S44" i="52"/>
  <c r="R44" i="52"/>
  <c r="Q44" i="52"/>
  <c r="P44" i="52"/>
  <c r="O44" i="52"/>
  <c r="N44" i="52"/>
  <c r="M44" i="52"/>
  <c r="L44" i="52"/>
  <c r="S43" i="52"/>
  <c r="R43" i="52"/>
  <c r="Q43" i="52"/>
  <c r="P43" i="52"/>
  <c r="O43" i="52"/>
  <c r="N43" i="52"/>
  <c r="M43" i="52"/>
  <c r="L43" i="52"/>
  <c r="S41" i="52"/>
  <c r="R41" i="52"/>
  <c r="Q41" i="52"/>
  <c r="P41" i="52"/>
  <c r="O41" i="52"/>
  <c r="N41" i="52"/>
  <c r="M41" i="52"/>
  <c r="L41" i="52"/>
  <c r="S40" i="52"/>
  <c r="R40" i="52"/>
  <c r="Q40" i="52"/>
  <c r="P40" i="52"/>
  <c r="O40" i="52"/>
  <c r="N40" i="52"/>
  <c r="M40" i="52"/>
  <c r="L40" i="52"/>
  <c r="S39" i="52"/>
  <c r="R39" i="52"/>
  <c r="Q39" i="52"/>
  <c r="P39" i="52"/>
  <c r="O39" i="52"/>
  <c r="N39" i="52"/>
  <c r="M39" i="52"/>
  <c r="L39" i="52"/>
  <c r="S38" i="52"/>
  <c r="R38" i="52"/>
  <c r="Q38" i="52"/>
  <c r="P38" i="52"/>
  <c r="O38" i="52"/>
  <c r="N38" i="52"/>
  <c r="M38" i="52"/>
  <c r="L38" i="52"/>
  <c r="S37" i="52"/>
  <c r="R37" i="52"/>
  <c r="Q37" i="52"/>
  <c r="P37" i="52"/>
  <c r="O37" i="52"/>
  <c r="N37" i="52"/>
  <c r="M37" i="52"/>
  <c r="L37" i="52"/>
  <c r="S36" i="52"/>
  <c r="R36" i="52"/>
  <c r="Q36" i="52"/>
  <c r="P36" i="52"/>
  <c r="O36" i="52"/>
  <c r="N36" i="52"/>
  <c r="M36" i="52"/>
  <c r="L36" i="52"/>
  <c r="S35" i="52"/>
  <c r="R35" i="52"/>
  <c r="Q35" i="52"/>
  <c r="P35" i="52"/>
  <c r="O35" i="52"/>
  <c r="N35" i="52"/>
  <c r="M35" i="52"/>
  <c r="L35" i="52"/>
  <c r="S34" i="52"/>
  <c r="R34" i="52"/>
  <c r="Q34" i="52"/>
  <c r="P34" i="52"/>
  <c r="O34" i="52"/>
  <c r="N34" i="52"/>
  <c r="M34" i="52"/>
  <c r="L34" i="52"/>
  <c r="S33" i="52"/>
  <c r="R33" i="52"/>
  <c r="Q33" i="52"/>
  <c r="P33" i="52"/>
  <c r="O33" i="52"/>
  <c r="N33" i="52"/>
  <c r="M33" i="52"/>
  <c r="L33" i="52"/>
  <c r="S32" i="52"/>
  <c r="R32" i="52"/>
  <c r="Q32" i="52"/>
  <c r="P32" i="52"/>
  <c r="O32" i="52"/>
  <c r="N32" i="52"/>
  <c r="M32" i="52"/>
  <c r="L32" i="52"/>
  <c r="S31" i="52"/>
  <c r="R31" i="52"/>
  <c r="Q31" i="52"/>
  <c r="P31" i="52"/>
  <c r="O31" i="52"/>
  <c r="N31" i="52"/>
  <c r="M31" i="52"/>
  <c r="L31" i="52"/>
  <c r="S30" i="52"/>
  <c r="R30" i="52"/>
  <c r="Q30" i="52"/>
  <c r="P30" i="52"/>
  <c r="O30" i="52"/>
  <c r="N30" i="52"/>
  <c r="M30" i="52"/>
  <c r="L30" i="52"/>
  <c r="S29" i="52"/>
  <c r="R29" i="52"/>
  <c r="Q29" i="52"/>
  <c r="P29" i="52"/>
  <c r="O29" i="52"/>
  <c r="N29" i="52"/>
  <c r="M29" i="52"/>
  <c r="L29" i="52"/>
  <c r="S28" i="52"/>
  <c r="R28" i="52"/>
  <c r="Q28" i="52"/>
  <c r="P28" i="52"/>
  <c r="O28" i="52"/>
  <c r="N28" i="52"/>
  <c r="M28" i="52"/>
  <c r="L28" i="52"/>
  <c r="S27" i="52"/>
  <c r="R27" i="52"/>
  <c r="Q27" i="52"/>
  <c r="P27" i="52"/>
  <c r="O27" i="52"/>
  <c r="N27" i="52"/>
  <c r="M27" i="52"/>
  <c r="L27" i="52"/>
  <c r="S26" i="52"/>
  <c r="R26" i="52"/>
  <c r="Q26" i="52"/>
  <c r="P26" i="52"/>
  <c r="O26" i="52"/>
  <c r="N26" i="52"/>
  <c r="M26" i="52"/>
  <c r="L26" i="52"/>
  <c r="S25" i="52"/>
  <c r="R25" i="52"/>
  <c r="Q25" i="52"/>
  <c r="P25" i="52"/>
  <c r="O25" i="52"/>
  <c r="N25" i="52"/>
  <c r="M25" i="52"/>
  <c r="L25" i="52"/>
  <c r="S24" i="52"/>
  <c r="R24" i="52"/>
  <c r="Q24" i="52"/>
  <c r="P24" i="52"/>
  <c r="O24" i="52"/>
  <c r="N24" i="52"/>
  <c r="M24" i="52"/>
  <c r="L24" i="52"/>
  <c r="S23" i="52"/>
  <c r="R23" i="52"/>
  <c r="Q23" i="52"/>
  <c r="P23" i="52"/>
  <c r="O23" i="52"/>
  <c r="N23" i="52"/>
  <c r="M23" i="52"/>
  <c r="L23" i="52"/>
  <c r="S22" i="52"/>
  <c r="R22" i="52"/>
  <c r="Q22" i="52"/>
  <c r="P22" i="52"/>
  <c r="O22" i="52"/>
  <c r="N22" i="52"/>
  <c r="M22" i="52"/>
  <c r="L22" i="52"/>
  <c r="S21" i="52"/>
  <c r="R21" i="52"/>
  <c r="Q21" i="52"/>
  <c r="P21" i="52"/>
  <c r="O21" i="52"/>
  <c r="N21" i="52"/>
  <c r="M21" i="52"/>
  <c r="L21" i="52"/>
  <c r="S20" i="52"/>
  <c r="R20" i="52"/>
  <c r="Q20" i="52"/>
  <c r="P20" i="52"/>
  <c r="O20" i="52"/>
  <c r="N20" i="52"/>
  <c r="M20" i="52"/>
  <c r="L20" i="52"/>
  <c r="S15" i="52"/>
  <c r="R15" i="52"/>
  <c r="Q15" i="52"/>
  <c r="P15" i="52"/>
  <c r="O15" i="52"/>
  <c r="N15" i="52"/>
  <c r="M15" i="52"/>
  <c r="L15" i="52"/>
  <c r="S14" i="52"/>
  <c r="R14" i="52"/>
  <c r="Q14" i="52"/>
  <c r="P14" i="52"/>
  <c r="O14" i="52"/>
  <c r="N14" i="52"/>
  <c r="M14" i="52"/>
  <c r="L14" i="52"/>
  <c r="S13" i="52"/>
  <c r="R13" i="52"/>
  <c r="Q13" i="52"/>
  <c r="P13" i="52"/>
  <c r="O13" i="52"/>
  <c r="N13" i="52"/>
  <c r="M13" i="52"/>
  <c r="L13" i="52"/>
  <c r="S12" i="52"/>
  <c r="R12" i="52"/>
  <c r="Q12" i="52"/>
  <c r="P12" i="52"/>
  <c r="O12" i="52"/>
  <c r="N12" i="52"/>
  <c r="M12" i="52"/>
  <c r="L12" i="52"/>
  <c r="S11" i="52"/>
  <c r="R11" i="52"/>
  <c r="Q11" i="52"/>
  <c r="P11" i="52"/>
  <c r="O11" i="52"/>
  <c r="N11" i="52"/>
  <c r="M11" i="52"/>
  <c r="L11" i="52"/>
  <c r="S6" i="52"/>
  <c r="R6" i="52"/>
  <c r="Q6" i="52"/>
  <c r="P6" i="52"/>
  <c r="O6" i="52"/>
  <c r="N6" i="52"/>
  <c r="M6" i="52"/>
  <c r="L6" i="52"/>
  <c r="S5" i="52"/>
  <c r="R5" i="52"/>
  <c r="Q5" i="52"/>
  <c r="P5" i="52"/>
  <c r="O5" i="52"/>
  <c r="N5" i="52"/>
  <c r="M5" i="52"/>
  <c r="L5" i="52"/>
  <c r="S4" i="52"/>
  <c r="R4" i="52"/>
  <c r="Q4" i="52"/>
  <c r="P4" i="52"/>
  <c r="O4" i="52"/>
  <c r="N4" i="52"/>
  <c r="M4" i="52"/>
  <c r="L4" i="52"/>
  <c r="S3" i="52"/>
  <c r="R3" i="52"/>
  <c r="Q3" i="52"/>
  <c r="P3" i="52"/>
  <c r="O3" i="52"/>
  <c r="N3" i="52"/>
  <c r="M3" i="52"/>
  <c r="L3" i="52"/>
  <c r="S2" i="52"/>
  <c r="R2" i="52"/>
  <c r="Q2" i="52"/>
  <c r="P2" i="52"/>
  <c r="O2" i="52"/>
  <c r="N2" i="52"/>
  <c r="M79" i="52" l="1"/>
  <c r="B90" i="52"/>
  <c r="R81" i="52"/>
  <c r="B92" i="52"/>
  <c r="N49" i="52"/>
  <c r="E237" i="55" s="1"/>
  <c r="O79" i="52"/>
  <c r="Q79" i="52"/>
  <c r="S79" i="52"/>
  <c r="P79" i="52"/>
  <c r="R79" i="52"/>
  <c r="L17" i="52"/>
  <c r="N17" i="52"/>
  <c r="P17" i="52"/>
  <c r="G246" i="55" s="1"/>
  <c r="R17" i="52"/>
  <c r="I246" i="55" s="1"/>
  <c r="N8" i="52"/>
  <c r="P8" i="52"/>
  <c r="R8" i="52"/>
  <c r="M17" i="52"/>
  <c r="O17" i="52"/>
  <c r="Q17" i="52"/>
  <c r="S17" i="52"/>
  <c r="M8" i="52"/>
  <c r="O8" i="52"/>
  <c r="Q8" i="52"/>
  <c r="S8" i="52"/>
  <c r="L8" i="52"/>
  <c r="O49" i="52"/>
  <c r="M65" i="52"/>
  <c r="D124" i="55" s="1"/>
  <c r="N65" i="52"/>
  <c r="P49" i="52"/>
  <c r="Q49" i="52"/>
  <c r="O65" i="52"/>
  <c r="R49" i="52"/>
  <c r="S49" i="52"/>
  <c r="Q65" i="52"/>
  <c r="L49" i="52"/>
  <c r="R65" i="52"/>
  <c r="P65" i="52"/>
  <c r="M49" i="52"/>
  <c r="J80" i="52"/>
  <c r="L65" i="52"/>
  <c r="M81" i="52"/>
  <c r="O81" i="52"/>
  <c r="Q81" i="52"/>
  <c r="S81" i="52"/>
  <c r="N81" i="52"/>
  <c r="P81" i="52"/>
  <c r="J76" i="52" l="1"/>
  <c r="S76" i="52" s="1"/>
  <c r="J84" i="55"/>
  <c r="J77" i="52"/>
  <c r="S77" i="52" s="1"/>
  <c r="J246" i="55"/>
  <c r="J78" i="52"/>
  <c r="S78" i="52" s="1"/>
  <c r="J237" i="55"/>
  <c r="T8" i="52"/>
  <c r="K84" i="55" s="1"/>
  <c r="V8" i="52"/>
  <c r="Y8" i="52" s="1"/>
  <c r="U8" i="52"/>
  <c r="X8" i="52" s="1"/>
  <c r="E78" i="52"/>
  <c r="N78" i="52" s="1"/>
  <c r="D237" i="55"/>
  <c r="V49" i="52"/>
  <c r="Y49" i="52" s="1"/>
  <c r="U49" i="52"/>
  <c r="X49" i="52" s="1"/>
  <c r="T49" i="52"/>
  <c r="D246" i="55"/>
  <c r="V17" i="52"/>
  <c r="Y17" i="52" s="1"/>
  <c r="U17" i="52"/>
  <c r="X17" i="52" s="1"/>
  <c r="T17" i="52"/>
  <c r="V65" i="52"/>
  <c r="Y65" i="52" s="1"/>
  <c r="U65" i="52"/>
  <c r="X65" i="52" s="1"/>
  <c r="T65" i="52"/>
  <c r="I77" i="52"/>
  <c r="R77" i="52" s="1"/>
  <c r="G77" i="52"/>
  <c r="P77" i="52" s="1"/>
  <c r="S80" i="52"/>
  <c r="H80" i="52"/>
  <c r="Q80" i="52" s="1"/>
  <c r="H124" i="55"/>
  <c r="F80" i="52"/>
  <c r="O80" i="52" s="1"/>
  <c r="F124" i="55"/>
  <c r="G78" i="52"/>
  <c r="P78" i="52" s="1"/>
  <c r="G237" i="55"/>
  <c r="E80" i="52"/>
  <c r="E124" i="55"/>
  <c r="F76" i="52"/>
  <c r="O76" i="52" s="1"/>
  <c r="F84" i="55"/>
  <c r="H77" i="52"/>
  <c r="Q77" i="52" s="1"/>
  <c r="H246" i="55"/>
  <c r="G76" i="52"/>
  <c r="P76" i="52" s="1"/>
  <c r="G84" i="55"/>
  <c r="E77" i="52"/>
  <c r="N77" i="52" s="1"/>
  <c r="E246" i="55"/>
  <c r="G80" i="52"/>
  <c r="P80" i="52" s="1"/>
  <c r="G124" i="55"/>
  <c r="I80" i="52"/>
  <c r="R80" i="52" s="1"/>
  <c r="I124" i="55"/>
  <c r="I78" i="52"/>
  <c r="R78" i="52" s="1"/>
  <c r="I237" i="55"/>
  <c r="H78" i="52"/>
  <c r="Q78" i="52" s="1"/>
  <c r="H237" i="55"/>
  <c r="F78" i="52"/>
  <c r="O78" i="52" s="1"/>
  <c r="F237" i="55"/>
  <c r="H76" i="52"/>
  <c r="Q76" i="52" s="1"/>
  <c r="H84" i="55"/>
  <c r="D76" i="52"/>
  <c r="E68" i="52"/>
  <c r="F68" i="52" s="1"/>
  <c r="H68" i="52" s="1"/>
  <c r="D84" i="55"/>
  <c r="F77" i="52"/>
  <c r="O77" i="52" s="1"/>
  <c r="F246" i="55"/>
  <c r="I76" i="52"/>
  <c r="R76" i="52" s="1"/>
  <c r="I84" i="55"/>
  <c r="E76" i="52"/>
  <c r="N76" i="52" s="1"/>
  <c r="E84" i="55"/>
  <c r="D80" i="52"/>
  <c r="E72" i="52"/>
  <c r="D77" i="52"/>
  <c r="E69" i="52"/>
  <c r="D78" i="52"/>
  <c r="E70" i="52"/>
  <c r="V76" i="52" l="1"/>
  <c r="Y76" i="52" s="1"/>
  <c r="U76" i="52"/>
  <c r="T76" i="52"/>
  <c r="W76" i="52" s="1"/>
  <c r="W65" i="52"/>
  <c r="K124" i="55"/>
  <c r="W49" i="52"/>
  <c r="K237" i="55"/>
  <c r="T78" i="52"/>
  <c r="W78" i="52" s="1"/>
  <c r="T77" i="52"/>
  <c r="W77" i="52" s="1"/>
  <c r="T80" i="52"/>
  <c r="S83" i="52"/>
  <c r="J42" i="55" s="1"/>
  <c r="W17" i="52"/>
  <c r="K246" i="55"/>
  <c r="W8" i="52"/>
  <c r="X76" i="52"/>
  <c r="V78" i="52"/>
  <c r="Y78" i="52" s="1"/>
  <c r="U78" i="52"/>
  <c r="X78" i="52" s="1"/>
  <c r="N79" i="52"/>
  <c r="V79" i="52"/>
  <c r="Y79" i="52" s="1"/>
  <c r="U79" i="52"/>
  <c r="X79" i="52" s="1"/>
  <c r="V77" i="52"/>
  <c r="U77" i="52"/>
  <c r="X77" i="52" s="1"/>
  <c r="Y77" i="52"/>
  <c r="N80" i="52"/>
  <c r="V80" i="52"/>
  <c r="Y80" i="52" s="1"/>
  <c r="U80" i="52"/>
  <c r="X80" i="52" s="1"/>
  <c r="P83" i="52"/>
  <c r="G42" i="55" s="1"/>
  <c r="W79" i="52"/>
  <c r="R83" i="52"/>
  <c r="I42" i="55" s="1"/>
  <c r="M77" i="52"/>
  <c r="M80" i="52"/>
  <c r="W80" i="52"/>
  <c r="F72" i="52"/>
  <c r="H72" i="52" s="1"/>
  <c r="M76" i="52"/>
  <c r="M78" i="52"/>
  <c r="H71" i="52"/>
  <c r="Q83" i="52"/>
  <c r="H42" i="55" s="1"/>
  <c r="F70" i="52"/>
  <c r="H70" i="52" s="1"/>
  <c r="F69" i="52"/>
  <c r="H69" i="52" s="1"/>
  <c r="O83" i="52"/>
  <c r="F42" i="55" s="1"/>
  <c r="N83" i="52" l="1"/>
  <c r="E42" i="55" s="1"/>
  <c r="M83" i="52"/>
  <c r="M84" i="52"/>
  <c r="U83" i="52" l="1"/>
  <c r="G101" i="52" s="1"/>
  <c r="G102" i="52" s="1"/>
  <c r="G103" i="52" s="1"/>
  <c r="G104" i="52" s="1"/>
  <c r="V83" i="52"/>
  <c r="I101" i="52" s="1"/>
  <c r="I102" i="52" s="1"/>
  <c r="I103" i="52" s="1"/>
  <c r="I104" i="52" s="1"/>
  <c r="T83" i="52"/>
  <c r="E101" i="52" s="1"/>
  <c r="E102" i="52" s="1"/>
  <c r="O84" i="52"/>
  <c r="Q84" i="52"/>
  <c r="R84" i="52"/>
  <c r="D42" i="55"/>
  <c r="P84" i="52"/>
  <c r="X83" i="52"/>
  <c r="N84" i="52"/>
  <c r="K83" i="52"/>
  <c r="Y83" i="52"/>
  <c r="W83" i="52" l="1"/>
  <c r="E103" i="52"/>
  <c r="E104" i="52" s="1"/>
  <c r="K42" i="55"/>
  <c r="A149" i="19" l="1"/>
  <c r="R149" i="19" s="1"/>
  <c r="E91" i="52" l="1"/>
  <c r="E89" i="52" l="1"/>
  <c r="E88" i="52"/>
  <c r="E87" i="52"/>
  <c r="E95" i="52" s="1"/>
  <c r="E96" i="52" l="1"/>
  <c r="B83" i="19"/>
  <c r="I83" i="19" s="1"/>
  <c r="C83" i="19"/>
  <c r="F83" i="19" s="1"/>
  <c r="A83" i="19"/>
  <c r="B154" i="19"/>
  <c r="I154" i="19" s="1"/>
  <c r="C154" i="19"/>
  <c r="F154" i="19" s="1"/>
  <c r="A154" i="19"/>
  <c r="B153" i="19"/>
  <c r="I153" i="19" s="1"/>
  <c r="C153" i="19"/>
  <c r="F153" i="19" s="1"/>
  <c r="A153" i="19"/>
  <c r="B152" i="19"/>
  <c r="I152" i="19" s="1"/>
  <c r="C152" i="19"/>
  <c r="F152" i="19" s="1"/>
  <c r="A152" i="19"/>
  <c r="B151" i="19"/>
  <c r="I151" i="19" s="1"/>
  <c r="C151" i="19"/>
  <c r="F151" i="19" s="1"/>
  <c r="A151" i="19"/>
  <c r="B150" i="19"/>
  <c r="I150" i="19" s="1"/>
  <c r="C150" i="19"/>
  <c r="F150" i="19" s="1"/>
  <c r="A150" i="19"/>
  <c r="B149" i="19"/>
  <c r="I149" i="19" s="1"/>
  <c r="C149" i="19"/>
  <c r="F149" i="19" s="1"/>
  <c r="E149" i="19"/>
  <c r="B148" i="19"/>
  <c r="I148" i="19" s="1"/>
  <c r="C148" i="19"/>
  <c r="F148" i="19" s="1"/>
  <c r="A148" i="19"/>
  <c r="B147" i="19"/>
  <c r="I147" i="19" s="1"/>
  <c r="C147" i="19"/>
  <c r="F147" i="19" s="1"/>
  <c r="A147" i="19"/>
  <c r="B146" i="19"/>
  <c r="I146" i="19" s="1"/>
  <c r="C146" i="19"/>
  <c r="F146" i="19" s="1"/>
  <c r="A146" i="19"/>
  <c r="B145" i="19"/>
  <c r="I145" i="19" s="1"/>
  <c r="C145" i="19"/>
  <c r="F145" i="19" s="1"/>
  <c r="A145" i="19"/>
  <c r="B144" i="19"/>
  <c r="I144" i="19" s="1"/>
  <c r="C144" i="19"/>
  <c r="F144" i="19" s="1"/>
  <c r="A144" i="19"/>
  <c r="B143" i="19"/>
  <c r="I143" i="19" s="1"/>
  <c r="C143" i="19"/>
  <c r="F143" i="19" s="1"/>
  <c r="A143" i="19"/>
  <c r="B142" i="19"/>
  <c r="I142" i="19" s="1"/>
  <c r="C142" i="19"/>
  <c r="F142" i="19" s="1"/>
  <c r="A142" i="19"/>
  <c r="E97" i="52" l="1"/>
  <c r="E98" i="52" s="1"/>
  <c r="E144" i="19"/>
  <c r="R144" i="19"/>
  <c r="E146" i="19"/>
  <c r="R146" i="19"/>
  <c r="E148" i="19"/>
  <c r="R148" i="19"/>
  <c r="E150" i="19"/>
  <c r="R150" i="19"/>
  <c r="E152" i="19"/>
  <c r="R152" i="19"/>
  <c r="E154" i="19"/>
  <c r="R154" i="19"/>
  <c r="E142" i="19"/>
  <c r="R142" i="19"/>
  <c r="E143" i="19"/>
  <c r="R143" i="19"/>
  <c r="E145" i="19"/>
  <c r="R145" i="19"/>
  <c r="E147" i="19"/>
  <c r="R147" i="19"/>
  <c r="E151" i="19"/>
  <c r="R151" i="19"/>
  <c r="E153" i="19"/>
  <c r="R153" i="19"/>
  <c r="E83" i="19"/>
  <c r="R83" i="19"/>
  <c r="I106" i="52" l="1"/>
  <c r="I107" i="52" s="1"/>
  <c r="E106" i="52"/>
  <c r="E107" i="52" s="1"/>
  <c r="G106" i="52"/>
  <c r="G107" i="52" s="1"/>
  <c r="S220" i="19"/>
  <c r="S284" i="19" l="1"/>
  <c r="S283" i="19"/>
  <c r="S281" i="19"/>
  <c r="S280" i="19"/>
  <c r="S279" i="19"/>
  <c r="S278" i="19"/>
  <c r="S277" i="19"/>
  <c r="S254" i="19"/>
  <c r="S253" i="19"/>
  <c r="S252" i="19"/>
  <c r="S251" i="19"/>
  <c r="S249" i="19"/>
  <c r="S248" i="19"/>
  <c r="S247" i="19"/>
  <c r="S246" i="19"/>
  <c r="S231" i="19"/>
  <c r="S230" i="19"/>
  <c r="S229" i="19"/>
  <c r="S228" i="19"/>
  <c r="S227" i="19"/>
  <c r="S226" i="19"/>
  <c r="S225" i="19"/>
  <c r="S224" i="19"/>
  <c r="S223" i="19"/>
  <c r="S217" i="19"/>
  <c r="S216" i="19"/>
  <c r="S215" i="19"/>
  <c r="S214" i="19"/>
  <c r="S213" i="19"/>
  <c r="S212" i="19"/>
  <c r="S211" i="19"/>
  <c r="S210" i="19"/>
  <c r="S209" i="19"/>
  <c r="S208" i="19"/>
  <c r="S207" i="19"/>
  <c r="S206" i="19"/>
  <c r="S205" i="19"/>
  <c r="S204" i="19"/>
  <c r="S203" i="19"/>
  <c r="S202" i="19"/>
  <c r="S201" i="19"/>
  <c r="S200" i="19"/>
  <c r="S199" i="19"/>
  <c r="S198" i="19"/>
  <c r="S197" i="19"/>
  <c r="S196" i="19"/>
  <c r="S195" i="19"/>
  <c r="S194" i="19"/>
  <c r="S193" i="19"/>
  <c r="S192" i="19"/>
  <c r="S191" i="19"/>
  <c r="S190" i="19"/>
  <c r="S189" i="19"/>
  <c r="S188" i="19"/>
  <c r="S187" i="19"/>
  <c r="S186" i="19"/>
  <c r="S185" i="19"/>
  <c r="S184" i="19"/>
  <c r="S183" i="19"/>
  <c r="S182" i="19"/>
  <c r="S181" i="19"/>
  <c r="S180" i="19"/>
  <c r="S179" i="19"/>
  <c r="S178" i="19"/>
  <c r="S177" i="19"/>
  <c r="S176" i="19"/>
  <c r="S175" i="19"/>
  <c r="S174" i="19"/>
  <c r="S173" i="19"/>
  <c r="S172" i="19"/>
  <c r="S171" i="19"/>
  <c r="S170" i="19"/>
  <c r="S169" i="19"/>
  <c r="S168" i="19"/>
  <c r="S167" i="19"/>
  <c r="S166" i="19"/>
  <c r="S165" i="19"/>
  <c r="S164" i="19"/>
  <c r="S163" i="19"/>
  <c r="S162" i="19"/>
  <c r="S161" i="19"/>
  <c r="S160" i="19"/>
  <c r="S159" i="19"/>
  <c r="S158" i="19"/>
  <c r="S137" i="19"/>
  <c r="S135" i="19"/>
  <c r="S134" i="19"/>
  <c r="S133" i="19"/>
  <c r="S131" i="19"/>
  <c r="S129" i="19"/>
  <c r="S128" i="19"/>
  <c r="S126" i="19"/>
  <c r="S125" i="19"/>
  <c r="S124" i="19"/>
  <c r="S123" i="19"/>
  <c r="S122" i="19"/>
  <c r="S121" i="19"/>
  <c r="S120" i="19"/>
  <c r="S119" i="19"/>
  <c r="S118" i="19"/>
  <c r="S117" i="19"/>
  <c r="S116" i="19"/>
  <c r="S115" i="19"/>
  <c r="S114" i="19"/>
  <c r="S113" i="19"/>
  <c r="S112" i="19"/>
  <c r="S111" i="19"/>
  <c r="S110" i="19"/>
  <c r="S109" i="19"/>
  <c r="S108" i="19"/>
  <c r="S107" i="19"/>
  <c r="S106" i="19"/>
  <c r="S105" i="19"/>
  <c r="S104" i="19"/>
  <c r="S103" i="19"/>
  <c r="S102" i="19"/>
  <c r="S101" i="19"/>
  <c r="S100" i="19"/>
  <c r="S99" i="19"/>
  <c r="S98" i="19"/>
  <c r="S97" i="19"/>
  <c r="S96" i="19"/>
  <c r="S95" i="19"/>
  <c r="S94" i="19"/>
  <c r="S92" i="19"/>
  <c r="S91" i="19"/>
  <c r="S90" i="19"/>
  <c r="S88" i="19"/>
  <c r="S87" i="19"/>
  <c r="S86" i="19"/>
  <c r="S85" i="19"/>
  <c r="S84" i="19"/>
  <c r="S82" i="19"/>
  <c r="S81" i="19"/>
  <c r="S80" i="19"/>
  <c r="S79" i="19"/>
  <c r="S78" i="19"/>
  <c r="S77" i="19"/>
  <c r="S76" i="19"/>
  <c r="S75" i="19"/>
  <c r="S74" i="19"/>
  <c r="S73" i="19"/>
  <c r="S72" i="19"/>
  <c r="S71" i="19"/>
  <c r="S70" i="19"/>
  <c r="S69" i="19"/>
  <c r="S68" i="19"/>
  <c r="S67" i="19"/>
  <c r="S66" i="19"/>
  <c r="S65" i="19"/>
  <c r="S64" i="19"/>
  <c r="S63" i="19"/>
  <c r="S62" i="19"/>
  <c r="S61" i="19"/>
  <c r="S60" i="19"/>
  <c r="S59" i="19"/>
  <c r="S58" i="19"/>
  <c r="S57" i="19"/>
  <c r="S56" i="19"/>
  <c r="S55" i="19"/>
  <c r="S54" i="19"/>
  <c r="S53" i="19"/>
  <c r="S51" i="19"/>
  <c r="S50" i="19"/>
  <c r="S49" i="19"/>
  <c r="S48" i="19"/>
  <c r="S47" i="19"/>
  <c r="S46" i="19"/>
  <c r="S45" i="19"/>
  <c r="S44" i="19"/>
  <c r="S42" i="19"/>
  <c r="S41" i="19"/>
  <c r="S40" i="19"/>
  <c r="S39" i="19"/>
  <c r="S38" i="19"/>
  <c r="S37" i="19"/>
  <c r="S36" i="19"/>
  <c r="S35" i="19"/>
  <c r="S34" i="19"/>
  <c r="S33" i="19"/>
  <c r="S31" i="19"/>
  <c r="S30" i="19"/>
  <c r="S29" i="19"/>
  <c r="S28" i="19"/>
  <c r="S27" i="19"/>
  <c r="S26" i="19"/>
  <c r="S25" i="19"/>
  <c r="S24" i="19"/>
  <c r="S23" i="19"/>
  <c r="S21" i="19"/>
  <c r="S20" i="19"/>
  <c r="S19" i="19"/>
  <c r="S18" i="19"/>
  <c r="S17" i="19"/>
  <c r="S16" i="19"/>
  <c r="S15" i="19"/>
  <c r="S14" i="19"/>
  <c r="S13" i="19"/>
  <c r="S12" i="19"/>
  <c r="S11" i="19"/>
  <c r="S9" i="19"/>
  <c r="S8" i="19"/>
  <c r="S7" i="19"/>
  <c r="S6" i="19"/>
  <c r="S5" i="19"/>
  <c r="S4" i="19"/>
  <c r="S3" i="19"/>
  <c r="S2" i="19"/>
  <c r="C254" i="19" l="1"/>
  <c r="F254" i="19" s="1"/>
  <c r="B254" i="19"/>
  <c r="I254" i="19" s="1"/>
  <c r="A254" i="19"/>
  <c r="R254" i="19" s="1"/>
  <c r="E254" i="19" l="1"/>
  <c r="C275" i="19" l="1"/>
  <c r="F275" i="19" s="1"/>
  <c r="B275" i="19"/>
  <c r="I275" i="19" s="1"/>
  <c r="A275" i="19"/>
  <c r="C274" i="19"/>
  <c r="F274" i="19" s="1"/>
  <c r="B274" i="19"/>
  <c r="I274" i="19" s="1"/>
  <c r="A274" i="19"/>
  <c r="E274" i="19" l="1"/>
  <c r="R274" i="19"/>
  <c r="E275" i="19"/>
  <c r="R275" i="19"/>
  <c r="C273" i="19"/>
  <c r="F273" i="19" s="1"/>
  <c r="B273" i="19"/>
  <c r="I273" i="19" s="1"/>
  <c r="A273" i="19"/>
  <c r="C223" i="19"/>
  <c r="F223" i="19" s="1"/>
  <c r="B223" i="19"/>
  <c r="I223" i="19" s="1"/>
  <c r="A223" i="19"/>
  <c r="C222" i="19"/>
  <c r="F222" i="19" s="1"/>
  <c r="B222" i="19"/>
  <c r="I222" i="19" s="1"/>
  <c r="A222" i="19"/>
  <c r="C221" i="19"/>
  <c r="F221" i="19" s="1"/>
  <c r="B221" i="19"/>
  <c r="I221" i="19" s="1"/>
  <c r="A221" i="19"/>
  <c r="C272" i="19"/>
  <c r="F272" i="19" s="1"/>
  <c r="B272" i="19"/>
  <c r="I272" i="19" s="1"/>
  <c r="A272" i="19"/>
  <c r="C271" i="19"/>
  <c r="F271" i="19" s="1"/>
  <c r="B271" i="19"/>
  <c r="I271" i="19" s="1"/>
  <c r="A271" i="19"/>
  <c r="C253" i="19"/>
  <c r="F253" i="19" s="1"/>
  <c r="B253" i="19"/>
  <c r="I253" i="19" s="1"/>
  <c r="A253" i="19"/>
  <c r="C252" i="19"/>
  <c r="F252" i="19" s="1"/>
  <c r="B252" i="19"/>
  <c r="I252" i="19" s="1"/>
  <c r="A252" i="19"/>
  <c r="C251" i="19"/>
  <c r="F251" i="19" s="1"/>
  <c r="B251" i="19"/>
  <c r="I251" i="19" s="1"/>
  <c r="A251" i="19"/>
  <c r="C250" i="19"/>
  <c r="F250" i="19" s="1"/>
  <c r="B250" i="19"/>
  <c r="I250" i="19" s="1"/>
  <c r="A250" i="19"/>
  <c r="E250" i="19" l="1"/>
  <c r="R250" i="19"/>
  <c r="E252" i="19"/>
  <c r="R252" i="19"/>
  <c r="E271" i="19"/>
  <c r="R271" i="19"/>
  <c r="E221" i="19"/>
  <c r="R221" i="19"/>
  <c r="E223" i="19"/>
  <c r="R223" i="19"/>
  <c r="E251" i="19"/>
  <c r="R251" i="19"/>
  <c r="E253" i="19"/>
  <c r="R253" i="19"/>
  <c r="E272" i="19"/>
  <c r="R272" i="19"/>
  <c r="E222" i="19"/>
  <c r="R222" i="19"/>
  <c r="E273" i="19"/>
  <c r="R273" i="19"/>
  <c r="C240" i="19"/>
  <c r="F240" i="19" s="1"/>
  <c r="B240" i="19"/>
  <c r="I240" i="19" s="1"/>
  <c r="A240" i="19"/>
  <c r="C239" i="19"/>
  <c r="F239" i="19" s="1"/>
  <c r="B239" i="19"/>
  <c r="I239" i="19" s="1"/>
  <c r="A239" i="19"/>
  <c r="E239" i="19" l="1"/>
  <c r="R239" i="19"/>
  <c r="E240" i="19"/>
  <c r="R240" i="19"/>
  <c r="C245" i="19" l="1"/>
  <c r="F245" i="19" s="1"/>
  <c r="B245" i="19"/>
  <c r="I245" i="19" s="1"/>
  <c r="A245" i="19"/>
  <c r="E245" i="19" l="1"/>
  <c r="R245" i="19"/>
  <c r="C270" i="19"/>
  <c r="F270" i="19" s="1"/>
  <c r="B270" i="19"/>
  <c r="I270" i="19" s="1"/>
  <c r="A270" i="19"/>
  <c r="E270" i="19" l="1"/>
  <c r="R270" i="19"/>
  <c r="C54" i="19"/>
  <c r="F54" i="19" s="1"/>
  <c r="B54" i="19"/>
  <c r="I54" i="19" s="1"/>
  <c r="A54" i="19"/>
  <c r="C53" i="19"/>
  <c r="F53" i="19" s="1"/>
  <c r="B53" i="19"/>
  <c r="I53" i="19" s="1"/>
  <c r="A53" i="19"/>
  <c r="E53" i="19" l="1"/>
  <c r="R53" i="19"/>
  <c r="E54" i="19"/>
  <c r="R54" i="19"/>
  <c r="C238" i="19"/>
  <c r="F238" i="19" s="1"/>
  <c r="B238" i="19"/>
  <c r="I238" i="19" s="1"/>
  <c r="A238" i="19"/>
  <c r="C237" i="19"/>
  <c r="F237" i="19" s="1"/>
  <c r="B237" i="19"/>
  <c r="I237" i="19" s="1"/>
  <c r="A237" i="19"/>
  <c r="C236" i="19"/>
  <c r="F236" i="19" s="1"/>
  <c r="B236" i="19"/>
  <c r="I236" i="19" s="1"/>
  <c r="A236" i="19"/>
  <c r="C235" i="19"/>
  <c r="F235" i="19" s="1"/>
  <c r="B235" i="19"/>
  <c r="I235" i="19" s="1"/>
  <c r="A235" i="19"/>
  <c r="C234" i="19"/>
  <c r="F234" i="19" s="1"/>
  <c r="B234" i="19"/>
  <c r="I234" i="19" s="1"/>
  <c r="A234" i="19"/>
  <c r="C233" i="19"/>
  <c r="F233" i="19" s="1"/>
  <c r="B233" i="19"/>
  <c r="I233" i="19" s="1"/>
  <c r="A233" i="19"/>
  <c r="C232" i="19"/>
  <c r="F232" i="19" s="1"/>
  <c r="B232" i="19"/>
  <c r="I232" i="19" s="1"/>
  <c r="A232" i="19"/>
  <c r="E233" i="19" l="1"/>
  <c r="R233" i="19"/>
  <c r="E235" i="19"/>
  <c r="R235" i="19"/>
  <c r="E237" i="19"/>
  <c r="R237" i="19"/>
  <c r="E232" i="19"/>
  <c r="R232" i="19"/>
  <c r="E234" i="19"/>
  <c r="R234" i="19"/>
  <c r="E236" i="19"/>
  <c r="R236" i="19"/>
  <c r="E238" i="19"/>
  <c r="R238" i="19"/>
  <c r="C209" i="19" l="1"/>
  <c r="B209" i="19"/>
  <c r="A209" i="19"/>
  <c r="R209" i="19" s="1"/>
  <c r="A82" i="19"/>
  <c r="B82" i="19"/>
  <c r="I82" i="19" s="1"/>
  <c r="C82" i="19"/>
  <c r="F82" i="19" s="1"/>
  <c r="E82" i="19" l="1"/>
  <c r="R82" i="19"/>
  <c r="C31" i="19"/>
  <c r="B31" i="19"/>
  <c r="C267" i="19" l="1"/>
  <c r="C195" i="19"/>
  <c r="F209" i="19" l="1"/>
  <c r="I209" i="19"/>
  <c r="E209" i="19"/>
  <c r="C217" i="19" l="1"/>
  <c r="F217" i="19" s="1"/>
  <c r="B217" i="19"/>
  <c r="I217" i="19" s="1"/>
  <c r="A217" i="19"/>
  <c r="F80" i="19"/>
  <c r="B80" i="19"/>
  <c r="I80" i="19" s="1"/>
  <c r="A80" i="19"/>
  <c r="C210" i="19"/>
  <c r="F210" i="19" s="1"/>
  <c r="B210" i="19"/>
  <c r="I210" i="19" s="1"/>
  <c r="A210" i="19"/>
  <c r="C204" i="19"/>
  <c r="F204" i="19" s="1"/>
  <c r="B204" i="19"/>
  <c r="I204" i="19" s="1"/>
  <c r="A204" i="19"/>
  <c r="C203" i="19"/>
  <c r="F203" i="19" s="1"/>
  <c r="B203" i="19"/>
  <c r="I203" i="19" s="1"/>
  <c r="A203" i="19"/>
  <c r="C202" i="19"/>
  <c r="F202" i="19" s="1"/>
  <c r="B202" i="19"/>
  <c r="I202" i="19" s="1"/>
  <c r="A202" i="19"/>
  <c r="C201" i="19"/>
  <c r="F201" i="19" s="1"/>
  <c r="B201" i="19"/>
  <c r="I201" i="19" s="1"/>
  <c r="A201" i="19"/>
  <c r="C200" i="19"/>
  <c r="F200" i="19" s="1"/>
  <c r="B200" i="19"/>
  <c r="I200" i="19" s="1"/>
  <c r="A200" i="19"/>
  <c r="C199" i="19"/>
  <c r="F199" i="19" s="1"/>
  <c r="B199" i="19"/>
  <c r="I199" i="19" s="1"/>
  <c r="A199" i="19"/>
  <c r="C198" i="19"/>
  <c r="F198" i="19" s="1"/>
  <c r="B198" i="19"/>
  <c r="I198" i="19" s="1"/>
  <c r="A198" i="19"/>
  <c r="C197" i="19"/>
  <c r="F197" i="19" s="1"/>
  <c r="B197" i="19"/>
  <c r="I197" i="19" s="1"/>
  <c r="A197" i="19"/>
  <c r="C196" i="19"/>
  <c r="F196" i="19" s="1"/>
  <c r="B196" i="19"/>
  <c r="I196" i="19" s="1"/>
  <c r="A196" i="19"/>
  <c r="C194" i="19"/>
  <c r="F194" i="19" s="1"/>
  <c r="B194" i="19"/>
  <c r="I194" i="19" s="1"/>
  <c r="A194" i="19"/>
  <c r="C193" i="19"/>
  <c r="F193" i="19" s="1"/>
  <c r="B193" i="19"/>
  <c r="I193" i="19" s="1"/>
  <c r="A193" i="19"/>
  <c r="C192" i="19"/>
  <c r="F192" i="19" s="1"/>
  <c r="B192" i="19"/>
  <c r="I192" i="19" s="1"/>
  <c r="A192" i="19"/>
  <c r="C191" i="19"/>
  <c r="F191" i="19" s="1"/>
  <c r="B191" i="19"/>
  <c r="I191" i="19" s="1"/>
  <c r="A191" i="19"/>
  <c r="C190" i="19"/>
  <c r="F190" i="19" s="1"/>
  <c r="B190" i="19"/>
  <c r="I190" i="19" s="1"/>
  <c r="A190" i="19"/>
  <c r="C189" i="19"/>
  <c r="F189" i="19" s="1"/>
  <c r="B189" i="19"/>
  <c r="I189" i="19" s="1"/>
  <c r="A189" i="19"/>
  <c r="C188" i="19"/>
  <c r="F188" i="19" s="1"/>
  <c r="B188" i="19"/>
  <c r="I188" i="19" s="1"/>
  <c r="A188" i="19"/>
  <c r="C187" i="19"/>
  <c r="F187" i="19" s="1"/>
  <c r="B187" i="19"/>
  <c r="I187" i="19" s="1"/>
  <c r="A187" i="19"/>
  <c r="C186" i="19"/>
  <c r="F186" i="19" s="1"/>
  <c r="B186" i="19"/>
  <c r="I186" i="19" s="1"/>
  <c r="A186" i="19"/>
  <c r="C185" i="19"/>
  <c r="F185" i="19" s="1"/>
  <c r="B185" i="19"/>
  <c r="I185" i="19" s="1"/>
  <c r="A185" i="19"/>
  <c r="C184" i="19"/>
  <c r="F184" i="19" s="1"/>
  <c r="B184" i="19"/>
  <c r="I184" i="19" s="1"/>
  <c r="A184" i="19"/>
  <c r="C183" i="19"/>
  <c r="F183" i="19" s="1"/>
  <c r="B183" i="19"/>
  <c r="I183" i="19" s="1"/>
  <c r="A183" i="19"/>
  <c r="C182" i="19"/>
  <c r="F182" i="19" s="1"/>
  <c r="B182" i="19"/>
  <c r="I182" i="19" s="1"/>
  <c r="A182" i="19"/>
  <c r="C181" i="19"/>
  <c r="F181" i="19" s="1"/>
  <c r="B181" i="19"/>
  <c r="I181" i="19" s="1"/>
  <c r="A181" i="19"/>
  <c r="C179" i="19"/>
  <c r="F179" i="19" s="1"/>
  <c r="B179" i="19"/>
  <c r="I179" i="19" s="1"/>
  <c r="A179" i="19"/>
  <c r="C178" i="19"/>
  <c r="F178" i="19" s="1"/>
  <c r="B178" i="19"/>
  <c r="I178" i="19" s="1"/>
  <c r="A178" i="19"/>
  <c r="C177" i="19"/>
  <c r="F177" i="19" s="1"/>
  <c r="B177" i="19"/>
  <c r="I177" i="19" s="1"/>
  <c r="A177" i="19"/>
  <c r="C176" i="19"/>
  <c r="F176" i="19" s="1"/>
  <c r="B176" i="19"/>
  <c r="I176" i="19" s="1"/>
  <c r="A176" i="19"/>
  <c r="C175" i="19"/>
  <c r="F175" i="19" s="1"/>
  <c r="B175" i="19"/>
  <c r="I175" i="19" s="1"/>
  <c r="A175" i="19"/>
  <c r="C174" i="19"/>
  <c r="F174" i="19" s="1"/>
  <c r="B174" i="19"/>
  <c r="I174" i="19" s="1"/>
  <c r="A174" i="19"/>
  <c r="C173" i="19"/>
  <c r="F173" i="19" s="1"/>
  <c r="B173" i="19"/>
  <c r="I173" i="19" s="1"/>
  <c r="A173" i="19"/>
  <c r="C172" i="19"/>
  <c r="F172" i="19" s="1"/>
  <c r="B172" i="19"/>
  <c r="I172" i="19" s="1"/>
  <c r="A172" i="19"/>
  <c r="C171" i="19"/>
  <c r="F171" i="19" s="1"/>
  <c r="B171" i="19"/>
  <c r="I171" i="19" s="1"/>
  <c r="A171" i="19"/>
  <c r="C170" i="19"/>
  <c r="F170" i="19" s="1"/>
  <c r="B170" i="19"/>
  <c r="I170" i="19" s="1"/>
  <c r="A170" i="19"/>
  <c r="C169" i="19"/>
  <c r="F169" i="19" s="1"/>
  <c r="B169" i="19"/>
  <c r="I169" i="19" s="1"/>
  <c r="A169" i="19"/>
  <c r="C168" i="19"/>
  <c r="F168" i="19" s="1"/>
  <c r="B168" i="19"/>
  <c r="I168" i="19" s="1"/>
  <c r="A168" i="19"/>
  <c r="C167" i="19"/>
  <c r="F167" i="19" s="1"/>
  <c r="B167" i="19"/>
  <c r="I167" i="19" s="1"/>
  <c r="A167" i="19"/>
  <c r="C166" i="19"/>
  <c r="F166" i="19" s="1"/>
  <c r="B166" i="19"/>
  <c r="I166" i="19" s="1"/>
  <c r="A166" i="19"/>
  <c r="C165" i="19"/>
  <c r="F165" i="19" s="1"/>
  <c r="B165" i="19"/>
  <c r="I165" i="19" s="1"/>
  <c r="A165" i="19"/>
  <c r="C164" i="19"/>
  <c r="F164" i="19" s="1"/>
  <c r="B164" i="19"/>
  <c r="I164" i="19" s="1"/>
  <c r="A164" i="19"/>
  <c r="C163" i="19"/>
  <c r="F163" i="19" s="1"/>
  <c r="B163" i="19"/>
  <c r="I163" i="19" s="1"/>
  <c r="A163" i="19"/>
  <c r="C162" i="19"/>
  <c r="F162" i="19" s="1"/>
  <c r="B162" i="19"/>
  <c r="I162" i="19" s="1"/>
  <c r="A162" i="19"/>
  <c r="C161" i="19"/>
  <c r="F161" i="19" s="1"/>
  <c r="B161" i="19"/>
  <c r="I161" i="19" s="1"/>
  <c r="A161" i="19"/>
  <c r="C160" i="19"/>
  <c r="F160" i="19" s="1"/>
  <c r="B160" i="19"/>
  <c r="I160" i="19" s="1"/>
  <c r="A160" i="19"/>
  <c r="E161" i="19" l="1"/>
  <c r="R161" i="19"/>
  <c r="E163" i="19"/>
  <c r="R163" i="19"/>
  <c r="E165" i="19"/>
  <c r="R165" i="19"/>
  <c r="E167" i="19"/>
  <c r="R167" i="19"/>
  <c r="E169" i="19"/>
  <c r="R169" i="19"/>
  <c r="E171" i="19"/>
  <c r="R171" i="19"/>
  <c r="E173" i="19"/>
  <c r="R173" i="19"/>
  <c r="E175" i="19"/>
  <c r="R175" i="19"/>
  <c r="E177" i="19"/>
  <c r="R177" i="19"/>
  <c r="E179" i="19"/>
  <c r="R179" i="19"/>
  <c r="E182" i="19"/>
  <c r="R182" i="19"/>
  <c r="E184" i="19"/>
  <c r="R184" i="19"/>
  <c r="E186" i="19"/>
  <c r="R186" i="19"/>
  <c r="E188" i="19"/>
  <c r="R188" i="19"/>
  <c r="E190" i="19"/>
  <c r="R190" i="19"/>
  <c r="E192" i="19"/>
  <c r="R192" i="19"/>
  <c r="E194" i="19"/>
  <c r="R194" i="19"/>
  <c r="E197" i="19"/>
  <c r="R197" i="19"/>
  <c r="E199" i="19"/>
  <c r="R199" i="19"/>
  <c r="E201" i="19"/>
  <c r="R201" i="19"/>
  <c r="E203" i="19"/>
  <c r="R203" i="19"/>
  <c r="E210" i="19"/>
  <c r="R210" i="19"/>
  <c r="E80" i="19"/>
  <c r="R80" i="19"/>
  <c r="E160" i="19"/>
  <c r="R160" i="19"/>
  <c r="E162" i="19"/>
  <c r="R162" i="19"/>
  <c r="E164" i="19"/>
  <c r="R164" i="19"/>
  <c r="E166" i="19"/>
  <c r="R166" i="19"/>
  <c r="E168" i="19"/>
  <c r="R168" i="19"/>
  <c r="E170" i="19"/>
  <c r="R170" i="19"/>
  <c r="E172" i="19"/>
  <c r="R172" i="19"/>
  <c r="E174" i="19"/>
  <c r="R174" i="19"/>
  <c r="E176" i="19"/>
  <c r="R176" i="19"/>
  <c r="E178" i="19"/>
  <c r="R178" i="19"/>
  <c r="E181" i="19"/>
  <c r="R181" i="19"/>
  <c r="E183" i="19"/>
  <c r="R183" i="19"/>
  <c r="E185" i="19"/>
  <c r="R185" i="19"/>
  <c r="E187" i="19"/>
  <c r="R187" i="19"/>
  <c r="E189" i="19"/>
  <c r="R189" i="19"/>
  <c r="E191" i="19"/>
  <c r="R191" i="19"/>
  <c r="E193" i="19"/>
  <c r="R193" i="19"/>
  <c r="E196" i="19"/>
  <c r="R196" i="19"/>
  <c r="E198" i="19"/>
  <c r="R198" i="19"/>
  <c r="E200" i="19"/>
  <c r="R200" i="19"/>
  <c r="E202" i="19"/>
  <c r="R202" i="19"/>
  <c r="E204" i="19"/>
  <c r="R204" i="19"/>
  <c r="E217" i="19"/>
  <c r="R217" i="19"/>
  <c r="C159" i="19"/>
  <c r="F159" i="19" s="1"/>
  <c r="B159" i="19"/>
  <c r="I159" i="19" s="1"/>
  <c r="A159" i="19"/>
  <c r="C158" i="19"/>
  <c r="F158" i="19" s="1"/>
  <c r="B158" i="19"/>
  <c r="I158" i="19" s="1"/>
  <c r="A158" i="19"/>
  <c r="E158" i="19" l="1"/>
  <c r="R158" i="19"/>
  <c r="E159" i="19"/>
  <c r="R159" i="19"/>
  <c r="C269" i="19"/>
  <c r="F269" i="19" s="1"/>
  <c r="B269" i="19"/>
  <c r="I269" i="19" s="1"/>
  <c r="A269" i="19"/>
  <c r="C124" i="19"/>
  <c r="F124" i="19" s="1"/>
  <c r="B124" i="19"/>
  <c r="I124" i="19" s="1"/>
  <c r="A124" i="19"/>
  <c r="C123" i="19"/>
  <c r="F123" i="19" s="1"/>
  <c r="B123" i="19"/>
  <c r="I123" i="19" s="1"/>
  <c r="A123" i="19"/>
  <c r="C122" i="19"/>
  <c r="F122" i="19" s="1"/>
  <c r="B122" i="19"/>
  <c r="I122" i="19" s="1"/>
  <c r="A122" i="19"/>
  <c r="C121" i="19"/>
  <c r="F121" i="19" s="1"/>
  <c r="B121" i="19"/>
  <c r="I121" i="19" s="1"/>
  <c r="A121" i="19"/>
  <c r="C120" i="19"/>
  <c r="F120" i="19" s="1"/>
  <c r="B120" i="19"/>
  <c r="I120" i="19" s="1"/>
  <c r="A120" i="19"/>
  <c r="C119" i="19"/>
  <c r="F119" i="19" s="1"/>
  <c r="B119" i="19"/>
  <c r="I119" i="19" s="1"/>
  <c r="A119" i="19"/>
  <c r="C118" i="19"/>
  <c r="F118" i="19" s="1"/>
  <c r="B118" i="19"/>
  <c r="I118" i="19" s="1"/>
  <c r="A118" i="19"/>
  <c r="C117" i="19"/>
  <c r="F117" i="19" s="1"/>
  <c r="B117" i="19"/>
  <c r="I117" i="19" s="1"/>
  <c r="A117" i="19"/>
  <c r="C116" i="19"/>
  <c r="F116" i="19" s="1"/>
  <c r="B116" i="19"/>
  <c r="I116" i="19" s="1"/>
  <c r="A116" i="19"/>
  <c r="C115" i="19"/>
  <c r="F115" i="19" s="1"/>
  <c r="B115" i="19"/>
  <c r="I115" i="19" s="1"/>
  <c r="A115" i="19"/>
  <c r="C114" i="19"/>
  <c r="F114" i="19" s="1"/>
  <c r="B114" i="19"/>
  <c r="I114" i="19" s="1"/>
  <c r="A114" i="19"/>
  <c r="C113" i="19"/>
  <c r="F113" i="19" s="1"/>
  <c r="B113" i="19"/>
  <c r="I113" i="19" s="1"/>
  <c r="A113" i="19"/>
  <c r="C112" i="19"/>
  <c r="F112" i="19" s="1"/>
  <c r="B112" i="19"/>
  <c r="I112" i="19" s="1"/>
  <c r="A112" i="19"/>
  <c r="C111" i="19"/>
  <c r="F111" i="19" s="1"/>
  <c r="B111" i="19"/>
  <c r="I111" i="19" s="1"/>
  <c r="A111" i="19"/>
  <c r="C110" i="19"/>
  <c r="F110" i="19" s="1"/>
  <c r="B110" i="19"/>
  <c r="I110" i="19" s="1"/>
  <c r="A110" i="19"/>
  <c r="C109" i="19"/>
  <c r="F109" i="19" s="1"/>
  <c r="B109" i="19"/>
  <c r="I109" i="19" s="1"/>
  <c r="A109" i="19"/>
  <c r="C108" i="19"/>
  <c r="F108" i="19" s="1"/>
  <c r="B108" i="19"/>
  <c r="I108" i="19" s="1"/>
  <c r="A108" i="19"/>
  <c r="C107" i="19"/>
  <c r="F107" i="19" s="1"/>
  <c r="B107" i="19"/>
  <c r="I107" i="19" s="1"/>
  <c r="A107" i="19"/>
  <c r="C106" i="19"/>
  <c r="F106" i="19" s="1"/>
  <c r="B106" i="19"/>
  <c r="I106" i="19" s="1"/>
  <c r="A106" i="19"/>
  <c r="C105" i="19"/>
  <c r="F105" i="19" s="1"/>
  <c r="B105" i="19"/>
  <c r="I105" i="19" s="1"/>
  <c r="A105" i="19"/>
  <c r="C104" i="19"/>
  <c r="F104" i="19" s="1"/>
  <c r="B104" i="19"/>
  <c r="I104" i="19" s="1"/>
  <c r="A104" i="19"/>
  <c r="C103" i="19"/>
  <c r="F103" i="19" s="1"/>
  <c r="B103" i="19"/>
  <c r="I103" i="19" s="1"/>
  <c r="A103" i="19"/>
  <c r="C102" i="19"/>
  <c r="F102" i="19" s="1"/>
  <c r="B102" i="19"/>
  <c r="I102" i="19" s="1"/>
  <c r="A102" i="19"/>
  <c r="C101" i="19"/>
  <c r="F101" i="19" s="1"/>
  <c r="B101" i="19"/>
  <c r="I101" i="19" s="1"/>
  <c r="A101" i="19"/>
  <c r="C100" i="19"/>
  <c r="F100" i="19" s="1"/>
  <c r="B100" i="19"/>
  <c r="I100" i="19" s="1"/>
  <c r="A100" i="19"/>
  <c r="C99" i="19"/>
  <c r="F99" i="19" s="1"/>
  <c r="B99" i="19"/>
  <c r="I99" i="19" s="1"/>
  <c r="A99" i="19"/>
  <c r="C98" i="19"/>
  <c r="F98" i="19" s="1"/>
  <c r="B98" i="19"/>
  <c r="I98" i="19" s="1"/>
  <c r="A98" i="19"/>
  <c r="C97" i="19"/>
  <c r="F97" i="19" s="1"/>
  <c r="B97" i="19"/>
  <c r="I97" i="19" s="1"/>
  <c r="A97" i="19"/>
  <c r="C96" i="19"/>
  <c r="F96" i="19" s="1"/>
  <c r="B96" i="19"/>
  <c r="I96" i="19" s="1"/>
  <c r="A96" i="19"/>
  <c r="C95" i="19"/>
  <c r="F95" i="19" s="1"/>
  <c r="B95" i="19"/>
  <c r="I95" i="19" s="1"/>
  <c r="A95" i="19"/>
  <c r="C94" i="19"/>
  <c r="F94" i="19" s="1"/>
  <c r="B94" i="19"/>
  <c r="I94" i="19" s="1"/>
  <c r="A94" i="19"/>
  <c r="C93" i="19"/>
  <c r="F93" i="19" s="1"/>
  <c r="B93" i="19"/>
  <c r="I93" i="19" s="1"/>
  <c r="A93" i="19"/>
  <c r="C92" i="19"/>
  <c r="F92" i="19" s="1"/>
  <c r="B92" i="19"/>
  <c r="I92" i="19" s="1"/>
  <c r="A92" i="19"/>
  <c r="E92" i="19" l="1"/>
  <c r="R92" i="19"/>
  <c r="E94" i="19"/>
  <c r="R94" i="19"/>
  <c r="E96" i="19"/>
  <c r="R96" i="19"/>
  <c r="E98" i="19"/>
  <c r="R98" i="19"/>
  <c r="E100" i="19"/>
  <c r="R100" i="19"/>
  <c r="E102" i="19"/>
  <c r="R102" i="19"/>
  <c r="E104" i="19"/>
  <c r="R104" i="19"/>
  <c r="E106" i="19"/>
  <c r="R106" i="19"/>
  <c r="E108" i="19"/>
  <c r="R108" i="19"/>
  <c r="E110" i="19"/>
  <c r="R110" i="19"/>
  <c r="E112" i="19"/>
  <c r="R112" i="19"/>
  <c r="E114" i="19"/>
  <c r="R114" i="19"/>
  <c r="E116" i="19"/>
  <c r="R116" i="19"/>
  <c r="E118" i="19"/>
  <c r="R118" i="19"/>
  <c r="E120" i="19"/>
  <c r="R120" i="19"/>
  <c r="E122" i="19"/>
  <c r="R122" i="19"/>
  <c r="E124" i="19"/>
  <c r="R124" i="19"/>
  <c r="E93" i="19"/>
  <c r="R93" i="19"/>
  <c r="E95" i="19"/>
  <c r="R95" i="19"/>
  <c r="E97" i="19"/>
  <c r="R97" i="19"/>
  <c r="E99" i="19"/>
  <c r="R99" i="19"/>
  <c r="E101" i="19"/>
  <c r="R101" i="19"/>
  <c r="E103" i="19"/>
  <c r="R103" i="19"/>
  <c r="E105" i="19"/>
  <c r="R105" i="19"/>
  <c r="E107" i="19"/>
  <c r="R107" i="19"/>
  <c r="E109" i="19"/>
  <c r="R109" i="19"/>
  <c r="E111" i="19"/>
  <c r="R111" i="19"/>
  <c r="E113" i="19"/>
  <c r="R113" i="19"/>
  <c r="E115" i="19"/>
  <c r="R115" i="19"/>
  <c r="E117" i="19"/>
  <c r="R117" i="19"/>
  <c r="E119" i="19"/>
  <c r="R119" i="19"/>
  <c r="E121" i="19"/>
  <c r="R121" i="19"/>
  <c r="E123" i="19"/>
  <c r="R123" i="19"/>
  <c r="E269" i="19"/>
  <c r="R269" i="19"/>
  <c r="C81" i="19"/>
  <c r="F81" i="19" s="1"/>
  <c r="B81" i="19"/>
  <c r="I81" i="19" s="1"/>
  <c r="A81" i="19"/>
  <c r="F31" i="19"/>
  <c r="I31" i="19"/>
  <c r="A31" i="19"/>
  <c r="E81" i="19" l="1"/>
  <c r="R81" i="19"/>
  <c r="E31" i="19"/>
  <c r="R31" i="19"/>
  <c r="C208" i="19"/>
  <c r="F208" i="19" s="1"/>
  <c r="B208" i="19"/>
  <c r="I208" i="19" s="1"/>
  <c r="A208" i="19"/>
  <c r="C207" i="19"/>
  <c r="F207" i="19" s="1"/>
  <c r="B207" i="19"/>
  <c r="I207" i="19" s="1"/>
  <c r="A207" i="19"/>
  <c r="C206" i="19"/>
  <c r="F206" i="19" s="1"/>
  <c r="B206" i="19"/>
  <c r="I206" i="19" s="1"/>
  <c r="A206" i="19"/>
  <c r="C205" i="19"/>
  <c r="F205" i="19" s="1"/>
  <c r="B205" i="19"/>
  <c r="I205" i="19" s="1"/>
  <c r="A205" i="19"/>
  <c r="C55" i="19"/>
  <c r="F55" i="19" s="1"/>
  <c r="B55" i="19"/>
  <c r="I55" i="19" s="1"/>
  <c r="A55" i="19"/>
  <c r="C36" i="19"/>
  <c r="F36" i="19" s="1"/>
  <c r="B36" i="19"/>
  <c r="I36" i="19" s="1"/>
  <c r="A36" i="19"/>
  <c r="C48" i="19"/>
  <c r="F48" i="19" s="1"/>
  <c r="B48" i="19"/>
  <c r="I48" i="19" s="1"/>
  <c r="A48" i="19"/>
  <c r="C47" i="19"/>
  <c r="F47" i="19" s="1"/>
  <c r="B47" i="19"/>
  <c r="I47" i="19" s="1"/>
  <c r="A47" i="19"/>
  <c r="C46" i="19"/>
  <c r="F46" i="19" s="1"/>
  <c r="B46" i="19"/>
  <c r="I46" i="19" s="1"/>
  <c r="A46" i="19"/>
  <c r="C45" i="19"/>
  <c r="F45" i="19" s="1"/>
  <c r="B45" i="19"/>
  <c r="I45" i="19" s="1"/>
  <c r="A45" i="19"/>
  <c r="C44" i="19"/>
  <c r="F44" i="19" s="1"/>
  <c r="B44" i="19"/>
  <c r="I44" i="19" s="1"/>
  <c r="A44" i="19"/>
  <c r="C64" i="19"/>
  <c r="F64" i="19" s="1"/>
  <c r="B64" i="19"/>
  <c r="I64" i="19" s="1"/>
  <c r="A64" i="19"/>
  <c r="C63" i="19"/>
  <c r="F63" i="19" s="1"/>
  <c r="B63" i="19"/>
  <c r="I63" i="19" s="1"/>
  <c r="A63" i="19"/>
  <c r="C62" i="19"/>
  <c r="F62" i="19" s="1"/>
  <c r="B62" i="19"/>
  <c r="I62" i="19" s="1"/>
  <c r="A62" i="19"/>
  <c r="C61" i="19"/>
  <c r="F61" i="19" s="1"/>
  <c r="B61" i="19"/>
  <c r="I61" i="19" s="1"/>
  <c r="A61" i="19"/>
  <c r="C60" i="19"/>
  <c r="F60" i="19" s="1"/>
  <c r="B60" i="19"/>
  <c r="I60" i="19" s="1"/>
  <c r="A60" i="19"/>
  <c r="C59" i="19"/>
  <c r="F59" i="19" s="1"/>
  <c r="B59" i="19"/>
  <c r="I59" i="19" s="1"/>
  <c r="A59" i="19"/>
  <c r="C58" i="19"/>
  <c r="F58" i="19" s="1"/>
  <c r="B58" i="19"/>
  <c r="I58" i="19" s="1"/>
  <c r="A58" i="19"/>
  <c r="C57" i="19"/>
  <c r="F57" i="19" s="1"/>
  <c r="B57" i="19"/>
  <c r="I57" i="19" s="1"/>
  <c r="A57" i="19"/>
  <c r="C56" i="19"/>
  <c r="F56" i="19" s="1"/>
  <c r="B56" i="19"/>
  <c r="I56" i="19" s="1"/>
  <c r="A56" i="19"/>
  <c r="C41" i="19"/>
  <c r="F41" i="19" s="1"/>
  <c r="B41" i="19"/>
  <c r="I41" i="19" s="1"/>
  <c r="A41" i="19"/>
  <c r="C40" i="19"/>
  <c r="F40" i="19" s="1"/>
  <c r="B40" i="19"/>
  <c r="I40" i="19" s="1"/>
  <c r="A40" i="19"/>
  <c r="C268" i="19"/>
  <c r="F268" i="19" s="1"/>
  <c r="B268" i="19"/>
  <c r="I268" i="19" s="1"/>
  <c r="A268" i="19"/>
  <c r="C69" i="19"/>
  <c r="F69" i="19" s="1"/>
  <c r="B69" i="19"/>
  <c r="I69" i="19" s="1"/>
  <c r="A69" i="19"/>
  <c r="C68" i="19"/>
  <c r="F68" i="19" s="1"/>
  <c r="B68" i="19"/>
  <c r="I68" i="19" s="1"/>
  <c r="A68" i="19"/>
  <c r="C67" i="19"/>
  <c r="F67" i="19" s="1"/>
  <c r="B67" i="19"/>
  <c r="I67" i="19" s="1"/>
  <c r="A67" i="19"/>
  <c r="C66" i="19"/>
  <c r="F66" i="19" s="1"/>
  <c r="B66" i="19"/>
  <c r="I66" i="19" s="1"/>
  <c r="A66" i="19"/>
  <c r="C65" i="19"/>
  <c r="F65" i="19" s="1"/>
  <c r="B65" i="19"/>
  <c r="I65" i="19" s="1"/>
  <c r="A65" i="19"/>
  <c r="C52" i="19"/>
  <c r="F52" i="19" s="1"/>
  <c r="B52" i="19"/>
  <c r="I52" i="19" s="1"/>
  <c r="A52" i="19"/>
  <c r="C51" i="19"/>
  <c r="F51" i="19" s="1"/>
  <c r="B51" i="19"/>
  <c r="I51" i="19" s="1"/>
  <c r="A51" i="19"/>
  <c r="C50" i="19"/>
  <c r="F50" i="19" s="1"/>
  <c r="B50" i="19"/>
  <c r="I50" i="19" s="1"/>
  <c r="A50" i="19"/>
  <c r="C49" i="19"/>
  <c r="F49" i="19" s="1"/>
  <c r="B49" i="19"/>
  <c r="I49" i="19" s="1"/>
  <c r="A49" i="19"/>
  <c r="C43" i="19"/>
  <c r="F43" i="19" s="1"/>
  <c r="B43" i="19"/>
  <c r="I43" i="19" s="1"/>
  <c r="A43" i="19"/>
  <c r="C42" i="19"/>
  <c r="F42" i="19" s="1"/>
  <c r="B42" i="19"/>
  <c r="I42" i="19" s="1"/>
  <c r="A42" i="19"/>
  <c r="C79" i="19"/>
  <c r="F79" i="19" s="1"/>
  <c r="B79" i="19"/>
  <c r="I79" i="19" s="1"/>
  <c r="A79" i="19"/>
  <c r="C78" i="19"/>
  <c r="F78" i="19" s="1"/>
  <c r="B78" i="19"/>
  <c r="I78" i="19" s="1"/>
  <c r="A78" i="19"/>
  <c r="C77" i="19"/>
  <c r="F77" i="19" s="1"/>
  <c r="B77" i="19"/>
  <c r="I77" i="19" s="1"/>
  <c r="A77" i="19"/>
  <c r="C76" i="19"/>
  <c r="F76" i="19" s="1"/>
  <c r="B76" i="19"/>
  <c r="I76" i="19" s="1"/>
  <c r="A76" i="19"/>
  <c r="C75" i="19"/>
  <c r="F75" i="19" s="1"/>
  <c r="B75" i="19"/>
  <c r="I75" i="19" s="1"/>
  <c r="A75" i="19"/>
  <c r="C74" i="19"/>
  <c r="F74" i="19" s="1"/>
  <c r="B74" i="19"/>
  <c r="I74" i="19" s="1"/>
  <c r="A74" i="19"/>
  <c r="C73" i="19"/>
  <c r="F73" i="19" s="1"/>
  <c r="B73" i="19"/>
  <c r="I73" i="19" s="1"/>
  <c r="A73" i="19"/>
  <c r="C72" i="19"/>
  <c r="F72" i="19" s="1"/>
  <c r="B72" i="19"/>
  <c r="I72" i="19" s="1"/>
  <c r="A72" i="19"/>
  <c r="C71" i="19"/>
  <c r="F71" i="19" s="1"/>
  <c r="B71" i="19"/>
  <c r="I71" i="19" s="1"/>
  <c r="A71" i="19"/>
  <c r="C70" i="19"/>
  <c r="F70" i="19" s="1"/>
  <c r="B70" i="19"/>
  <c r="I70" i="19" s="1"/>
  <c r="A70" i="19"/>
  <c r="C39" i="19"/>
  <c r="F39" i="19" s="1"/>
  <c r="B39" i="19"/>
  <c r="I39" i="19" s="1"/>
  <c r="A39" i="19"/>
  <c r="C38" i="19"/>
  <c r="F38" i="19" s="1"/>
  <c r="B38" i="19"/>
  <c r="I38" i="19" s="1"/>
  <c r="A38" i="19"/>
  <c r="C37" i="19"/>
  <c r="F37" i="19" s="1"/>
  <c r="B37" i="19"/>
  <c r="I37" i="19" s="1"/>
  <c r="A37" i="19"/>
  <c r="C35" i="19"/>
  <c r="F35" i="19" s="1"/>
  <c r="B35" i="19"/>
  <c r="I35" i="19" s="1"/>
  <c r="A35" i="19"/>
  <c r="C34" i="19"/>
  <c r="F34" i="19" s="1"/>
  <c r="B34" i="19"/>
  <c r="I34" i="19" s="1"/>
  <c r="A34" i="19"/>
  <c r="C33" i="19"/>
  <c r="F33" i="19" s="1"/>
  <c r="B33" i="19"/>
  <c r="I33" i="19" s="1"/>
  <c r="A33" i="19"/>
  <c r="C32" i="19"/>
  <c r="F32" i="19" s="1"/>
  <c r="B32" i="19"/>
  <c r="I32" i="19" s="1"/>
  <c r="A32" i="19"/>
  <c r="C30" i="19"/>
  <c r="F30" i="19" s="1"/>
  <c r="B30" i="19"/>
  <c r="I30" i="19" s="1"/>
  <c r="A30" i="19"/>
  <c r="C29" i="19"/>
  <c r="F29" i="19" s="1"/>
  <c r="B29" i="19"/>
  <c r="I29" i="19" s="1"/>
  <c r="A29" i="19"/>
  <c r="C28" i="19"/>
  <c r="F28" i="19" s="1"/>
  <c r="B28" i="19"/>
  <c r="I28" i="19" s="1"/>
  <c r="A28" i="19"/>
  <c r="C27" i="19"/>
  <c r="F27" i="19" s="1"/>
  <c r="B27" i="19"/>
  <c r="I27" i="19" s="1"/>
  <c r="A27" i="19"/>
  <c r="C26" i="19"/>
  <c r="F26" i="19" s="1"/>
  <c r="B26" i="19"/>
  <c r="I26" i="19" s="1"/>
  <c r="A26" i="19"/>
  <c r="E27" i="19" l="1"/>
  <c r="R27" i="19"/>
  <c r="E29" i="19"/>
  <c r="R29" i="19"/>
  <c r="E32" i="19"/>
  <c r="R32" i="19"/>
  <c r="E34" i="19"/>
  <c r="R34" i="19"/>
  <c r="E37" i="19"/>
  <c r="R37" i="19"/>
  <c r="E39" i="19"/>
  <c r="R39" i="19"/>
  <c r="E71" i="19"/>
  <c r="R71" i="19"/>
  <c r="E73" i="19"/>
  <c r="R73" i="19"/>
  <c r="E75" i="19"/>
  <c r="R75" i="19"/>
  <c r="E77" i="19"/>
  <c r="R77" i="19"/>
  <c r="E79" i="19"/>
  <c r="R79" i="19"/>
  <c r="E43" i="19"/>
  <c r="R43" i="19"/>
  <c r="E50" i="19"/>
  <c r="R50" i="19"/>
  <c r="E52" i="19"/>
  <c r="R52" i="19"/>
  <c r="E66" i="19"/>
  <c r="R66" i="19"/>
  <c r="E68" i="19"/>
  <c r="R68" i="19"/>
  <c r="E268" i="19"/>
  <c r="R268" i="19"/>
  <c r="E41" i="19"/>
  <c r="R41" i="19"/>
  <c r="E57" i="19"/>
  <c r="R57" i="19"/>
  <c r="E59" i="19"/>
  <c r="R59" i="19"/>
  <c r="E61" i="19"/>
  <c r="R61" i="19"/>
  <c r="E63" i="19"/>
  <c r="R63" i="19"/>
  <c r="E45" i="19"/>
  <c r="R45" i="19"/>
  <c r="E47" i="19"/>
  <c r="R47" i="19"/>
  <c r="E36" i="19"/>
  <c r="R36" i="19"/>
  <c r="E205" i="19"/>
  <c r="R205" i="19"/>
  <c r="E207" i="19"/>
  <c r="R207" i="19"/>
  <c r="E26" i="19"/>
  <c r="R26" i="19"/>
  <c r="E28" i="19"/>
  <c r="R28" i="19"/>
  <c r="E30" i="19"/>
  <c r="R30" i="19"/>
  <c r="E33" i="19"/>
  <c r="R33" i="19"/>
  <c r="E35" i="19"/>
  <c r="R35" i="19"/>
  <c r="E38" i="19"/>
  <c r="R38" i="19"/>
  <c r="E70" i="19"/>
  <c r="R70" i="19"/>
  <c r="E72" i="19"/>
  <c r="R72" i="19"/>
  <c r="E74" i="19"/>
  <c r="R74" i="19"/>
  <c r="E76" i="19"/>
  <c r="R76" i="19"/>
  <c r="E78" i="19"/>
  <c r="R78" i="19"/>
  <c r="E42" i="19"/>
  <c r="R42" i="19"/>
  <c r="E49" i="19"/>
  <c r="R49" i="19"/>
  <c r="E51" i="19"/>
  <c r="R51" i="19"/>
  <c r="E65" i="19"/>
  <c r="R65" i="19"/>
  <c r="E67" i="19"/>
  <c r="R67" i="19"/>
  <c r="E69" i="19"/>
  <c r="R69" i="19"/>
  <c r="E40" i="19"/>
  <c r="R40" i="19"/>
  <c r="E56" i="19"/>
  <c r="R56" i="19"/>
  <c r="E58" i="19"/>
  <c r="R58" i="19"/>
  <c r="E60" i="19"/>
  <c r="R60" i="19"/>
  <c r="E62" i="19"/>
  <c r="R62" i="19"/>
  <c r="E64" i="19"/>
  <c r="R64" i="19"/>
  <c r="E44" i="19"/>
  <c r="R44" i="19"/>
  <c r="E46" i="19"/>
  <c r="R46" i="19"/>
  <c r="E48" i="19"/>
  <c r="R48" i="19"/>
  <c r="E55" i="19"/>
  <c r="R55" i="19"/>
  <c r="E206" i="19"/>
  <c r="R206" i="19"/>
  <c r="E208" i="19"/>
  <c r="R208" i="19"/>
  <c r="C25" i="19"/>
  <c r="F25" i="19" s="1"/>
  <c r="B25" i="19"/>
  <c r="I25" i="19" s="1"/>
  <c r="A25" i="19"/>
  <c r="C24" i="19"/>
  <c r="F24" i="19" s="1"/>
  <c r="B24" i="19"/>
  <c r="I24" i="19" s="1"/>
  <c r="A24" i="19"/>
  <c r="C23" i="19"/>
  <c r="F23" i="19" s="1"/>
  <c r="B23" i="19"/>
  <c r="I23" i="19" s="1"/>
  <c r="A23" i="19"/>
  <c r="C22" i="19"/>
  <c r="F22" i="19" s="1"/>
  <c r="B22" i="19"/>
  <c r="I22" i="19" s="1"/>
  <c r="A22" i="19"/>
  <c r="C21" i="19"/>
  <c r="F21" i="19" s="1"/>
  <c r="B21" i="19"/>
  <c r="I21" i="19" s="1"/>
  <c r="A21" i="19"/>
  <c r="C20" i="19"/>
  <c r="F20" i="19" s="1"/>
  <c r="B20" i="19"/>
  <c r="I20" i="19" s="1"/>
  <c r="A20" i="19"/>
  <c r="C19" i="19"/>
  <c r="F19" i="19" s="1"/>
  <c r="B19" i="19"/>
  <c r="I19" i="19" s="1"/>
  <c r="A19" i="19"/>
  <c r="C18" i="19"/>
  <c r="F18" i="19" s="1"/>
  <c r="B18" i="19"/>
  <c r="I18" i="19" s="1"/>
  <c r="A18" i="19"/>
  <c r="C17" i="19"/>
  <c r="F17" i="19" s="1"/>
  <c r="B17" i="19"/>
  <c r="I17" i="19" s="1"/>
  <c r="A17" i="19"/>
  <c r="C16" i="19"/>
  <c r="F16" i="19" s="1"/>
  <c r="B16" i="19"/>
  <c r="I16" i="19" s="1"/>
  <c r="A16" i="19"/>
  <c r="C15" i="19"/>
  <c r="F15" i="19" s="1"/>
  <c r="B15" i="19"/>
  <c r="I15" i="19" s="1"/>
  <c r="A15" i="19"/>
  <c r="C14" i="19"/>
  <c r="F14" i="19" s="1"/>
  <c r="B14" i="19"/>
  <c r="I14" i="19" s="1"/>
  <c r="A14" i="19"/>
  <c r="C13" i="19"/>
  <c r="F13" i="19" s="1"/>
  <c r="B13" i="19"/>
  <c r="I13" i="19" s="1"/>
  <c r="A13" i="19"/>
  <c r="C12" i="19"/>
  <c r="F12" i="19" s="1"/>
  <c r="B12" i="19"/>
  <c r="I12" i="19" s="1"/>
  <c r="A12" i="19"/>
  <c r="C11" i="19"/>
  <c r="F11" i="19" s="1"/>
  <c r="B11" i="19"/>
  <c r="I11" i="19" s="1"/>
  <c r="A11" i="19"/>
  <c r="C10" i="19"/>
  <c r="F10" i="19" s="1"/>
  <c r="B10" i="19"/>
  <c r="I10" i="19" s="1"/>
  <c r="A10" i="19"/>
  <c r="C9" i="19"/>
  <c r="F9" i="19" s="1"/>
  <c r="B9" i="19"/>
  <c r="I9" i="19" s="1"/>
  <c r="A9" i="19"/>
  <c r="C8" i="19"/>
  <c r="F8" i="19" s="1"/>
  <c r="B8" i="19"/>
  <c r="I8" i="19" s="1"/>
  <c r="A8" i="19"/>
  <c r="C7" i="19"/>
  <c r="F7" i="19" s="1"/>
  <c r="B7" i="19"/>
  <c r="I7" i="19" s="1"/>
  <c r="A7" i="19"/>
  <c r="C6" i="19"/>
  <c r="F6" i="19" s="1"/>
  <c r="B6" i="19"/>
  <c r="I6" i="19" s="1"/>
  <c r="A6" i="19"/>
  <c r="C5" i="19"/>
  <c r="F5" i="19" s="1"/>
  <c r="B5" i="19"/>
  <c r="I5" i="19" s="1"/>
  <c r="A5" i="19"/>
  <c r="C4" i="19"/>
  <c r="F4" i="19" s="1"/>
  <c r="B4" i="19"/>
  <c r="I4" i="19" s="1"/>
  <c r="A4" i="19"/>
  <c r="C3" i="19"/>
  <c r="F3" i="19" s="1"/>
  <c r="B3" i="19"/>
  <c r="I3" i="19" s="1"/>
  <c r="A3" i="19"/>
  <c r="C2" i="19"/>
  <c r="F2" i="19" s="1"/>
  <c r="B2" i="19"/>
  <c r="I2" i="19" s="1"/>
  <c r="A2" i="19"/>
  <c r="C141" i="19"/>
  <c r="F141" i="19" s="1"/>
  <c r="B141" i="19"/>
  <c r="I141" i="19" s="1"/>
  <c r="A141" i="19"/>
  <c r="C140" i="19"/>
  <c r="F140" i="19" s="1"/>
  <c r="B140" i="19"/>
  <c r="I140" i="19" s="1"/>
  <c r="A140" i="19"/>
  <c r="C84" i="19"/>
  <c r="F84" i="19" s="1"/>
  <c r="B84" i="19"/>
  <c r="I84" i="19" s="1"/>
  <c r="A84" i="19"/>
  <c r="C139" i="19"/>
  <c r="F139" i="19" s="1"/>
  <c r="B139" i="19"/>
  <c r="I139" i="19" s="1"/>
  <c r="A139" i="19"/>
  <c r="C138" i="19"/>
  <c r="F138" i="19" s="1"/>
  <c r="B138" i="19"/>
  <c r="I138" i="19" s="1"/>
  <c r="A138" i="19"/>
  <c r="C137" i="19"/>
  <c r="F137" i="19" s="1"/>
  <c r="B137" i="19"/>
  <c r="I137" i="19" s="1"/>
  <c r="A137" i="19"/>
  <c r="C136" i="19"/>
  <c r="F136" i="19" s="1"/>
  <c r="B136" i="19"/>
  <c r="I136" i="19" s="1"/>
  <c r="A136" i="19"/>
  <c r="F267" i="19"/>
  <c r="B267" i="19"/>
  <c r="I267" i="19" s="1"/>
  <c r="A267" i="19"/>
  <c r="F195" i="19"/>
  <c r="B195" i="19"/>
  <c r="I195" i="19" s="1"/>
  <c r="A195" i="19"/>
  <c r="C259" i="19"/>
  <c r="F259" i="19" s="1"/>
  <c r="B259" i="19"/>
  <c r="I259" i="19" s="1"/>
  <c r="A259" i="19"/>
  <c r="C258" i="19"/>
  <c r="F258" i="19" s="1"/>
  <c r="B258" i="19"/>
  <c r="I258" i="19" s="1"/>
  <c r="A258" i="19"/>
  <c r="C257" i="19"/>
  <c r="F257" i="19" s="1"/>
  <c r="B257" i="19"/>
  <c r="I257" i="19" s="1"/>
  <c r="A257" i="19"/>
  <c r="C256" i="19"/>
  <c r="F256" i="19" s="1"/>
  <c r="B256" i="19"/>
  <c r="I256" i="19" s="1"/>
  <c r="A256" i="19"/>
  <c r="C255" i="19"/>
  <c r="F255" i="19" s="1"/>
  <c r="B255" i="19"/>
  <c r="I255" i="19" s="1"/>
  <c r="A255" i="19"/>
  <c r="C85" i="19"/>
  <c r="F85" i="19" s="1"/>
  <c r="B85" i="19"/>
  <c r="I85" i="19" s="1"/>
  <c r="A85" i="19"/>
  <c r="C220" i="19"/>
  <c r="F220" i="19" s="1"/>
  <c r="B220" i="19"/>
  <c r="I220" i="19" s="1"/>
  <c r="A220" i="19"/>
  <c r="E220" i="19" l="1"/>
  <c r="R220" i="19"/>
  <c r="E255" i="19"/>
  <c r="R255" i="19"/>
  <c r="E257" i="19"/>
  <c r="R257" i="19"/>
  <c r="E259" i="19"/>
  <c r="R259" i="19"/>
  <c r="E267" i="19"/>
  <c r="R267" i="19"/>
  <c r="E2" i="19"/>
  <c r="R2" i="19"/>
  <c r="E5" i="19"/>
  <c r="R5" i="19"/>
  <c r="E7" i="19"/>
  <c r="R7" i="19"/>
  <c r="E9" i="19"/>
  <c r="R9" i="19"/>
  <c r="E11" i="19"/>
  <c r="R11" i="19"/>
  <c r="E13" i="19"/>
  <c r="R13" i="19"/>
  <c r="E16" i="19"/>
  <c r="R16" i="19"/>
  <c r="E18" i="19"/>
  <c r="R18" i="19"/>
  <c r="E20" i="19"/>
  <c r="R20" i="19"/>
  <c r="E22" i="19"/>
  <c r="R22" i="19"/>
  <c r="E24" i="19"/>
  <c r="R24" i="19"/>
  <c r="E85" i="19"/>
  <c r="R85" i="19"/>
  <c r="E256" i="19"/>
  <c r="R256" i="19"/>
  <c r="E258" i="19"/>
  <c r="R258" i="19"/>
  <c r="E195" i="19"/>
  <c r="R195" i="19"/>
  <c r="E84" i="19"/>
  <c r="R84" i="19"/>
  <c r="E3" i="19"/>
  <c r="R3" i="19"/>
  <c r="E4" i="19"/>
  <c r="R4" i="19"/>
  <c r="E6" i="19"/>
  <c r="R6" i="19"/>
  <c r="E8" i="19"/>
  <c r="R8" i="19"/>
  <c r="E10" i="19"/>
  <c r="R10" i="19"/>
  <c r="E12" i="19"/>
  <c r="R12" i="19"/>
  <c r="E14" i="19"/>
  <c r="R14" i="19"/>
  <c r="E15" i="19"/>
  <c r="R15" i="19"/>
  <c r="E17" i="19"/>
  <c r="R17" i="19"/>
  <c r="E19" i="19"/>
  <c r="R19" i="19"/>
  <c r="E21" i="19"/>
  <c r="R21" i="19"/>
  <c r="E23" i="19"/>
  <c r="R23" i="19"/>
  <c r="E25" i="19"/>
  <c r="R25" i="19"/>
  <c r="E137" i="19"/>
  <c r="R137" i="19"/>
  <c r="E139" i="19"/>
  <c r="R139" i="19"/>
  <c r="E140" i="19"/>
  <c r="R140" i="19"/>
  <c r="E136" i="19"/>
  <c r="R136" i="19"/>
  <c r="E138" i="19"/>
  <c r="R138" i="19"/>
  <c r="E141" i="19"/>
  <c r="R141" i="19"/>
  <c r="C266" i="19"/>
  <c r="F266" i="19" s="1"/>
  <c r="B266" i="19"/>
  <c r="I266" i="19" s="1"/>
  <c r="A266" i="19"/>
  <c r="C265" i="19"/>
  <c r="F265" i="19" s="1"/>
  <c r="B265" i="19"/>
  <c r="I265" i="19" s="1"/>
  <c r="A265" i="19"/>
  <c r="C264" i="19"/>
  <c r="F264" i="19" s="1"/>
  <c r="B264" i="19"/>
  <c r="I264" i="19" s="1"/>
  <c r="A264" i="19"/>
  <c r="C263" i="19"/>
  <c r="F263" i="19" s="1"/>
  <c r="B263" i="19"/>
  <c r="I263" i="19" s="1"/>
  <c r="A263" i="19"/>
  <c r="C262" i="19"/>
  <c r="F262" i="19" s="1"/>
  <c r="B262" i="19"/>
  <c r="I262" i="19" s="1"/>
  <c r="A262" i="19"/>
  <c r="C261" i="19"/>
  <c r="F261" i="19" s="1"/>
  <c r="B261" i="19"/>
  <c r="I261" i="19" s="1"/>
  <c r="A261" i="19"/>
  <c r="C260" i="19"/>
  <c r="F260" i="19" s="1"/>
  <c r="B260" i="19"/>
  <c r="I260" i="19" s="1"/>
  <c r="A260" i="19"/>
  <c r="C180" i="19"/>
  <c r="F180" i="19" s="1"/>
  <c r="B180" i="19"/>
  <c r="I180" i="19" s="1"/>
  <c r="A180" i="19"/>
  <c r="C86" i="19"/>
  <c r="F86" i="19" s="1"/>
  <c r="B86" i="19"/>
  <c r="I86" i="19" s="1"/>
  <c r="A86" i="19"/>
  <c r="C284" i="19"/>
  <c r="F284" i="19" s="1"/>
  <c r="B284" i="19"/>
  <c r="I284" i="19" s="1"/>
  <c r="A284" i="19"/>
  <c r="C91" i="19"/>
  <c r="F91" i="19" s="1"/>
  <c r="B91" i="19"/>
  <c r="I91" i="19" s="1"/>
  <c r="A91" i="19"/>
  <c r="C90" i="19"/>
  <c r="F90" i="19" s="1"/>
  <c r="B90" i="19"/>
  <c r="I90" i="19" s="1"/>
  <c r="A90" i="19"/>
  <c r="C89" i="19"/>
  <c r="F89" i="19" s="1"/>
  <c r="B89" i="19"/>
  <c r="I89" i="19" s="1"/>
  <c r="A89" i="19"/>
  <c r="C88" i="19"/>
  <c r="F88" i="19" s="1"/>
  <c r="B88" i="19"/>
  <c r="I88" i="19" s="1"/>
  <c r="A88" i="19"/>
  <c r="C87" i="19"/>
  <c r="F87" i="19" s="1"/>
  <c r="B87" i="19"/>
  <c r="I87" i="19" s="1"/>
  <c r="A87" i="19"/>
  <c r="C244" i="19"/>
  <c r="F244" i="19" s="1"/>
  <c r="B244" i="19"/>
  <c r="I244" i="19" s="1"/>
  <c r="A244" i="19"/>
  <c r="C243" i="19"/>
  <c r="F243" i="19" s="1"/>
  <c r="B243" i="19"/>
  <c r="I243" i="19" s="1"/>
  <c r="A243" i="19"/>
  <c r="C242" i="19"/>
  <c r="F242" i="19" s="1"/>
  <c r="B242" i="19"/>
  <c r="I242" i="19" s="1"/>
  <c r="A242" i="19"/>
  <c r="C241" i="19"/>
  <c r="F241" i="19" s="1"/>
  <c r="B241" i="19"/>
  <c r="I241" i="19" s="1"/>
  <c r="A241" i="19"/>
  <c r="C216" i="19"/>
  <c r="F216" i="19" s="1"/>
  <c r="B216" i="19"/>
  <c r="I216" i="19" s="1"/>
  <c r="A216" i="19"/>
  <c r="C215" i="19"/>
  <c r="F215" i="19" s="1"/>
  <c r="B215" i="19"/>
  <c r="I215" i="19" s="1"/>
  <c r="A215" i="19"/>
  <c r="C214" i="19"/>
  <c r="F214" i="19" s="1"/>
  <c r="B214" i="19"/>
  <c r="I214" i="19" s="1"/>
  <c r="A214" i="19"/>
  <c r="C213" i="19"/>
  <c r="F213" i="19" s="1"/>
  <c r="B213" i="19"/>
  <c r="I213" i="19" s="1"/>
  <c r="A213" i="19"/>
  <c r="C212" i="19"/>
  <c r="F212" i="19" s="1"/>
  <c r="B212" i="19"/>
  <c r="I212" i="19" s="1"/>
  <c r="A212" i="19"/>
  <c r="C211" i="19"/>
  <c r="F211" i="19" s="1"/>
  <c r="B211" i="19"/>
  <c r="I211" i="19" s="1"/>
  <c r="A211" i="19"/>
  <c r="C249" i="19"/>
  <c r="F249" i="19" s="1"/>
  <c r="B249" i="19"/>
  <c r="I249" i="19" s="1"/>
  <c r="A249" i="19"/>
  <c r="C248" i="19"/>
  <c r="F248" i="19" s="1"/>
  <c r="B248" i="19"/>
  <c r="I248" i="19" s="1"/>
  <c r="A248" i="19"/>
  <c r="C247" i="19"/>
  <c r="F247" i="19" s="1"/>
  <c r="B247" i="19"/>
  <c r="I247" i="19" s="1"/>
  <c r="A247" i="19"/>
  <c r="C246" i="19"/>
  <c r="F246" i="19" s="1"/>
  <c r="C283" i="19"/>
  <c r="F283" i="19" s="1"/>
  <c r="C282" i="19"/>
  <c r="F282" i="19" s="1"/>
  <c r="C281" i="19"/>
  <c r="F281" i="19" s="1"/>
  <c r="C280" i="19"/>
  <c r="F280" i="19" s="1"/>
  <c r="C279" i="19"/>
  <c r="F279" i="19" s="1"/>
  <c r="C278" i="19"/>
  <c r="F278" i="19" s="1"/>
  <c r="C277" i="19"/>
  <c r="F277" i="19" s="1"/>
  <c r="C231" i="19"/>
  <c r="F231" i="19" s="1"/>
  <c r="C230" i="19"/>
  <c r="F230" i="19" s="1"/>
  <c r="C229" i="19"/>
  <c r="F229" i="19" s="1"/>
  <c r="C228" i="19"/>
  <c r="F228" i="19" s="1"/>
  <c r="C227" i="19"/>
  <c r="F227" i="19" s="1"/>
  <c r="C226" i="19"/>
  <c r="F226" i="19" s="1"/>
  <c r="C225" i="19"/>
  <c r="F225" i="19" s="1"/>
  <c r="C224" i="19"/>
  <c r="F224" i="19" s="1"/>
  <c r="C135" i="19"/>
  <c r="F135" i="19" s="1"/>
  <c r="C134" i="19"/>
  <c r="F134" i="19" s="1"/>
  <c r="C133" i="19"/>
  <c r="F133" i="19" s="1"/>
  <c r="C132" i="19"/>
  <c r="F132" i="19" s="1"/>
  <c r="C131" i="19"/>
  <c r="F131" i="19" s="1"/>
  <c r="C130" i="19"/>
  <c r="F130" i="19" s="1"/>
  <c r="C129" i="19"/>
  <c r="F129" i="19" s="1"/>
  <c r="C128" i="19"/>
  <c r="F128" i="19" s="1"/>
  <c r="C127" i="19"/>
  <c r="F127" i="19" s="1"/>
  <c r="C126" i="19"/>
  <c r="F126" i="19" s="1"/>
  <c r="C125" i="19"/>
  <c r="F125" i="19" s="1"/>
  <c r="B246" i="19"/>
  <c r="I246" i="19" s="1"/>
  <c r="A246" i="19"/>
  <c r="B283" i="19"/>
  <c r="I283" i="19" s="1"/>
  <c r="A283" i="19"/>
  <c r="B282" i="19"/>
  <c r="I282" i="19" s="1"/>
  <c r="A282" i="19"/>
  <c r="B281" i="19"/>
  <c r="I281" i="19" s="1"/>
  <c r="A281" i="19"/>
  <c r="B280" i="19"/>
  <c r="I280" i="19" s="1"/>
  <c r="A280" i="19"/>
  <c r="B279" i="19"/>
  <c r="I279" i="19" s="1"/>
  <c r="A279" i="19"/>
  <c r="B278" i="19"/>
  <c r="I278" i="19" s="1"/>
  <c r="A278" i="19"/>
  <c r="B277" i="19"/>
  <c r="I277" i="19" s="1"/>
  <c r="A277" i="19"/>
  <c r="B231" i="19"/>
  <c r="I231" i="19" s="1"/>
  <c r="A231" i="19"/>
  <c r="B230" i="19"/>
  <c r="I230" i="19" s="1"/>
  <c r="A230" i="19"/>
  <c r="B229" i="19"/>
  <c r="I229" i="19" s="1"/>
  <c r="A229" i="19"/>
  <c r="B228" i="19"/>
  <c r="I228" i="19" s="1"/>
  <c r="A228" i="19"/>
  <c r="B227" i="19"/>
  <c r="I227" i="19" s="1"/>
  <c r="A227" i="19"/>
  <c r="B226" i="19"/>
  <c r="I226" i="19" s="1"/>
  <c r="A226" i="19"/>
  <c r="B225" i="19"/>
  <c r="I225" i="19" s="1"/>
  <c r="A225" i="19"/>
  <c r="B224" i="19"/>
  <c r="I224" i="19" s="1"/>
  <c r="A224" i="19"/>
  <c r="B135" i="19"/>
  <c r="I135" i="19" s="1"/>
  <c r="A135" i="19"/>
  <c r="B134" i="19"/>
  <c r="I134" i="19" s="1"/>
  <c r="A134" i="19"/>
  <c r="B133" i="19"/>
  <c r="I133" i="19" s="1"/>
  <c r="A133" i="19"/>
  <c r="B132" i="19"/>
  <c r="I132" i="19" s="1"/>
  <c r="A132" i="19"/>
  <c r="B131" i="19"/>
  <c r="I131" i="19" s="1"/>
  <c r="A131" i="19"/>
  <c r="B130" i="19"/>
  <c r="I130" i="19" s="1"/>
  <c r="A130" i="19"/>
  <c r="B129" i="19"/>
  <c r="I129" i="19" s="1"/>
  <c r="A129" i="19"/>
  <c r="B128" i="19"/>
  <c r="I128" i="19" s="1"/>
  <c r="A128" i="19"/>
  <c r="B127" i="19"/>
  <c r="I127" i="19" s="1"/>
  <c r="A127" i="19"/>
  <c r="B126" i="19"/>
  <c r="I126" i="19" s="1"/>
  <c r="A126" i="19"/>
  <c r="B125" i="19"/>
  <c r="I125" i="19" s="1"/>
  <c r="A125" i="19"/>
  <c r="E125" i="19" l="1"/>
  <c r="R125" i="19"/>
  <c r="E126" i="19"/>
  <c r="R126" i="19"/>
  <c r="E127" i="19"/>
  <c r="R127" i="19"/>
  <c r="E128" i="19"/>
  <c r="R128" i="19"/>
  <c r="E129" i="19"/>
  <c r="R129" i="19"/>
  <c r="E130" i="19"/>
  <c r="R130" i="19"/>
  <c r="E131" i="19"/>
  <c r="R131" i="19"/>
  <c r="E132" i="19"/>
  <c r="R132" i="19"/>
  <c r="E133" i="19"/>
  <c r="R133" i="19"/>
  <c r="E134" i="19"/>
  <c r="R134" i="19"/>
  <c r="E135" i="19"/>
  <c r="R135" i="19"/>
  <c r="E224" i="19"/>
  <c r="R224" i="19"/>
  <c r="E225" i="19"/>
  <c r="R225" i="19"/>
  <c r="E226" i="19"/>
  <c r="R226" i="19"/>
  <c r="E227" i="19"/>
  <c r="R227" i="19"/>
  <c r="E228" i="19"/>
  <c r="R228" i="19"/>
  <c r="E229" i="19"/>
  <c r="R229" i="19"/>
  <c r="E230" i="19"/>
  <c r="R230" i="19"/>
  <c r="E231" i="19"/>
  <c r="R231" i="19"/>
  <c r="E277" i="19"/>
  <c r="R277" i="19"/>
  <c r="E278" i="19"/>
  <c r="R278" i="19"/>
  <c r="E279" i="19"/>
  <c r="R279" i="19"/>
  <c r="E280" i="19"/>
  <c r="R280" i="19"/>
  <c r="E281" i="19"/>
  <c r="R281" i="19"/>
  <c r="E282" i="19"/>
  <c r="R282" i="19"/>
  <c r="E283" i="19"/>
  <c r="R283" i="19"/>
  <c r="E246" i="19"/>
  <c r="R246" i="19"/>
  <c r="E247" i="19"/>
  <c r="R247" i="19"/>
  <c r="E249" i="19"/>
  <c r="R249" i="19"/>
  <c r="E212" i="19"/>
  <c r="R212" i="19"/>
  <c r="E214" i="19"/>
  <c r="R214" i="19"/>
  <c r="E216" i="19"/>
  <c r="R216" i="19"/>
  <c r="E242" i="19"/>
  <c r="R242" i="19"/>
  <c r="E244" i="19"/>
  <c r="R244" i="19"/>
  <c r="E88" i="19"/>
  <c r="R88" i="19"/>
  <c r="E90" i="19"/>
  <c r="R90" i="19"/>
  <c r="E284" i="19"/>
  <c r="R284" i="19"/>
  <c r="E180" i="19"/>
  <c r="R180" i="19"/>
  <c r="E261" i="19"/>
  <c r="R261" i="19"/>
  <c r="E263" i="19"/>
  <c r="R263" i="19"/>
  <c r="E265" i="19"/>
  <c r="R265" i="19"/>
  <c r="E248" i="19"/>
  <c r="R248" i="19"/>
  <c r="E211" i="19"/>
  <c r="R211" i="19"/>
  <c r="E213" i="19"/>
  <c r="R213" i="19"/>
  <c r="E215" i="19"/>
  <c r="R215" i="19"/>
  <c r="E241" i="19"/>
  <c r="R241" i="19"/>
  <c r="E243" i="19"/>
  <c r="R243" i="19"/>
  <c r="E87" i="19"/>
  <c r="R87" i="19"/>
  <c r="E89" i="19"/>
  <c r="R89" i="19"/>
  <c r="E91" i="19"/>
  <c r="R91" i="19"/>
  <c r="E86" i="19"/>
  <c r="R86" i="19"/>
  <c r="E260" i="19"/>
  <c r="R260" i="19"/>
  <c r="E262" i="19"/>
  <c r="R262" i="19"/>
  <c r="E264" i="19"/>
  <c r="R264" i="19"/>
  <c r="E266" i="19"/>
  <c r="R266" i="19"/>
  <c r="F24" i="17" l="1"/>
  <c r="F23" i="17"/>
  <c r="F22" i="17"/>
  <c r="F21" i="17"/>
  <c r="F20" i="17"/>
  <c r="F19" i="17"/>
  <c r="F18" i="17"/>
  <c r="F16" i="17"/>
  <c r="F15" i="17"/>
  <c r="F14" i="17"/>
  <c r="F13" i="17"/>
  <c r="F12" i="17"/>
  <c r="F11" i="17"/>
  <c r="F10" i="17"/>
  <c r="F8" i="17"/>
  <c r="F7" i="17"/>
  <c r="F6" i="17"/>
  <c r="F5" i="17"/>
  <c r="A3" i="17" l="1"/>
  <c r="A1" i="17"/>
  <c r="A4" i="17"/>
  <c r="A2" i="17"/>
  <c r="A1290" i="17"/>
  <c r="A1288" i="17"/>
  <c r="A1286" i="17"/>
  <c r="A1284" i="17"/>
  <c r="A1282" i="17"/>
  <c r="A1280" i="17"/>
  <c r="A1278" i="17"/>
  <c r="A1276" i="17"/>
  <c r="A1274" i="17"/>
  <c r="A1272" i="17"/>
  <c r="A1270" i="17"/>
  <c r="A1268" i="17"/>
  <c r="A1266" i="17"/>
  <c r="A1264" i="17"/>
  <c r="A1262" i="17"/>
  <c r="A1260" i="17"/>
  <c r="A1258" i="17"/>
  <c r="A1256" i="17"/>
  <c r="A1254" i="17"/>
  <c r="A1252" i="17"/>
  <c r="A1250" i="17"/>
  <c r="A1248" i="17"/>
  <c r="A1246" i="17"/>
  <c r="A1244" i="17"/>
  <c r="A1242" i="17"/>
  <c r="A1240" i="17"/>
  <c r="A1238" i="17"/>
  <c r="A1236" i="17"/>
  <c r="A1234" i="17"/>
  <c r="A1232" i="17"/>
  <c r="A1230" i="17"/>
  <c r="A1228" i="17"/>
  <c r="A1226" i="17"/>
  <c r="A1224" i="17"/>
  <c r="A1222" i="17"/>
  <c r="A1220" i="17"/>
  <c r="A1218" i="17"/>
  <c r="A1216" i="17"/>
  <c r="A1214" i="17"/>
  <c r="A1212" i="17"/>
  <c r="A1210" i="17"/>
  <c r="A1208" i="17"/>
  <c r="A1206" i="17"/>
  <c r="A1204" i="17"/>
  <c r="A1202" i="17"/>
  <c r="A1200" i="17"/>
  <c r="A1198" i="17"/>
  <c r="A1196" i="17"/>
  <c r="A1194" i="17"/>
  <c r="A1192" i="17"/>
  <c r="A1190" i="17"/>
  <c r="A1188" i="17"/>
  <c r="A1186" i="17"/>
  <c r="A1184" i="17"/>
  <c r="A1182" i="17"/>
  <c r="A1180" i="17"/>
  <c r="A1178" i="17"/>
  <c r="A1176" i="17"/>
  <c r="A1174" i="17"/>
  <c r="A1172" i="17"/>
  <c r="A1170" i="17"/>
  <c r="A1168" i="17"/>
  <c r="A1166" i="17"/>
  <c r="A1164" i="17"/>
  <c r="A1162" i="17"/>
  <c r="A1160" i="17"/>
  <c r="A1158" i="17"/>
  <c r="A1156" i="17"/>
  <c r="A1154" i="17"/>
  <c r="A1152" i="17"/>
  <c r="A1150" i="17"/>
  <c r="A1148" i="17"/>
  <c r="A1146" i="17"/>
  <c r="A1144" i="17"/>
  <c r="A1142" i="17"/>
  <c r="A1140" i="17"/>
  <c r="A1138" i="17"/>
  <c r="A1136" i="17"/>
  <c r="A1134" i="17"/>
  <c r="A1132" i="17"/>
  <c r="A1130" i="17"/>
  <c r="A1128" i="17"/>
  <c r="A1126" i="17"/>
  <c r="A1124" i="17"/>
  <c r="A1122" i="17"/>
  <c r="A1289" i="17"/>
  <c r="A1287" i="17"/>
  <c r="A1285" i="17"/>
  <c r="A1283" i="17"/>
  <c r="A1281" i="17"/>
  <c r="A1279" i="17"/>
  <c r="A1277" i="17"/>
  <c r="A1275" i="17"/>
  <c r="A1273" i="17"/>
  <c r="A1271" i="17"/>
  <c r="A1269" i="17"/>
  <c r="A1267" i="17"/>
  <c r="A1265" i="17"/>
  <c r="A1263" i="17"/>
  <c r="A1261" i="17"/>
  <c r="A1259" i="17"/>
  <c r="A1257" i="17"/>
  <c r="A1255" i="17"/>
  <c r="A1253" i="17"/>
  <c r="A1251" i="17"/>
  <c r="A1249" i="17"/>
  <c r="A1247" i="17"/>
  <c r="A1245" i="17"/>
  <c r="A1243" i="17"/>
  <c r="A1241" i="17"/>
  <c r="A1239" i="17"/>
  <c r="A1237" i="17"/>
  <c r="A1235" i="17"/>
  <c r="A1233" i="17"/>
  <c r="A1231" i="17"/>
  <c r="A1229" i="17"/>
  <c r="A1227" i="17"/>
  <c r="A1225" i="17"/>
  <c r="A1223" i="17"/>
  <c r="A1221" i="17"/>
  <c r="A1219" i="17"/>
  <c r="A1217" i="17"/>
  <c r="A1215" i="17"/>
  <c r="A1213" i="17"/>
  <c r="A1211" i="17"/>
  <c r="A1209" i="17"/>
  <c r="A1207" i="17"/>
  <c r="A1205" i="17"/>
  <c r="A1203" i="17"/>
  <c r="A1201" i="17"/>
  <c r="A1199" i="17"/>
  <c r="A1197" i="17"/>
  <c r="A1195" i="17"/>
  <c r="A1193" i="17"/>
  <c r="A1191" i="17"/>
  <c r="A1189" i="17"/>
  <c r="A1187" i="17"/>
  <c r="A1185" i="17"/>
  <c r="A1183" i="17"/>
  <c r="A1181" i="17"/>
  <c r="A1179" i="17"/>
  <c r="A1177" i="17"/>
  <c r="A1175" i="17"/>
  <c r="A1173" i="17"/>
  <c r="A1171" i="17"/>
  <c r="A1169" i="17"/>
  <c r="A1167" i="17"/>
  <c r="A1165" i="17"/>
  <c r="A1163" i="17"/>
  <c r="A1161" i="17"/>
  <c r="A1159" i="17"/>
  <c r="A1157" i="17"/>
  <c r="A1155" i="17"/>
  <c r="A1153" i="17"/>
  <c r="A1151" i="17"/>
  <c r="A1149" i="17"/>
  <c r="A1147" i="17"/>
  <c r="A1145" i="17"/>
  <c r="A1143" i="17"/>
  <c r="A1141" i="17"/>
  <c r="A1139" i="17"/>
  <c r="A1137" i="17"/>
  <c r="A1135" i="17"/>
  <c r="A1133" i="17"/>
  <c r="A1131" i="17"/>
  <c r="A1129" i="17"/>
  <c r="A1127" i="17"/>
  <c r="A1125" i="17"/>
  <c r="A1123" i="17"/>
  <c r="A1121" i="17"/>
  <c r="A1119" i="17"/>
  <c r="A1117" i="17"/>
  <c r="A1115" i="17"/>
  <c r="A1113" i="17"/>
  <c r="A1111" i="17"/>
  <c r="A1109" i="17"/>
  <c r="A1107" i="17"/>
  <c r="A1105" i="17"/>
  <c r="A1103" i="17"/>
  <c r="A1101" i="17"/>
  <c r="A1099" i="17"/>
  <c r="A1097" i="17"/>
  <c r="A1095" i="17"/>
  <c r="A1093" i="17"/>
  <c r="A1091" i="17"/>
  <c r="A1089" i="17"/>
  <c r="A1087" i="17"/>
  <c r="A1085" i="17"/>
  <c r="A1083" i="17"/>
  <c r="A1081" i="17"/>
  <c r="A1079" i="17"/>
  <c r="A1077" i="17"/>
  <c r="A1075" i="17"/>
  <c r="A1073" i="17"/>
  <c r="A1071" i="17"/>
  <c r="A1069" i="17"/>
  <c r="A1067" i="17"/>
  <c r="A1065" i="17"/>
  <c r="A1063" i="17"/>
  <c r="A1061" i="17"/>
  <c r="A1059" i="17"/>
  <c r="A1057" i="17"/>
  <c r="A1055" i="17"/>
  <c r="A1053" i="17"/>
  <c r="A1051" i="17"/>
  <c r="A1049" i="17"/>
  <c r="A1047" i="17"/>
  <c r="A1045" i="17"/>
  <c r="A1043" i="17"/>
  <c r="A1041" i="17"/>
  <c r="A1039" i="17"/>
  <c r="A1037" i="17"/>
  <c r="A1035" i="17"/>
  <c r="A1033" i="17"/>
  <c r="A1031" i="17"/>
  <c r="A1029" i="17"/>
  <c r="A1027" i="17"/>
  <c r="A1025" i="17"/>
  <c r="A1023" i="17"/>
  <c r="A1021" i="17"/>
  <c r="A1019" i="17"/>
  <c r="A1017" i="17"/>
  <c r="A1015" i="17"/>
  <c r="A1013" i="17"/>
  <c r="A1011" i="17"/>
  <c r="A1009" i="17"/>
  <c r="A1007" i="17"/>
  <c r="A1005" i="17"/>
  <c r="A1003" i="17"/>
  <c r="A1001" i="17"/>
  <c r="A999" i="17"/>
  <c r="A997" i="17"/>
  <c r="A995" i="17"/>
  <c r="A993" i="17"/>
  <c r="A991" i="17"/>
  <c r="A989" i="17"/>
  <c r="A987" i="17"/>
  <c r="A985" i="17"/>
  <c r="A983" i="17"/>
  <c r="A981" i="17"/>
  <c r="A979" i="17"/>
  <c r="A977" i="17"/>
  <c r="A975" i="17"/>
  <c r="A973" i="17"/>
  <c r="A971" i="17"/>
  <c r="A969" i="17"/>
  <c r="A967" i="17"/>
  <c r="A965" i="17"/>
  <c r="A963" i="17"/>
  <c r="A961" i="17"/>
  <c r="A959" i="17"/>
  <c r="A957" i="17"/>
  <c r="A955" i="17"/>
  <c r="A953" i="17"/>
  <c r="A951" i="17"/>
  <c r="A949" i="17"/>
  <c r="A947" i="17"/>
  <c r="A945" i="17"/>
  <c r="A943" i="17"/>
  <c r="A941" i="17"/>
  <c r="A939" i="17"/>
  <c r="A937" i="17"/>
  <c r="A935" i="17"/>
  <c r="A933" i="17"/>
  <c r="A931" i="17"/>
  <c r="A929" i="17"/>
  <c r="A927" i="17"/>
  <c r="A925" i="17"/>
  <c r="A923" i="17"/>
  <c r="A921" i="17"/>
  <c r="A919" i="17"/>
  <c r="A917" i="17"/>
  <c r="A915" i="17"/>
  <c r="A913" i="17"/>
  <c r="A911" i="17"/>
  <c r="A909" i="17"/>
  <c r="A907" i="17"/>
  <c r="A905" i="17"/>
  <c r="A903" i="17"/>
  <c r="A901" i="17"/>
  <c r="A899" i="17"/>
  <c r="A897" i="17"/>
  <c r="A895" i="17"/>
  <c r="A893" i="17"/>
  <c r="A891" i="17"/>
  <c r="A889" i="17"/>
  <c r="A887" i="17"/>
  <c r="A885" i="17"/>
  <c r="A883" i="17"/>
  <c r="A881" i="17"/>
  <c r="A879" i="17"/>
  <c r="A877" i="17"/>
  <c r="A875" i="17"/>
  <c r="A873" i="17"/>
  <c r="A871" i="17"/>
  <c r="A869" i="17"/>
  <c r="A867" i="17"/>
  <c r="A865" i="17"/>
  <c r="A863" i="17"/>
  <c r="A861" i="17"/>
  <c r="A859" i="17"/>
  <c r="A857" i="17"/>
  <c r="A855" i="17"/>
  <c r="A853" i="17"/>
  <c r="A851" i="17"/>
  <c r="A849" i="17"/>
  <c r="A847" i="17"/>
  <c r="A845" i="17"/>
  <c r="A843" i="17"/>
  <c r="A841" i="17"/>
  <c r="A839" i="17"/>
  <c r="A837" i="17"/>
  <c r="A835" i="17"/>
  <c r="A833" i="17"/>
  <c r="A831" i="17"/>
  <c r="A829" i="17"/>
  <c r="A827" i="17"/>
  <c r="A825" i="17"/>
  <c r="A823" i="17"/>
  <c r="A821" i="17"/>
  <c r="A819" i="17"/>
  <c r="A817" i="17"/>
  <c r="A815" i="17"/>
  <c r="A813" i="17"/>
  <c r="A811" i="17"/>
  <c r="A809" i="17"/>
  <c r="A807" i="17"/>
  <c r="A805" i="17"/>
  <c r="A803" i="17"/>
  <c r="A801" i="17"/>
  <c r="A799" i="17"/>
  <c r="A797" i="17"/>
  <c r="A795" i="17"/>
  <c r="A793" i="17"/>
  <c r="A791" i="17"/>
  <c r="A789" i="17"/>
  <c r="A787" i="17"/>
  <c r="A785" i="17"/>
  <c r="A783" i="17"/>
  <c r="A1120" i="17"/>
  <c r="A1116" i="17"/>
  <c r="A1112" i="17"/>
  <c r="A1108" i="17"/>
  <c r="A1104" i="17"/>
  <c r="A1100" i="17"/>
  <c r="A1096" i="17"/>
  <c r="A1092" i="17"/>
  <c r="A1088" i="17"/>
  <c r="A1084" i="17"/>
  <c r="A1080" i="17"/>
  <c r="A1076" i="17"/>
  <c r="A1072" i="17"/>
  <c r="A1068" i="17"/>
  <c r="A1064" i="17"/>
  <c r="A1060" i="17"/>
  <c r="A1056" i="17"/>
  <c r="A1052" i="17"/>
  <c r="A1048" i="17"/>
  <c r="A1044" i="17"/>
  <c r="A1040" i="17"/>
  <c r="A1036" i="17"/>
  <c r="A1032" i="17"/>
  <c r="A1028" i="17"/>
  <c r="A1024" i="17"/>
  <c r="A1020" i="17"/>
  <c r="A1016" i="17"/>
  <c r="A1012" i="17"/>
  <c r="A1008" i="17"/>
  <c r="A1004" i="17"/>
  <c r="A1000" i="17"/>
  <c r="A996" i="17"/>
  <c r="A992" i="17"/>
  <c r="A988" i="17"/>
  <c r="A984" i="17"/>
  <c r="A980" i="17"/>
  <c r="A976" i="17"/>
  <c r="A972" i="17"/>
  <c r="A968" i="17"/>
  <c r="A964" i="17"/>
  <c r="A960" i="17"/>
  <c r="A956" i="17"/>
  <c r="A952" i="17"/>
  <c r="A948" i="17"/>
  <c r="A944" i="17"/>
  <c r="A940" i="17"/>
  <c r="A936" i="17"/>
  <c r="A932" i="17"/>
  <c r="A928" i="17"/>
  <c r="A924" i="17"/>
  <c r="A920" i="17"/>
  <c r="A916" i="17"/>
  <c r="A912" i="17"/>
  <c r="A908" i="17"/>
  <c r="A904" i="17"/>
  <c r="A900" i="17"/>
  <c r="A896" i="17"/>
  <c r="A892" i="17"/>
  <c r="A888" i="17"/>
  <c r="A884" i="17"/>
  <c r="A880" i="17"/>
  <c r="A876" i="17"/>
  <c r="A872" i="17"/>
  <c r="A868" i="17"/>
  <c r="A864" i="17"/>
  <c r="A860" i="17"/>
  <c r="A856" i="17"/>
  <c r="A852" i="17"/>
  <c r="A848" i="17"/>
  <c r="A844" i="17"/>
  <c r="A840" i="17"/>
  <c r="A836" i="17"/>
  <c r="A832" i="17"/>
  <c r="A828" i="17"/>
  <c r="A824" i="17"/>
  <c r="A820" i="17"/>
  <c r="A816" i="17"/>
  <c r="A812" i="17"/>
  <c r="A808" i="17"/>
  <c r="A804" i="17"/>
  <c r="A800" i="17"/>
  <c r="A796" i="17"/>
  <c r="A792" i="17"/>
  <c r="A788" i="17"/>
  <c r="A784" i="17"/>
  <c r="A781" i="17"/>
  <c r="A779" i="17"/>
  <c r="A777" i="17"/>
  <c r="A775" i="17"/>
  <c r="A773" i="17"/>
  <c r="A771" i="17"/>
  <c r="A769" i="17"/>
  <c r="A767" i="17"/>
  <c r="A765" i="17"/>
  <c r="A763" i="17"/>
  <c r="A761" i="17"/>
  <c r="A759" i="17"/>
  <c r="A757" i="17"/>
  <c r="A755" i="17"/>
  <c r="A753" i="17"/>
  <c r="A751" i="17"/>
  <c r="A749" i="17"/>
  <c r="A747" i="17"/>
  <c r="A745" i="17"/>
  <c r="A743" i="17"/>
  <c r="A741" i="17"/>
  <c r="A739" i="17"/>
  <c r="A737" i="17"/>
  <c r="A735" i="17"/>
  <c r="A733" i="17"/>
  <c r="A731" i="17"/>
  <c r="A729" i="17"/>
  <c r="A727" i="17"/>
  <c r="A725" i="17"/>
  <c r="A723" i="17"/>
  <c r="A721" i="17"/>
  <c r="A719" i="17"/>
  <c r="A717" i="17"/>
  <c r="A715" i="17"/>
  <c r="A713" i="17"/>
  <c r="A711" i="17"/>
  <c r="A709" i="17"/>
  <c r="A707" i="17"/>
  <c r="A705" i="17"/>
  <c r="A703" i="17"/>
  <c r="A701" i="17"/>
  <c r="A699" i="17"/>
  <c r="A697" i="17"/>
  <c r="A695" i="17"/>
  <c r="A693" i="17"/>
  <c r="A691" i="17"/>
  <c r="A689" i="17"/>
  <c r="A687" i="17"/>
  <c r="A685" i="17"/>
  <c r="A683" i="17"/>
  <c r="A681" i="17"/>
  <c r="A679" i="17"/>
  <c r="A677" i="17"/>
  <c r="A675" i="17"/>
  <c r="A673" i="17"/>
  <c r="A671" i="17"/>
  <c r="A669" i="17"/>
  <c r="A667" i="17"/>
  <c r="A665" i="17"/>
  <c r="A663" i="17"/>
  <c r="A661" i="17"/>
  <c r="A659" i="17"/>
  <c r="A657" i="17"/>
  <c r="A655" i="17"/>
  <c r="A1118" i="17"/>
  <c r="A1114" i="17"/>
  <c r="A1110" i="17"/>
  <c r="A1106" i="17"/>
  <c r="A1102" i="17"/>
  <c r="A1098" i="17"/>
  <c r="A1094" i="17"/>
  <c r="A1090" i="17"/>
  <c r="A1086" i="17"/>
  <c r="A1082" i="17"/>
  <c r="A1078" i="17"/>
  <c r="A1074" i="17"/>
  <c r="A1070" i="17"/>
  <c r="A1066" i="17"/>
  <c r="A1062" i="17"/>
  <c r="A1058" i="17"/>
  <c r="A1054" i="17"/>
  <c r="A1050" i="17"/>
  <c r="A1046" i="17"/>
  <c r="A1042" i="17"/>
  <c r="A1038" i="17"/>
  <c r="A1034" i="17"/>
  <c r="A1030" i="17"/>
  <c r="A1026" i="17"/>
  <c r="A1022" i="17"/>
  <c r="A1018" i="17"/>
  <c r="A1014" i="17"/>
  <c r="A1010" i="17"/>
  <c r="A1006" i="17"/>
  <c r="A1002" i="17"/>
  <c r="A998" i="17"/>
  <c r="A994" i="17"/>
  <c r="A990" i="17"/>
  <c r="A986" i="17"/>
  <c r="A982" i="17"/>
  <c r="A978" i="17"/>
  <c r="A974" i="17"/>
  <c r="A970" i="17"/>
  <c r="A966" i="17"/>
  <c r="A962" i="17"/>
  <c r="A958" i="17"/>
  <c r="A954" i="17"/>
  <c r="A950" i="17"/>
  <c r="A946" i="17"/>
  <c r="A942" i="17"/>
  <c r="A938" i="17"/>
  <c r="A934" i="17"/>
  <c r="A930" i="17"/>
  <c r="A926" i="17"/>
  <c r="A922" i="17"/>
  <c r="A918" i="17"/>
  <c r="A914" i="17"/>
  <c r="A910" i="17"/>
  <c r="A906" i="17"/>
  <c r="A902" i="17"/>
  <c r="A898" i="17"/>
  <c r="A894" i="17"/>
  <c r="A890" i="17"/>
  <c r="A886" i="17"/>
  <c r="A882" i="17"/>
  <c r="A878" i="17"/>
  <c r="A874" i="17"/>
  <c r="A870" i="17"/>
  <c r="A866" i="17"/>
  <c r="A862" i="17"/>
  <c r="A858" i="17"/>
  <c r="A854" i="17"/>
  <c r="A850" i="17"/>
  <c r="A846" i="17"/>
  <c r="A842" i="17"/>
  <c r="A838" i="17"/>
  <c r="A834" i="17"/>
  <c r="A830" i="17"/>
  <c r="A826" i="17"/>
  <c r="A822" i="17"/>
  <c r="A818" i="17"/>
  <c r="A814" i="17"/>
  <c r="A810" i="17"/>
  <c r="A806" i="17"/>
  <c r="A802" i="17"/>
  <c r="A798" i="17"/>
  <c r="A794" i="17"/>
  <c r="A790" i="17"/>
  <c r="A786" i="17"/>
  <c r="A782" i="17"/>
  <c r="A780" i="17"/>
  <c r="A776" i="17"/>
  <c r="A772" i="17"/>
  <c r="A768" i="17"/>
  <c r="A764" i="17"/>
  <c r="A760" i="17"/>
  <c r="A756" i="17"/>
  <c r="A752" i="17"/>
  <c r="A748" i="17"/>
  <c r="A744" i="17"/>
  <c r="A740" i="17"/>
  <c r="A736" i="17"/>
  <c r="A732" i="17"/>
  <c r="A728" i="17"/>
  <c r="A724" i="17"/>
  <c r="A720" i="17"/>
  <c r="A716" i="17"/>
  <c r="A712" i="17"/>
  <c r="A708" i="17"/>
  <c r="A704" i="17"/>
  <c r="A700" i="17"/>
  <c r="A696" i="17"/>
  <c r="A692" i="17"/>
  <c r="A688" i="17"/>
  <c r="A684" i="17"/>
  <c r="A680" i="17"/>
  <c r="A676" i="17"/>
  <c r="A672" i="17"/>
  <c r="A668" i="17"/>
  <c r="A664" i="17"/>
  <c r="A660" i="17"/>
  <c r="A656" i="17"/>
  <c r="A653" i="17"/>
  <c r="A651" i="17"/>
  <c r="A649" i="17"/>
  <c r="A647" i="17"/>
  <c r="A645" i="17"/>
  <c r="A643" i="17"/>
  <c r="A641" i="17"/>
  <c r="A639" i="17"/>
  <c r="A637" i="17"/>
  <c r="A635" i="17"/>
  <c r="A633" i="17"/>
  <c r="A631" i="17"/>
  <c r="A629" i="17"/>
  <c r="A627" i="17"/>
  <c r="A625" i="17"/>
  <c r="A623" i="17"/>
  <c r="A621" i="17"/>
  <c r="A619" i="17"/>
  <c r="A617" i="17"/>
  <c r="A615" i="17"/>
  <c r="A613" i="17"/>
  <c r="A611" i="17"/>
  <c r="A609" i="17"/>
  <c r="A607" i="17"/>
  <c r="A605" i="17"/>
  <c r="A603" i="17"/>
  <c r="A601" i="17"/>
  <c r="A599" i="17"/>
  <c r="A597" i="17"/>
  <c r="A595" i="17"/>
  <c r="A593" i="17"/>
  <c r="A591" i="17"/>
  <c r="A589" i="17"/>
  <c r="A587" i="17"/>
  <c r="A585" i="17"/>
  <c r="A583" i="17"/>
  <c r="A581" i="17"/>
  <c r="A579" i="17"/>
  <c r="A577" i="17"/>
  <c r="A575" i="17"/>
  <c r="A573" i="17"/>
  <c r="A571" i="17"/>
  <c r="A569" i="17"/>
  <c r="A567" i="17"/>
  <c r="A565" i="17"/>
  <c r="A563" i="17"/>
  <c r="A561" i="17"/>
  <c r="A559" i="17"/>
  <c r="A557" i="17"/>
  <c r="A555" i="17"/>
  <c r="A553" i="17"/>
  <c r="A551" i="17"/>
  <c r="A549" i="17"/>
  <c r="A547" i="17"/>
  <c r="A545" i="17"/>
  <c r="A543" i="17"/>
  <c r="A541" i="17"/>
  <c r="A539" i="17"/>
  <c r="A537" i="17"/>
  <c r="A535" i="17"/>
  <c r="A533" i="17"/>
  <c r="A531" i="17"/>
  <c r="A529" i="17"/>
  <c r="A527" i="17"/>
  <c r="A525" i="17"/>
  <c r="A523" i="17"/>
  <c r="A521" i="17"/>
  <c r="A519" i="17"/>
  <c r="A517" i="17"/>
  <c r="A515" i="17"/>
  <c r="A513" i="17"/>
  <c r="A511" i="17"/>
  <c r="A509" i="17"/>
  <c r="A507" i="17"/>
  <c r="A505" i="17"/>
  <c r="A503" i="17"/>
  <c r="A501" i="17"/>
  <c r="A499" i="17"/>
  <c r="A497" i="17"/>
  <c r="A495" i="17"/>
  <c r="A493" i="17"/>
  <c r="A491" i="17"/>
  <c r="A489" i="17"/>
  <c r="A487" i="17"/>
  <c r="A485" i="17"/>
  <c r="A483" i="17"/>
  <c r="A481" i="17"/>
  <c r="A479" i="17"/>
  <c r="A477" i="17"/>
  <c r="A475" i="17"/>
  <c r="A473" i="17"/>
  <c r="A471" i="17"/>
  <c r="A469" i="17"/>
  <c r="A467" i="17"/>
  <c r="A465" i="17"/>
  <c r="A463" i="17"/>
  <c r="A461" i="17"/>
  <c r="A459" i="17"/>
  <c r="A457" i="17"/>
  <c r="A455" i="17"/>
  <c r="A453" i="17"/>
  <c r="A451" i="17"/>
  <c r="A449" i="17"/>
  <c r="A447" i="17"/>
  <c r="A445" i="17"/>
  <c r="A443" i="17"/>
  <c r="A441" i="17"/>
  <c r="A439" i="17"/>
  <c r="A437" i="17"/>
  <c r="A435" i="17"/>
  <c r="A433" i="17"/>
  <c r="A431" i="17"/>
  <c r="A429" i="17"/>
  <c r="A427" i="17"/>
  <c r="A425" i="17"/>
  <c r="A423" i="17"/>
  <c r="A421" i="17"/>
  <c r="A419" i="17"/>
  <c r="A417" i="17"/>
  <c r="A415" i="17"/>
  <c r="A413" i="17"/>
  <c r="A411" i="17"/>
  <c r="A409" i="17"/>
  <c r="A407" i="17"/>
  <c r="A405" i="17"/>
  <c r="A403" i="17"/>
  <c r="A401" i="17"/>
  <c r="A399" i="17"/>
  <c r="A397" i="17"/>
  <c r="A395" i="17"/>
  <c r="A393" i="17"/>
  <c r="A391" i="17"/>
  <c r="A389" i="17"/>
  <c r="A387" i="17"/>
  <c r="A385" i="17"/>
  <c r="A383" i="17"/>
  <c r="A381" i="17"/>
  <c r="A379" i="17"/>
  <c r="A377" i="17"/>
  <c r="A778" i="17"/>
  <c r="A774" i="17"/>
  <c r="A770" i="17"/>
  <c r="A766" i="17"/>
  <c r="A762" i="17"/>
  <c r="A758" i="17"/>
  <c r="A754" i="17"/>
  <c r="A750" i="17"/>
  <c r="A746" i="17"/>
  <c r="A742" i="17"/>
  <c r="A738" i="17"/>
  <c r="A734" i="17"/>
  <c r="A730" i="17"/>
  <c r="A726" i="17"/>
  <c r="A722" i="17"/>
  <c r="A718" i="17"/>
  <c r="A714" i="17"/>
  <c r="A710" i="17"/>
  <c r="A706" i="17"/>
  <c r="A702" i="17"/>
  <c r="A698" i="17"/>
  <c r="A694" i="17"/>
  <c r="A690" i="17"/>
  <c r="A686" i="17"/>
  <c r="A682" i="17"/>
  <c r="A678" i="17"/>
  <c r="A674" i="17"/>
  <c r="A670" i="17"/>
  <c r="A666" i="17"/>
  <c r="A662" i="17"/>
  <c r="A658" i="17"/>
  <c r="A654" i="17"/>
  <c r="A652" i="17"/>
  <c r="A650" i="17"/>
  <c r="A648" i="17"/>
  <c r="A646" i="17"/>
  <c r="A644" i="17"/>
  <c r="A642" i="17"/>
  <c r="A640" i="17"/>
  <c r="A638" i="17"/>
  <c r="A636" i="17"/>
  <c r="A634" i="17"/>
  <c r="A632" i="17"/>
  <c r="A630" i="17"/>
  <c r="A628" i="17"/>
  <c r="A626" i="17"/>
  <c r="A624" i="17"/>
  <c r="A622" i="17"/>
  <c r="A620" i="17"/>
  <c r="A618" i="17"/>
  <c r="A616" i="17"/>
  <c r="A614" i="17"/>
  <c r="A612" i="17"/>
  <c r="A610" i="17"/>
  <c r="A608" i="17"/>
  <c r="A606" i="17"/>
  <c r="A604" i="17"/>
  <c r="A602" i="17"/>
  <c r="A600" i="17"/>
  <c r="A598" i="17"/>
  <c r="A596" i="17"/>
  <c r="A594" i="17"/>
  <c r="A592" i="17"/>
  <c r="A590" i="17"/>
  <c r="A588" i="17"/>
  <c r="A586" i="17"/>
  <c r="A584" i="17"/>
  <c r="A582" i="17"/>
  <c r="A580" i="17"/>
  <c r="A578" i="17"/>
  <c r="A576" i="17"/>
  <c r="A574" i="17"/>
  <c r="A572" i="17"/>
  <c r="A570" i="17"/>
  <c r="A568" i="17"/>
  <c r="A566" i="17"/>
  <c r="A564" i="17"/>
  <c r="A562" i="17"/>
  <c r="A560" i="17"/>
  <c r="A558" i="17"/>
  <c r="A556" i="17"/>
  <c r="A554" i="17"/>
  <c r="A552" i="17"/>
  <c r="A550" i="17"/>
  <c r="A548" i="17"/>
  <c r="A546" i="17"/>
  <c r="A544" i="17"/>
  <c r="A542" i="17"/>
  <c r="A540" i="17"/>
  <c r="A538" i="17"/>
  <c r="A536" i="17"/>
  <c r="A534" i="17"/>
  <c r="A532" i="17"/>
  <c r="A530" i="17"/>
  <c r="A528" i="17"/>
  <c r="A526" i="17"/>
  <c r="A524" i="17"/>
  <c r="A522" i="17"/>
  <c r="A520" i="17"/>
  <c r="A518" i="17"/>
  <c r="A516" i="17"/>
  <c r="A514" i="17"/>
  <c r="A512" i="17"/>
  <c r="A510" i="17"/>
  <c r="A508" i="17"/>
  <c r="A506" i="17"/>
  <c r="A504" i="17"/>
  <c r="A502" i="17"/>
  <c r="A500" i="17"/>
  <c r="A498" i="17"/>
  <c r="A496" i="17"/>
  <c r="A494" i="17"/>
  <c r="A492" i="17"/>
  <c r="A490" i="17"/>
  <c r="A488" i="17"/>
  <c r="A486" i="17"/>
  <c r="A484" i="17"/>
  <c r="A482" i="17"/>
  <c r="A480" i="17"/>
  <c r="A478" i="17"/>
  <c r="A476" i="17"/>
  <c r="A474" i="17"/>
  <c r="A472" i="17"/>
  <c r="A470" i="17"/>
  <c r="A468" i="17"/>
  <c r="A466" i="17"/>
  <c r="A464" i="17"/>
  <c r="A462" i="17"/>
  <c r="A460" i="17"/>
  <c r="A458" i="17"/>
  <c r="A456" i="17"/>
  <c r="A454" i="17"/>
  <c r="A452" i="17"/>
  <c r="A450" i="17"/>
  <c r="A448" i="17"/>
  <c r="A446" i="17"/>
  <c r="A444" i="17"/>
  <c r="A442" i="17"/>
  <c r="A440" i="17"/>
  <c r="A438" i="17"/>
  <c r="A436" i="17"/>
  <c r="A434" i="17"/>
  <c r="A432" i="17"/>
  <c r="A430" i="17"/>
  <c r="A428" i="17"/>
  <c r="A426" i="17"/>
  <c r="A424" i="17"/>
  <c r="A422" i="17"/>
  <c r="A420" i="17"/>
  <c r="A418" i="17"/>
  <c r="A416" i="17"/>
  <c r="A414" i="17"/>
  <c r="A412" i="17"/>
  <c r="A410" i="17"/>
  <c r="A408" i="17"/>
  <c r="A406" i="17"/>
  <c r="A404" i="17"/>
  <c r="A402" i="17"/>
  <c r="A400" i="17"/>
  <c r="A398" i="17"/>
  <c r="A396" i="17"/>
  <c r="A394" i="17"/>
  <c r="A392" i="17"/>
  <c r="A390" i="17"/>
  <c r="A388" i="17"/>
  <c r="A386" i="17"/>
  <c r="A384" i="17"/>
  <c r="A382" i="17"/>
  <c r="A380" i="17"/>
  <c r="A378" i="17"/>
  <c r="A5" i="17"/>
  <c r="A7" i="17"/>
  <c r="A9" i="17"/>
  <c r="A11" i="17"/>
  <c r="A13" i="17"/>
  <c r="A15" i="17"/>
  <c r="A17" i="17"/>
  <c r="A19" i="17"/>
  <c r="A21" i="17"/>
  <c r="A23" i="17"/>
  <c r="A25" i="17"/>
  <c r="A27" i="17"/>
  <c r="A29" i="17"/>
  <c r="A31" i="17"/>
  <c r="A33" i="17"/>
  <c r="A35" i="17"/>
  <c r="A37" i="17"/>
  <c r="A39" i="17"/>
  <c r="A41" i="17"/>
  <c r="A43" i="17"/>
  <c r="A45" i="17"/>
  <c r="A47" i="17"/>
  <c r="A49" i="17"/>
  <c r="A51" i="17"/>
  <c r="A53" i="17"/>
  <c r="A55" i="17"/>
  <c r="A57" i="17"/>
  <c r="A59" i="17"/>
  <c r="A61" i="17"/>
  <c r="A63" i="17"/>
  <c r="A65" i="17"/>
  <c r="A67" i="17"/>
  <c r="A69" i="17"/>
  <c r="A71" i="17"/>
  <c r="A73" i="17"/>
  <c r="A75" i="17"/>
  <c r="A77" i="17"/>
  <c r="A79" i="17"/>
  <c r="A81" i="17"/>
  <c r="A83" i="17"/>
  <c r="A85" i="17"/>
  <c r="A87" i="17"/>
  <c r="A89" i="17"/>
  <c r="A91" i="17"/>
  <c r="A93" i="17"/>
  <c r="A95" i="17"/>
  <c r="A97" i="17"/>
  <c r="A99" i="17"/>
  <c r="A101" i="17"/>
  <c r="A103" i="17"/>
  <c r="A105" i="17"/>
  <c r="A107" i="17"/>
  <c r="A109" i="17"/>
  <c r="A111" i="17"/>
  <c r="A113" i="17"/>
  <c r="A115" i="17"/>
  <c r="A117" i="17"/>
  <c r="A119" i="17"/>
  <c r="A121" i="17"/>
  <c r="A123" i="17"/>
  <c r="A125" i="17"/>
  <c r="A127" i="17"/>
  <c r="A129" i="17"/>
  <c r="A131" i="17"/>
  <c r="A133" i="17"/>
  <c r="A135" i="17"/>
  <c r="A137" i="17"/>
  <c r="A139" i="17"/>
  <c r="A141" i="17"/>
  <c r="A143" i="17"/>
  <c r="A145" i="17"/>
  <c r="A147" i="17"/>
  <c r="A149" i="17"/>
  <c r="A151" i="17"/>
  <c r="A153" i="17"/>
  <c r="A155" i="17"/>
  <c r="A157" i="17"/>
  <c r="A159" i="17"/>
  <c r="A161" i="17"/>
  <c r="A163" i="17"/>
  <c r="A165" i="17"/>
  <c r="A167" i="17"/>
  <c r="A169" i="17"/>
  <c r="A171" i="17"/>
  <c r="A173" i="17"/>
  <c r="A175" i="17"/>
  <c r="A177" i="17"/>
  <c r="A179" i="17"/>
  <c r="A181" i="17"/>
  <c r="A183" i="17"/>
  <c r="A185" i="17"/>
  <c r="A187" i="17"/>
  <c r="A189" i="17"/>
  <c r="A191" i="17"/>
  <c r="A193" i="17"/>
  <c r="A195" i="17"/>
  <c r="A197" i="17"/>
  <c r="A199" i="17"/>
  <c r="A201" i="17"/>
  <c r="A203" i="17"/>
  <c r="A205" i="17"/>
  <c r="A207" i="17"/>
  <c r="A209" i="17"/>
  <c r="A211" i="17"/>
  <c r="A213" i="17"/>
  <c r="A215" i="17"/>
  <c r="A217" i="17"/>
  <c r="A219" i="17"/>
  <c r="A221" i="17"/>
  <c r="A223" i="17"/>
  <c r="A225" i="17"/>
  <c r="A227" i="17"/>
  <c r="A229" i="17"/>
  <c r="A231" i="17"/>
  <c r="A233" i="17"/>
  <c r="A235" i="17"/>
  <c r="A237" i="17"/>
  <c r="A239" i="17"/>
  <c r="A241" i="17"/>
  <c r="A243" i="17"/>
  <c r="A245" i="17"/>
  <c r="A247" i="17"/>
  <c r="A249" i="17"/>
  <c r="A251" i="17"/>
  <c r="A253" i="17"/>
  <c r="A255" i="17"/>
  <c r="A257" i="17"/>
  <c r="A259" i="17"/>
  <c r="A261" i="17"/>
  <c r="A263" i="17"/>
  <c r="A265" i="17"/>
  <c r="A267" i="17"/>
  <c r="A269" i="17"/>
  <c r="A271" i="17"/>
  <c r="A273" i="17"/>
  <c r="A275" i="17"/>
  <c r="A277" i="17"/>
  <c r="A279" i="17"/>
  <c r="A281" i="17"/>
  <c r="A283" i="17"/>
  <c r="A285" i="17"/>
  <c r="A287" i="17"/>
  <c r="A289" i="17"/>
  <c r="A291" i="17"/>
  <c r="A293" i="17"/>
  <c r="A295" i="17"/>
  <c r="A297" i="17"/>
  <c r="A299" i="17"/>
  <c r="A301" i="17"/>
  <c r="A303" i="17"/>
  <c r="A305" i="17"/>
  <c r="A307" i="17"/>
  <c r="A309" i="17"/>
  <c r="A311" i="17"/>
  <c r="A313" i="17"/>
  <c r="A315" i="17"/>
  <c r="A317" i="17"/>
  <c r="A319" i="17"/>
  <c r="A321" i="17"/>
  <c r="A323" i="17"/>
  <c r="A325" i="17"/>
  <c r="A327" i="17"/>
  <c r="A329" i="17"/>
  <c r="A331" i="17"/>
  <c r="A333" i="17"/>
  <c r="A335" i="17"/>
  <c r="A337" i="17"/>
  <c r="A339" i="17"/>
  <c r="A341" i="17"/>
  <c r="A343" i="17"/>
  <c r="A345" i="17"/>
  <c r="A347" i="17"/>
  <c r="A349" i="17"/>
  <c r="A351" i="17"/>
  <c r="A353" i="17"/>
  <c r="A355" i="17"/>
  <c r="A357" i="17"/>
  <c r="A359" i="17"/>
  <c r="A361" i="17"/>
  <c r="A363" i="17"/>
  <c r="A365" i="17"/>
  <c r="A367" i="17"/>
  <c r="A369" i="17"/>
  <c r="A371" i="17"/>
  <c r="A373" i="17"/>
  <c r="A375" i="17"/>
  <c r="A6" i="17"/>
  <c r="A8" i="17"/>
  <c r="A10" i="17"/>
  <c r="A12" i="17"/>
  <c r="A14" i="17"/>
  <c r="A16" i="17"/>
  <c r="A18" i="17"/>
  <c r="A20" i="17"/>
  <c r="A22" i="17"/>
  <c r="A24" i="17"/>
  <c r="A26" i="17"/>
  <c r="A28" i="17"/>
  <c r="A30" i="17"/>
  <c r="A32" i="17"/>
  <c r="A34" i="17"/>
  <c r="A36" i="17"/>
  <c r="A38" i="17"/>
  <c r="A40" i="17"/>
  <c r="A42" i="17"/>
  <c r="A44" i="17"/>
  <c r="A46" i="17"/>
  <c r="A48" i="17"/>
  <c r="A50" i="17"/>
  <c r="A52" i="17"/>
  <c r="A54" i="17"/>
  <c r="A56" i="17"/>
  <c r="A58" i="17"/>
  <c r="A60" i="17"/>
  <c r="A62" i="17"/>
  <c r="A64" i="17"/>
  <c r="A66" i="17"/>
  <c r="A68" i="17"/>
  <c r="A70" i="17"/>
  <c r="A72" i="17"/>
  <c r="A74" i="17"/>
  <c r="A76" i="17"/>
  <c r="A78" i="17"/>
  <c r="A80" i="17"/>
  <c r="A82" i="17"/>
  <c r="A84" i="17"/>
  <c r="A86" i="17"/>
  <c r="A88" i="17"/>
  <c r="A90" i="17"/>
  <c r="A92" i="17"/>
  <c r="A94" i="17"/>
  <c r="A96" i="17"/>
  <c r="A98" i="17"/>
  <c r="A100" i="17"/>
  <c r="A102" i="17"/>
  <c r="A104" i="17"/>
  <c r="A106" i="17"/>
  <c r="A108" i="17"/>
  <c r="A110" i="17"/>
  <c r="A112" i="17"/>
  <c r="A114" i="17"/>
  <c r="A116" i="17"/>
  <c r="A118" i="17"/>
  <c r="A120" i="17"/>
  <c r="A122" i="17"/>
  <c r="A124" i="17"/>
  <c r="A126" i="17"/>
  <c r="A128" i="17"/>
  <c r="A130" i="17"/>
  <c r="A132" i="17"/>
  <c r="A134" i="17"/>
  <c r="A136" i="17"/>
  <c r="A138" i="17"/>
  <c r="A140" i="17"/>
  <c r="A142" i="17"/>
  <c r="A144" i="17"/>
  <c r="A146" i="17"/>
  <c r="A148" i="17"/>
  <c r="A150" i="17"/>
  <c r="A152" i="17"/>
  <c r="A154" i="17"/>
  <c r="A156" i="17"/>
  <c r="A158" i="17"/>
  <c r="A160" i="17"/>
  <c r="A162" i="17"/>
  <c r="A164" i="17"/>
  <c r="A166" i="17"/>
  <c r="A168" i="17"/>
  <c r="A170" i="17"/>
  <c r="A172" i="17"/>
  <c r="A174" i="17"/>
  <c r="A176" i="17"/>
  <c r="A178" i="17"/>
  <c r="A180" i="17"/>
  <c r="A182" i="17"/>
  <c r="A184" i="17"/>
  <c r="A186" i="17"/>
  <c r="A188" i="17"/>
  <c r="A190" i="17"/>
  <c r="A192" i="17"/>
  <c r="A194" i="17"/>
  <c r="A196" i="17"/>
  <c r="A198" i="17"/>
  <c r="A200" i="17"/>
  <c r="A202" i="17"/>
  <c r="A204" i="17"/>
  <c r="A206" i="17"/>
  <c r="A208" i="17"/>
  <c r="A210" i="17"/>
  <c r="A212" i="17"/>
  <c r="A214" i="17"/>
  <c r="A216" i="17"/>
  <c r="A218" i="17"/>
  <c r="A220" i="17"/>
  <c r="A222" i="17"/>
  <c r="A224" i="17"/>
  <c r="A226" i="17"/>
  <c r="A228" i="17"/>
  <c r="A230" i="17"/>
  <c r="A232" i="17"/>
  <c r="A234" i="17"/>
  <c r="A236" i="17"/>
  <c r="A238" i="17"/>
  <c r="A240" i="17"/>
  <c r="A242" i="17"/>
  <c r="A244" i="17"/>
  <c r="A246" i="17"/>
  <c r="A248" i="17"/>
  <c r="A250" i="17"/>
  <c r="A252" i="17"/>
  <c r="A254" i="17"/>
  <c r="A256" i="17"/>
  <c r="A258" i="17"/>
  <c r="A260" i="17"/>
  <c r="A262" i="17"/>
  <c r="A264" i="17"/>
  <c r="A266" i="17"/>
  <c r="A268" i="17"/>
  <c r="A270" i="17"/>
  <c r="A272" i="17"/>
  <c r="A274" i="17"/>
  <c r="A276" i="17"/>
  <c r="A278" i="17"/>
  <c r="A280" i="17"/>
  <c r="A282" i="17"/>
  <c r="A284" i="17"/>
  <c r="A286" i="17"/>
  <c r="A288" i="17"/>
  <c r="A290" i="17"/>
  <c r="A292" i="17"/>
  <c r="A294" i="17"/>
  <c r="A296" i="17"/>
  <c r="A298" i="17"/>
  <c r="A300" i="17"/>
  <c r="A302" i="17"/>
  <c r="A304" i="17"/>
  <c r="A306" i="17"/>
  <c r="A308" i="17"/>
  <c r="A310" i="17"/>
  <c r="A312" i="17"/>
  <c r="A314" i="17"/>
  <c r="A316" i="17"/>
  <c r="A318" i="17"/>
  <c r="A320" i="17"/>
  <c r="A322" i="17"/>
  <c r="A324" i="17"/>
  <c r="A326" i="17"/>
  <c r="A328" i="17"/>
  <c r="A330" i="17"/>
  <c r="A332" i="17"/>
  <c r="A334" i="17"/>
  <c r="A336" i="17"/>
  <c r="A338" i="17"/>
  <c r="A340" i="17"/>
  <c r="A342" i="17"/>
  <c r="A344" i="17"/>
  <c r="A346" i="17"/>
  <c r="A348" i="17"/>
  <c r="A350" i="17"/>
  <c r="A352" i="17"/>
  <c r="A354" i="17"/>
  <c r="A356" i="17"/>
  <c r="A358" i="17"/>
  <c r="A360" i="17"/>
  <c r="A362" i="17"/>
  <c r="A364" i="17"/>
  <c r="A366" i="17"/>
  <c r="A368" i="17"/>
  <c r="A370" i="17"/>
  <c r="A372" i="17"/>
  <c r="A374" i="17"/>
  <c r="A376" i="17"/>
  <c r="H5" i="17" l="1"/>
  <c r="H6" i="17"/>
  <c r="H24" i="17"/>
  <c r="H22" i="17"/>
  <c r="H20" i="17"/>
  <c r="H18" i="17"/>
  <c r="H16" i="17"/>
  <c r="H14" i="17"/>
  <c r="H12" i="17"/>
  <c r="H10" i="17"/>
  <c r="H8" i="17"/>
  <c r="H23" i="17"/>
  <c r="H21" i="17"/>
  <c r="H19" i="17"/>
  <c r="H17" i="17"/>
  <c r="H15" i="17"/>
  <c r="H13" i="17"/>
  <c r="H11" i="17"/>
  <c r="H9" i="17"/>
  <c r="H7" i="17"/>
  <c r="H26" i="17" l="1"/>
  <c r="E5" i="17"/>
  <c r="G5" i="17"/>
  <c r="G9" i="17"/>
  <c r="E9" i="17"/>
  <c r="F9" i="17"/>
  <c r="G13" i="17"/>
  <c r="E13" i="17"/>
  <c r="G17" i="17"/>
  <c r="E17" i="17"/>
  <c r="F17" i="17"/>
  <c r="G21" i="17"/>
  <c r="E21" i="17"/>
  <c r="G6" i="17"/>
  <c r="E6" i="17"/>
  <c r="G10" i="17"/>
  <c r="E10" i="17"/>
  <c r="G14" i="17"/>
  <c r="E14" i="17"/>
  <c r="G18" i="17"/>
  <c r="E18" i="17"/>
  <c r="G22" i="17"/>
  <c r="E22" i="17"/>
  <c r="G7" i="17"/>
  <c r="E7" i="17"/>
  <c r="G11" i="17"/>
  <c r="E11" i="17"/>
  <c r="G15" i="17"/>
  <c r="E15" i="17"/>
  <c r="G19" i="17"/>
  <c r="E19" i="17"/>
  <c r="G23" i="17"/>
  <c r="E23" i="17"/>
  <c r="G8" i="17"/>
  <c r="E8" i="17"/>
  <c r="G12" i="17"/>
  <c r="E12" i="17"/>
  <c r="G16" i="17"/>
  <c r="E16" i="17"/>
  <c r="G20" i="17"/>
  <c r="E20" i="17"/>
  <c r="G24" i="17"/>
  <c r="E24" i="17"/>
  <c r="G26" i="17" l="1"/>
  <c r="F26" i="17"/>
  <c r="E26" i="17"/>
</calcChain>
</file>

<file path=xl/sharedStrings.xml><?xml version="1.0" encoding="utf-8"?>
<sst xmlns="http://schemas.openxmlformats.org/spreadsheetml/2006/main" count="7482" uniqueCount="3927">
  <si>
    <t>Reaction No.</t>
  </si>
  <si>
    <t>Reversibility</t>
  </si>
  <si>
    <t>Stoichiometry</t>
  </si>
  <si>
    <t>Enzyme</t>
  </si>
  <si>
    <t>E.C. #</t>
  </si>
  <si>
    <t>Gene Object ID</t>
  </si>
  <si>
    <t>AA Sequence</t>
  </si>
  <si>
    <t>Locus Tag</t>
  </si>
  <si>
    <t>Cofactors</t>
  </si>
  <si>
    <t>Metals &amp; Ions</t>
  </si>
  <si>
    <t>C</t>
  </si>
  <si>
    <t>S</t>
  </si>
  <si>
    <t>N</t>
  </si>
  <si>
    <t>AA</t>
  </si>
  <si>
    <t>DNA</t>
  </si>
  <si>
    <t>Glycolysis</t>
  </si>
  <si>
    <t>5.3.1.9</t>
  </si>
  <si>
    <t>2.7.1.11</t>
  </si>
  <si>
    <t>3.1.3.11</t>
  </si>
  <si>
    <t>4.1.2.13</t>
  </si>
  <si>
    <t>5.3.1.1</t>
  </si>
  <si>
    <t>1.2.1.12</t>
  </si>
  <si>
    <t>2.7.2.3</t>
  </si>
  <si>
    <t>4.2.1.11</t>
  </si>
  <si>
    <t>2.7.9.2</t>
  </si>
  <si>
    <t>2.7.1.40</t>
  </si>
  <si>
    <t>tll0717</t>
  </si>
  <si>
    <t>r</t>
  </si>
  <si>
    <t>glucose-6-phosphate isomerase Pgi</t>
  </si>
  <si>
    <t>tll1316</t>
  </si>
  <si>
    <t>i</t>
  </si>
  <si>
    <t>1 ATP + 1 D-fructose-6-phosphate = 1 ADP + 1 fructose-1,6-bisphosphate + 1 H+</t>
  </si>
  <si>
    <t>6-phosphofructokinase Pfk</t>
  </si>
  <si>
    <t>1 fructose-1,6-bisphosphate + 1 H2O = 1 D-fructose-6-phosphate + 1 phosphate</t>
  </si>
  <si>
    <t>tll0541</t>
  </si>
  <si>
    <t>tlr0376</t>
  </si>
  <si>
    <t>tlr0966</t>
  </si>
  <si>
    <t>triosephosphate isomerase TpiA</t>
  </si>
  <si>
    <t>tll0043</t>
  </si>
  <si>
    <t>tll1466</t>
  </si>
  <si>
    <t>1 3-phospho-D-glycerate + 1 ATP = 1 1,3-bisphospho-D-glycerate + 1 ADP</t>
  </si>
  <si>
    <t>phosphoglycerate kinase PgK</t>
  </si>
  <si>
    <t>tll2268</t>
  </si>
  <si>
    <t>1 3-phospho-D-glycerate = 1 2-phospho-D-glycerate</t>
  </si>
  <si>
    <t>2,3-bisphosphglycerate-independent phosphoglycerate mutase Gpm</t>
  </si>
  <si>
    <t>tlr0151</t>
  </si>
  <si>
    <t>1 2-phospho-D-glycerate = 1 phosphoenolpyruvate + 1 H2O</t>
  </si>
  <si>
    <t>2-phosphopyruvate hydratase (enolase) Eno</t>
  </si>
  <si>
    <t>tlr0658</t>
  </si>
  <si>
    <t>1 pyruvate + 1 ATP + 1 H2O = 1 phosphate + 1 phosphenolpyruvate + 1 AMP + 2 H+</t>
  </si>
  <si>
    <t>putative phosphoenolpyruvate synthase</t>
  </si>
  <si>
    <t>phosphoenolpyruvate synthase PpsA</t>
  </si>
  <si>
    <t>tll0583</t>
  </si>
  <si>
    <t>tlr0765</t>
  </si>
  <si>
    <t>1 phosphoenolpyruvate + 1 ADP + 1 H+ = 1 pyruvate + 1 ATP</t>
  </si>
  <si>
    <t>pyruvate kinase PykA</t>
  </si>
  <si>
    <t>pyruvate kinase family protein</t>
  </si>
  <si>
    <t>tlr0516</t>
  </si>
  <si>
    <t>tll2275</t>
  </si>
  <si>
    <t>Pentose Phosphate Pathway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</si>
  <si>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</si>
  <si>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</si>
  <si>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</si>
  <si>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</si>
  <si>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</si>
  <si>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</si>
  <si>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</si>
  <si>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</si>
  <si>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</si>
  <si>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</si>
  <si>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</si>
  <si>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1.1.1.49</t>
  </si>
  <si>
    <t>3.1.1.31</t>
  </si>
  <si>
    <t>1.1.1.44</t>
  </si>
  <si>
    <t>5.1.3.1</t>
  </si>
  <si>
    <t>5.3.1.6</t>
  </si>
  <si>
    <t>2.2.1.1</t>
  </si>
  <si>
    <t>2.2.1.2</t>
  </si>
  <si>
    <t>glucose-6-phosphate 1-dehydrogenase Zwf</t>
  </si>
  <si>
    <t>tll0540</t>
  </si>
  <si>
    <t>6-phosphogluconolactonase Pgl</t>
  </si>
  <si>
    <t>tlr1076</t>
  </si>
  <si>
    <t>6-phosphogluconate dehydrogenase Gnd</t>
  </si>
  <si>
    <t>tlr0576</t>
  </si>
  <si>
    <t>1 D-ribulose-5-phosphate = 1 D-xylulose-5-phosphate</t>
  </si>
  <si>
    <t>ribulose-phosphate 3-epimerase Rpe</t>
  </si>
  <si>
    <t>tll2369</t>
  </si>
  <si>
    <t>1 D-ribose-5-phosphate = 1 D-ribulose-5-phosphate</t>
  </si>
  <si>
    <t>ribose-5-phosphate isomerase A RpiA</t>
  </si>
  <si>
    <t>tll1273</t>
  </si>
  <si>
    <t>tll1870</t>
  </si>
  <si>
    <t>transaldolase TalB</t>
  </si>
  <si>
    <t>tll0467</t>
  </si>
  <si>
    <t>transketolase Tkt</t>
  </si>
  <si>
    <t>TCA Cycle</t>
  </si>
  <si>
    <t>2.3.3.1</t>
  </si>
  <si>
    <t>4.2.1.3</t>
  </si>
  <si>
    <t>1.1.1.42</t>
  </si>
  <si>
    <t>4.1.1.71</t>
  </si>
  <si>
    <t>1.2.1.79</t>
  </si>
  <si>
    <t>4.2.1.2</t>
  </si>
  <si>
    <t>TCA1</t>
  </si>
  <si>
    <t>TCA2</t>
  </si>
  <si>
    <t>TCA3</t>
  </si>
  <si>
    <t>TCA4</t>
  </si>
  <si>
    <t>TCA5</t>
  </si>
  <si>
    <t>TCA6</t>
  </si>
  <si>
    <t>TCA7</t>
  </si>
  <si>
    <t>1 oxaloacetate + 1 acetyl-CoA + 1 H2O = 1 citrate + 1 coenzyme_A + 1 H+</t>
  </si>
  <si>
    <t>citrate synthase GltA</t>
  </si>
  <si>
    <t>tlr2393</t>
  </si>
  <si>
    <t>bifunctional aconitate hydratase 2/2-methylisocitrate dehydratase, AcnB</t>
  </si>
  <si>
    <t>tlr0693</t>
  </si>
  <si>
    <t>1 D-threo-isocitrate + 1 NADP+ = 1 2-oxoglutarate + 1 CO2 + 1 NADPH</t>
  </si>
  <si>
    <t>isocitrate dehydrogenase</t>
  </si>
  <si>
    <t>tlr0302</t>
  </si>
  <si>
    <t>1 2-oxoglutarate + 1 H+ = 1 succinate_semialdehyde + 1 CO2</t>
  </si>
  <si>
    <t>tll1824</t>
  </si>
  <si>
    <t>1 succinate_semialdehyde + 1 NADP+ + 1 H2O = 1 succinate + 1 NADPH + 2 H+</t>
  </si>
  <si>
    <t>tlr0221</t>
  </si>
  <si>
    <t>succinate dehydrogenase iron-sulfur subunit SdhB</t>
  </si>
  <si>
    <t>tlr1754</t>
  </si>
  <si>
    <t>1 (S)-malate = 1 fumarate + 1 H2O</t>
  </si>
  <si>
    <t>fumarate hydratase class II FumC</t>
  </si>
  <si>
    <t>tll1534</t>
  </si>
  <si>
    <t>*no genetic info</t>
  </si>
  <si>
    <t>1.2.1.-</t>
  </si>
  <si>
    <t>Pyruvate Metabolism</t>
  </si>
  <si>
    <t>PYR1</t>
  </si>
  <si>
    <t>PYR2</t>
  </si>
  <si>
    <t>1 pyruvate + 1 NAD+ + 1 coenzyme_A = 1 acetyl-CoA + 1 CO2 + 1 NADH</t>
  </si>
  <si>
    <t>tlr1169</t>
  </si>
  <si>
    <t>tll0204</t>
  </si>
  <si>
    <t>2.3.1.54</t>
  </si>
  <si>
    <t>PYR4</t>
  </si>
  <si>
    <t>1 pyruvate + 1 coenzyme_A = 1 formate + 1 acetyl-CoA</t>
  </si>
  <si>
    <t>formate acetyltransferase</t>
  </si>
  <si>
    <t>tll0990</t>
  </si>
  <si>
    <t>PYR5</t>
  </si>
  <si>
    <t>PYR6</t>
  </si>
  <si>
    <t>1.2.1.10</t>
  </si>
  <si>
    <t>1.1.1.1</t>
  </si>
  <si>
    <t>1 acetyl-CoA + 1 NADH + 1 H+ = 1 acetaldehyde + 1 NAD+ + 1 coenzyme_A</t>
  </si>
  <si>
    <t>acetaldehyde dehydrogenase (acetylating)</t>
  </si>
  <si>
    <t>1 acetaldehyde + 1 NADH + 1 H+ = 1 ethanol + 1 NAD+</t>
  </si>
  <si>
    <t>bifunctional acetaldehyde-CoA/alcohol dehydrogenase</t>
  </si>
  <si>
    <t>tlr0227</t>
  </si>
  <si>
    <t>1.1.1.28</t>
  </si>
  <si>
    <t>4.1.1.31</t>
  </si>
  <si>
    <t>1.1.1.38</t>
  </si>
  <si>
    <t>6.2.1.1</t>
  </si>
  <si>
    <t>PYR7</t>
  </si>
  <si>
    <t>1 pyruvate + 1 NADH + 1 H+ = 1 (R)-lactate + 1 NAD+</t>
  </si>
  <si>
    <t>fermentative lactate dehydrogenase LdhA</t>
  </si>
  <si>
    <t>tlr0711</t>
  </si>
  <si>
    <t>phosphoenolpyruvate carboxylase PepC</t>
  </si>
  <si>
    <t>tll1912</t>
  </si>
  <si>
    <t>1 (S)-malate + 1 NAD+ = 1 NADH + 1 CO2 + 1 pyruvate</t>
  </si>
  <si>
    <t>malate dehydrogenase (oxaloacetate-decarboxylating)</t>
  </si>
  <si>
    <t>tll0868</t>
  </si>
  <si>
    <t>tll1299</t>
  </si>
  <si>
    <t>acetyl-CoA synthetase AcsA</t>
  </si>
  <si>
    <t>tll0887</t>
  </si>
  <si>
    <t>Aspartate</t>
  </si>
  <si>
    <t>2.6.1.1</t>
  </si>
  <si>
    <t>AA1</t>
  </si>
  <si>
    <t>1 L-glutamate + 1 oxaloacetate = 1 L-aspartate + 1 2-oxoglutarate</t>
  </si>
  <si>
    <t>pyridoxal phosphate-dependent transferase</t>
  </si>
  <si>
    <t>LL-diaminopimelate aminotransferase DapL</t>
  </si>
  <si>
    <t>aspartate aminotransferase AspC</t>
  </si>
  <si>
    <t>tlr0930</t>
  </si>
  <si>
    <t>tll2050</t>
  </si>
  <si>
    <t>tll2357</t>
  </si>
  <si>
    <t>Asparagine</t>
  </si>
  <si>
    <t>Alanine</t>
  </si>
  <si>
    <t>2.6.1.42</t>
  </si>
  <si>
    <t>tll0236</t>
  </si>
  <si>
    <t>tlr0244</t>
  </si>
  <si>
    <t>asparagine synthetase</t>
  </si>
  <si>
    <t>similar to asparagine synthetase</t>
  </si>
  <si>
    <t>tll1462</t>
  </si>
  <si>
    <t>AA2</t>
  </si>
  <si>
    <t>AA4</t>
  </si>
  <si>
    <t>branched-chain amino acid aminotransferase IlvE</t>
  </si>
  <si>
    <t>Valine</t>
  </si>
  <si>
    <t>2.2.1.6</t>
  </si>
  <si>
    <t>1.1.1.86</t>
  </si>
  <si>
    <t>4.2.1.9</t>
  </si>
  <si>
    <t>AA6</t>
  </si>
  <si>
    <t>AA7</t>
  </si>
  <si>
    <t>AA8</t>
  </si>
  <si>
    <t>AA9</t>
  </si>
  <si>
    <t>2 pyruvate + 1 H+ = 1 (S)-2-acetolactate + 1 CO2</t>
  </si>
  <si>
    <t>acetolactate synthase regulatory subunit IlvH</t>
  </si>
  <si>
    <t>tll0880</t>
  </si>
  <si>
    <t>tlr1296</t>
  </si>
  <si>
    <t>ketol-acid reductoisomerase IlvC</t>
  </si>
  <si>
    <t>tll2254</t>
  </si>
  <si>
    <t>dihydroxy-acid dehydratase IlvD</t>
  </si>
  <si>
    <t>tll1057</t>
  </si>
  <si>
    <t>Leucine</t>
  </si>
  <si>
    <t>2.3.3.13</t>
  </si>
  <si>
    <t>4.2.1.33</t>
  </si>
  <si>
    <t>1.1.1.85</t>
  </si>
  <si>
    <t>spontaneous</t>
  </si>
  <si>
    <t>AA10</t>
  </si>
  <si>
    <t>AA11</t>
  </si>
  <si>
    <t>AA12</t>
  </si>
  <si>
    <t>AA13</t>
  </si>
  <si>
    <t>AA14</t>
  </si>
  <si>
    <t>AA15</t>
  </si>
  <si>
    <t>(R)-citramalate synthase CimA</t>
  </si>
  <si>
    <t>2-isopropylmalate synthase LeuA</t>
  </si>
  <si>
    <t>tlr0850</t>
  </si>
  <si>
    <t>tll1397</t>
  </si>
  <si>
    <t>1 (2S)-2-isopropylmalate = 1 2-isopropylmaleate + 1 H2O</t>
  </si>
  <si>
    <t>3-isopropylmalate dehydratase small subunit LeuD</t>
  </si>
  <si>
    <t>3-isopropylmalate dehydratase large subunit LeuC</t>
  </si>
  <si>
    <t>tlr1234</t>
  </si>
  <si>
    <t>tlr0909</t>
  </si>
  <si>
    <t>1 2-isopropylmaleate + 1 H2O = 1 (2R,3S)-3-isopropylmalate</t>
  </si>
  <si>
    <t>3-isopropylmalate dehydrogenase LeuB</t>
  </si>
  <si>
    <t>tlr1600</t>
  </si>
  <si>
    <t>no enzyme</t>
  </si>
  <si>
    <t>1 L-glutamate + 1 4-methyl-2-oxopentanoate = 1 L-leucine + 1 2-oxoglutarate</t>
  </si>
  <si>
    <t>aminotransferase class IV</t>
  </si>
  <si>
    <t>tll2043</t>
  </si>
  <si>
    <t>Isoleucine</t>
  </si>
  <si>
    <t>Threonine</t>
  </si>
  <si>
    <t>2.7.2.4</t>
  </si>
  <si>
    <t>1.2.1.11</t>
  </si>
  <si>
    <t>1.1.1.3</t>
  </si>
  <si>
    <t>2.7.1.39</t>
  </si>
  <si>
    <t>4.2.3.1</t>
  </si>
  <si>
    <t>AA17</t>
  </si>
  <si>
    <t>AA18</t>
  </si>
  <si>
    <t>AA19</t>
  </si>
  <si>
    <t>AA20</t>
  </si>
  <si>
    <t>AA21</t>
  </si>
  <si>
    <t>1 L-aspartate + 1 ATP = 1 L-aspartyl-4-phosphate + 1 ADP</t>
  </si>
  <si>
    <t>aspartate kinase LysC</t>
  </si>
  <si>
    <t>tlr1833</t>
  </si>
  <si>
    <t>1 NADPH + 1 L-aspartyl-4-phosphate + 1 H+ = 1 NADP+ + 1 phosphate + 1 L-aspartate-semialdehyde</t>
  </si>
  <si>
    <t>aspartate semialdehyde dehydrogenase</t>
  </si>
  <si>
    <t>1 L-aspartate-semialdehyde + 1 NADPH + 1 H+ = 1 L-homoserine + 1 NADP+</t>
  </si>
  <si>
    <t>homoserine dehydrogenase ThrA</t>
  </si>
  <si>
    <t>tll0277</t>
  </si>
  <si>
    <t>1 L-homoserine + 1 ATP = 1 O-phospho-L-homoserine + 1 ADP + 1 H+</t>
  </si>
  <si>
    <t>homoserine kinase ThrB</t>
  </si>
  <si>
    <t>tlr1765</t>
  </si>
  <si>
    <t>1 O-phospho-L-homoserine + 1 H2O = 1 phosphate + 1 L-threonine</t>
  </si>
  <si>
    <t>threonine synthase homolog</t>
  </si>
  <si>
    <t>threonine synthase ThrCII</t>
  </si>
  <si>
    <t>threonine synthase ThrC</t>
  </si>
  <si>
    <t>tll1225</t>
  </si>
  <si>
    <t>tlr0982</t>
  </si>
  <si>
    <t>tll1227</t>
  </si>
  <si>
    <t>4.3.1.19</t>
  </si>
  <si>
    <t>AA22</t>
  </si>
  <si>
    <t>AA23</t>
  </si>
  <si>
    <t>AA24</t>
  </si>
  <si>
    <t>AA25</t>
  </si>
  <si>
    <t>AA26</t>
  </si>
  <si>
    <t>acetolactate synthase catalytic subunit IlvB</t>
  </si>
  <si>
    <t>Arginine</t>
  </si>
  <si>
    <t>2.3.1.1</t>
  </si>
  <si>
    <t>2.7.2.8</t>
  </si>
  <si>
    <t>1.2.1.38</t>
  </si>
  <si>
    <t>2.6.1.11</t>
  </si>
  <si>
    <t>6.3.5.5</t>
  </si>
  <si>
    <t>2.1.3.3</t>
  </si>
  <si>
    <t>6.3.4.5</t>
  </si>
  <si>
    <t>4.3.2.1</t>
  </si>
  <si>
    <t>AA27</t>
  </si>
  <si>
    <t>AA28</t>
  </si>
  <si>
    <t>AA29</t>
  </si>
  <si>
    <t>AA30</t>
  </si>
  <si>
    <t>AA31</t>
  </si>
  <si>
    <t>AA32</t>
  </si>
  <si>
    <t>AA33</t>
  </si>
  <si>
    <t>AA34</t>
  </si>
  <si>
    <t>AA35</t>
  </si>
  <si>
    <t>1 L-glutamate + 1 acetyl-CoA = 1 N-acetyl-L-glutamate + 1 coenzyme_A + 1 H+</t>
  </si>
  <si>
    <t>bifunctional ornithine acetyltransferase/N-acetylglutamate synthase protein ArgJ</t>
  </si>
  <si>
    <t>tll1911</t>
  </si>
  <si>
    <t>1 N-acetyl-L-glutamate + 1 ATP = 1 N-acetylglutamyl-phosphate + 1 ADP</t>
  </si>
  <si>
    <t>acetylglutamate kinase ArgB</t>
  </si>
  <si>
    <t>tll1408</t>
  </si>
  <si>
    <t>1 N-acetylglutamyl-phosphate + 1 NADPH + 1 H+ = 1 N-acetyl-L-glutamate_5-semialdehyde + 1 NADP+ + phosphate</t>
  </si>
  <si>
    <t>N-acetyl-gamma-glutamyl-phosphate reductase ArgC</t>
  </si>
  <si>
    <t>tll2219</t>
  </si>
  <si>
    <t>acetylornithine aminotransferase ArgD</t>
  </si>
  <si>
    <t>tlr1328</t>
  </si>
  <si>
    <t>carbamoyl phosphate synthase small subunit CarA</t>
  </si>
  <si>
    <t>tll0760</t>
  </si>
  <si>
    <t>1 L-ornithine + 1 carbamoyl-phosphate = 1 L-citrulline + 1 phosphate + 1 H+</t>
  </si>
  <si>
    <t>ornithine carbamoyltransferase ArgF</t>
  </si>
  <si>
    <t>tll1106</t>
  </si>
  <si>
    <t>argininosuccinate synthase ArgG</t>
  </si>
  <si>
    <t>tlr0712</t>
  </si>
  <si>
    <t>1 L-arginino-succinate = 1 L-arginine + 1 fumarate</t>
  </si>
  <si>
    <t>argininosuccinate lyase ArgH</t>
  </si>
  <si>
    <t>tll0366</t>
  </si>
  <si>
    <t>Glutamine and Glutamate</t>
  </si>
  <si>
    <t>Glycine</t>
  </si>
  <si>
    <t>Serine</t>
  </si>
  <si>
    <t>Cysteine</t>
  </si>
  <si>
    <t>Tyrosine</t>
  </si>
  <si>
    <t>Tryptophan</t>
  </si>
  <si>
    <t>Proline</t>
  </si>
  <si>
    <t>Methionine</t>
  </si>
  <si>
    <t>Histidine</t>
  </si>
  <si>
    <t>Lysine</t>
  </si>
  <si>
    <t>Phenylalanine</t>
  </si>
  <si>
    <t>2.1.2.1</t>
  </si>
  <si>
    <t>AA36</t>
  </si>
  <si>
    <t>1 L-serine + 1 tetrahydrofolate = 1 glycine + 1 5,10-methylenetetrahydrofolate + 1 H2O</t>
  </si>
  <si>
    <t>serine hydroxymethyltransferase GlyA</t>
  </si>
  <si>
    <t>tlr2127</t>
  </si>
  <si>
    <t>1.1.1.95</t>
  </si>
  <si>
    <t>2.6.1.52</t>
  </si>
  <si>
    <t>3.1.3.3</t>
  </si>
  <si>
    <t>2.3.1.30</t>
  </si>
  <si>
    <t>2.5.1.47</t>
  </si>
  <si>
    <t>2.1.1.13</t>
  </si>
  <si>
    <t>2.6.1.83</t>
  </si>
  <si>
    <t>5.1.1.7</t>
  </si>
  <si>
    <t>4.1.1.20</t>
  </si>
  <si>
    <t>4.1.3.27</t>
  </si>
  <si>
    <t>2.4.2.18</t>
  </si>
  <si>
    <t>5.3.1.24</t>
  </si>
  <si>
    <t>4.1.1.48</t>
  </si>
  <si>
    <t>2.7.2.11</t>
  </si>
  <si>
    <t>1.2.1.41</t>
  </si>
  <si>
    <t>1.5.1.2</t>
  </si>
  <si>
    <t>2.4.2.17</t>
  </si>
  <si>
    <t>3.6.1.31</t>
  </si>
  <si>
    <t>3.5.4.19</t>
  </si>
  <si>
    <t>5.3.1.16</t>
  </si>
  <si>
    <t>2.4.2.-</t>
  </si>
  <si>
    <t>4.2.1.19</t>
  </si>
  <si>
    <t>2.6.1.9</t>
  </si>
  <si>
    <t>3.1.3.15</t>
  </si>
  <si>
    <t>1.1.1.23</t>
  </si>
  <si>
    <t>Purine</t>
  </si>
  <si>
    <t>2.7.6.1</t>
  </si>
  <si>
    <t>2.4.2.14</t>
  </si>
  <si>
    <t>6.3.4.13</t>
  </si>
  <si>
    <t>2.1.2.2</t>
  </si>
  <si>
    <t>6.3.5.3</t>
  </si>
  <si>
    <t>6.3.3.1</t>
  </si>
  <si>
    <t>6.3.2.6</t>
  </si>
  <si>
    <t>4.3.2.2</t>
  </si>
  <si>
    <t>2.1.2.3</t>
  </si>
  <si>
    <t>1.1.1.205</t>
  </si>
  <si>
    <t>6.3.5.2</t>
  </si>
  <si>
    <t>2.7.4.8</t>
  </si>
  <si>
    <t>2.7.4.6</t>
  </si>
  <si>
    <t>3.6.1.19</t>
  </si>
  <si>
    <t>1.17.4.1</t>
  </si>
  <si>
    <t>6.3.4.4</t>
  </si>
  <si>
    <t>2.7.4.3</t>
  </si>
  <si>
    <t>Pyrimidine</t>
  </si>
  <si>
    <t>2.1.3.2</t>
  </si>
  <si>
    <t>3.5.2.3</t>
  </si>
  <si>
    <t>1.3.98.1</t>
  </si>
  <si>
    <t>2.4.2.10</t>
  </si>
  <si>
    <t>4.1.1.23</t>
  </si>
  <si>
    <t>2.7.4.14</t>
  </si>
  <si>
    <t>6.3.4.2</t>
  </si>
  <si>
    <t>1.8.1.9</t>
  </si>
  <si>
    <t>2.7.4.9</t>
  </si>
  <si>
    <t>2.1.1.45</t>
  </si>
  <si>
    <t>1 3-phospho-D-glycerate + 1 NAD+ = 1 3-phospho-hydroxypyruvate + 1 NADH + 1 H+</t>
  </si>
  <si>
    <t>D-3-phosphoglycerate dehydrogenase SerA</t>
  </si>
  <si>
    <t>tlr0325</t>
  </si>
  <si>
    <t>phosphoserine transaminase</t>
  </si>
  <si>
    <t>1 3-phospho-L-serine + 1 H2O = 1 L-serine + 1 phosphate</t>
  </si>
  <si>
    <t>1 L-serine + 1 acetyl-CoA = 1 O-acetyl-L-serine + 1 coenzyme_A</t>
  </si>
  <si>
    <t>serine acetyltransferase CysE</t>
  </si>
  <si>
    <t>tlr0851</t>
  </si>
  <si>
    <t>1 L-glutamate + 1 3-phospho-hydroxypyruvate = 1 3-phospho-L-serine + 1 2-oxoglutarate</t>
  </si>
  <si>
    <t>1 O-acetyl-L-serine + 1 hydrogen_sulfide = 1 L-cysteine + 1 acetate + 1 H+</t>
  </si>
  <si>
    <t>cysteine synthase CysK</t>
  </si>
  <si>
    <t>cysteine synthase CysM</t>
  </si>
  <si>
    <t>tlr0504</t>
  </si>
  <si>
    <t>tll2311</t>
  </si>
  <si>
    <t>1 chorismate + 1 L-glutamine = 1 anthranilate + 1 L-glutamate + 1 pyruvate + 1 H+</t>
  </si>
  <si>
    <t>anthranilate synthase alpha subunit TrpE</t>
  </si>
  <si>
    <t>anthranilate synthase amidotransferase subunit TrpG</t>
  </si>
  <si>
    <t>aminodeoxychorimsate synthase aminase subunit PabB</t>
  </si>
  <si>
    <t>tll1672</t>
  </si>
  <si>
    <t>tlr1471</t>
  </si>
  <si>
    <t>tlr0285</t>
  </si>
  <si>
    <t>anthranilate phosphoribosyltransferase TrpD</t>
  </si>
  <si>
    <t>tll1714</t>
  </si>
  <si>
    <t>N-(5'-phosphoribosyl)anthranilate isomerase TrpF</t>
  </si>
  <si>
    <t>tll2272</t>
  </si>
  <si>
    <t>indole-3-glycerol-phosphate synthase TrpC</t>
  </si>
  <si>
    <t>tll0698</t>
  </si>
  <si>
    <t>glutamate 5-kinase ProB</t>
  </si>
  <si>
    <t>tll2118</t>
  </si>
  <si>
    <t>gamma-glutamyl phosphate reductase ProA</t>
  </si>
  <si>
    <t>gamma-glutamyl phosphate reductase</t>
  </si>
  <si>
    <t>tlr0764</t>
  </si>
  <si>
    <t>tlr1710</t>
  </si>
  <si>
    <t>1 (S)-1-pyrroline-5-carboxylate + 1 NADPH + 2 H+ = 1 L-proline + 1 NADP+</t>
  </si>
  <si>
    <t>pyrroline-5-carboxylate reductase ProC</t>
  </si>
  <si>
    <t>tlr1217</t>
  </si>
  <si>
    <t>1 L-homocysteine + 1 5-methyl-tetrahydrofolate = 1 L-methionine + 1 tetrahydrofolate</t>
  </si>
  <si>
    <t>B12-dependent 5-methyltetrahydrofolate--homocysteine methyltransferase MetH</t>
  </si>
  <si>
    <t>tll1027</t>
  </si>
  <si>
    <t>ATP phosphoribosyltransferase regulatory subunit HisZ</t>
  </si>
  <si>
    <t>ATP phsophoribosyltransferase catalytic subunit HisG</t>
  </si>
  <si>
    <t>tll0181</t>
  </si>
  <si>
    <t>tll0180</t>
  </si>
  <si>
    <t>phosphoribosyl-ATP diphosphatase</t>
  </si>
  <si>
    <t>phosphoribosyl-AMP cyclohydrolase</t>
  </si>
  <si>
    <t>1-(5-phosphoribosyl)-5-[(5-phosphoribosylamino)methylideneamino]imidazole-4-carboxamide isomerase HisA</t>
  </si>
  <si>
    <t>tll0216</t>
  </si>
  <si>
    <t>tlr1185</t>
  </si>
  <si>
    <t>1 phosphoribulosylformimino-AICAR-P + 1 L-glutamine = 1 L-glutamate + 1 D-erythro-imidazole-glycerol-phosphate + 1 aminoimidazole_carboxamide_ribonucleotide + 1 H+</t>
  </si>
  <si>
    <t>1 D-erythro-imidazole-glycerol-phosphate = 1 imidazole_acetol-phosphate + 1 H2O</t>
  </si>
  <si>
    <t>haloacid dehalogenase superfamily subfamily IA hydrolase</t>
  </si>
  <si>
    <t>imidazoleglycerol-phosphate dehydratase HisB</t>
  </si>
  <si>
    <t>tll0300</t>
  </si>
  <si>
    <t>tll0133</t>
  </si>
  <si>
    <t>1 imidazole_acetol-phosphate + 1 L-glutamate = 1 L-histidinol-phosphate + 1 2-oxoglutarate</t>
  </si>
  <si>
    <t>histidinol-phosphate transaminase</t>
  </si>
  <si>
    <t>1 L-histidinol-phosphate + 1 H2O = 1 histidinol + 1 phosphate</t>
  </si>
  <si>
    <t>histidinol-phosphatase</t>
  </si>
  <si>
    <t>histidinol dehydrogenase HisD</t>
  </si>
  <si>
    <t>tll2252</t>
  </si>
  <si>
    <t>dihydrodipicolinate synthase DapA</t>
  </si>
  <si>
    <t>tlr1219</t>
  </si>
  <si>
    <t>dihydrodipicolinate reductase DapB</t>
  </si>
  <si>
    <t>tll1987</t>
  </si>
  <si>
    <t>1 (S)-2,3,4,5-tetrahydrodipicolinate + 1 L-glutamate + 1 H2O + 1 H+ = 1 L,L-diaminopimelate + 1 2-oxoglutarate</t>
  </si>
  <si>
    <t>LL-diaminopimelate aminotransferase</t>
  </si>
  <si>
    <t>1 L,L-diaminopimelate = 1 meso-diaminopimelate</t>
  </si>
  <si>
    <t>diaminopimelate epimerase DapF</t>
  </si>
  <si>
    <t>tll2294</t>
  </si>
  <si>
    <t>1 meso-diaminopimelate + 1 H+ = 1 CO2 + 1 L-lysine</t>
  </si>
  <si>
    <t>diaminopimelate decarboxylase LysA</t>
  </si>
  <si>
    <t>tlr1761</t>
  </si>
  <si>
    <t>1 ATP + 1 D-ribose-5-phosphate = 1 5-phospho-a-D-ribose_1-diphosphate + 1 AMP + 1 H+</t>
  </si>
  <si>
    <t>ribose-phosphate pyrophosphokinase PrsA</t>
  </si>
  <si>
    <t>tlr1546</t>
  </si>
  <si>
    <t>1 5-phospho-a-D-ribose_1-diphosphate + 1 L-glutamine + 1 H2O = 1 5-phospho-b-D-ribosyl-amine + 1 diphosphate + 1 L-glutamate</t>
  </si>
  <si>
    <t>amidophosphoribosyltransferase PurF</t>
  </si>
  <si>
    <t>tlr1684</t>
  </si>
  <si>
    <t>tlr1839</t>
  </si>
  <si>
    <t>phosphoribosylglycinamide formyltransferase PurN</t>
  </si>
  <si>
    <t>tlr2326</t>
  </si>
  <si>
    <t>phosphoribosylformylglycinamidine synthase subunit PurS</t>
  </si>
  <si>
    <t>phosphoribosylformylglycinamidine synthase II PurL</t>
  </si>
  <si>
    <t>phosphoribosylformylglycinamidine synthase glutamine amidotransferase subunit PurQ</t>
  </si>
  <si>
    <t>tsr2185</t>
  </si>
  <si>
    <t>tlr1683</t>
  </si>
  <si>
    <t>tlr2187</t>
  </si>
  <si>
    <t>phosphoribosylaminoimidazole synthetase PurM</t>
  </si>
  <si>
    <t>tlr1811</t>
  </si>
  <si>
    <t>1 ATP + 1 5-amino-1-(5-phospho-D-ribosyl)imidazole-4-carboxylate + 1 L-aspartate = 1 ADP + 1 phosphate + 1 5'-phosphoribosyl-4-(N-succinocarboxamide)-5-aminoimidazole + 1 H+</t>
  </si>
  <si>
    <t>adenylosuccinate lyase PurB</t>
  </si>
  <si>
    <t>tll1829</t>
  </si>
  <si>
    <t>1 5'-phosphoribosyl-4-(N-succinocarboxamide)-5-aminoimidazole = 1 fumarate + 1 aminoimidazole_carboxamide_ribonucleotide</t>
  </si>
  <si>
    <t>inosine-5'-monophosphate dehydrogenase catalytic subunit GuaB</t>
  </si>
  <si>
    <t>tll2190</t>
  </si>
  <si>
    <t>1 IMP + 1 NAD+ + 1 H2O = 1 XMP + 1 NADH + 1 H+</t>
  </si>
  <si>
    <t>GMP synthase GuaA</t>
  </si>
  <si>
    <t>tll2418</t>
  </si>
  <si>
    <t>1 XMP + 1 L-glutamine + 1 ATP + 1 H2O = 1 L-glutamate + 1 GMP + 1 diphosphate + 1 AMP + 2 H+</t>
  </si>
  <si>
    <t>1 GMP + 1 ATP = 1 GDP + 1 ADP</t>
  </si>
  <si>
    <t>guanylate kinase Gmk</t>
  </si>
  <si>
    <t>tll0054</t>
  </si>
  <si>
    <t>1 GDP + 1 ATP = 1 GTP + 1 ADP</t>
  </si>
  <si>
    <t>nucleoside diphosphate kinase Ndk</t>
  </si>
  <si>
    <t>tlr0267</t>
  </si>
  <si>
    <t>1 GDP + 1 reduced_thioredoxin = 1 dGDP + 1 oxidized_thioredoxin + 1 H2O</t>
  </si>
  <si>
    <t>1 L-aspartate + 1 carbamoyl-phosphate = 1 N-carbamoyl-L-aspartate + 1 phosphate + 1 H+</t>
  </si>
  <si>
    <t>aspartate carbamoyltransferase catalytic subunit PyrB</t>
  </si>
  <si>
    <t>tll1558</t>
  </si>
  <si>
    <t>1 N-carbamoyl-L-aspartate + 1 H+ = 1 (S)-dihydroorotate + 1 H2O</t>
  </si>
  <si>
    <t>dihydroorotase</t>
  </si>
  <si>
    <t>dihydroorotase PyrC</t>
  </si>
  <si>
    <t>tll0666</t>
  </si>
  <si>
    <t>tlr1533</t>
  </si>
  <si>
    <t>orotate phosphoribosyltransferase PyrE</t>
  </si>
  <si>
    <t>tlr1828</t>
  </si>
  <si>
    <t>1 5-phospho-a-D-ribose_1-diphosphate + 1 orotate = 1 orotidine-5'-phosphate + 1 diphosphate</t>
  </si>
  <si>
    <t>orotidine 5'-phosphate decarboxylase PyrF</t>
  </si>
  <si>
    <t>tll0395</t>
  </si>
  <si>
    <t>bifunctional pantoate beta-alanine ligase/cytidylate kinase PanC</t>
  </si>
  <si>
    <t>tll2450</t>
  </si>
  <si>
    <t>1 UDP + 1 ATP = 1 UTP + 1 ADP</t>
  </si>
  <si>
    <t>CTP synthetase PryG</t>
  </si>
  <si>
    <t>tll0768</t>
  </si>
  <si>
    <t>1 ATP + 1 UTP + 1 L-glutamine + 1 H2O = 1 ADP + 1 phosphate + 1 CTP + 1 L-glutamate + 2 H+</t>
  </si>
  <si>
    <t>4.1.1.37</t>
  </si>
  <si>
    <t>1.3.3.3</t>
  </si>
  <si>
    <t>1.3.3.4</t>
  </si>
  <si>
    <t>6.6.1.1</t>
  </si>
  <si>
    <t>2.1.1.11</t>
  </si>
  <si>
    <t>1.14.13.81</t>
  </si>
  <si>
    <t>1.3.1.75</t>
  </si>
  <si>
    <t>1.3.1.33</t>
  </si>
  <si>
    <t>Chlorophyll</t>
  </si>
  <si>
    <t>uroporphyrinogen decarboxylase HemE</t>
  </si>
  <si>
    <t>tlr0741</t>
  </si>
  <si>
    <t>oxygen-dependent coproporphyrinogen III oxidase HemF</t>
  </si>
  <si>
    <t>tll0684</t>
  </si>
  <si>
    <t>1 coproporphyrinogen_III + 1 oxygen + 2 H+ = 1 protoporphyrinogen_IX + 1 CO2 + 2 H2O</t>
  </si>
  <si>
    <t>protoporphyrinogen oxidase HemY</t>
  </si>
  <si>
    <t>protein-N(5)-glutamine methyltransferase PrmC</t>
  </si>
  <si>
    <t>tlr0374</t>
  </si>
  <si>
    <t>tlr1836</t>
  </si>
  <si>
    <t>Mg-protoporphyrin IX chelatase ATPase subunit ChlD</t>
  </si>
  <si>
    <t>Mg-protoporphyrin IX chelatase ATPase subunit ChlI</t>
  </si>
  <si>
    <t>tll1413</t>
  </si>
  <si>
    <t>tll1511</t>
  </si>
  <si>
    <t>1 ATP + 1 protoporphyrin_IX + 1 Mg2+ + 1 H2O = 1 Mg-protoporphyrin + 1 phosphate + 1 ADP + 3 H+</t>
  </si>
  <si>
    <t>Mg-protoporphyrin O-methyltransferase ChlM</t>
  </si>
  <si>
    <t>tll0451</t>
  </si>
  <si>
    <t>1 Mg-protoporphyrin + 1 S-adenosyl-L-methionine = 1 S-adenosyl-L-homocysteine + 1 magnesium-protoporphyrin_IX_13-monomethyl_ester</t>
  </si>
  <si>
    <t>magnesium-protoporphyrin IX monomethyl ester (oxidative) cyclase</t>
  </si>
  <si>
    <t>light-dependent protochlorophyllide oxidoreductase Por</t>
  </si>
  <si>
    <t>tll2345</t>
  </si>
  <si>
    <t>tlr0575</t>
  </si>
  <si>
    <t>1.6.5.3</t>
  </si>
  <si>
    <t>1.9.3.1</t>
  </si>
  <si>
    <t>3.6.1.1</t>
  </si>
  <si>
    <t>3.6.3.14</t>
  </si>
  <si>
    <t>proton-translocating NADH-quinone dehydrogenase subunit NdhI</t>
  </si>
  <si>
    <t>proton-translocating NADH-quinone dehydrogenase subunit B NadhK</t>
  </si>
  <si>
    <t>tlr0668</t>
  </si>
  <si>
    <t>tlr0705</t>
  </si>
  <si>
    <t>tlr2124</t>
  </si>
  <si>
    <t>tll0045</t>
  </si>
  <si>
    <t>tlr0904</t>
  </si>
  <si>
    <t>tll0720</t>
  </si>
  <si>
    <t>heme-copper quinol oxidase small subunit (subunit III) CtaE</t>
  </si>
  <si>
    <t>heme-copper quinol oxidase large subunit (subunit I) CtaD</t>
  </si>
  <si>
    <t>cytochrome d ubiquinol oxidase subunit II CydB</t>
  </si>
  <si>
    <t>tll2011</t>
  </si>
  <si>
    <t>tll2009</t>
  </si>
  <si>
    <t>tll2010</t>
  </si>
  <si>
    <t>tll1601</t>
  </si>
  <si>
    <t>1 diphosphate + 1 H2O = 2 phosphate + 1 H+</t>
  </si>
  <si>
    <t>inorganic pyrophosphatase Ppa</t>
  </si>
  <si>
    <t>tll1883</t>
  </si>
  <si>
    <t>F0 ATP synthase complex B' subunit AtpG</t>
  </si>
  <si>
    <t>F0 ATP synthase complex subunit A AtpB</t>
  </si>
  <si>
    <t>F1 ATP synthase complex alpha subunit AtpA</t>
  </si>
  <si>
    <t>F1 ATP synthase complex beta subunit AtpD</t>
  </si>
  <si>
    <t>F1 ATP synthase complex gamma subunit AtpG</t>
  </si>
  <si>
    <t>F0 ATP synthase complex subunit C AtpE</t>
  </si>
  <si>
    <t>F1 ATP synthase complex delta subunit AtpH</t>
  </si>
  <si>
    <t>F0 ATP synthase complex B subunit AtpF</t>
  </si>
  <si>
    <t>tlr0432</t>
  </si>
  <si>
    <t>tlr0430</t>
  </si>
  <si>
    <t>tlr0435</t>
  </si>
  <si>
    <t>tlr0525</t>
  </si>
  <si>
    <t>tll0385</t>
  </si>
  <si>
    <t>tlr0431</t>
  </si>
  <si>
    <t>tlr0434</t>
  </si>
  <si>
    <t>tlr0526</t>
  </si>
  <si>
    <t>tlr0433</t>
  </si>
  <si>
    <t>Tetrapyrrole</t>
  </si>
  <si>
    <t>6.1.1.17</t>
  </si>
  <si>
    <t>1.2.1.70</t>
  </si>
  <si>
    <t>5.4.3.8</t>
  </si>
  <si>
    <t>4.2.1.24</t>
  </si>
  <si>
    <t>2.5.1.61</t>
  </si>
  <si>
    <t>4.2.1.75</t>
  </si>
  <si>
    <t>1.10.3.9</t>
  </si>
  <si>
    <t>1.10.9.1</t>
  </si>
  <si>
    <t>1.97.1.12</t>
  </si>
  <si>
    <t>1.18.1.2</t>
  </si>
  <si>
    <t>tlr1843</t>
  </si>
  <si>
    <t>tsr1544</t>
  </si>
  <si>
    <t>tsr2013</t>
  </si>
  <si>
    <t>tsr1387</t>
  </si>
  <si>
    <t>tlr1477</t>
  </si>
  <si>
    <t>tsl1386</t>
  </si>
  <si>
    <t>tsl0176</t>
  </si>
  <si>
    <t>tsr1531</t>
  </si>
  <si>
    <t>tsr1543</t>
  </si>
  <si>
    <t>tsl0836</t>
  </si>
  <si>
    <t>tlr1844</t>
  </si>
  <si>
    <t>photosystem I subunit II PsaD</t>
  </si>
  <si>
    <t>tlr2404</t>
  </si>
  <si>
    <t>tsl1013</t>
  </si>
  <si>
    <t>tsr2405</t>
  </si>
  <si>
    <t>tll1724</t>
  </si>
  <si>
    <t>tsl1567</t>
  </si>
  <si>
    <t>tsr2412</t>
  </si>
  <si>
    <t>tsr0197</t>
  </si>
  <si>
    <t>ferredoxin--NADP+ reductase PetH</t>
  </si>
  <si>
    <t>tlr1211</t>
  </si>
  <si>
    <t>H</t>
  </si>
  <si>
    <t>B2</t>
  </si>
  <si>
    <t>B5</t>
  </si>
  <si>
    <t>B1</t>
  </si>
  <si>
    <t>2.5.1.54</t>
  </si>
  <si>
    <t>4.2.3.4</t>
  </si>
  <si>
    <t>4.2.1.10</t>
  </si>
  <si>
    <t>1.1.1.25</t>
  </si>
  <si>
    <t>2.7.1.71</t>
  </si>
  <si>
    <t>2.5.1.19</t>
  </si>
  <si>
    <t>4.2.3.5</t>
  </si>
  <si>
    <t>5.4.99.5</t>
  </si>
  <si>
    <t>4.2.1.51</t>
  </si>
  <si>
    <t>Lipids</t>
  </si>
  <si>
    <t>L1</t>
  </si>
  <si>
    <t>6.4.1.2</t>
  </si>
  <si>
    <t>L2</t>
  </si>
  <si>
    <t>1 holo-[acp] + 1 malonyl-CoA + 1 H+ = 1 coenzyme_A + 1 malonyl-[acp]</t>
  </si>
  <si>
    <t>2.3.1.39</t>
  </si>
  <si>
    <t>L3</t>
  </si>
  <si>
    <t>1 acetyl-CoA + 1 holo-[acp] = 1 acetyl-[acp] + 1 coenzyme_A</t>
  </si>
  <si>
    <t>2.3.1.180</t>
  </si>
  <si>
    <t>FabH</t>
  </si>
  <si>
    <t>L4</t>
  </si>
  <si>
    <t>1 acetyl-[acp] + 1 malonyl-[acp] = 1 acetoacetyl-[acp] + 1 CO2 + 1 holo-[acp]</t>
  </si>
  <si>
    <t>L5</t>
  </si>
  <si>
    <t>1 acetoacetyl-[acp] + 1 NADPH + 1 H+ = 1 (R)-3-hydroxy-butanoyl-[acp] + 1 NADP+</t>
  </si>
  <si>
    <t>1.1.1.100</t>
  </si>
  <si>
    <t>L6</t>
  </si>
  <si>
    <t>1 (R)-3-hydroxy-butanoyl-[acp] = 1 but-2-enoyl-[acp] + 1 H2O</t>
  </si>
  <si>
    <t>L7</t>
  </si>
  <si>
    <t>1 but-2-enoyl-[acp] + 1 NADH + 1 H+ = 1 butyryl-[acp] + 1 NAD+</t>
  </si>
  <si>
    <t>1.3.1.9</t>
  </si>
  <si>
    <t>L8</t>
  </si>
  <si>
    <t>1 butyryl-[acp] + 1 malonyl-[acp] = 1 3-oxohexanoyl-[acp] + 1 CO2 + 1 holo-[acp]</t>
  </si>
  <si>
    <t>L9</t>
  </si>
  <si>
    <t>1 3-oxohexanoyl-[acp] + 1 NADPH + 1 H+ = 1 (R)-3-hydroxy-hexanoyl-[acp] + 1 NADP+</t>
  </si>
  <si>
    <t>L10</t>
  </si>
  <si>
    <t>1 (R)-3-hydroxy-hexanoyl-[acp] = 1 trans-hex-2-enoyl-[acp] + 1 H2O</t>
  </si>
  <si>
    <t>L11</t>
  </si>
  <si>
    <t>1 trans-hex-2-enoyl-[acp] + 1 NADH + 1 H+ = 1 hexanoyl-[acp] + 1 NAD+</t>
  </si>
  <si>
    <t>L12</t>
  </si>
  <si>
    <t>1 hexanoyl-[acp] + 1 malonyl-[acp] = 1 3-oxooctanoyl-[acp] + 1 CO2 + 1 holo-[acp]</t>
  </si>
  <si>
    <t>L13</t>
  </si>
  <si>
    <t>1 3-oxooctanoyl-[acp] + 1 NADPH + 1 H+ = 1 (R)-3-hydroxy-octanoyl-[acp] + 1 NADP+</t>
  </si>
  <si>
    <t>L14</t>
  </si>
  <si>
    <t>1 (R)-3-hydroxy-octanoyl-[acp] = 1 trans-oct-2-enoyl-[acp] + 1 H2O</t>
  </si>
  <si>
    <t>L15</t>
  </si>
  <si>
    <t>1 trans-oct-2-enoyl-[acp] + 1 NADH + 1 H+ = 1 octanoyl-[acp] + 1 NAD+</t>
  </si>
  <si>
    <t>L16</t>
  </si>
  <si>
    <t>1 octanoyl-[acp] + 1 malonyl-[acp] = 1 3-oxodecanoyl-[acp] + 1 CO2 + 1 holo-[acp]</t>
  </si>
  <si>
    <t>L17</t>
  </si>
  <si>
    <t>1 3-oxodecanoyl-[acp] + 1 NADPH + 1 H+ = 1 (R)-3-hydroxy-decanoyl-[acp] + 1 NADP+</t>
  </si>
  <si>
    <t>L18</t>
  </si>
  <si>
    <t>1 (R)-3-hydroxy-decanoyl-[acp] = 1 trans-dec-2-enoyl-[acp] + 1 H2O</t>
  </si>
  <si>
    <t>L19</t>
  </si>
  <si>
    <t>1 trans-dec-2-enoyl-[acp] + 1 NADH + 1 H+ = 1 decanoyl-[acp] + 1 NAD+</t>
  </si>
  <si>
    <t>L20</t>
  </si>
  <si>
    <t>1 decanoyl-[acp] + 1 malonyl-[acp] = 1 3-oxododecanoyl-[acp] + 1 CO2 + 1 holo-[acp]</t>
  </si>
  <si>
    <t>L21</t>
  </si>
  <si>
    <t>1 3-oxododecanoyl-[acp] + 1 NADPH + 1 H+ = 1 (R)-3-hydroxy-dodecanoyl-[acp] + 1 NADP+</t>
  </si>
  <si>
    <t>L22</t>
  </si>
  <si>
    <t>1 (R)-3-hydroxy-dodecanoyl-[acp] = 1 trans-dodec-2-enoyl-[acp] + 1 H2O</t>
  </si>
  <si>
    <t>L23</t>
  </si>
  <si>
    <t>1 trans-dodec-2-enoyl-[acp] + 1 NADH + 1 H+ = 1 dodecanoyl-[acp] + 1 NAD+</t>
  </si>
  <si>
    <t>L24</t>
  </si>
  <si>
    <t>1 dodecanoyl-[acp] + 1 malonyl-[acp] = 1 3-oxotetradecanoyl-[acp] + 1 CO2 + 1 holo-[acp]</t>
  </si>
  <si>
    <t>L25</t>
  </si>
  <si>
    <t>1 3-oxotetradecanoyl-[acp] + 1 NADPH + 1 H+ = 1 (R)-3-hydroxy-tetradecanoyl-[acp] + 1 NADP+</t>
  </si>
  <si>
    <t>L26</t>
  </si>
  <si>
    <t>1 (R)-3-hydroxy-tetradecanoyl-[acp] = 1 trans-tetradec-2-enoyl-[acp] + 1 H2O</t>
  </si>
  <si>
    <t>L27</t>
  </si>
  <si>
    <t>1 trans-tetradec-2-enoyl-[acp] + 1 NADH + H+ = 1 tetradecanoyl-[acp] + 1 NAD+</t>
  </si>
  <si>
    <t>L28</t>
  </si>
  <si>
    <t>1 tetradecanoyl-[acp] + 1 malonyl-[acp] = 1 3-oxohexadecanoyl-[acp] + 1 CO2 + 1 holo-[acp]</t>
  </si>
  <si>
    <t>L29</t>
  </si>
  <si>
    <t>1 3-oxohexadecanoyl-[acp] + 1 NADPH + 1 H+ = 1 (R)-3-hydroxy-palmitoyl-[acp] + 1 NADP+</t>
  </si>
  <si>
    <t>L30</t>
  </si>
  <si>
    <t>1 (R)-3-hydroxy-palmitoyl-[acp] = 1 trans-hexadec-2-enoyl-[acp] + 1 H2O</t>
  </si>
  <si>
    <t>L31</t>
  </si>
  <si>
    <t>1 trans-hexadec-2-enoyl-[acp] + 1 NADH + 1 H+ = 1 hexadecanoyl-[acp] + 1 NAD+</t>
  </si>
  <si>
    <t>L32</t>
  </si>
  <si>
    <t>1 hexadecanoyl-[acp] + 1 malonyl-[acp] = 1 3-oxostearoyl-[acp] + 1 CO2 + 1 holo-[acp]</t>
  </si>
  <si>
    <t>L33</t>
  </si>
  <si>
    <t>1 3-oxostearoyl-[acp] + 1 NADPH + 1 H+ = 1 (R)-3-hydroxy-octadecanoyl-[acp] + 1 NADP+</t>
  </si>
  <si>
    <t>L34</t>
  </si>
  <si>
    <t>1 (R)-3-hydroxy-octadecanoyl-[acp] = 1 trans-octadec-2-enoyl-[acp] + 1 H2O</t>
  </si>
  <si>
    <t>L35</t>
  </si>
  <si>
    <t>1 trans-octadec-2-enoyl-[acp] + 1 NADH + 1 H+ = 1 octadecanoyl-[acp] + 1 NAD+</t>
  </si>
  <si>
    <t>4.1.1.39</t>
  </si>
  <si>
    <t>CBB1</t>
  </si>
  <si>
    <t>1 D-ribulose-1,5-bisphosphate + 1 CO2 + 1 H2O = 2 3-phospho-D-glycerate + 2 H+</t>
  </si>
  <si>
    <t>ribulose bisphosphate carboxylase large subunit RbcL</t>
  </si>
  <si>
    <t>ribulose bisphosphate carboxylase small subunit RbcS</t>
  </si>
  <si>
    <t>tll1506</t>
  </si>
  <si>
    <t>tll1504</t>
  </si>
  <si>
    <t>CBB2</t>
  </si>
  <si>
    <t>(G7)</t>
  </si>
  <si>
    <t>(G5)</t>
  </si>
  <si>
    <t>(G4)</t>
  </si>
  <si>
    <t>(G3)</t>
  </si>
  <si>
    <t>CBB3</t>
  </si>
  <si>
    <t>CBB4</t>
  </si>
  <si>
    <t>1 D-ribulose-5-phosphate + 1 ATP = 1 D-ribulose-1,5-bisphosphate + 1 ADP + 1 H+</t>
  </si>
  <si>
    <t>phosphoribulokinase Prk</t>
  </si>
  <si>
    <t>tll1914</t>
  </si>
  <si>
    <t>CBB5</t>
  </si>
  <si>
    <t>1 dihydroxyacetone phosphate + 1 D-erythrose-4-phosphate = 1 D-sedoheptulose-1,7-bisphosphate</t>
  </si>
  <si>
    <t>4.1.2.-</t>
  </si>
  <si>
    <t>1 D-sedoheptulose-1,7-bisphosphate + 1 H2O = 1 phosphate + 1 D-sedoheptulose-7-phosphate</t>
  </si>
  <si>
    <t>3.1.3.37</t>
  </si>
  <si>
    <t>tlr0069</t>
  </si>
  <si>
    <t>phosphoserine phosphatase</t>
  </si>
  <si>
    <t>AA37</t>
  </si>
  <si>
    <t>AA38</t>
  </si>
  <si>
    <t>AA39</t>
  </si>
  <si>
    <t>AA40</t>
  </si>
  <si>
    <t>AA41</t>
  </si>
  <si>
    <t>tlr0281</t>
  </si>
  <si>
    <t>tll0233</t>
  </si>
  <si>
    <t>tll2102</t>
  </si>
  <si>
    <t>3-deoxy-D-arabinoheptulosonate 7-phosphate (DHAP) synthase AroG</t>
  </si>
  <si>
    <t>tll1569</t>
  </si>
  <si>
    <t>tll0358</t>
  </si>
  <si>
    <t>1 3-deoxy-D-arabino-heptulosonate-7-phosphate = 1 3-dehydroquinate + 1 phosphate</t>
  </si>
  <si>
    <t>3-dehydroquinate synthase AroB</t>
  </si>
  <si>
    <t>tlr0784</t>
  </si>
  <si>
    <t>1 3-dehydroquinate = 1 3-dehydroshikimate + 1 H2O</t>
  </si>
  <si>
    <t>3-dehydroquinate dehydratase II AroQ</t>
  </si>
  <si>
    <t>tlr0494</t>
  </si>
  <si>
    <t>shikimate 5-dehydrogenase AroE</t>
  </si>
  <si>
    <t>tll0590</t>
  </si>
  <si>
    <t>1 shikimate + 1 ATP = 1 shikimate-3-phosphate + 1 ADP + 1 H+</t>
  </si>
  <si>
    <t>shikimate kinase AroK</t>
  </si>
  <si>
    <t>tlr0882</t>
  </si>
  <si>
    <t>5-enolpyruvylshikimate-3-phosphate synthase AroA</t>
  </si>
  <si>
    <t>tlr0343</t>
  </si>
  <si>
    <t>chorismate synthase AroC</t>
  </si>
  <si>
    <t>tll0463</t>
  </si>
  <si>
    <t>1 chorismate = 1 prephenate</t>
  </si>
  <si>
    <t>chorismate mutase II AroH</t>
  </si>
  <si>
    <t>tll1803</t>
  </si>
  <si>
    <t>prephenate dehydratase PheA</t>
  </si>
  <si>
    <t>tlr2106</t>
  </si>
  <si>
    <t>1 L-glutamate + 1 N-acetyl-L ornithine = 1 N-acetyl-L-glutamate + 1 L-ornithine</t>
  </si>
  <si>
    <t>2.3.1.35</t>
  </si>
  <si>
    <t>tll2435</t>
  </si>
  <si>
    <t>4.2.1.20</t>
  </si>
  <si>
    <t>tryptophan synthase alpha subunit TrpA</t>
  </si>
  <si>
    <t>tryptophan synthase beta subunit TrpB</t>
  </si>
  <si>
    <t>tll0439</t>
  </si>
  <si>
    <t>tll2475</t>
  </si>
  <si>
    <t>N2</t>
  </si>
  <si>
    <t>N3</t>
  </si>
  <si>
    <t>tlr1258</t>
  </si>
  <si>
    <t>4.1.1.21</t>
  </si>
  <si>
    <t>1 5-amino-1-(5-phospho-D-ribosyl)imidazole + 1 CO2 = 1 5-amino-1-(5-phospho-D-ribosyl)imidazole-4-carboxylate + 2 H+</t>
  </si>
  <si>
    <t>phosphoribosylaminoimidazole carboxylase ATPase subunit PurK</t>
  </si>
  <si>
    <t>phosphoribosylaminoimidazole carboxylase catalytic subunit PurE</t>
  </si>
  <si>
    <t>tll0586</t>
  </si>
  <si>
    <t>tll1496</t>
  </si>
  <si>
    <t>phosphoribosylaminoimidazolesuccinocarboxamide synthase PurC</t>
  </si>
  <si>
    <t>3.5.4.10</t>
  </si>
  <si>
    <t>tlr1547</t>
  </si>
  <si>
    <t>bifunctional phosphoribosylaminoimidazolecarboxamide formyltransferase/IMP cyclohydrolase</t>
  </si>
  <si>
    <t>1 GTP + 1 H2O = 1 GMP + 1 diphosphate + 1 H+</t>
  </si>
  <si>
    <t>deoxyribonucleotide triphosphate pyrophosphatase</t>
  </si>
  <si>
    <t>tll1797</t>
  </si>
  <si>
    <t>RP ribonucleotide reductase</t>
  </si>
  <si>
    <t>tll1327</t>
  </si>
  <si>
    <t>1 dGMP + 1 ATP = 1 dGDP + 1 ADP</t>
  </si>
  <si>
    <t>guanylate kinase</t>
  </si>
  <si>
    <t>1 dGDP + 1 ATP = 1 dGTP + 1 ADP</t>
  </si>
  <si>
    <t>1 dGTP + 1 H2O = 1 dGMP + 1 diphosphate + 1 H+</t>
  </si>
  <si>
    <t>tlr0809</t>
  </si>
  <si>
    <t>hypothetical protein</t>
  </si>
  <si>
    <t>1 L-aspartate + 1 IMP + 1 GTP = 1 adenylo-succinate + 1 phosphate + 1 GDP + 2 H+</t>
  </si>
  <si>
    <t>adenylosuccinate synthetase PurA</t>
  </si>
  <si>
    <t>tll0531</t>
  </si>
  <si>
    <t>1 adenylo-succinate = 1 fumarate + 1 AMP</t>
  </si>
  <si>
    <t>1 AMP + 1 ATP = 2 ADP</t>
  </si>
  <si>
    <t>adenylate kinase Adk</t>
  </si>
  <si>
    <t>tlr0100</t>
  </si>
  <si>
    <t>1 ADP + 1 reduced_thioredoxin = 1 dADP + 1 oxidized_thioredoxin + 1 H2O</t>
  </si>
  <si>
    <t>1 dADP + 1 ATP = 1 dATP + 1 ADP</t>
  </si>
  <si>
    <t>dihydroorotate dehydrogenase 2 pyrD</t>
  </si>
  <si>
    <t>tll0579</t>
  </si>
  <si>
    <t>1 CDP + 1 ATP = 1 CTP + 1 ADP</t>
  </si>
  <si>
    <t>1 ATP + 1 CMP = 1 ADP + 1 CDP</t>
  </si>
  <si>
    <t>bifunctional pntaoate beta-alanine ligase/cytidylate kinase PanC</t>
  </si>
  <si>
    <t>1 CDP + 1 reduced_thioredoxin = 1 dCDP + 1 oxidized_thioredoxin + 1 H2O</t>
  </si>
  <si>
    <t>thioredoxin reductase</t>
  </si>
  <si>
    <t>tll1924</t>
  </si>
  <si>
    <t>1 dCDP + 1 ATP = 1 dCTP + 1 ADP</t>
  </si>
  <si>
    <t>3.5.4.13</t>
  </si>
  <si>
    <t>deoxycytidine triphosphate deaminase Dcd</t>
  </si>
  <si>
    <t>tll0824</t>
  </si>
  <si>
    <t>1 dUTP + 1 H2O = 1 dUMP + 1 diphosphate + 1 H+</t>
  </si>
  <si>
    <t>1 dUDP + 1 ATP = 1 dUTP + 1 ADP</t>
  </si>
  <si>
    <t>1 ATP + 1 dUMP = 1 ADP + 1 dUDP</t>
  </si>
  <si>
    <t>thymidylate kinase Tmk</t>
  </si>
  <si>
    <t>tlr2055</t>
  </si>
  <si>
    <t>1 UDP + 1 reduced_thioredoxin = 1 dUDP + 1 oxidized_thioredoxin + 1 H2O</t>
  </si>
  <si>
    <t>1 ATP + 1 dTMP = 1 ADP + 1 dTDP</t>
  </si>
  <si>
    <t>1 dTDP + 1 ATP = 1 dTTP + 1 ADP</t>
  </si>
  <si>
    <t>thymidylate synthase</t>
  </si>
  <si>
    <t>acetyl-CoA carboxylase biotin carboxyl carrier protein AccB</t>
  </si>
  <si>
    <t>acetyl-CoA carboxylase carboxyltransferase alpha subunit AccA</t>
  </si>
  <si>
    <t>acetyl-CoA carboxylase carboxyltransferase beta subunit AccD</t>
  </si>
  <si>
    <t>acetyl-CoA carboxylase biotin carboxylase component AccC</t>
  </si>
  <si>
    <t>tll1311</t>
  </si>
  <si>
    <t>tlr1643</t>
  </si>
  <si>
    <t>tlr1808</t>
  </si>
  <si>
    <t>malonyl CoA-acyl carrier protein transacylase FabD</t>
  </si>
  <si>
    <t>tlr0041</t>
  </si>
  <si>
    <t>2.3.1.41</t>
  </si>
  <si>
    <t>tlr0845</t>
  </si>
  <si>
    <t>tll1871</t>
  </si>
  <si>
    <t>tlr0622</t>
  </si>
  <si>
    <t>tlr1502</t>
  </si>
  <si>
    <t>4.2.1.59</t>
  </si>
  <si>
    <t>tlr1791</t>
  </si>
  <si>
    <t>tll1693</t>
  </si>
  <si>
    <t>OP1</t>
  </si>
  <si>
    <t>OP2</t>
  </si>
  <si>
    <t>OP4</t>
  </si>
  <si>
    <t>OP6</t>
  </si>
  <si>
    <t>Oxidative Phosphorylation</t>
  </si>
  <si>
    <t>PS1</t>
  </si>
  <si>
    <t>PS2</t>
  </si>
  <si>
    <t>PS3</t>
  </si>
  <si>
    <t>PS4</t>
  </si>
  <si>
    <t>tlr0959</t>
  </si>
  <si>
    <t>2 reduced_ferredoxin + 1 NADP+ + 1 H+ = 2 oxidized_ferredoxin + 1 NADPH</t>
  </si>
  <si>
    <t>2.7.7.4</t>
  </si>
  <si>
    <t>S1</t>
  </si>
  <si>
    <t>1 sulfate + 1 ATP + 1 H+ = 1 adenosine_5'-phoshosulfate + 1 diphosphate</t>
  </si>
  <si>
    <t>dissimilatory sulfate adenylyltransferase Sat</t>
  </si>
  <si>
    <t>tll1044</t>
  </si>
  <si>
    <t>2.7.1.25</t>
  </si>
  <si>
    <t>S2</t>
  </si>
  <si>
    <t>1 adenosine_5'-phosphosulfate + 1 ATP = 1 phosphoadenosine-5'-phosphosulfate + 1 ADP + 1 H+</t>
  </si>
  <si>
    <t>adenylylsulfate kinase 2</t>
  </si>
  <si>
    <t>adenylylsulfate kinase 1</t>
  </si>
  <si>
    <t>tlr1341</t>
  </si>
  <si>
    <t>tlr2312</t>
  </si>
  <si>
    <t>S3</t>
  </si>
  <si>
    <t>1.8.4.8</t>
  </si>
  <si>
    <t>1 phosphoadenosine-5'-phosphosulfate + 1 reduced_thioredoxin = 1 adenosine_3',5'-bisphosphate + 1 sulfite + 1 oxidized_thioredoxin + 2 H+</t>
  </si>
  <si>
    <t>thioredoxin-dependent phosphoadenosine phosphosulfate reductase CysH</t>
  </si>
  <si>
    <t>tll1035</t>
  </si>
  <si>
    <t>S4</t>
  </si>
  <si>
    <t>1 sulfite + 3 reduced_ferredoxin + 8 H+ = 1 hydrogen_sulfide + 3 oxidized_ferredoxin + 3 H2O</t>
  </si>
  <si>
    <t>1.8.7.1</t>
  </si>
  <si>
    <t>ferredoxin-sulfite reductase beta subunit Sir</t>
  </si>
  <si>
    <t>tlr0339</t>
  </si>
  <si>
    <t>1 protoporphyrinogen_IX + 3 oxygen = 1 protoporphyrin_IX + 3 hydrogen_peroxide</t>
  </si>
  <si>
    <t>tlr0271</t>
  </si>
  <si>
    <t>Magnesium chelatase subunit H chlH</t>
  </si>
  <si>
    <t>CHL1</t>
  </si>
  <si>
    <t>CHL2</t>
  </si>
  <si>
    <t>CHL3</t>
  </si>
  <si>
    <t>CHL4</t>
  </si>
  <si>
    <t>CHL5</t>
  </si>
  <si>
    <t>CHL6</t>
  </si>
  <si>
    <t>CHL7</t>
  </si>
  <si>
    <t>CHL8</t>
  </si>
  <si>
    <t>CHL9</t>
  </si>
  <si>
    <t>CHL10</t>
  </si>
  <si>
    <t>magnesium-protoporphyrin IX monomethyl ester (oxidative) cyclase ycf59</t>
  </si>
  <si>
    <t>tlr1426</t>
  </si>
  <si>
    <t>tlr1722</t>
  </si>
  <si>
    <t>divinyl chlorophyllide a 8-vinyl-reductase</t>
  </si>
  <si>
    <t>CHL11</t>
  </si>
  <si>
    <t>2.5.1.62</t>
  </si>
  <si>
    <t>tll1539</t>
  </si>
  <si>
    <t>bacteriochlorophyll/chlorophyll a synthase chlG</t>
  </si>
  <si>
    <t>CHL12</t>
  </si>
  <si>
    <t>CHL13</t>
  </si>
  <si>
    <t>CHL14</t>
  </si>
  <si>
    <t>CHL15</t>
  </si>
  <si>
    <t>CHL16</t>
  </si>
  <si>
    <t>CHL17</t>
  </si>
  <si>
    <t>1 tRNA_Glu + 1 L-glutamate + 1 ATP + 1 H+ = 1 L-glutamyl-tRNA_Glu + 1 diphosphate + 1 AMP</t>
  </si>
  <si>
    <t>non-discriminating glutamyl-tRNA synthetase GltX</t>
  </si>
  <si>
    <t>tll0506</t>
  </si>
  <si>
    <t>1 L-glutamyl-tRNA_Glu + 1 NADPH = 1 glutamate-1-semialdehyde + 1 NADP+ + 1 tRNA_Glu</t>
  </si>
  <si>
    <t>tll1738</t>
  </si>
  <si>
    <t>1 glutamate-1-semialdehyde = 1 5-amino-levulinate</t>
  </si>
  <si>
    <t>tlr0479</t>
  </si>
  <si>
    <t>2 5-amino-levulinate = 1 porphobilinogen + 2 H2O + 1 H+</t>
  </si>
  <si>
    <t>delta-aminolevulinic acid dehydratase HemB</t>
  </si>
  <si>
    <t>glutamate-1-semialdehyde 2,1-aminomutase HemL</t>
  </si>
  <si>
    <t>glutamyl-tRNA reductase HemA</t>
  </si>
  <si>
    <t>tll0422</t>
  </si>
  <si>
    <t>porphobilinogen deaminase HemC</t>
  </si>
  <si>
    <t>tll1646</t>
  </si>
  <si>
    <t>1 hydroxymethylbilane = 1 uroporphyrinogen-III + 1 H2O</t>
  </si>
  <si>
    <t>uroporphyrinogen III methyltransferase/synthase HemD</t>
  </si>
  <si>
    <t>tlr2155</t>
  </si>
  <si>
    <t>Methylerythritol Phosphate Pathway</t>
  </si>
  <si>
    <t>CHL18</t>
  </si>
  <si>
    <t>2.2.1.7</t>
  </si>
  <si>
    <t>1-deoxy-D-xylulose-5-phosphate synthase Dxs</t>
  </si>
  <si>
    <t>tll0623</t>
  </si>
  <si>
    <t>CHL19</t>
  </si>
  <si>
    <t>1.1.1.267</t>
  </si>
  <si>
    <t>1 1-deoxy-D-xylulose_5-phosphate + 1 NADPH + 1 H+ = 1 2-C-methyl-D-erythritol-4-phosphate + 1 NADP+</t>
  </si>
  <si>
    <t>tlr1040</t>
  </si>
  <si>
    <t>CHL20</t>
  </si>
  <si>
    <t>2.7.7.60</t>
  </si>
  <si>
    <t>1 2-C-methyl-D-erythritol-4-phosphate + 1 CTP + 1 H+ = 1 4-(cytidine_5'-diphospho)-2-C-methyl-D-erythritol + 1 diphosphate</t>
  </si>
  <si>
    <t>2-C-methyl-D-erythritol 4-phosphate cytidylyltransferase IspD</t>
  </si>
  <si>
    <t>tlr0605</t>
  </si>
  <si>
    <t>CHL21</t>
  </si>
  <si>
    <t>2.7.1.148</t>
  </si>
  <si>
    <t>1 4-(cytidine_5'-diphospho)-2-C-methyl-D-erythritol + 1 ATP = 1 2-phospho-4-(cytidine_5'-diphospho)-2-C-methyl-D-erythritol + 1 ADP + 1 H+</t>
  </si>
  <si>
    <t>4-diphosphocytidyl-2-C-methyl-D-erythritol kinase IspE</t>
  </si>
  <si>
    <t>tll0500</t>
  </si>
  <si>
    <t>CHL22</t>
  </si>
  <si>
    <t>1 2-phospho-4-(cytidine_5'-diphospho)-2-C-methyl-D-erythritol = 1 2-C-methyl-D-erythritol-2,4-cyclodiphosphate + 1 CMP</t>
  </si>
  <si>
    <t>2-C-methyl-D-erythritol 24-cyclodiphosphate synthase IspF</t>
  </si>
  <si>
    <t>4.6.1.12</t>
  </si>
  <si>
    <t>tlr2035</t>
  </si>
  <si>
    <t>CHL23</t>
  </si>
  <si>
    <t>1 2-C-methyl-D-erythritol-2,4-cyclodiphosphate + 2 reduced_ferredoxin + 1 H+ = 1 1-hydroxy-2-methyl-2-(E)-butenyl_4-diphosphate + 2 oxidized_ferredoxin + 1 H2O</t>
  </si>
  <si>
    <t>1-hydroxy-2-methyl-2-(E)-butenyl 4-diphosphate synthase IspG</t>
  </si>
  <si>
    <t>1.17.7.1</t>
  </si>
  <si>
    <t>tlr0996</t>
  </si>
  <si>
    <t>CHL24</t>
  </si>
  <si>
    <t>1 1-hydroxy-2-methyl-2-(E)-butenyl_4-diphosphate + 1 NADPH + 1 H+ = 1 isopentenyl_diphosphate + 1 NADP+ + 1 H2O</t>
  </si>
  <si>
    <t>1.17.1.2</t>
  </si>
  <si>
    <t>CHL25</t>
  </si>
  <si>
    <t>1 1-hydroxy-2-methyl-2-(E)-butenyl_4-diphosphate + 1 NADPH + 1 H+ = 1 dimethylallyl_diphosphate + 1 NADP+ + 1 H2O</t>
  </si>
  <si>
    <t>CHL26</t>
  </si>
  <si>
    <t>5.3.3.2</t>
  </si>
  <si>
    <t>1 isopentenyl_diphosphate = 1 dimethylallyl_diphosphate</t>
  </si>
  <si>
    <t>FMN-dependent isopentenyl-diphosphate delta-isomerase Fni</t>
  </si>
  <si>
    <t>tll1403</t>
  </si>
  <si>
    <t>4-hydroxy-3-methylbut-2-enyl diphosphate reductase</t>
  </si>
  <si>
    <t>tlr1041</t>
  </si>
  <si>
    <t>glyceraldehyde-3-phosphate dehydrogenase</t>
  </si>
  <si>
    <t>2.7.1.19</t>
  </si>
  <si>
    <t>sedoheptulose-bisphosphatase glpX</t>
  </si>
  <si>
    <t>tll1276</t>
  </si>
  <si>
    <t>T1</t>
  </si>
  <si>
    <t>T2</t>
  </si>
  <si>
    <t>T3</t>
  </si>
  <si>
    <t>T4</t>
  </si>
  <si>
    <t>T5</t>
  </si>
  <si>
    <t>T6</t>
  </si>
  <si>
    <t>T7</t>
  </si>
  <si>
    <t>T8</t>
  </si>
  <si>
    <t>Transport</t>
  </si>
  <si>
    <t>tlr2167</t>
  </si>
  <si>
    <t>phosphate ABC transporter ATPase (phosphate import ATP=binding protein PstB)</t>
  </si>
  <si>
    <t>phosphate ABC transporter ATPase (permease protein of phosphate ABC transporter)</t>
  </si>
  <si>
    <t>tlr2166</t>
  </si>
  <si>
    <t>B0</t>
  </si>
  <si>
    <t>B3</t>
  </si>
  <si>
    <t>B4</t>
  </si>
  <si>
    <t>1 chlorophyllide_a + 1 phytyl_diphosphate + 1 H+ = 1 chlorophyll_a + 1 diphosphate</t>
  </si>
  <si>
    <t>CHL27</t>
  </si>
  <si>
    <t>2.5.1.1</t>
  </si>
  <si>
    <t>1 dimethylallyl_diphosphate + 1 isopentenyl_diphosphate = 1 geranyl_diphosphate + 1 diphosphate</t>
  </si>
  <si>
    <t>prenyltransferase family protein</t>
  </si>
  <si>
    <t>tll2183</t>
  </si>
  <si>
    <t>2.5.1.10</t>
  </si>
  <si>
    <t>CHL28</t>
  </si>
  <si>
    <t>1 geranyl_diphosphate + 1 isopentenyl_diphosphate = 1 (2E,6E)-farnesyl_diphosphate + 1 diphosphate</t>
  </si>
  <si>
    <t>1 (2E,6E)-farnesyl_diphosphate + 1 isopentenyl_diphosphate = 1 all-trans-geranyl-geranyl_diphosphate + 1 diphosphate</t>
  </si>
  <si>
    <t>2.5.1.29</t>
  </si>
  <si>
    <t>geranylgeranyl diphosphate synthase type II CrtE</t>
  </si>
  <si>
    <t>tll0020</t>
  </si>
  <si>
    <t>CHL30</t>
  </si>
  <si>
    <t>1 all-trans-geranyl-geranyl_diphosphate + 3 NADPH + 3 H+ = 1 phytyl_diphosphate + 3 NADP+</t>
  </si>
  <si>
    <t>geranylgeranyl diphosphate reductase</t>
  </si>
  <si>
    <t>1.3.1.83</t>
  </si>
  <si>
    <t>UDP-glucose 4-epimerase</t>
  </si>
  <si>
    <t>succinate-semialdehyde dehydrogenase (NADP+) Ynel</t>
  </si>
  <si>
    <t>529aa</t>
  </si>
  <si>
    <t>Carbon</t>
  </si>
  <si>
    <t>Sulfur</t>
  </si>
  <si>
    <t>Nitrogen</t>
  </si>
  <si>
    <t>AA Count</t>
  </si>
  <si>
    <t>Alanine A</t>
  </si>
  <si>
    <t>A</t>
  </si>
  <si>
    <t>Arginine R</t>
  </si>
  <si>
    <t>R</t>
  </si>
  <si>
    <t>Aspn N</t>
  </si>
  <si>
    <t>Aspt D</t>
  </si>
  <si>
    <t>D</t>
  </si>
  <si>
    <t>Cystein C</t>
  </si>
  <si>
    <t>Glutat E</t>
  </si>
  <si>
    <t>E</t>
  </si>
  <si>
    <t>Glutm Q</t>
  </si>
  <si>
    <t>Q</t>
  </si>
  <si>
    <t>Glycine G</t>
  </si>
  <si>
    <t>G</t>
  </si>
  <si>
    <t>Histid H</t>
  </si>
  <si>
    <t>IsoLeu I</t>
  </si>
  <si>
    <t>I</t>
  </si>
  <si>
    <t>Leucine L</t>
  </si>
  <si>
    <t>L</t>
  </si>
  <si>
    <t>Lysine K</t>
  </si>
  <si>
    <t>K</t>
  </si>
  <si>
    <t>Methion M</t>
  </si>
  <si>
    <t>M</t>
  </si>
  <si>
    <t>PhenylA F</t>
  </si>
  <si>
    <t>F</t>
  </si>
  <si>
    <t>Proline P</t>
  </si>
  <si>
    <t>P</t>
  </si>
  <si>
    <t>Serine S</t>
  </si>
  <si>
    <t>Threon T</t>
  </si>
  <si>
    <t>T</t>
  </si>
  <si>
    <t>Trypto W</t>
  </si>
  <si>
    <t>W</t>
  </si>
  <si>
    <t>Tyrosine Y</t>
  </si>
  <si>
    <t>Y</t>
  </si>
  <si>
    <t>Valine V</t>
  </si>
  <si>
    <t>V</t>
  </si>
  <si>
    <t>SUM</t>
  </si>
  <si>
    <t>369aa</t>
  </si>
  <si>
    <t>NP_681331.1</t>
  </si>
  <si>
    <t>348aa</t>
  </si>
  <si>
    <t>class II fructose-1,6-bisphosphate aldolase FbaA</t>
  </si>
  <si>
    <t>NP_681166.1</t>
  </si>
  <si>
    <t>359aa</t>
  </si>
  <si>
    <t>NP_681756.1</t>
  </si>
  <si>
    <t>265aa</t>
  </si>
  <si>
    <t>NP_681506.1</t>
  </si>
  <si>
    <t>NP_682106.1</t>
  </si>
  <si>
    <t>NP_680834.1</t>
  </si>
  <si>
    <t>340aa</t>
  </si>
  <si>
    <t>NP_682256.1</t>
  </si>
  <si>
    <t>337aa</t>
  </si>
  <si>
    <t>NP_683058.1</t>
  </si>
  <si>
    <t>400aa</t>
  </si>
  <si>
    <t>NP_680942.1</t>
  </si>
  <si>
    <t>531aa</t>
  </si>
  <si>
    <t>NP_681447.1</t>
  </si>
  <si>
    <t>426aa</t>
  </si>
  <si>
    <t>NP_681373.1</t>
  </si>
  <si>
    <t>679aa</t>
  </si>
  <si>
    <t>NP_681554.1</t>
  </si>
  <si>
    <t>812aa</t>
  </si>
  <si>
    <t>NP_683065.1</t>
  </si>
  <si>
    <t>594aa</t>
  </si>
  <si>
    <t>NP_681306.1</t>
  </si>
  <si>
    <t>506aa</t>
  </si>
  <si>
    <t>1 oxidized_thioredoxin + 1 NADPH + 1 H+ = 1 reduced_thioredoxin + 1 NADP+</t>
  </si>
  <si>
    <t>cytochrome d ubiquinol oxidase subunit I CydA</t>
  </si>
  <si>
    <t>tll1602</t>
  </si>
  <si>
    <t>1.10.2.2</t>
  </si>
  <si>
    <t>ubiquinol-cytochrome-c reductase</t>
  </si>
  <si>
    <t>1 L-aspartate + 1 L-citrulline + 1 ATP = 1 L-arginino-succinate + 1 diphosphate + 1 AMP + 1 H+</t>
  </si>
  <si>
    <t>1 phosphoenolpyruvate + 1 D-erythrose-4-phosphate + 1 H2O = 1 3-deoxy-D-arabino-heptulosonate-7-phosphate + 1 phosphate</t>
  </si>
  <si>
    <t>1 L-glutamate + 1 N-acetyl-L-glutamate_5-semialdehyde = 1 N-acetyl-L-ornithine + 1 2-oxoglutarate</t>
  </si>
  <si>
    <t>AA42</t>
  </si>
  <si>
    <t>AA43</t>
  </si>
  <si>
    <t>AA44</t>
  </si>
  <si>
    <t>AA45</t>
  </si>
  <si>
    <t>AA46</t>
  </si>
  <si>
    <t>AA47</t>
  </si>
  <si>
    <t>AA48</t>
  </si>
  <si>
    <t>AA50</t>
  </si>
  <si>
    <t>AA51</t>
  </si>
  <si>
    <t>AA52</t>
  </si>
  <si>
    <t>AA53</t>
  </si>
  <si>
    <t>AA54</t>
  </si>
  <si>
    <t>AA55</t>
  </si>
  <si>
    <t>AA56</t>
  </si>
  <si>
    <t>AA57</t>
  </si>
  <si>
    <t>AA58</t>
  </si>
  <si>
    <t>AA59</t>
  </si>
  <si>
    <t>AA60</t>
  </si>
  <si>
    <t>AA61</t>
  </si>
  <si>
    <t>AA63</t>
  </si>
  <si>
    <t>AA64</t>
  </si>
  <si>
    <t>AA65</t>
  </si>
  <si>
    <t>AA66</t>
  </si>
  <si>
    <t>AA67</t>
  </si>
  <si>
    <t>AA68</t>
  </si>
  <si>
    <t>AA69</t>
  </si>
  <si>
    <t>AA70</t>
  </si>
  <si>
    <t>AA71</t>
  </si>
  <si>
    <t>AA72</t>
  </si>
  <si>
    <t>AA73</t>
  </si>
  <si>
    <t>AA75</t>
  </si>
  <si>
    <t>AA74</t>
  </si>
  <si>
    <t>AA76</t>
  </si>
  <si>
    <t>AA77</t>
  </si>
  <si>
    <t>AA78</t>
  </si>
  <si>
    <t>1 3-dehydroshikimate + 1 NADPH + 1 H+ = 1 shikimate + 1 NADP+</t>
  </si>
  <si>
    <t>ferredoxin-dependent glutamate synthase GlsF</t>
  </si>
  <si>
    <t>1.4.7.1</t>
  </si>
  <si>
    <t>tll1368</t>
  </si>
  <si>
    <t>6.3.1.2</t>
  </si>
  <si>
    <t>glutamine synthetase type I GlnA</t>
  </si>
  <si>
    <t>tll1588</t>
  </si>
  <si>
    <t>formyltetrahydrofolate deformylase PurU</t>
  </si>
  <si>
    <t>3.5.1.10</t>
  </si>
  <si>
    <t>tll0183</t>
  </si>
  <si>
    <t>1 (S)-dihydroorotate + 1 fumarate = 1 orotate + 1 succinate</t>
  </si>
  <si>
    <t>3.5.4.9</t>
  </si>
  <si>
    <t>1 5,10-methenyltetrahydrofolate + 1 H2O = 1 10-formyl-tetrahydrofolate + 1 H+</t>
  </si>
  <si>
    <t>tll0021</t>
  </si>
  <si>
    <t>methenyltetrahydrofolate cyclohydrolase folD</t>
  </si>
  <si>
    <t>1.5.1.5</t>
  </si>
  <si>
    <t>methylenetetrahydrofolate dehydrogenase (NADP+) folD</t>
  </si>
  <si>
    <t>1 5,10-methylenetetrahydrofolate + 1 NADP+ = 1 5,10-methenyltetrahydrofolate + 1 NADPH</t>
  </si>
  <si>
    <t>glycine cleave system aminomethyltransferase GcvT</t>
  </si>
  <si>
    <t>tll0745</t>
  </si>
  <si>
    <t>1.5.1.20</t>
  </si>
  <si>
    <t>1 5,10-methylenetetrahydrofolate + 1 NADH + 1 H+ = 1 5-methyl-tetrahydrofolate + 1 NAD+</t>
  </si>
  <si>
    <t>methylenetetrahydrofolate reductase [NAD(P)H]</t>
  </si>
  <si>
    <t>1.5.1.3</t>
  </si>
  <si>
    <t>dihydrofolate reductase</t>
  </si>
  <si>
    <t>NP_681330.1</t>
  </si>
  <si>
    <t>509aa</t>
  </si>
  <si>
    <t>NP_681867.1</t>
  </si>
  <si>
    <t>241aa</t>
  </si>
  <si>
    <t>NP_681366.1</t>
  </si>
  <si>
    <t>480aa</t>
  </si>
  <si>
    <t>NP_683159.1</t>
  </si>
  <si>
    <t>231aa</t>
  </si>
  <si>
    <t>NP_682063.1</t>
  </si>
  <si>
    <t>236aa</t>
  </si>
  <si>
    <t>NP_682660.1</t>
  </si>
  <si>
    <t>664aa</t>
  </si>
  <si>
    <t>NP_681257.1</t>
  </si>
  <si>
    <t>391aa</t>
  </si>
  <si>
    <t>NP_683183.1</t>
  </si>
  <si>
    <t>382aa</t>
  </si>
  <si>
    <t>NP_681482.1</t>
  </si>
  <si>
    <t>872aa</t>
  </si>
  <si>
    <t>NP_681093.1</t>
  </si>
  <si>
    <t>358aa</t>
  </si>
  <si>
    <t>NP_682614.1</t>
  </si>
  <si>
    <t>552aa</t>
  </si>
  <si>
    <t>NP_681012.1</t>
  </si>
  <si>
    <t>462aa</t>
  </si>
  <si>
    <t>NP_682544.1</t>
  </si>
  <si>
    <t>338aa</t>
  </si>
  <si>
    <t>NP_682324.1</t>
  </si>
  <si>
    <t>467aa</t>
  </si>
  <si>
    <t>NP_681959.1</t>
  </si>
  <si>
    <t>342aa</t>
  </si>
  <si>
    <t>NP_680995.1</t>
  </si>
  <si>
    <t>327aa</t>
  </si>
  <si>
    <t>NP_681780.1</t>
  </si>
  <si>
    <t>755aa</t>
  </si>
  <si>
    <t>NP_681018.1</t>
  </si>
  <si>
    <t>885aa</t>
  </si>
  <si>
    <t>NP_681500.1</t>
  </si>
  <si>
    <t>334aa</t>
  </si>
  <si>
    <t>NP_682702.1</t>
  </si>
  <si>
    <t>1011aa</t>
  </si>
  <si>
    <t>NP_682230.1</t>
  </si>
  <si>
    <t>NP_681658.1</t>
  </si>
  <si>
    <t>446aa</t>
  </si>
  <si>
    <t>NP_682089.1</t>
  </si>
  <si>
    <t>NP_681677.1</t>
  </si>
  <si>
    <t>656aa</t>
  </si>
  <si>
    <t>1 uroporphyrinogen-III + 4 H+ = 1 coproporphyrinogen_III + 4 CO2</t>
  </si>
  <si>
    <t>CHL31</t>
  </si>
  <si>
    <t>2 hydrogen_peroxide = 2 H2O + 1 oxygen</t>
  </si>
  <si>
    <t>1.11.1.6</t>
  </si>
  <si>
    <t>catalase</t>
  </si>
  <si>
    <t>CHL32</t>
  </si>
  <si>
    <t>1 ATP + 1 L-methionine + 1 H2O = 1 S-adenosyl-L-methionine + 1 phosphate + 1 diphosphate</t>
  </si>
  <si>
    <t>2.5.1.6</t>
  </si>
  <si>
    <t>S-adenosylmethionine synthetase MetK</t>
  </si>
  <si>
    <t>tll0978</t>
  </si>
  <si>
    <t>1 S-adenosyl-L-homocysteine + 1 H2O = 1 L-homocysteine + 1 adenosine</t>
  </si>
  <si>
    <t>CHL33</t>
  </si>
  <si>
    <t>S-adenosyl-L-homocysteine hydrolase AhcY</t>
  </si>
  <si>
    <t>tll2390</t>
  </si>
  <si>
    <t>3.5.4.4</t>
  </si>
  <si>
    <t>adenosine deaminase</t>
  </si>
  <si>
    <t>tlr1233</t>
  </si>
  <si>
    <t>1 IMP + 1 H2O = 1 inosine + 1 phosphate</t>
  </si>
  <si>
    <t>3.1.3.5</t>
  </si>
  <si>
    <t>5'-nucleotidase</t>
  </si>
  <si>
    <t>tlr1272</t>
  </si>
  <si>
    <t>1 reduced_plastocyanin + 1 hv + 1 oxidized_ferredoxin = 1 reduced_ferredoxin + 1 oxidized_plastocyanin</t>
  </si>
  <si>
    <t>S5</t>
  </si>
  <si>
    <t>3.1.3.7</t>
  </si>
  <si>
    <t>tlr0927</t>
  </si>
  <si>
    <t>3'-phosphoadenosine 5'-phosphosulfate 3'-phosphatase</t>
  </si>
  <si>
    <t>1 adenosine_3',5'-bisphosphate + 1 H2O = 1 AMP + 1 phosphate</t>
  </si>
  <si>
    <t>NP_681720.1</t>
  </si>
  <si>
    <t>299aa</t>
  </si>
  <si>
    <t>NP_682840.1</t>
  </si>
  <si>
    <t>406aa</t>
  </si>
  <si>
    <t>NP_683147.1</t>
  </si>
  <si>
    <t>387aa</t>
  </si>
  <si>
    <t>1 ATP + 1 H2O = 1 ADP + 1 H+ + 1 phosphate + 1 ATP_maintenance</t>
  </si>
  <si>
    <t>NP_681027.1</t>
  </si>
  <si>
    <t>660aa</t>
  </si>
  <si>
    <t>NP_681035.1</t>
  </si>
  <si>
    <t>184aa</t>
  </si>
  <si>
    <t>NP_681670.1</t>
  </si>
  <si>
    <t>172aa</t>
  </si>
  <si>
    <t>NP_682086.1</t>
  </si>
  <si>
    <t>602aa</t>
  </si>
  <si>
    <t>NP_683044.1</t>
  </si>
  <si>
    <t>NP_681848.1</t>
  </si>
  <si>
    <t>560aa</t>
  </si>
  <si>
    <t>NP_682252.1</t>
  </si>
  <si>
    <t>303aa</t>
  </si>
  <si>
    <t>NP_681640.1</t>
  </si>
  <si>
    <t>536aa</t>
  </si>
  <si>
    <t>NP_682187.1</t>
  </si>
  <si>
    <t>535aa</t>
  </si>
  <si>
    <t>NP_682024.1</t>
  </si>
  <si>
    <t>196aa</t>
  </si>
  <si>
    <t>NP_681699.1</t>
  </si>
  <si>
    <t>469aa</t>
  </si>
  <si>
    <t>NP_682390.1</t>
  </si>
  <si>
    <t>361aa</t>
  </si>
  <si>
    <t>NP_682833.1</t>
  </si>
  <si>
    <t>286aa</t>
  </si>
  <si>
    <t>NP_682623.1</t>
  </si>
  <si>
    <t>599aa</t>
  </si>
  <si>
    <t>NP_680860.1</t>
  </si>
  <si>
    <t>NP_681068.1</t>
  </si>
  <si>
    <t>428aa</t>
  </si>
  <si>
    <t>NP_682555.1</t>
  </si>
  <si>
    <t>301aa</t>
  </si>
  <si>
    <t>NP_682015.1</t>
  </si>
  <si>
    <t>139aa</t>
  </si>
  <si>
    <t>NP_681772.1</t>
  </si>
  <si>
    <t>432aa</t>
  </si>
  <si>
    <t>NP_682017.1</t>
  </si>
  <si>
    <t>388aa</t>
  </si>
  <si>
    <t>NP_682917.1</t>
  </si>
  <si>
    <t>425aa</t>
  </si>
  <si>
    <t>NP_681641.1</t>
  </si>
  <si>
    <t>246aa</t>
  </si>
  <si>
    <t>NP_681294.1</t>
  </si>
  <si>
    <t>321aa</t>
  </si>
  <si>
    <t>NP_683101.1</t>
  </si>
  <si>
    <t>362aa</t>
  </si>
  <si>
    <t>NP_682908.1</t>
  </si>
  <si>
    <t>NP_681553.1</t>
  </si>
  <si>
    <t>439aa</t>
  </si>
  <si>
    <t>NP_682500.1</t>
  </si>
  <si>
    <t>393aa</t>
  </si>
  <si>
    <t>NP_682007.1</t>
  </si>
  <si>
    <t>273aa</t>
  </si>
  <si>
    <t>3.3.1.1</t>
  </si>
  <si>
    <t>NP_682296.1</t>
  </si>
  <si>
    <t>475aa</t>
  </si>
  <si>
    <t>NP_682294.1</t>
  </si>
  <si>
    <t>118aa</t>
  </si>
  <si>
    <t>NP_682704.1</t>
  </si>
  <si>
    <t>NP_682066.1</t>
  </si>
  <si>
    <t>347aa</t>
  </si>
  <si>
    <t>NP_682336.1</t>
  </si>
  <si>
    <t>396aa</t>
  </si>
  <si>
    <t>NP_682474.1</t>
  </si>
  <si>
    <t>482aa</t>
  </si>
  <si>
    <t>NP_682629.1</t>
  </si>
  <si>
    <t>479aa</t>
  </si>
  <si>
    <t>NP_683116.1</t>
  </si>
  <si>
    <t>215aa</t>
  </si>
  <si>
    <t>NP_682975.1</t>
  </si>
  <si>
    <t>89aa</t>
  </si>
  <si>
    <t>NP_682473.1</t>
  </si>
  <si>
    <t>761aa</t>
  </si>
  <si>
    <t>NP_682601.1</t>
  </si>
  <si>
    <t>341aa</t>
  </si>
  <si>
    <t>NP_682048.1</t>
  </si>
  <si>
    <t>378aa</t>
  </si>
  <si>
    <t>NP_681376.2</t>
  </si>
  <si>
    <t>173aa</t>
  </si>
  <si>
    <t>NP_682286.1</t>
  </si>
  <si>
    <t>243aa</t>
  </si>
  <si>
    <t>NP_682619.1</t>
  </si>
  <si>
    <t>431aa</t>
  </si>
  <si>
    <t>NP_682337.1</t>
  </si>
  <si>
    <t>518aa</t>
  </si>
  <si>
    <t>NP_682980.1</t>
  </si>
  <si>
    <t>NP_683208.1</t>
  </si>
  <si>
    <t>NP_680845.1</t>
  </si>
  <si>
    <t>191aa</t>
  </si>
  <si>
    <t>NP_681058.1</t>
  </si>
  <si>
    <t>150aa</t>
  </si>
  <si>
    <t>NP_682587.1</t>
  </si>
  <si>
    <t>194aa</t>
  </si>
  <si>
    <t>NP_681598.1</t>
  </si>
  <si>
    <t>NP_682117.1</t>
  </si>
  <si>
    <t>757aa</t>
  </si>
  <si>
    <t>1 acetate + 1 ATP + 1 coenzyme_A = 1 acetyl_CoA + 1 AMP + 1 diphosphate</t>
  </si>
  <si>
    <t>tll1440</t>
  </si>
  <si>
    <t>6.3.1.1</t>
  </si>
  <si>
    <t>1.4.1.1</t>
  </si>
  <si>
    <t>alanine dehydrogenase Ald</t>
  </si>
  <si>
    <t>tlr2107</t>
  </si>
  <si>
    <t>NP_682897.1</t>
  </si>
  <si>
    <t>363aa</t>
  </si>
  <si>
    <t>NP_682701.1</t>
  </si>
  <si>
    <t>419aa</t>
  </si>
  <si>
    <t>NP_682198.1</t>
  </si>
  <si>
    <t>295aa</t>
  </si>
  <si>
    <t>NP_683009.1</t>
  </si>
  <si>
    <t>350aa</t>
  </si>
  <si>
    <t>NP_682118.1</t>
  </si>
  <si>
    <t>412aa</t>
  </si>
  <si>
    <t>NP_681549.1</t>
  </si>
  <si>
    <t>NP_681897.1</t>
  </si>
  <si>
    <t>310aa</t>
  </si>
  <si>
    <t>NP_681501.1</t>
  </si>
  <si>
    <t>401aa</t>
  </si>
  <si>
    <t>NP_681156.1</t>
  </si>
  <si>
    <t>463aa</t>
  </si>
  <si>
    <t>tlr2119</t>
  </si>
  <si>
    <t>1.3.1.12</t>
  </si>
  <si>
    <t>2.6.1.57/2.6.1.1</t>
  </si>
  <si>
    <t>1 L-tyrosine + 1 2-oxoglutarate = 1 4-hydroxyphenylpyruvate + 1 L-glutamate</t>
  </si>
  <si>
    <t>aspartate aminotransferase aspC</t>
  </si>
  <si>
    <t>1 prephenate + 1 NAD+ = 1 4-hydroxyphenylpyruvate + 1 CO2 + 1 NADH</t>
  </si>
  <si>
    <t>prephenate dehydrogenase TyrA</t>
  </si>
  <si>
    <t>NP_683225.1</t>
  </si>
  <si>
    <t>287aa</t>
  </si>
  <si>
    <t>light-independent protochloropohyllide reductase subunit N ChlN</t>
  </si>
  <si>
    <t>tll1845</t>
  </si>
  <si>
    <t>tll1404</t>
  </si>
  <si>
    <t>Photosynthesis Light Reactions</t>
  </si>
  <si>
    <t>Dark Reactions:  Calvin Cycle (Carbon Fixation)</t>
  </si>
  <si>
    <t>NP_682158.1</t>
  </si>
  <si>
    <t>1541aa</t>
  </si>
  <si>
    <t>NP_682378.1</t>
  </si>
  <si>
    <t>471aa</t>
  </si>
  <si>
    <t>NP_681115.1</t>
  </si>
  <si>
    <t>527aa</t>
  </si>
  <si>
    <t>NP_682462.1</t>
  </si>
  <si>
    <t>NP_682261.1</t>
  </si>
  <si>
    <t>200aa</t>
  </si>
  <si>
    <t>NP_681076.1</t>
  </si>
  <si>
    <t>458aa</t>
  </si>
  <si>
    <t>NP_682504.1</t>
  </si>
  <si>
    <t>339aa</t>
  </si>
  <si>
    <t>NP_683062.1</t>
  </si>
  <si>
    <t>230aa</t>
  </si>
  <si>
    <t>NP_681487.2</t>
  </si>
  <si>
    <t>307aa</t>
  </si>
  <si>
    <t>NP_681229.1</t>
  </si>
  <si>
    <t>266aa</t>
  </si>
  <si>
    <t>NP_683264.1</t>
  </si>
  <si>
    <t>410aa</t>
  </si>
  <si>
    <t>NP_681818.1</t>
  </si>
  <si>
    <t>1176aa</t>
  </si>
  <si>
    <t>NP_680972.1</t>
  </si>
  <si>
    <t>408aa</t>
  </si>
  <si>
    <t>NP_680971.1</t>
  </si>
  <si>
    <t>211aa</t>
  </si>
  <si>
    <t>NP_681024.1</t>
  </si>
  <si>
    <t>214aa</t>
  </si>
  <si>
    <t>NP_681007.1</t>
  </si>
  <si>
    <t>257aa</t>
  </si>
  <si>
    <t>NP_681975.1</t>
  </si>
  <si>
    <t>281aa</t>
  </si>
  <si>
    <t>NP_681091.1</t>
  </si>
  <si>
    <t>251aa</t>
  </si>
  <si>
    <t>NP_680924.1</t>
  </si>
  <si>
    <t>210aa</t>
  </si>
  <si>
    <t>NP_681072.1</t>
  </si>
  <si>
    <t>371aa</t>
  </si>
  <si>
    <t>NP_682909.1</t>
  </si>
  <si>
    <t>267aa</t>
  </si>
  <si>
    <t>NP_683042.1</t>
  </si>
  <si>
    <t>PG1</t>
  </si>
  <si>
    <t>PG2</t>
  </si>
  <si>
    <t>PG3</t>
  </si>
  <si>
    <t>Glycogen Synthesis</t>
  </si>
  <si>
    <t>PG4</t>
  </si>
  <si>
    <t>phosphoglucomutase Pgm</t>
  </si>
  <si>
    <t>5.4.2.2</t>
  </si>
  <si>
    <t>tlr1976</t>
  </si>
  <si>
    <t>Glutamate</t>
  </si>
  <si>
    <t>Glutamine</t>
  </si>
  <si>
    <t>ATP</t>
  </si>
  <si>
    <t>GTP</t>
  </si>
  <si>
    <t>CTP</t>
  </si>
  <si>
    <t>UTP</t>
  </si>
  <si>
    <t>dATP</t>
  </si>
  <si>
    <t>dGTP</t>
  </si>
  <si>
    <t>dCTP</t>
  </si>
  <si>
    <t>dTTP</t>
  </si>
  <si>
    <t>Lipid</t>
  </si>
  <si>
    <t>RNA</t>
  </si>
  <si>
    <t>Protein</t>
  </si>
  <si>
    <t>5S</t>
  </si>
  <si>
    <t>16S</t>
  </si>
  <si>
    <t>23S</t>
  </si>
  <si>
    <t>ACTGAAAATTAAGACTTTGCCTAGTGCCTATAGCGCGGCGGAACCACGCTGATCCATCCCGAACTCAGAG</t>
  </si>
  <si>
    <t>GTGAAACGTCGCAGCGGTGAAGATAGTAGGAGGGTCGCCTCCTGCAAAAATAGCTCGGTGCTAGGCAAAA</t>
  </si>
  <si>
    <t>TATTTAAGCTACCCCAT</t>
  </si>
  <si>
    <t>NP_682009.1</t>
  </si>
  <si>
    <t>296aa</t>
  </si>
  <si>
    <t>NP_682777.1</t>
  </si>
  <si>
    <t>276aa</t>
  </si>
  <si>
    <t>NP_682892.1</t>
  </si>
  <si>
    <t>NP_683084.1</t>
  </si>
  <si>
    <t>NP_682551.1</t>
  </si>
  <si>
    <t>450aa</t>
  </si>
  <si>
    <t>NP_682359.1</t>
  </si>
  <si>
    <t>353aa</t>
  </si>
  <si>
    <t>NP_681148.1</t>
  </si>
  <si>
    <t>343aa</t>
  </si>
  <si>
    <t>NP_681573.2</t>
  </si>
  <si>
    <t>368aa</t>
  </si>
  <si>
    <t>NP_681284.1</t>
  </si>
  <si>
    <t>144aa</t>
  </si>
  <si>
    <t>NP_681380.1</t>
  </si>
  <si>
    <t>NP_681672.1</t>
  </si>
  <si>
    <t>183aa</t>
  </si>
  <si>
    <t>NP_681133.1</t>
  </si>
  <si>
    <t>440aa</t>
  </si>
  <si>
    <t>NP_681253.1</t>
  </si>
  <si>
    <t>NP_682593.1</t>
  </si>
  <si>
    <t>143aa</t>
  </si>
  <si>
    <t>NP_682896.1</t>
  </si>
  <si>
    <t>282aa</t>
  </si>
  <si>
    <t>CAGAAAAAAATCCGAAAAAAATCTCGAAAAAGGGGTTGACACGCCTATGTAGACTTGTTAGATTGATAAA</t>
  </si>
  <si>
    <t>GCACTCGATGAGGCGCGCAGCCGAAACGAGTCCCGAACCTAGACAAATCAACGTTTGAAAGCCAAAGCGT</t>
  </si>
  <si>
    <t>TAACCCTCGTCAAAGTACTCGATTCAGTACATTTTTGATGTAGGTTATACCTACTAGAGCAAAAAGTCAA</t>
  </si>
  <si>
    <t>ATTCTCTTTCTTCAAAATGGAGAGTTTGATCCTGGCTCAGGATGAACGCTGGCGGTCTGCTTAACACATG</t>
  </si>
  <si>
    <t>CAAGTCGAACGAGCACTTCGGTGCTAGTGGCGGACGGGTGAGTAACACGTGAGAATCTACCCTCAGGAGG</t>
  </si>
  <si>
    <t>GGGATAACGGCTGGAAACGGCCGCTAATACCCCATATGCCGCAAGGTGAAATCTTTTTTGGCCTGGGGAT</t>
  </si>
  <si>
    <t>GAGCTCGCGGTGGATTAGCTAGTTGGTGGGGTAATGGCCTACCAAGGCGACGATCCATAGCTGGTCTGAG</t>
  </si>
  <si>
    <t>AGGATGATCAGCCACACTGGGACTGAGACACGGCCCAGACTCCTACGGGAGGCAGCAGTGGGGAATTTTC</t>
  </si>
  <si>
    <t>CGCAATGGGCGAAAGCCTGACGGAGCAAGACCGCGTGAGGGATGAAGGCCTTTGGGTTGTAAACCTCTTT</t>
  </si>
  <si>
    <t>TCTCAGGGAAGAACACAATGACGGTACCTGAGGAATAAGCCTCGGCTAACTCCGTGCCAGCAGCCGCGGT</t>
  </si>
  <si>
    <t>AAGACGGAGGAGGCAAGCGTTATCCGGAATTATTGGGCGTAAAGCGTCCGCAGGTGGCTTTCCAAGTCTG</t>
  </si>
  <si>
    <t>CCGTCAAAGCCCGAGGCTTAACCTCGGATCGGCGGTGGAAACTGGATCGCTAGAGTGCGTCAGGGGTAGG</t>
  </si>
  <si>
    <t>GGGAATTCCCGGTGTAGCGGTGAAATGCGTAGATATCGGGAAGAACACCAGTGACGAAAGTGCCCTACTG</t>
  </si>
  <si>
    <t>GGACGTTACTGACACTCATGGACGAAAGCTAGGGGAGCGAAAGGGATTAGATACCCCTGTAGTCCTAGCC</t>
  </si>
  <si>
    <t>GTAAACGATGGACACTAGGTGTTGCTGGTATCCACTCCAGCAGTGCCGTAGCCAACGCGTTAAGTGTCCC</t>
  </si>
  <si>
    <t>GCCTGGGGAGTACGCACGCAAGTGTGAAACTCAAAGGAATTGACGGGGGCCCGCACAAGCGGTGGAGTAT</t>
  </si>
  <si>
    <t>GTGGTTTAATTCGATGCAACGCGAAGAACCTTACCAGGGCTTGACATGTCGCGAATCCCGCGGAAACGTG</t>
  </si>
  <si>
    <t>GGAGTGCCTTCGGGAACGCGAACACAGGTGGTGCATGGCTGTCGTCAGCTCGTGTCGTGAGATGTTGGGT</t>
  </si>
  <si>
    <t>TAAGTCCCGCAACGAGCGCAACCCTCGTCCTTAGTTGCCAGCATTCAGTTGGGCACTCTAGGGAGACTGC</t>
  </si>
  <si>
    <t>CGGTGACAAACCGGAGGAAGGTGGGGATGACGTCAAGTCATCATGCCCCTTACGTCCTGGGCTACACACG</t>
  </si>
  <si>
    <t>TACTACAATGCTGTGGACAAAGAGTTGCCAACCCGCGAGGGCGAGCTAATCTCTTAAACCACGGCTCAGT</t>
  </si>
  <si>
    <t>TCAGATTGCAGGCTGCAACTCGCCTGCATGAAGGCGGAATCGCTAGTAATCGCAGGTCAGCATACTGCGG</t>
  </si>
  <si>
    <t>TGAATACGTTCCCGGGCCTTGTACACACCGCCCGTCACACCATGGGAGTTGGCCATGCCCGAAGTCGTTA</t>
  </si>
  <si>
    <t>CTCTAACCCGCAAGGGAGGGGGACGCCTAAGGCAGGGCTGATGACTGGGGTGAAGTCGTAACAAGGTAGC</t>
  </si>
  <si>
    <t>CGTACCGGAAGGTGTGGCTGGATCACCTCCTTTTAAGGAGACCCAATCTGTTCAGGTCGCAACGTCACCT</t>
  </si>
  <si>
    <t>TATTAGAACAGATTCAATGCGGTCTAAGCACGAGGTTAACCTTGGCTTTCAAACTCTGCTAGGTTAAGCA</t>
  </si>
  <si>
    <t>GACAGGCATGGGCTATTAGCTCAGGTGGTTAGAGCGCACCCCTGATAAGGGTGAGGTCCCTGGTTCGAGT</t>
  </si>
  <si>
    <t>CCAGGATGGCCCATAGGATATGCCTGGGGGTATAGCTCAGTTGGTAGAG</t>
  </si>
  <si>
    <t>rTEr02</t>
  </si>
  <si>
    <t>CATGCCCGAAGTCGTTACTCTAACCCGCAAGGGAGGGGGACGCCTAAGGCAGGGCTGATGACTGGGGTGA</t>
  </si>
  <si>
    <t>AGTCGTAACAAGGTAGCCGTACCGGAAGGTGTGGCTGGATCACCTCCTTTTAAGGAGACCCAATCTGTTC</t>
  </si>
  <si>
    <t>AGGTCGCAACGTCACCTTATTAGAACAGATTCAATGCGGTCTAAGCACGAGGTTAACCTTGGCTTTCAAA</t>
  </si>
  <si>
    <t>CTCTGCTAGGTTAAGCAGACAGGCATGGGCTATTAGCTCAGGTGGTTAGAGCGCACCCCTGATAAGGGTG</t>
  </si>
  <si>
    <t>AGGTCCCTGGTTCGAGTCCAGGATGGCCCATAGGATATGCCTGGGGGTATAGCTCAGTTGGTAGAGCACC</t>
  </si>
  <si>
    <t>TGCTTTGCACGCAGGGGGTCAGCGGTTCGAGTCCGCTTACCTCCACGTCAAACCATTGATGGGATGACGT</t>
  </si>
  <si>
    <t>GTCTGCTCAGCGAAACGCTAGTAACAGAACCTTGAAAACTAAATAGCGATTAGTCAGGTAGTTATCTTAG</t>
  </si>
  <si>
    <t>GTAGAACGATCATTTGTTCTATCTAGAAACACAGACACCAATGTTGACTGTGGTCAAGCTACAAAGAGCC</t>
  </si>
  <si>
    <t>TACGGTGGATACCTAGGCACACAGAGGCGATGAAGGACGTGGATACCGACGATACGCTTCGGGGAGCTGG</t>
  </si>
  <si>
    <t>AAACAAGCTTTGATCCGGAGGTCTCCGAATGGGGCAACCCAGTAACTCTAACGCCAATCCATAACGTTAG</t>
  </si>
  <si>
    <t>AGGGCGAACCTGGCGAACTGAAACATCTTAGTAGCCAGAGGAAAAGAAAGAAAACTCGATTCCCTTAGTA</t>
  </si>
  <si>
    <t>GCGGCGAGCGAAAGGGGAACAGCCTAAACCAACGGGCTTGCCCGTTGGGGTCGTGGGACAGCAACATGGA</t>
  </si>
  <si>
    <t>ATTGGGCGGCTAGACGAAGTAGTGGAATGCTACACCAGAGAAGGTGAAAGTCCTGTAGTCGAAAGCTTAA</t>
  </si>
  <si>
    <t>CAATCCTAGCTGTATCCCGAGTAGTCCGGAGCACGTGGAATTCCGGATGAATCTGCGAGGACCACCTCGT</t>
  </si>
  <si>
    <t>AAGGCTAAATACTCCTGTGTGACCGATAGCGCATAGTACCGCGAGGGAAAGGTGAAAAGAACCCCGGAAG</t>
  </si>
  <si>
    <t>GGGAGTGAAATAGAGCATGAAACCGTAGGCTTACAAGCAGTCGAAGCTCGATTTAACGAGTGACGGCGTG</t>
  </si>
  <si>
    <t>CCTGTTGAAGAATGAGCCGGCGACTTATAGGTACTGGCAGGTTAAGGCAAAAATGCCGAAGCCATAGCGA</t>
  </si>
  <si>
    <t>AAGCGAGTCTGAATAGGGCGTTTGTCAGTACTTATAGACCCGAACCCGGGTGATCTAACCATGGCCAGAA</t>
  </si>
  <si>
    <t>TGAAGCTTGGGTAACACCAAGTGGAGGTTCGCACCGACCGATGTTGAAAAATCGGCGGATGAGCTGTGGT</t>
  </si>
  <si>
    <t>TAGGGGTGAAATGCCAATCGAACCCGGAGCTAGCTGGTTCTCCCCGAAATATGTTGAGGCATAGCGGTTG</t>
  </si>
  <si>
    <t>TGATTATAGCAGGGGGGTAAAGCACTGATTCGGTGCGGGCTGCGAGAGCGGTACCAAATCGAGTCAAACT</t>
  </si>
  <si>
    <t>CTGAATACCCTGTGTACACACAGCCAGTCAGACGGTGGGGGATAAGCTTCATCGTCGAGAGGGAAACAGC</t>
  </si>
  <si>
    <t>CCAGACCACCAGCTAAGGTCCCCAAATCATCACTAAGTGGCAAAGGAGGTGGGGATGCTCAGACAACCAG</t>
  </si>
  <si>
    <t>GAGGTTTGCCTAGAAGCAGCCATCCTTAAAAGAGTGCGTAATAGCTCACTGGTCAAGCGTTCCTGCGCCG</t>
  </si>
  <si>
    <t>AAAATGAACGGGACTAAGTGATGTACCGAAGCTGTGGACTTACTACGTAAGTGGTAGGGGAGCGTTCTGC</t>
  </si>
  <si>
    <t>ACTAGTTTGAAGCACTAGCGTAAGCAGGTGTGGACGAAGCAGAAGTGAGAATGCCGGCTTGAGTAGCGAA</t>
  </si>
  <si>
    <t>AACATTGGTGAGAATCCAATGCCCCGAAACCCCAAGGGTTCCTTCGGAAGGCTCGTCCGCGAAGGGTTAG</t>
  </si>
  <si>
    <t>TCGGGACCTAAGGCGAGGCCGAAAGGCGTAGTCGATGGACAACTGGTCAATATTCCAGTACTCATCTTGG</t>
  </si>
  <si>
    <t>TTTGTGCAGAGGGACGAAGAAGGCTAGATCAGCCGGATGTTGGTTACCGGTTCAACTGTCCGAGGTGTTG</t>
  </si>
  <si>
    <t>AGGAGCGGTGAAAACGCTCTGAGCTGAGGCAGGAGTACGACCCACTACGGTGGGGAAGTGATTGATGTCA</t>
  </si>
  <si>
    <t>TGCTTCCAAGAAAAGCTCTAAGCACGTTAAGCCAAGATACCCGTACCCGAAACCGACACAGGTGGGGGGG</t>
  </si>
  <si>
    <t>TAGAGTATACCAAGGGGCGCGAGATAACTCTCTCTAAGGAACTCGGCAAAATGGCCCCGTAACTTCGGGA</t>
  </si>
  <si>
    <t>GAAGGGGTGCCACCGAGAGGTGGTCGCAGTGAAGAGGCCCAGGCGACTGTTTACCAAAAACACAGGTCTC</t>
  </si>
  <si>
    <t>CGCTAAGTCGTAAGACGATGTATGGGGGCTGACGCCTGCCCAGTGCCGGAAGGTTAAGGAAGCCGGTCAG</t>
  </si>
  <si>
    <t>CGCAAGCGAAGCTGGCGACCGAAGCCCCGGTGAACGGCGGCCGTAACTATAACGGTCCTAAGGTAGCGAA</t>
  </si>
  <si>
    <t>ATTCCTTGTCGGGTAAGTTCCGACCCGCACGAAAGGCGTAACGATCTGGGCGCTGTCTCGGAGAGAGGCT</t>
  </si>
  <si>
    <t>CGGCGAAATAGAAGTGTCTGTGAAGATGCGGACTACCTGCACCCGGACAGAAAGACCCTATGAAGCTTTA</t>
  </si>
  <si>
    <t>CTGTAGCCTGGAATTGGGTTCGGGCTTTGCTTGCGCAGGATAGGTGGGAGACGTTGAAGTATCCCTTGCG</t>
  </si>
  <si>
    <t>GGGGATATGGAGTCGCCAGTGAGATACCACTCTGGCAAGGCTAGAATTCTAACCTTCTGCTGTTAGCCAG</t>
  </si>
  <si>
    <t>CGAAGGAACAGTTTCAGGTGGGCAGTTTGACTGGGGCGGTCGCCTCCTAAATGGTAACGGAGGCGCGCAA</t>
  </si>
  <si>
    <t>AGGTTCCCTCAGGCTGGTCGGAAATCAGCCGTAGAGTGCAAAGGCATAAGGGAGCTTGACTGCAAGACCT</t>
  </si>
  <si>
    <t>ACAAGTCGAGCAGAGACGAAAGTCGGCCTTAGTGATCCGACGGTTCCGCGTGGAAGGGCCGTCGCTCAAC</t>
  </si>
  <si>
    <t>GGATAAAAGTTACTCTAGGGATAACAGGCTGATCTCCCCCAAGAGTTCACATCGACGGGGAGGTTTGGCA</t>
  </si>
  <si>
    <t>CCTCGATGTCGGCTCATCGCAACCTGGGGCGGTAGTACGTCCCAAGGGTTGGGCTGTTCGCCCATTAAAG</t>
  </si>
  <si>
    <t>CGGTACGTGAGCTGGGTTCAGAACGTAAATCATTGCGTCACTCCACAGTAATGTGGAGCAGCAAACCGAC</t>
  </si>
  <si>
    <t>TAAAATCGGTAGAATCTTAATCAGTGACCGAACGGCTGGTTGAGACAATACCGAGGGTAAGCAAGGGTCT</t>
  </si>
  <si>
    <t>CGTGACGGACAACTTAACGCTGAGTTACATTGCTGGCTTTCTGGATGCTGATGGTTGTATCAATCTGCAA</t>
  </si>
  <si>
    <t>CTAGTGCGACGCAAGGACTATGTCCTTGGCTATCAAATTCGTGCTAGTATCACCTTTTTTCAGCCTTCTT</t>
  </si>
  <si>
    <t>CTCATCGTTCCTTCTTGGAGTGGTTAAAATCAATCTTCCAAGTAGGATTCGTGAGGGATCGAAAAGATGG</t>
  </si>
  <si>
    <t>CGTGAGTGAATATGCCATCGTTGATACACCATCTGTTTTAGACGTGCTGGTGACTCTACGCAGTTACCTG</t>
  </si>
  <si>
    <t>AAGATAAAGAAGCCACAATGTGATTTAGCAATTACTGTTCTACAGGAGGTGGTTCACTCAAGGCGATTAA</t>
  </si>
  <si>
    <t>CGCCTGAGCAGTTCCTGAAACTTGCTCAAAAAGTGGACCGCTTTGGTGAACTGAATGCTTCTAGAAAGCG</t>
  </si>
  <si>
    <t>TTCTATTCCTTCTGACCAAGTGGAGCAGTTCTTGAGATCACGACAACTCTTGATCCCGTAGAGACTGAAG</t>
  </si>
  <si>
    <t>CCTAGGCTTGAGTTAGCCATCAAGCGTAAGCTGAGATGCTCTGAGCTTGTCAGAGACATCAAATGTCGGC</t>
  </si>
  <si>
    <t>TCCTGATTCGTCAATGGCGAGAGTCAGGATGAAGATATAGTCCATGCTCGTAGTGATACGAGATCAACAT</t>
  </si>
  <si>
    <t>GCGTGAGACAGTTCGGTCCATATCCGGTGCAGGCGTAGGAGCATTGAGAGGAGTCCTCCTTAGTACGAGA</t>
  </si>
  <si>
    <t>GGACCGGGAGGAACGCACCTCTGGTGTACCTGTTATCGTGCCAACGGTAAACGCAGGGTAGCCATGTGCG</t>
  </si>
  <si>
    <t>GAGTGGATAACCGCTGAAAGCATCTAAGTGGGAAGCCCACCTCAAGATGAGTGCTCCCATGGCATAAGCC</t>
  </si>
  <si>
    <t>AGTAAGGTCACGGGTAGAACACCCGTTAATAGGCTCCCGATGGAAGTCCAGTAATGGATGAAGTCTAGGA</t>
  </si>
  <si>
    <t>GTACTAATAGACCGAGGGCTTGACCTCATCAATCAACAGGTGTCTGAGTGAATTAACTGTACTGACAATT</t>
  </si>
  <si>
    <t>GCTATTTAGTTGAAAGGTTATTTTCGTTGAACTTATCTAGCAACTCCTTAGTCTAGGTTCTCAACTGAAA</t>
  </si>
  <si>
    <t>ATTAAGACTTTGCCTAGTGCCTATAGCGCGGCGGAACCACGCTGATCCATCCCGAACTCAGAGGTGAAAC</t>
  </si>
  <si>
    <t>GTCGCAGCGGTGAAGATAGTAGGAGGGTCGCCTCCTGCAAAAATAGCTCGGTGCTAGGCAAAATATTTAA</t>
  </si>
  <si>
    <t>GCTACCCCATCTAGGTTCTCTGGGTGGGGTCTTGACTTTTAAGAAACGTCTAAGGGATGACTGGTTTTGG</t>
  </si>
  <si>
    <t>ATAGGGGGGTGACATTGATGATCCCCTGTACCAAGCAGGATTGGTTAATTGCGCCAAGCCATTGATCGGA</t>
  </si>
  <si>
    <t>GTCAAGCGCCTCAACCCGTCAATACGGCTCAAAGAGGGGAGCAGTTTCGCCAGCTCCTGAGTGTTCCCTC</t>
  </si>
  <si>
    <t>TCCGGTGCAGTGATGGTTGCTTCAGGGATTTATCAGGAATATCCCGCTGAGATTCAGTTGGCCCTCCATG</t>
  </si>
  <si>
    <t>CCCTTGGGGA</t>
  </si>
  <si>
    <t>rTEr03</t>
  </si>
  <si>
    <t>rTEr01</t>
  </si>
  <si>
    <t>total</t>
  </si>
  <si>
    <t>sum</t>
  </si>
  <si>
    <t>%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</si>
  <si>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</si>
  <si>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U</t>
  </si>
  <si>
    <t>Ribosomal subunits</t>
  </si>
  <si>
    <t>1 NADPH + 1 NAD+ = 1 NADH + 1 NADP+</t>
  </si>
  <si>
    <t>nicotinamide nucleotide transhydrogenase alpha chain part 2 PntC</t>
  </si>
  <si>
    <t>nicotinamide nucleotide transhydrogenase alpha chain part 1 PntA</t>
  </si>
  <si>
    <t>nicotinamide nucleotide transhydrogenase beta subunit PntB</t>
  </si>
  <si>
    <t>1.6.1.2</t>
  </si>
  <si>
    <t>tsr0695</t>
  </si>
  <si>
    <t>tlr0694</t>
  </si>
  <si>
    <t>tlr0696</t>
  </si>
  <si>
    <t>4.2.1.1</t>
  </si>
  <si>
    <t>tlr0843</t>
  </si>
  <si>
    <t>NP_681321.1</t>
  </si>
  <si>
    <t>447aa</t>
  </si>
  <si>
    <t>NP_680891.1</t>
  </si>
  <si>
    <t>195aa</t>
  </si>
  <si>
    <t>NP_682348.1</t>
  </si>
  <si>
    <t>331aa</t>
  </si>
  <si>
    <t>NP_681455.1</t>
  </si>
  <si>
    <t>437aa</t>
  </si>
  <si>
    <t>NP_682323.1</t>
  </si>
  <si>
    <t>429aa</t>
  </si>
  <si>
    <t>NP_681369.1</t>
  </si>
  <si>
    <t>364aa</t>
  </si>
  <si>
    <t>NP_682618.1</t>
  </si>
  <si>
    <t>189aa</t>
  </si>
  <si>
    <t>NP_681185.1</t>
  </si>
  <si>
    <t>221aa</t>
  </si>
  <si>
    <t>NP_683240.1</t>
  </si>
  <si>
    <t>513aa</t>
  </si>
  <si>
    <t>NP_681557.1</t>
  </si>
  <si>
    <t>543aa</t>
  </si>
  <si>
    <t>NP_682714.1</t>
  </si>
  <si>
    <t>453aa</t>
  </si>
  <si>
    <t>NP_681613.1</t>
  </si>
  <si>
    <t>193aa</t>
  </si>
  <si>
    <t>NP_682845.1</t>
  </si>
  <si>
    <t>NP_680974.1</t>
  </si>
  <si>
    <t>291aa</t>
  </si>
  <si>
    <t>NP_680812.1</t>
  </si>
  <si>
    <t>NP_681534.1</t>
  </si>
  <si>
    <t>366aa</t>
  </si>
  <si>
    <t>PP1</t>
  </si>
  <si>
    <t>PP2</t>
  </si>
  <si>
    <t>PP3</t>
  </si>
  <si>
    <t>PP4</t>
  </si>
  <si>
    <t>PP5</t>
  </si>
  <si>
    <t>PP6</t>
  </si>
  <si>
    <t>PP7</t>
  </si>
  <si>
    <t>PP8</t>
  </si>
  <si>
    <t>pyruvate dehydrogenase dihydrolipoamide acetyltransferase E2 componenet PdhC (2.3.1.12)</t>
  </si>
  <si>
    <t>pyruvate dehydrogenase E1 component alpha subunit PdhA (1.2.4.1)</t>
  </si>
  <si>
    <t>pyruvate dehydrogenase E1 component beta subunit PdhB (1.2.4.1)</t>
  </si>
  <si>
    <t>dihydrolipoamide dehydrogenase lpdA (1.8.1.4)</t>
  </si>
  <si>
    <t>PYR3</t>
  </si>
  <si>
    <t>NP_681530.1</t>
  </si>
  <si>
    <t>NP_681473.1</t>
  </si>
  <si>
    <t>352aa</t>
  </si>
  <si>
    <t>NP_681164.1</t>
  </si>
  <si>
    <t>NP_682626.1</t>
  </si>
  <si>
    <t>NP_682203.1</t>
  </si>
  <si>
    <t>668aa</t>
  </si>
  <si>
    <t>NP_682301.1</t>
  </si>
  <si>
    <t>367aa</t>
  </si>
  <si>
    <t>NP_681062.1</t>
  </si>
  <si>
    <t>1326aa</t>
  </si>
  <si>
    <t>NP_681241.1</t>
  </si>
  <si>
    <t>238aa</t>
  </si>
  <si>
    <t>NP_682216.1</t>
  </si>
  <si>
    <t>NP_682512.1</t>
  </si>
  <si>
    <t>354aa</t>
  </si>
  <si>
    <t>NP_682635.1</t>
  </si>
  <si>
    <t>398aa</t>
  </si>
  <si>
    <t>NP_683135.1</t>
  </si>
  <si>
    <t>460aa</t>
  </si>
  <si>
    <t>NP_681365.1</t>
  </si>
  <si>
    <t>322aa</t>
  </si>
  <si>
    <t>NP_682329.1</t>
  </si>
  <si>
    <t>(PP8)</t>
  </si>
  <si>
    <t>(PP4)</t>
  </si>
  <si>
    <t>(PP6)</t>
  </si>
  <si>
    <t>(PP5)</t>
  </si>
  <si>
    <t>(TCA7)</t>
  </si>
  <si>
    <t>TH</t>
  </si>
  <si>
    <t>CA</t>
  </si>
  <si>
    <t>OP3</t>
  </si>
  <si>
    <t>OP5</t>
  </si>
  <si>
    <t>proton-translocating NADH-quinone dehydrogenase subunit F NdhF4 (1.6.99.3)</t>
  </si>
  <si>
    <t>proton-translocating NADH-quinone dehydrogenase subunit B NdhB (1.6.99.3)</t>
  </si>
  <si>
    <t>proton-translocating NADH-quinone dehydrogenase subunit 5 NdhF (1.6.99.3)</t>
  </si>
  <si>
    <t>proton-translocating NADH-quinone dehydrogenase subunit F1 NdhF1 (1.6.99.3)</t>
  </si>
  <si>
    <t>tlr1377</t>
  </si>
  <si>
    <t>succinate dehydrogenase flavoprotein subunit SdhA</t>
  </si>
  <si>
    <t>1 g6p = 1 f6p</t>
  </si>
  <si>
    <t>1 ATP + 1 f6p = 1 ADP + 1 f16bp + 1 H+</t>
  </si>
  <si>
    <t>1 f16bp + 1 H2O = 1 f6p + 1 p</t>
  </si>
  <si>
    <t>1 f16bp = 1 dhap + 1 ga3p</t>
  </si>
  <si>
    <t>1 ga3p = 1 dhap</t>
  </si>
  <si>
    <t>1 3pg + 1 ATP = 1 13bpg + 1 ADP</t>
  </si>
  <si>
    <t>1 ga3p + 1 p + 1 NAD+ = 1 13bpg + 1 NADH + 1 H+</t>
  </si>
  <si>
    <t>1 3pg = 1 2pg</t>
  </si>
  <si>
    <t>1 2pg = 1 PEP + 1 H2O</t>
  </si>
  <si>
    <t>1 PEP + 1 ADP + 1 H+ = 1 pyr + 1 ATP</t>
  </si>
  <si>
    <t>1 pyr + 1 ATP + 1 H2O = 1 p + 1 PEP + 1 AMP + 2 H+</t>
  </si>
  <si>
    <t>1 ru5p = 1 xu5p</t>
  </si>
  <si>
    <t>1 r5p = 1 ru5p</t>
  </si>
  <si>
    <t>1 sh7p + 1 ga3p = 1 r5p + 1 xu5p</t>
  </si>
  <si>
    <t>1 ga3p + 1 sh7p = 1 f6p + 1 e4p</t>
  </si>
  <si>
    <t>1 e4p + 1 xu5p = 1 f6p + 1 ga3p</t>
  </si>
  <si>
    <t>1 oaa + 1 acCoA + 1 H2O = 1 cit + 1 CoA + 1 H+</t>
  </si>
  <si>
    <t>1 icit + 1 NADP+ = 1 akg + 1 CO2 + 1 NADPH</t>
  </si>
  <si>
    <t>1 akg + 1 H+ = 1 succsa + 1 CO2</t>
  </si>
  <si>
    <t>1 succsa + 1 NADP+ + 1 H2O = 1 succ + 1 NADPH + 2 H+</t>
  </si>
  <si>
    <t>1 mal = 1 fum + 1 H2O</t>
  </si>
  <si>
    <t>1 pyr + 1 NAD+ + 1 CoA = 1 acCoA + 1 CO2 + 1 NADH</t>
  </si>
  <si>
    <t>1 pyr + 1 CoA = 1 form + 1 acCoA</t>
  </si>
  <si>
    <t>1 mal + 1 NAD+ = 1 NADH + 1 CO2 + 1 pyr</t>
  </si>
  <si>
    <t>4 rcytc + 1 O2 = 4 ocytc + 2 H2O</t>
  </si>
  <si>
    <t>1 pp + 1 H2O = 2 p + 1 H+</t>
  </si>
  <si>
    <t>1 rpcn + 1 hv + 1 ofdx = 1 rfdx + 1 opcn</t>
  </si>
  <si>
    <t>2 rfdx + 1 NADP+ + 1 H+ = 2 ofdx + 1 NADPH</t>
  </si>
  <si>
    <t>1 rubp + 1 CO2 + 1 H2O = 2 3pg + 2 H+</t>
  </si>
  <si>
    <t>1 dhap + 1 e4p = 1 shbp</t>
  </si>
  <si>
    <t>1 shbp + 1 H2O = 1 p + 1 sh7p</t>
  </si>
  <si>
    <t>1 ru5p + 1 ATP = 1 rubp + 1 ADP + 1 H+</t>
  </si>
  <si>
    <t>1 CO2 + 1 H2O = 1 HCO3- + 1 H+</t>
  </si>
  <si>
    <t>1 H2O = 1 H2O_e</t>
  </si>
  <si>
    <t>1 H+ = 1 H+_e</t>
  </si>
  <si>
    <r>
      <t>1 p_e + 1 ATP + 1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= 2 p + 1 ADP + 1 H</t>
    </r>
    <r>
      <rPr>
        <vertAlign val="superscript"/>
        <sz val="11"/>
        <color theme="1"/>
        <rFont val="Calibri"/>
        <family val="2"/>
        <scheme val="minor"/>
      </rPr>
      <t>+</t>
    </r>
  </si>
  <si>
    <t>1 form = 1 form_e</t>
  </si>
  <si>
    <t>|</t>
  </si>
  <si>
    <t>#</t>
  </si>
  <si>
    <t>Inf</t>
  </si>
  <si>
    <t>1 a-D-glucose-6-phosphate = 1 a-D-glucose_1-phosphate</t>
  </si>
  <si>
    <t>1 g6p = 1 g1p</t>
  </si>
  <si>
    <t>1 acetyl-CoA + 8 malonyl-[acp] + 8 NADH + 8 NADPH + 16 H+ = 7 holo-[acp] + 8 NAD+ + 8 NADP+ + 8 CO2 + 8 H2O + 1 coenzyme_A  + 1 octadecanoyl-[acp]</t>
  </si>
  <si>
    <t>*compressed reaction to make C18:0 FA</t>
  </si>
  <si>
    <t>*compressed reaction to make C16:0 FA</t>
  </si>
  <si>
    <t>1 acetyl-CoA + 7 malonyl-[acp] + 7 NADH + 7 NADPH + 14 H+ = 6 holo-[acp] + 7 NAD+ + 7 NADP+ + 7 CO2 + 7 H2O + 1 coenzyme_A  + 1 hexadecanoyl-[acp]</t>
  </si>
  <si>
    <t>1 acCoA + 7 malACP + 7 NADH + 7 NADPH + 14 H+ = 6 holACP + 7 NAD+ + 7 NADP+ + 7 CO2 + 7 H2O + 1 CoA + 1 hdaACP</t>
  </si>
  <si>
    <t>1 acCoA + 8 malACP + 8 NADH + 8 NADPH + 16 H+ = 7 holACP + 8 NAD+ + 8 NADP+ + 8 CO2 + 8 H2O + 1 CoA + 1 odaACP</t>
  </si>
  <si>
    <t>1 adbp + 1 H2O = 1 AMP + 1 p</t>
  </si>
  <si>
    <t>1 othrdx + 1 NADPH + 1 H+ = 1 rthrdx + 1 NADP+</t>
  </si>
  <si>
    <t>1 ATP + 1 acCoA + 1 HCO3-  = 1 H+ + 1 malCoA + 1 p + 1 ADP</t>
  </si>
  <si>
    <t>1 holACP + 1 malCoA + 1 H+ = 1 CoA + 1 malACP</t>
  </si>
  <si>
    <t>T9</t>
  </si>
  <si>
    <t>1 E + 1 oaa = 1 D + 1 akg</t>
  </si>
  <si>
    <t>2 pyr + 1 H+ = 1 alac + 1 CO2</t>
  </si>
  <si>
    <t>1 alac + 1 NADPH + 1 H+ = 1 dhmbut + 1 NADP+</t>
  </si>
  <si>
    <t>1 2ipmal = 1 ipmale + 1 H2O</t>
  </si>
  <si>
    <t>1 ipmale + 1 H2O = 1 3ipmal</t>
  </si>
  <si>
    <t>1 D + 1 ATP = 1 Dp + 1 ADP</t>
  </si>
  <si>
    <t>1 NADPH + 1 Dp + 1 H+ = 1 NADP+ + 1 p + 1 Dsa</t>
  </si>
  <si>
    <t>1 Dsa + 1 NADPH + 1 H+ = 1 hS + 1 NADP+</t>
  </si>
  <si>
    <t>1 hS + 1 ATP = 1 phS + 1 ADP + 1 H+</t>
  </si>
  <si>
    <t>1 phS + 1 H2O = 1 p + 1 T</t>
  </si>
  <si>
    <t>1 pyr + 1 obut + 1 H+ = 1 ahbut + 1 CO2</t>
  </si>
  <si>
    <t>1 E + 1 acCoA = 1 aE + 1 CoA + 1 H+</t>
  </si>
  <si>
    <t>1 aE + 1 ATP = 1 aEp + 1 ADP</t>
  </si>
  <si>
    <t>1 aEp + 1 NADPH + 1 H+ = 1 aEsa + 1 NADP+ + 1 p</t>
  </si>
  <si>
    <t>1 E + 1 aEsa = 1 aorn + 1 akg</t>
  </si>
  <si>
    <t>1 E + 1 aorn = 1 aE + 1 orn</t>
  </si>
  <si>
    <t>2 ATP + 1 Q + 1 HCO3- + 1 H2O = 1 E + 2 ADP + 1 p + 1 carbp + 2 H+</t>
  </si>
  <si>
    <t>1 orn + 1 carbp = 1 citr + 1 p + 1 H+</t>
  </si>
  <si>
    <t>1 D + 1 citr + 1 ATP = 1 Rsucc + 1 pp + 1 AMP + 1 H+</t>
  </si>
  <si>
    <t>1 Rsucc = 1 R + 1 fum</t>
  </si>
  <si>
    <t>1 pS + 1 H2O = 1 S + 1 p</t>
  </si>
  <si>
    <t>1 PEP + 1 e4p + 1 H2O = 1 dahp + 1 p</t>
  </si>
  <si>
    <t>1 dahp = 1 dhq + 1 p</t>
  </si>
  <si>
    <t>1 dhq = 1 dhsh + 1 H2O</t>
  </si>
  <si>
    <t>1 dhsh + 1 NADPH + 1 H+ = 1 sh + 1 NADP+</t>
  </si>
  <si>
    <t>1 sh + 1 ATP = 1 shp + 1 ADP + 1 H+</t>
  </si>
  <si>
    <t>1 shp + 1 PEP = 1 epshp + 1 p</t>
  </si>
  <si>
    <t>1 epshp = 1 p + 1 chor</t>
  </si>
  <si>
    <t>1 chor = 1 pphen</t>
  </si>
  <si>
    <t>1 pphen + 1 NAD+ = 1 hphpyr + 1 CO2 + 1 NADH</t>
  </si>
  <si>
    <t>1 Y + 1 akg = 1 hphpyr + 1 E</t>
  </si>
  <si>
    <t>1 E + 1 ATP = 1 Ep + 1 ADP</t>
  </si>
  <si>
    <t>1 plcxl + 1 NADPH + 2 H+ = 1 Pro + 1 NADP+</t>
  </si>
  <si>
    <t>1 thdpl + 1 E + 1 H2O + 1 H+ = 1 dap + 1 akg</t>
  </si>
  <si>
    <t>1 dap = 1 mdap</t>
  </si>
  <si>
    <t>1 mdap + 1 H+ = 1 CO2 + 1 K</t>
  </si>
  <si>
    <t>T10</t>
  </si>
  <si>
    <t>1 ac = 1 ac_e</t>
  </si>
  <si>
    <t>1 S + 1 acCoA = 1 aS + 1 CoA</t>
  </si>
  <si>
    <t>1 aS + 1 H2S = 1 C + 1 ac + 1 H+</t>
  </si>
  <si>
    <t>1 ATP + 1 pribdp = 1 prATP + 1 pp</t>
  </si>
  <si>
    <t>1 prATP + 1 H2O = 1 prAMP + 1 pp + 1 H+</t>
  </si>
  <si>
    <t>1 prAMP + 1 H2O = 1 pramic</t>
  </si>
  <si>
    <t>1 pramic = 1 prfAIC</t>
  </si>
  <si>
    <t>1 prfAIC + 1 Q = 1 E + 1 eigp + 1 AICAR + 1 H+</t>
  </si>
  <si>
    <t>1 eigp = 1 iap + 1 H2O</t>
  </si>
  <si>
    <t>1 iap + 1 E = 1 holp + 1 akg</t>
  </si>
  <si>
    <t>1 holp + 1 H2O = 1 hol + 1 p</t>
  </si>
  <si>
    <t>1 chor + 1 Q = 1 anth + 1 E + 1 pyr + 1 H+</t>
  </si>
  <si>
    <t>1 anth + 1 pribdp = 1 pranth + 1 pp</t>
  </si>
  <si>
    <t>1 pranth = 1 cpadrp</t>
  </si>
  <si>
    <t>1 cpadrp + 1 H+ = 1 igp + 1 CO2 + 1 H2O</t>
  </si>
  <si>
    <t>1 igp + 1 S = 1 W + 1 ga3p + 1 H2O</t>
  </si>
  <si>
    <t>1 hC + 1 mthf = 1 M + 1 thf</t>
  </si>
  <si>
    <t>1 S + 1 thf = 1 G + 1 mlthf + 1 H2O</t>
  </si>
  <si>
    <t>1 mnthf + 1 H2O = 1 fthf + 1 H+</t>
  </si>
  <si>
    <t>1 mlthf + 1 NADP+ = 1 mnthf + 1 NADPH</t>
  </si>
  <si>
    <t>1 mlthf + 1 NADH + 1 H+ = 1 mthf + 1 NAD+</t>
  </si>
  <si>
    <t>1 N-acetyl-L-ornithine + 1 H2O = 1 L-ornithine + 1 acetate</t>
  </si>
  <si>
    <t>3.5.1.16</t>
  </si>
  <si>
    <t>acetylornithine deacetylase</t>
  </si>
  <si>
    <t>1 aorn + 1 H2O = 1 orn + 1 ac</t>
  </si>
  <si>
    <t>T11</t>
  </si>
  <si>
    <t>Mg2+_e = Mg2+</t>
  </si>
  <si>
    <t>1 upphg + 4 H+ = 1 cppphg + 4 CO2</t>
  </si>
  <si>
    <t>1 ppphg + 3 O2 = 1 ppph + 3 H2O2</t>
  </si>
  <si>
    <t>1 ATP + 1 ppph + 1 Mg2+ + 1 H2O = 1 Mppph + 1 p + 1 ADP + 3 H+</t>
  </si>
  <si>
    <t>1 Mppph + 1 adM = 1 adhC + 1 Mpmme</t>
  </si>
  <si>
    <t>1 chd + 1 phdp + 1 H+ = 1 chl + 1 pp</t>
  </si>
  <si>
    <t>1 tE + 1 E + 1 ATP + 1 H+ = 1 EtE + 1 pp + 1 AMP</t>
  </si>
  <si>
    <t>2 alev = 1 pbg + 2 H2O + 1 H+</t>
  </si>
  <si>
    <t>1 hmb = 1 upphg + 1 H2O</t>
  </si>
  <si>
    <t>1 pyr + 1 ga3p + 1 H+ = 1 dxup + 1 CO2</t>
  </si>
  <si>
    <t>1 dxup + 1 NADPH + 1 H+ = 1 mep + 1 NADP+</t>
  </si>
  <si>
    <t>1 mep + 1 CTP + 1 H+ = 1 cdpme + 1 pp</t>
  </si>
  <si>
    <t>1 cdpme + 1 ATP = 1 pcdpme + 1 ADP + 1 H+</t>
  </si>
  <si>
    <t>1 pcdpme = 1 mecdp + 1 CMP</t>
  </si>
  <si>
    <t>1 mecdp + 2 rfdx + 1 H+ = 1 hmbdp + 2 ofdx + 1 H2O</t>
  </si>
  <si>
    <t>1 hmbdp + 1 NADPH + 1 H+ = 1 ipndp + 1 NADP+ + 1 H2O</t>
  </si>
  <si>
    <t>1 hmbdp + 1 NADPH + 1 H+ = 1 dmadp + 1 NADP+ + 1 H2O</t>
  </si>
  <si>
    <t>1 ipndp = 1 dmadp</t>
  </si>
  <si>
    <t>1 dmadp + 1 ipndp = 1 gndp + 1 pp</t>
  </si>
  <si>
    <t>1 gndp + 1 ipndp = 1 fsdp + 1 pp</t>
  </si>
  <si>
    <t>1 fsdp + 1 ipndp = 1 atggdp + 1 pp</t>
  </si>
  <si>
    <t>1 atggdp + 3 NADPH + 3 H+ = 1 phdp + 3 NADP+</t>
  </si>
  <si>
    <t>2 H2O2 = 2 H2O + 1 O2</t>
  </si>
  <si>
    <t>1 ATP + 1 M + 1 H2O = 1 adM + 1 p + 1 pp</t>
  </si>
  <si>
    <t>1 adhC + 1 H2O = 1 hC + 1 ads</t>
  </si>
  <si>
    <t>1 IMP + 1 H2O = 1 ino + 1 p</t>
  </si>
  <si>
    <t>1 ATP + 1 r5p = 1 pribdp + 1 AMP + 1 H+</t>
  </si>
  <si>
    <t>1 pribdp + 1 Q + 1 H2O = 1 priba + 1 pp + 1 E</t>
  </si>
  <si>
    <t>1 priba + 1 ATP + 1 G = 1 ADP + 1 p + 1 pribga + 1 H+</t>
  </si>
  <si>
    <t>1 apribi + 1 CO2 = 1 apricx + 2 H+</t>
  </si>
  <si>
    <t>1 ATP + 1 apricx + 1 D = 1 ADP + 1 p + 1 prscai + 1 H+</t>
  </si>
  <si>
    <t>1 prscai = 1 fum + 1 AICAR</t>
  </si>
  <si>
    <t>1 XMP + 1 Q + 1 ATP + 1 H2O = 1 E + 1 GMP + 1 pp + 1 AMP + 2 H+</t>
  </si>
  <si>
    <t>1 GTP + 1 H2O = 1 GMP + 1 pp + 1 H+</t>
  </si>
  <si>
    <t>1 GDP + 1 rthrdx = 1 dGDP + 1 othrdx + 1 H2O</t>
  </si>
  <si>
    <t>1 dGTP + 1 H2O = 1 dGMP + 1 pp + 1 H+</t>
  </si>
  <si>
    <t>1 D + 1 IMP + 1 GTP = 1 adsucc + 1 p + 1 GDP + 2 H+</t>
  </si>
  <si>
    <t>1 adsucc = 1 fum + 1 AMP</t>
  </si>
  <si>
    <t>1 ADP + 1 rthrdx = 1 dADP + 1 othrdx + 1 H2O</t>
  </si>
  <si>
    <t>1 D + 1 carbp = 1 cmD + 1 p + 1 H+</t>
  </si>
  <si>
    <t>1 cmD + 1 H+ = 1 dhoro + 1 H2O</t>
  </si>
  <si>
    <t>1 dhoro + 1 fum = 1 oro + 1 succ</t>
  </si>
  <si>
    <t>1 pribdp + 1 oro = 1 orop + 1 pp</t>
  </si>
  <si>
    <t>1 orop + 1 H+ = 1 CO2 + 1 UMP</t>
  </si>
  <si>
    <t>1 ATP + 1 UMP = 1 ADP + 1 UDP</t>
  </si>
  <si>
    <t>1 UTP + 1 H2O = 1 UMP + 1 pp + 1 H+</t>
  </si>
  <si>
    <t>1 ATP + 1 UTP + 1 Q + 1 H2O = 1 ADP + 1 p + 1 CTP + 1 E + 2 H+</t>
  </si>
  <si>
    <t>1 CDP + 1 rthrdx = 1 dCDP + 1 othrdx + 1 H2O</t>
  </si>
  <si>
    <t>1 dUTP + 1 H2O = 1 dUMP + 1 pp + 1 H+</t>
  </si>
  <si>
    <t>1 UDP + 1 rthrdx = 1 dUDP + 1 othrdx + 1 H2O</t>
  </si>
  <si>
    <t>phosphoglycolate phosphatase</t>
  </si>
  <si>
    <t>glycerate 3-kinase</t>
  </si>
  <si>
    <t>4.1.1.-</t>
  </si>
  <si>
    <t>3.1.3.18</t>
  </si>
  <si>
    <t>2.6.1.4</t>
  </si>
  <si>
    <t>2.6.1.45</t>
  </si>
  <si>
    <t>1.1.1.29</t>
  </si>
  <si>
    <t>2.7.1.31</t>
  </si>
  <si>
    <t>4.1.1.47</t>
  </si>
  <si>
    <t>1.1.1.-</t>
  </si>
  <si>
    <t>1 ATP + 1 H2O = 1 ADP + 1 H+ + 1 p + 1 ATPm</t>
  </si>
  <si>
    <t>NP_681296.1</t>
  </si>
  <si>
    <t>485aa</t>
  </si>
  <si>
    <t>NP_682528.1</t>
  </si>
  <si>
    <t>NP_681269.2</t>
  </si>
  <si>
    <t>NP_681212.1</t>
  </si>
  <si>
    <t>328aa</t>
  </si>
  <si>
    <t>NP_682436.1</t>
  </si>
  <si>
    <t>320aa</t>
  </si>
  <si>
    <t>NP_682945.1</t>
  </si>
  <si>
    <t>501aa</t>
  </si>
  <si>
    <t>NP_681412.2</t>
  </si>
  <si>
    <t>638aa</t>
  </si>
  <si>
    <t>1-deoxy-D-xylulose 5-phosphate reductoisomerase IspC</t>
  </si>
  <si>
    <t>NP_681831.1</t>
  </si>
  <si>
    <t>413aa</t>
  </si>
  <si>
    <t>NP_681395.1</t>
  </si>
  <si>
    <t>234aa</t>
  </si>
  <si>
    <t>NP_681290.1</t>
  </si>
  <si>
    <t>311aa</t>
  </si>
  <si>
    <t>NP_682825.1</t>
  </si>
  <si>
    <t>161aa</t>
  </si>
  <si>
    <t>NP_681786.1</t>
  </si>
  <si>
    <t>402aa</t>
  </si>
  <si>
    <t>NP_681832.1</t>
  </si>
  <si>
    <t>NP_682193.1</t>
  </si>
  <si>
    <t>351aa</t>
  </si>
  <si>
    <t>NP_682973.1</t>
  </si>
  <si>
    <t>468aa</t>
  </si>
  <si>
    <t>NP_680811.1</t>
  </si>
  <si>
    <t>NP_682194.1</t>
  </si>
  <si>
    <t>NP_681768.1</t>
  </si>
  <si>
    <t>416aa</t>
  </si>
  <si>
    <t>NP_683180.1</t>
  </si>
  <si>
    <t>NP_682023.1</t>
  </si>
  <si>
    <t>289aa</t>
  </si>
  <si>
    <t>NP_682062.1</t>
  </si>
  <si>
    <t>319aa</t>
  </si>
  <si>
    <t>1 hv_e = 1 hv</t>
  </si>
  <si>
    <t>1 adpSO4 + 1 ATP = 1 papSO4 + 1 ADP + 1 H+</t>
  </si>
  <si>
    <t>1 g6p + 1 NADP+ = 1 6pg15l + 1 NADPH + 1 H+</t>
  </si>
  <si>
    <t>1 3pg + 1 NAD+ = 1 phpyr + 1 NADH + 1 H+</t>
  </si>
  <si>
    <t>1 E + 1 phpyr = 1 pS + 1 akg</t>
  </si>
  <si>
    <t>NP_682633.1</t>
  </si>
  <si>
    <t>360aa</t>
  </si>
  <si>
    <t>NP_682334.1</t>
  </si>
  <si>
    <t>40aa</t>
  </si>
  <si>
    <t>NP_682803.1</t>
  </si>
  <si>
    <t>50aa</t>
  </si>
  <si>
    <t>NP_682177.1</t>
  </si>
  <si>
    <t>43aa</t>
  </si>
  <si>
    <t>NP_682267.1</t>
  </si>
  <si>
    <t>NP_682176.1</t>
  </si>
  <si>
    <t>66aa</t>
  </si>
  <si>
    <t>NP_680967.1</t>
  </si>
  <si>
    <t>46aa</t>
  </si>
  <si>
    <t>NP_682321.1</t>
  </si>
  <si>
    <t>32aa</t>
  </si>
  <si>
    <t>NP_682333.1</t>
  </si>
  <si>
    <t>37aa</t>
  </si>
  <si>
    <t>NP_681626.1</t>
  </si>
  <si>
    <t>NP_682634.1</t>
  </si>
  <si>
    <t>NP_681749.1</t>
  </si>
  <si>
    <t>180aa</t>
  </si>
  <si>
    <t>NP_683194.1</t>
  </si>
  <si>
    <t>155aa</t>
  </si>
  <si>
    <t>NP_681803.1</t>
  </si>
  <si>
    <t>81aa</t>
  </si>
  <si>
    <t>NP_683195.1</t>
  </si>
  <si>
    <t>38aa</t>
  </si>
  <si>
    <t>NP_682514.1</t>
  </si>
  <si>
    <t>NP_682357.1</t>
  </si>
  <si>
    <t>76aa</t>
  </si>
  <si>
    <t>NP_683202.1</t>
  </si>
  <si>
    <t>41aa</t>
  </si>
  <si>
    <t>NP_680988.1</t>
  </si>
  <si>
    <t>31aa</t>
  </si>
  <si>
    <t>NP_682001.1</t>
  </si>
  <si>
    <t>386aa</t>
  </si>
  <si>
    <t>NP_681484.1</t>
  </si>
  <si>
    <t>95aa</t>
  </si>
  <si>
    <t>NP_681483.1</t>
  </si>
  <si>
    <t>384aa</t>
  </si>
  <si>
    <t>NP_681485.1</t>
  </si>
  <si>
    <t>466aa</t>
  </si>
  <si>
    <t>NP_681633.1</t>
  </si>
  <si>
    <t>177aa</t>
  </si>
  <si>
    <t>tll1663</t>
  </si>
  <si>
    <t>tll1625</t>
  </si>
  <si>
    <t>NP_682101.1</t>
  </si>
  <si>
    <t>324aa</t>
  </si>
  <si>
    <t>NP_682433.1</t>
  </si>
  <si>
    <t>309aa</t>
  </si>
  <si>
    <t>NP_682598.1</t>
  </si>
  <si>
    <t>NP_680832.1</t>
  </si>
  <si>
    <t>298aa</t>
  </si>
  <si>
    <t>NP_681635.1</t>
  </si>
  <si>
    <t>329aa</t>
  </si>
  <si>
    <t>NP_682661.1</t>
  </si>
  <si>
    <t>420aa</t>
  </si>
  <si>
    <t>NP_681411.1</t>
  </si>
  <si>
    <t>NP_682292.1</t>
  </si>
  <si>
    <t>245aa</t>
  </si>
  <si>
    <t>NP_682581.1</t>
  </si>
  <si>
    <t>153aa</t>
  </si>
  <si>
    <t>NP_682483.1</t>
  </si>
  <si>
    <t>259aa</t>
  </si>
  <si>
    <t>NP_681457.1</t>
  </si>
  <si>
    <t>NP_681494.1</t>
  </si>
  <si>
    <t>237aa</t>
  </si>
  <si>
    <t>NP_682914.1</t>
  </si>
  <si>
    <t>609aa</t>
  </si>
  <si>
    <t>NP_680836.1</t>
  </si>
  <si>
    <t>515aa</t>
  </si>
  <si>
    <t>NP_681694.1</t>
  </si>
  <si>
    <t>611aa</t>
  </si>
  <si>
    <t>NP_681509.1</t>
  </si>
  <si>
    <t>NP_682801.1</t>
  </si>
  <si>
    <t>NP_682799.1</t>
  </si>
  <si>
    <t>201aa</t>
  </si>
  <si>
    <t>NP_682800.1</t>
  </si>
  <si>
    <t>NP_682391.1</t>
  </si>
  <si>
    <t>NP_682392.1</t>
  </si>
  <si>
    <t>481aa</t>
  </si>
  <si>
    <t>NP_682673.1</t>
  </si>
  <si>
    <t>182aa</t>
  </si>
  <si>
    <t>NP_681222.1</t>
  </si>
  <si>
    <t>138aa</t>
  </si>
  <si>
    <t>NP_681220.1</t>
  </si>
  <si>
    <t>252aa</t>
  </si>
  <si>
    <t>NP_681225.1</t>
  </si>
  <si>
    <t>503aa</t>
  </si>
  <si>
    <t>NP_681315.1</t>
  </si>
  <si>
    <t>NP_681175.1</t>
  </si>
  <si>
    <t>315aa</t>
  </si>
  <si>
    <t>NP_681221.1</t>
  </si>
  <si>
    <t>99aa</t>
  </si>
  <si>
    <t>NP_681224.1</t>
  </si>
  <si>
    <t>185aa</t>
  </si>
  <si>
    <t>NP_681316.1</t>
  </si>
  <si>
    <t>F1 ATP synthase complex epsilon subunit AtpC</t>
  </si>
  <si>
    <t>NP_681223.1</t>
  </si>
  <si>
    <t>179aa</t>
  </si>
  <si>
    <t>NP_682766.1</t>
  </si>
  <si>
    <t>544aa</t>
  </si>
  <si>
    <t>NP_681835.1</t>
  </si>
  <si>
    <t>NP_682131.1</t>
  </si>
  <si>
    <t>NP_683102.1</t>
  </si>
  <si>
    <t>NP_681826.1</t>
  </si>
  <si>
    <t>NP_681129.1</t>
  </si>
  <si>
    <t>644aa</t>
  </si>
  <si>
    <t>NP_681717.1</t>
  </si>
  <si>
    <t>NP_682957.1</t>
  </si>
  <si>
    <t>269aa</t>
  </si>
  <si>
    <t>NP_682956.1</t>
  </si>
  <si>
    <t>Photorespiration</t>
  </si>
  <si>
    <t>PR1</t>
  </si>
  <si>
    <t>1 D-ribulose-1,5-bisphosphate + 1 oxygen = 1 2-phosphoglycolate + 1 3-phospho-D-glycerate + 2 H+</t>
  </si>
  <si>
    <t>PR2</t>
  </si>
  <si>
    <t>1 2-phosphoglycolate + 1 H2O = 1 glycolate + 1 phosphate</t>
  </si>
  <si>
    <t>PR3</t>
  </si>
  <si>
    <t>1 glycolate + 1 oxygen = 1 glyoxylate + 1 hydrogen_peroxide</t>
  </si>
  <si>
    <t>(S)-2-hydroxy-acid oxidase (glycolate oxidase)</t>
  </si>
  <si>
    <t>PR4</t>
  </si>
  <si>
    <t>1 L-glutamate + 1 glyoxylate = 1 2-oxoglutarate + 1 glycine</t>
  </si>
  <si>
    <t>glycine transaminase (glutamate:glyoxylate aminotransferase)</t>
  </si>
  <si>
    <t>PR5</t>
  </si>
  <si>
    <t>PR6</t>
  </si>
  <si>
    <t>PR7</t>
  </si>
  <si>
    <t>1 hydroxypyruvate + 1 NADH + 1 H+ = 1 D-glycerate + 1 NAD+</t>
  </si>
  <si>
    <t>glycerate dehydrogenase (hydroxypyruvate reductase)</t>
  </si>
  <si>
    <t>1 D-glycerate + 1 ATP = 1 3-phospho-D-glycerate + 1 ADP + 1 H+</t>
  </si>
  <si>
    <t>1 rubp + 1 O2 = 1 2pgly + 1 3pg + 2 H+</t>
  </si>
  <si>
    <t>1 glyco + 1 O2 = 1 glyox + 1 H2O2</t>
  </si>
  <si>
    <t>1 2pgly + 1 H2O = 1 glyco + 1 p</t>
  </si>
  <si>
    <t>1 E + 1 glyox = 1 akg + 1 G</t>
  </si>
  <si>
    <t>1 glyoxylate + 1 L-serine = 1 hydroxypyruvate + 1 glycine</t>
  </si>
  <si>
    <t>1 glyox + 1 S = 1 hpyr + 1 G</t>
  </si>
  <si>
    <t>1 hpyr + 1 NADH + 1 H+ = 1 glyc + 1 NAD+</t>
  </si>
  <si>
    <t>1 glyc + 1 ATP = 1 3pg + 1 ADP + 1 H+</t>
  </si>
  <si>
    <t>AA3</t>
  </si>
  <si>
    <t>AA5</t>
  </si>
  <si>
    <t>AA16</t>
  </si>
  <si>
    <t>AA49</t>
  </si>
  <si>
    <t>N1</t>
  </si>
  <si>
    <t>OP7</t>
  </si>
  <si>
    <t>4.4.1.8</t>
  </si>
  <si>
    <t>1 L-cysteine + 1 O-phospho-L-homoserine = 1 L-cystathionine + 1 phosphate</t>
  </si>
  <si>
    <t>1 C + 1 phS = 1 Cthn + 1 p</t>
  </si>
  <si>
    <t>cystathionine y-synthase</t>
  </si>
  <si>
    <t xml:space="preserve">g6p    </t>
  </si>
  <si>
    <t xml:space="preserve">f6p    </t>
  </si>
  <si>
    <t xml:space="preserve">D-fructose-6-phosphate                                                                  </t>
  </si>
  <si>
    <t xml:space="preserve">ATP    </t>
  </si>
  <si>
    <t xml:space="preserve">ATP                                                                                     </t>
  </si>
  <si>
    <t xml:space="preserve">ADP    </t>
  </si>
  <si>
    <t xml:space="preserve">ADP                                                                                     </t>
  </si>
  <si>
    <t xml:space="preserve">f16bp  </t>
  </si>
  <si>
    <t xml:space="preserve">fructose-1,6-bisphosphate                                                               </t>
  </si>
  <si>
    <t xml:space="preserve">H+     </t>
  </si>
  <si>
    <t xml:space="preserve">H+                                                                                      </t>
  </si>
  <si>
    <t xml:space="preserve">H2O    </t>
  </si>
  <si>
    <t xml:space="preserve">H2O                                                                                     </t>
  </si>
  <si>
    <t xml:space="preserve">p      </t>
  </si>
  <si>
    <t xml:space="preserve">phosphate                                                                               </t>
  </si>
  <si>
    <t xml:space="preserve">dhap   </t>
  </si>
  <si>
    <t xml:space="preserve">dihydroxyacetone                                                                        </t>
  </si>
  <si>
    <t xml:space="preserve">ga3p   </t>
  </si>
  <si>
    <t xml:space="preserve">NAD+   </t>
  </si>
  <si>
    <t xml:space="preserve">NAD+                                                                                    </t>
  </si>
  <si>
    <t xml:space="preserve">13bpg  </t>
  </si>
  <si>
    <t xml:space="preserve">1,3-bisphospho-D-glycerate                                                              </t>
  </si>
  <si>
    <t xml:space="preserve">NADH   </t>
  </si>
  <si>
    <t xml:space="preserve">NADH                                                                                    </t>
  </si>
  <si>
    <t xml:space="preserve">3pg    </t>
  </si>
  <si>
    <t xml:space="preserve">3-phospho-D-glycerate                                                                   </t>
  </si>
  <si>
    <t xml:space="preserve">2pg    </t>
  </si>
  <si>
    <t xml:space="preserve">2-phospho-D-glycerate                                                                   </t>
  </si>
  <si>
    <t xml:space="preserve">PEP    </t>
  </si>
  <si>
    <t xml:space="preserve">phosphoenolpyruvate                                                                     </t>
  </si>
  <si>
    <t xml:space="preserve">pyr    </t>
  </si>
  <si>
    <t xml:space="preserve">pyruvate                                                                                </t>
  </si>
  <si>
    <t xml:space="preserve">AMP    </t>
  </si>
  <si>
    <t xml:space="preserve">AMP                                                                                     </t>
  </si>
  <si>
    <t xml:space="preserve">NADP+  </t>
  </si>
  <si>
    <t xml:space="preserve">NADP+                                                                                   </t>
  </si>
  <si>
    <t xml:space="preserve">NADPH  </t>
  </si>
  <si>
    <t xml:space="preserve">NADPH                                                                                   </t>
  </si>
  <si>
    <t xml:space="preserve">6pg15l </t>
  </si>
  <si>
    <t xml:space="preserve">6-phospho-D-glucono-1,5-lactone                                                         </t>
  </si>
  <si>
    <t xml:space="preserve">ru5p   </t>
  </si>
  <si>
    <t xml:space="preserve">D-ribulose-5-phosphate                                                                  </t>
  </si>
  <si>
    <t xml:space="preserve">CO2    </t>
  </si>
  <si>
    <t xml:space="preserve">CO2                                                                                     </t>
  </si>
  <si>
    <t xml:space="preserve">xu5p   </t>
  </si>
  <si>
    <t xml:space="preserve">xylulose-5-phosphate                                                                    </t>
  </si>
  <si>
    <t xml:space="preserve">r5p    </t>
  </si>
  <si>
    <t xml:space="preserve">D-ribose-5-phosphate                                                                    </t>
  </si>
  <si>
    <t xml:space="preserve">sh7p   </t>
  </si>
  <si>
    <t xml:space="preserve">D-sedoheptulose-7-phosphate                                                             </t>
  </si>
  <si>
    <t xml:space="preserve">e4p    </t>
  </si>
  <si>
    <t xml:space="preserve">D-erythrose-4-phosphate                                                                 </t>
  </si>
  <si>
    <t xml:space="preserve">oaa    </t>
  </si>
  <si>
    <t xml:space="preserve">oxaloacetate                                                                            </t>
  </si>
  <si>
    <t xml:space="preserve">acCoA  </t>
  </si>
  <si>
    <t xml:space="preserve">acetyl-CoA                                                                              </t>
  </si>
  <si>
    <t xml:space="preserve">cit    </t>
  </si>
  <si>
    <t xml:space="preserve">citrate                                                                                 </t>
  </si>
  <si>
    <t xml:space="preserve">CoA    </t>
  </si>
  <si>
    <t xml:space="preserve">coenzyme_A                                                                              </t>
  </si>
  <si>
    <t xml:space="preserve">icit   </t>
  </si>
  <si>
    <t xml:space="preserve">D-threo-isocitrate                                                                      </t>
  </si>
  <si>
    <t xml:space="preserve">akg    </t>
  </si>
  <si>
    <t xml:space="preserve">2-oxoglutarate                                                                          </t>
  </si>
  <si>
    <t xml:space="preserve">succsa </t>
  </si>
  <si>
    <t xml:space="preserve">succinate_semialdehyde                                                                  </t>
  </si>
  <si>
    <t xml:space="preserve">succ   </t>
  </si>
  <si>
    <t xml:space="preserve">succinate                                                                               </t>
  </si>
  <si>
    <t xml:space="preserve">fum    </t>
  </si>
  <si>
    <t xml:space="preserve">fumarate                                                                                </t>
  </si>
  <si>
    <t xml:space="preserve">mal    </t>
  </si>
  <si>
    <t xml:space="preserve">(S)-malate                                                                              </t>
  </si>
  <si>
    <t xml:space="preserve">form   </t>
  </si>
  <si>
    <t xml:space="preserve">formate                                                                                 </t>
  </si>
  <si>
    <t xml:space="preserve">HCO3-  </t>
  </si>
  <si>
    <t xml:space="preserve">pp     </t>
  </si>
  <si>
    <t xml:space="preserve">diphosphate                                                                             </t>
  </si>
  <si>
    <t xml:space="preserve">H2O_e  </t>
  </si>
  <si>
    <t xml:space="preserve">H2O_external                                                                            </t>
  </si>
  <si>
    <t xml:space="preserve">H+_e   </t>
  </si>
  <si>
    <t xml:space="preserve">H+_external                                                                             </t>
  </si>
  <si>
    <t xml:space="preserve">CO2_e  </t>
  </si>
  <si>
    <t xml:space="preserve">CO2_external                                                                            </t>
  </si>
  <si>
    <t xml:space="preserve">O2_e   </t>
  </si>
  <si>
    <t xml:space="preserve">oxygen_external                                                                         </t>
  </si>
  <si>
    <t xml:space="preserve">form_e </t>
  </si>
  <si>
    <t xml:space="preserve">formate_external                                                                        </t>
  </si>
  <si>
    <t xml:space="preserve">p_e    </t>
  </si>
  <si>
    <t xml:space="preserve">phosphate_external                                                                      </t>
  </si>
  <si>
    <t xml:space="preserve">hv_e   </t>
  </si>
  <si>
    <t xml:space="preserve">light_external                                                                          </t>
  </si>
  <si>
    <t xml:space="preserve">O2     </t>
  </si>
  <si>
    <t xml:space="preserve">oxygen                                                                                  </t>
  </si>
  <si>
    <t xml:space="preserve">hv     </t>
  </si>
  <si>
    <t xml:space="preserve">light                                                                                   </t>
  </si>
  <si>
    <t xml:space="preserve">ocytc  </t>
  </si>
  <si>
    <t xml:space="preserve">rcytc  </t>
  </si>
  <si>
    <t xml:space="preserve">ofdx   </t>
  </si>
  <si>
    <t xml:space="preserve">oxidized_ferredoxin                                                                     </t>
  </si>
  <si>
    <t xml:space="preserve">rfdx   </t>
  </si>
  <si>
    <t xml:space="preserve">reduced_ferredoxin                                                                      </t>
  </si>
  <si>
    <t xml:space="preserve">pqn    </t>
  </si>
  <si>
    <t xml:space="preserve">plastoquinone                                                                           </t>
  </si>
  <si>
    <t xml:space="preserve">pql    </t>
  </si>
  <si>
    <t xml:space="preserve">plastoquinol                                                                            </t>
  </si>
  <si>
    <t xml:space="preserve">opcn   </t>
  </si>
  <si>
    <t xml:space="preserve">oxidized_plastocyanin                                                                   </t>
  </si>
  <si>
    <t xml:space="preserve">rpcn   </t>
  </si>
  <si>
    <t xml:space="preserve">reduced_plastocyanin                                                                    </t>
  </si>
  <si>
    <t xml:space="preserve">rubp   </t>
  </si>
  <si>
    <t xml:space="preserve">D-ribulose-1,5-bisphosphate                                                             </t>
  </si>
  <si>
    <t xml:space="preserve">shbp   </t>
  </si>
  <si>
    <t xml:space="preserve">D-sedoheptulose-1,7-bisphosphate                                                        </t>
  </si>
  <si>
    <t xml:space="preserve">H+_p   </t>
  </si>
  <si>
    <t xml:space="preserve">H+_periplasmic                                                                          </t>
  </si>
  <si>
    <t xml:space="preserve">g1p    </t>
  </si>
  <si>
    <t xml:space="preserve">a-D-glucose_1-phosphate                                                                 </t>
  </si>
  <si>
    <t xml:space="preserve">glycg  </t>
  </si>
  <si>
    <t xml:space="preserve">glycogen                                                                                </t>
  </si>
  <si>
    <t xml:space="preserve">sulfate_external                                                                        </t>
  </si>
  <si>
    <t xml:space="preserve">sulfate                                                                                 </t>
  </si>
  <si>
    <t xml:space="preserve">adpSO4 </t>
  </si>
  <si>
    <t xml:space="preserve">adenosine_5'-phosphosulfate                                                             </t>
  </si>
  <si>
    <t xml:space="preserve">papSO4 </t>
  </si>
  <si>
    <t xml:space="preserve">phosphoadenosine-5'-phosphosulfate                                                      </t>
  </si>
  <si>
    <t xml:space="preserve">adbp   </t>
  </si>
  <si>
    <t xml:space="preserve">adenosine_3',5'-bisphosphate                                                            </t>
  </si>
  <si>
    <t xml:space="preserve">sulfite                                                                                 </t>
  </si>
  <si>
    <t xml:space="preserve">H2S    </t>
  </si>
  <si>
    <t xml:space="preserve">hydrogen_sulfide                                                                        </t>
  </si>
  <si>
    <t xml:space="preserve">othrdx </t>
  </si>
  <si>
    <t xml:space="preserve">oxidized_thioredoxin                                                                    </t>
  </si>
  <si>
    <t xml:space="preserve">rthrdx </t>
  </si>
  <si>
    <t xml:space="preserve">reduced_thioredoxin                                                                     </t>
  </si>
  <si>
    <t xml:space="preserve">malCoA </t>
  </si>
  <si>
    <t xml:space="preserve">malonyl-CoA                                                                             </t>
  </si>
  <si>
    <t xml:space="preserve">holACP </t>
  </si>
  <si>
    <t xml:space="preserve">holo-[ACP]                                                                              </t>
  </si>
  <si>
    <t xml:space="preserve">malACP </t>
  </si>
  <si>
    <t xml:space="preserve">malonyl-[ACP]                                                                           </t>
  </si>
  <si>
    <t xml:space="preserve">hdaACP </t>
  </si>
  <si>
    <t xml:space="preserve">hexadecanoyl-[ACP]                                                                      </t>
  </si>
  <si>
    <t xml:space="preserve">odaACP </t>
  </si>
  <si>
    <t xml:space="preserve">octadecanoyl-[ACP]                                                                      </t>
  </si>
  <si>
    <t xml:space="preserve">lip    </t>
  </si>
  <si>
    <t xml:space="preserve">lipid                                                                                   </t>
  </si>
  <si>
    <t xml:space="preserve">polACP </t>
  </si>
  <si>
    <t xml:space="preserve">palmitoleic-[acp]                                                                       </t>
  </si>
  <si>
    <t xml:space="preserve">olACP  </t>
  </si>
  <si>
    <t xml:space="preserve">oleic-[acp]                                                                             </t>
  </si>
  <si>
    <t xml:space="preserve">E      </t>
  </si>
  <si>
    <t xml:space="preserve">L-glutamate                                                                             </t>
  </si>
  <si>
    <t xml:space="preserve">D      </t>
  </si>
  <si>
    <t xml:space="preserve">L-aspartate                                                                             </t>
  </si>
  <si>
    <t xml:space="preserve">Q      </t>
  </si>
  <si>
    <t xml:space="preserve">L-glutamine                                                                             </t>
  </si>
  <si>
    <t xml:space="preserve">N      </t>
  </si>
  <si>
    <t xml:space="preserve">L-asparagine                                                                            </t>
  </si>
  <si>
    <t xml:space="preserve">V      </t>
  </si>
  <si>
    <t xml:space="preserve">L-valine                                                                                </t>
  </si>
  <si>
    <t xml:space="preserve">A      </t>
  </si>
  <si>
    <t xml:space="preserve">L-alanine                                                                               </t>
  </si>
  <si>
    <t xml:space="preserve">alac   </t>
  </si>
  <si>
    <t xml:space="preserve">(S)-2-acetolactate                                                                      </t>
  </si>
  <si>
    <t xml:space="preserve">dhmbut </t>
  </si>
  <si>
    <t xml:space="preserve">2ipmal </t>
  </si>
  <si>
    <t xml:space="preserve">(2S)-2-isopropylmalate                                                                  </t>
  </si>
  <si>
    <t xml:space="preserve">ipmale </t>
  </si>
  <si>
    <t xml:space="preserve">2-isopropylmaleate                                                                      </t>
  </si>
  <si>
    <t xml:space="preserve">3ipmal </t>
  </si>
  <si>
    <t xml:space="preserve">(2R,3S)-3-isopropylmalate                                                               </t>
  </si>
  <si>
    <t xml:space="preserve">4-methyl-2-oxopentanoate                                                                </t>
  </si>
  <si>
    <t xml:space="preserve">L      </t>
  </si>
  <si>
    <t xml:space="preserve">L-leucine                                                                               </t>
  </si>
  <si>
    <t xml:space="preserve">Dp     </t>
  </si>
  <si>
    <t xml:space="preserve">L-aspartyl-4-phosphate                                                                  </t>
  </si>
  <si>
    <t xml:space="preserve">Dsa    </t>
  </si>
  <si>
    <t xml:space="preserve">L-aspartate-semialdehyde                                                                </t>
  </si>
  <si>
    <t xml:space="preserve">hS     </t>
  </si>
  <si>
    <t xml:space="preserve">L-homoserine                                                                            </t>
  </si>
  <si>
    <t xml:space="preserve">phS    </t>
  </si>
  <si>
    <t xml:space="preserve">O-phospho-L-homoserine                                                                  </t>
  </si>
  <si>
    <t xml:space="preserve">T      </t>
  </si>
  <si>
    <t xml:space="preserve">L-threonine                                                                             </t>
  </si>
  <si>
    <t xml:space="preserve">obut   </t>
  </si>
  <si>
    <t xml:space="preserve">2-oxobutanoate                                                                          </t>
  </si>
  <si>
    <t xml:space="preserve">ahbut  </t>
  </si>
  <si>
    <t xml:space="preserve">I      </t>
  </si>
  <si>
    <t xml:space="preserve">L-isoleucine                                                                            </t>
  </si>
  <si>
    <t xml:space="preserve">aE     </t>
  </si>
  <si>
    <t xml:space="preserve">N-acetyl-L-glutamate                                                                    </t>
  </si>
  <si>
    <t xml:space="preserve">aEp    </t>
  </si>
  <si>
    <t xml:space="preserve">N-acetylglutamyl-phosphate                                                              </t>
  </si>
  <si>
    <t xml:space="preserve">aEsa   </t>
  </si>
  <si>
    <t xml:space="preserve">N-acetyl-L-glutamate_5-semialdehyde                                                     </t>
  </si>
  <si>
    <t xml:space="preserve">aorn   </t>
  </si>
  <si>
    <t xml:space="preserve">N-acetyl-L-ornithine                                                                    </t>
  </si>
  <si>
    <t xml:space="preserve">orn    </t>
  </si>
  <si>
    <t xml:space="preserve">L-ornithine                                                                             </t>
  </si>
  <si>
    <t xml:space="preserve">carbp  </t>
  </si>
  <si>
    <t xml:space="preserve">carbamoyl-phosphate                                                                     </t>
  </si>
  <si>
    <t xml:space="preserve">citr   </t>
  </si>
  <si>
    <t xml:space="preserve">L-citrulline                                                                            </t>
  </si>
  <si>
    <t xml:space="preserve">Rsucc  </t>
  </si>
  <si>
    <t xml:space="preserve">L-arginino-succinate                                                                    </t>
  </si>
  <si>
    <t xml:space="preserve">R      </t>
  </si>
  <si>
    <t xml:space="preserve">L-arginine                                                                              </t>
  </si>
  <si>
    <t xml:space="preserve">S      </t>
  </si>
  <si>
    <t xml:space="preserve">L-serine                                                                                </t>
  </si>
  <si>
    <t xml:space="preserve">thf    </t>
  </si>
  <si>
    <t xml:space="preserve">tetrahydrofolate                                                                        </t>
  </si>
  <si>
    <t xml:space="preserve">G      </t>
  </si>
  <si>
    <t xml:space="preserve">glycine                                                                                 </t>
  </si>
  <si>
    <t xml:space="preserve">mlthf  </t>
  </si>
  <si>
    <t xml:space="preserve">5,10-methylenetetrahydrofolate                                                          </t>
  </si>
  <si>
    <t xml:space="preserve">phpyr  </t>
  </si>
  <si>
    <t xml:space="preserve">3-phospho-hydroxypyruvate                                                               </t>
  </si>
  <si>
    <t xml:space="preserve">pS     </t>
  </si>
  <si>
    <t xml:space="preserve">3-phospho-L-serine                                                                      </t>
  </si>
  <si>
    <t xml:space="preserve">aS     </t>
  </si>
  <si>
    <t xml:space="preserve">O-acetyl-L-serine                                                                       </t>
  </si>
  <si>
    <t xml:space="preserve">C      </t>
  </si>
  <si>
    <t xml:space="preserve">L-cysteine                                                                              </t>
  </si>
  <si>
    <t xml:space="preserve">pphen  </t>
  </si>
  <si>
    <t xml:space="preserve">prephenate                                                                              </t>
  </si>
  <si>
    <t xml:space="preserve">Y      </t>
  </si>
  <si>
    <t xml:space="preserve">L-tyrosine                                                                              </t>
  </si>
  <si>
    <t xml:space="preserve">chor   </t>
  </si>
  <si>
    <t xml:space="preserve">chorismate                                                                              </t>
  </si>
  <si>
    <t xml:space="preserve">anth   </t>
  </si>
  <si>
    <t xml:space="preserve">anthranilate                                                                            </t>
  </si>
  <si>
    <t xml:space="preserve">pribdp </t>
  </si>
  <si>
    <t xml:space="preserve">5-phospho-a-D-ribose_1-diphosphate                                                      </t>
  </si>
  <si>
    <t xml:space="preserve">pranth </t>
  </si>
  <si>
    <t xml:space="preserve">cpadrp </t>
  </si>
  <si>
    <t xml:space="preserve">igp    </t>
  </si>
  <si>
    <t xml:space="preserve">(1S,2R)-1-C-(indol-3-yl)glycerol_3-phosphate                                            </t>
  </si>
  <si>
    <t xml:space="preserve">W      </t>
  </si>
  <si>
    <t xml:space="preserve">L-tryptophan                                                                            </t>
  </si>
  <si>
    <t xml:space="preserve">Ep     </t>
  </si>
  <si>
    <t xml:space="preserve">plcxl  </t>
  </si>
  <si>
    <t xml:space="preserve">(S)-1-pyrroline-5-carboxylate                                                           </t>
  </si>
  <si>
    <t xml:space="preserve">Pro    </t>
  </si>
  <si>
    <t xml:space="preserve">L-proline                                                                               </t>
  </si>
  <si>
    <t xml:space="preserve">hC     </t>
  </si>
  <si>
    <t xml:space="preserve">L-homocysteine                                                                          </t>
  </si>
  <si>
    <t xml:space="preserve">mthf   </t>
  </si>
  <si>
    <t xml:space="preserve">5-methyl-tetrahydrofolate                                                               </t>
  </si>
  <si>
    <t xml:space="preserve">M      </t>
  </si>
  <si>
    <t xml:space="preserve">L-methionine                                                                            </t>
  </si>
  <si>
    <t xml:space="preserve">prATP  </t>
  </si>
  <si>
    <t xml:space="preserve">prAMP  </t>
  </si>
  <si>
    <t xml:space="preserve">pramic </t>
  </si>
  <si>
    <t xml:space="preserve">prfAIC </t>
  </si>
  <si>
    <t xml:space="preserve">phosphoribulosylformimino-AICAR-P                                                       </t>
  </si>
  <si>
    <t xml:space="preserve">eigp   </t>
  </si>
  <si>
    <t xml:space="preserve">D-erythro-imidazole-glycerol-phosphate                                                  </t>
  </si>
  <si>
    <t xml:space="preserve">AICAR  </t>
  </si>
  <si>
    <t xml:space="preserve">aminoimidazole_carboxamide_ribonucleotide                                               </t>
  </si>
  <si>
    <t xml:space="preserve">iap    </t>
  </si>
  <si>
    <t xml:space="preserve">imidazole_acetol-phosphate                                                              </t>
  </si>
  <si>
    <t xml:space="preserve">holp   </t>
  </si>
  <si>
    <t xml:space="preserve">L-histidinol-phosphate                                                                  </t>
  </si>
  <si>
    <t xml:space="preserve">hol    </t>
  </si>
  <si>
    <t xml:space="preserve">histidinol                                                                              </t>
  </si>
  <si>
    <t xml:space="preserve">H      </t>
  </si>
  <si>
    <t xml:space="preserve">L-histidine                                                                             </t>
  </si>
  <si>
    <t xml:space="preserve">thdpl  </t>
  </si>
  <si>
    <t xml:space="preserve">(S)-2,3,4,5-tetrahydrodipicolinate                                                      </t>
  </si>
  <si>
    <t xml:space="preserve">dap    </t>
  </si>
  <si>
    <t xml:space="preserve">L,L-diaminopimelate                                                                     </t>
  </si>
  <si>
    <t xml:space="preserve">mdap   </t>
  </si>
  <si>
    <t xml:space="preserve">meso-diaminopimelate                                                                    </t>
  </si>
  <si>
    <t xml:space="preserve">K      </t>
  </si>
  <si>
    <t xml:space="preserve">L-lysine                                                                                </t>
  </si>
  <si>
    <t xml:space="preserve">dahp   </t>
  </si>
  <si>
    <t xml:space="preserve">3-deoxy-D-arabino-heptulosonate-7-phosphate                                             </t>
  </si>
  <si>
    <t xml:space="preserve">dhq    </t>
  </si>
  <si>
    <t xml:space="preserve">3-dehydroquinate                                                                        </t>
  </si>
  <si>
    <t xml:space="preserve">dhsh   </t>
  </si>
  <si>
    <t xml:space="preserve">3-dehydroshikimate                                                                      </t>
  </si>
  <si>
    <t xml:space="preserve">sh     </t>
  </si>
  <si>
    <t xml:space="preserve">shikimate                                                                               </t>
  </si>
  <si>
    <t xml:space="preserve">shp    </t>
  </si>
  <si>
    <t xml:space="preserve">shikimate-3-phosphate                                                                   </t>
  </si>
  <si>
    <t xml:space="preserve">epshp  </t>
  </si>
  <si>
    <t xml:space="preserve">F      </t>
  </si>
  <si>
    <t xml:space="preserve">L-phenylalanine                                                                         </t>
  </si>
  <si>
    <t xml:space="preserve">prtn   </t>
  </si>
  <si>
    <t xml:space="preserve">protein                                                                                 </t>
  </si>
  <si>
    <t xml:space="preserve">hphpyr </t>
  </si>
  <si>
    <t xml:space="preserve">4-hydroxyphenylpyruvate                                                                 </t>
  </si>
  <si>
    <t xml:space="preserve">ac_e   </t>
  </si>
  <si>
    <t xml:space="preserve">acetate_external                                                                        </t>
  </si>
  <si>
    <t xml:space="preserve">ac     </t>
  </si>
  <si>
    <t xml:space="preserve">acetate                                                                                 </t>
  </si>
  <si>
    <t xml:space="preserve">fthf   </t>
  </si>
  <si>
    <t xml:space="preserve">10-formyl-tetrahydrofolate                                                              </t>
  </si>
  <si>
    <t xml:space="preserve">mnthf  </t>
  </si>
  <si>
    <t xml:space="preserve">5,10-methenyltetrahydrofolate                                                           </t>
  </si>
  <si>
    <t xml:space="preserve">GTP    </t>
  </si>
  <si>
    <t xml:space="preserve">GTP                                                                                     </t>
  </si>
  <si>
    <t xml:space="preserve">GDP    </t>
  </si>
  <si>
    <t xml:space="preserve">GDP                                                                                     </t>
  </si>
  <si>
    <t xml:space="preserve">upphg  </t>
  </si>
  <si>
    <t xml:space="preserve">uroporphyrinogen-III                                                                    </t>
  </si>
  <si>
    <t xml:space="preserve">cppphg </t>
  </si>
  <si>
    <t xml:space="preserve">coproporphyrinogen_III                                                                  </t>
  </si>
  <si>
    <t xml:space="preserve">ppphg  </t>
  </si>
  <si>
    <t xml:space="preserve">protoporphyrinogen_IX                                                                   </t>
  </si>
  <si>
    <t xml:space="preserve">ppph   </t>
  </si>
  <si>
    <t xml:space="preserve">protoporphyrin_IX                                                                       </t>
  </si>
  <si>
    <t xml:space="preserve">Mppph  </t>
  </si>
  <si>
    <t xml:space="preserve">Mg-protoporphyrin                                                                       </t>
  </si>
  <si>
    <t xml:space="preserve">adM    </t>
  </si>
  <si>
    <t xml:space="preserve">S-adenosyl-L-methionine                                                                 </t>
  </si>
  <si>
    <t xml:space="preserve">adhC   </t>
  </si>
  <si>
    <t xml:space="preserve">S-adenosyl-L-homocysteine                                                               </t>
  </si>
  <si>
    <t xml:space="preserve">Mpmme  </t>
  </si>
  <si>
    <t xml:space="preserve">magnesium-protoporphyrin_IX_13-monomethyl_ester                                         </t>
  </si>
  <si>
    <t xml:space="preserve">dvpchd </t>
  </si>
  <si>
    <t xml:space="preserve">divinyl_protochlorophyllide_a                                                           </t>
  </si>
  <si>
    <t xml:space="preserve">chd    </t>
  </si>
  <si>
    <t xml:space="preserve">chlorophyllide_a                                                                        </t>
  </si>
  <si>
    <t xml:space="preserve">phdp   </t>
  </si>
  <si>
    <t xml:space="preserve">phytyl_diphosphate                                                                      </t>
  </si>
  <si>
    <t xml:space="preserve">chl    </t>
  </si>
  <si>
    <t xml:space="preserve">chlorophyll_a                                                                           </t>
  </si>
  <si>
    <t xml:space="preserve">tE     </t>
  </si>
  <si>
    <t xml:space="preserve">tRNA_Glu                                                                                </t>
  </si>
  <si>
    <t xml:space="preserve">EtE    </t>
  </si>
  <si>
    <t xml:space="preserve">L-glutamyl-tRNA_Glu                                                                     </t>
  </si>
  <si>
    <t xml:space="preserve">glutamate-1-semialdehyde                                                                </t>
  </si>
  <si>
    <t xml:space="preserve">alev   </t>
  </si>
  <si>
    <t xml:space="preserve">5-amino-levulinate                                                                      </t>
  </si>
  <si>
    <t xml:space="preserve">pbg    </t>
  </si>
  <si>
    <t xml:space="preserve">porphobilinogen                                                                         </t>
  </si>
  <si>
    <t xml:space="preserve">hmb    </t>
  </si>
  <si>
    <t xml:space="preserve">hydroxymethylbilane                                                                     </t>
  </si>
  <si>
    <t xml:space="preserve">dxup   </t>
  </si>
  <si>
    <t xml:space="preserve">1-deoxy-D-xylulose_5-phosphate                                                          </t>
  </si>
  <si>
    <t xml:space="preserve">mep    </t>
  </si>
  <si>
    <t xml:space="preserve">2-C-methyl-D-erythritol-4-phosphate                                                     </t>
  </si>
  <si>
    <t xml:space="preserve">cdpme  </t>
  </si>
  <si>
    <t xml:space="preserve">4-(cytidine_5'-diphospho)-2-C-methyl-D-erythritol                                       </t>
  </si>
  <si>
    <t xml:space="preserve">pcdpme </t>
  </si>
  <si>
    <t xml:space="preserve">2-phospho-4-(cytidine_5'-diphospho)-2-C-methyl-D-erythritol                             </t>
  </si>
  <si>
    <t xml:space="preserve">mecdp  </t>
  </si>
  <si>
    <t xml:space="preserve">2-C-methyl-D-erythritol-2,4-cyclodiphosphate                                            </t>
  </si>
  <si>
    <t xml:space="preserve">CMP    </t>
  </si>
  <si>
    <t xml:space="preserve">CMP                                                                                     </t>
  </si>
  <si>
    <t xml:space="preserve">hmbdp  </t>
  </si>
  <si>
    <t xml:space="preserve">1-hydroxy-2-methyl-2-(E)-butenyl_4-diphosphate                                          </t>
  </si>
  <si>
    <t xml:space="preserve">ipndp  </t>
  </si>
  <si>
    <t xml:space="preserve">isopentenyl_diphosphate                                                                 </t>
  </si>
  <si>
    <t xml:space="preserve">dmadp  </t>
  </si>
  <si>
    <t xml:space="preserve">dimethylallyl_diphosphate                                                               </t>
  </si>
  <si>
    <t xml:space="preserve">gndp   </t>
  </si>
  <si>
    <t xml:space="preserve">geranyl_diphosphate                                                                     </t>
  </si>
  <si>
    <t xml:space="preserve">fsdp   </t>
  </si>
  <si>
    <t xml:space="preserve">(2E,6E)-farnesyl_diphosphate                                                            </t>
  </si>
  <si>
    <t xml:space="preserve">atggdp </t>
  </si>
  <si>
    <t xml:space="preserve">all-trans-geranyl-geranyl_diphosphate                                                   </t>
  </si>
  <si>
    <t xml:space="preserve">H2O2   </t>
  </si>
  <si>
    <t xml:space="preserve">hydrogen_peroxide                                                                       </t>
  </si>
  <si>
    <t xml:space="preserve">ino    </t>
  </si>
  <si>
    <t xml:space="preserve">inosine                                                                                 </t>
  </si>
  <si>
    <t xml:space="preserve">ads    </t>
  </si>
  <si>
    <t xml:space="preserve">adenosine                                                                               </t>
  </si>
  <si>
    <t xml:space="preserve">CTP    </t>
  </si>
  <si>
    <t xml:space="preserve">CTP                                                                                     </t>
  </si>
  <si>
    <t xml:space="preserve">IMP    </t>
  </si>
  <si>
    <t xml:space="preserve">IMP                                                                                     </t>
  </si>
  <si>
    <t xml:space="preserve">Mg2+_e </t>
  </si>
  <si>
    <t xml:space="preserve">magnesium2+_external                                                                    </t>
  </si>
  <si>
    <t xml:space="preserve">Mg2+   </t>
  </si>
  <si>
    <t xml:space="preserve">magnesium2+                                                                             </t>
  </si>
  <si>
    <t xml:space="preserve">priba  </t>
  </si>
  <si>
    <t xml:space="preserve">5-phospho-b-D-ribosyl-amine                                                             </t>
  </si>
  <si>
    <t xml:space="preserve">pribga </t>
  </si>
  <si>
    <t xml:space="preserve">apribi </t>
  </si>
  <si>
    <t xml:space="preserve">5-amino-1-(5-phospho-D-ribosyl)imidazole                                                </t>
  </si>
  <si>
    <t xml:space="preserve">apricx </t>
  </si>
  <si>
    <t xml:space="preserve">5-amino-1-(5-phospho-D-ribosyl)imidazole-4-carboxylate                                  </t>
  </si>
  <si>
    <t xml:space="preserve">prscai </t>
  </si>
  <si>
    <t xml:space="preserve">5'-phosphoribosyl-4-(N-succinocarboxamide)-5-aminoimidazole                             </t>
  </si>
  <si>
    <t xml:space="preserve">XMP    </t>
  </si>
  <si>
    <t xml:space="preserve">XMP                                                                                     </t>
  </si>
  <si>
    <t xml:space="preserve">GMP    </t>
  </si>
  <si>
    <t xml:space="preserve">GMP                                                                                     </t>
  </si>
  <si>
    <t xml:space="preserve">dGDP   </t>
  </si>
  <si>
    <t xml:space="preserve">dGDP                                                                                    </t>
  </si>
  <si>
    <t xml:space="preserve">dGMP   </t>
  </si>
  <si>
    <t xml:space="preserve">dGMP                                                                                    </t>
  </si>
  <si>
    <t xml:space="preserve">dGTP   </t>
  </si>
  <si>
    <t xml:space="preserve">dGTP                                                                                    </t>
  </si>
  <si>
    <t xml:space="preserve">adsucc </t>
  </si>
  <si>
    <t xml:space="preserve">adenylo-succinate                                                                       </t>
  </si>
  <si>
    <t xml:space="preserve">dADP   </t>
  </si>
  <si>
    <t xml:space="preserve">dADP                                                                                    </t>
  </si>
  <si>
    <t xml:space="preserve">dATP   </t>
  </si>
  <si>
    <t xml:space="preserve">dATP                                                                                    </t>
  </si>
  <si>
    <t xml:space="preserve">cmD    </t>
  </si>
  <si>
    <t xml:space="preserve">N-carbamoyl-L-aspartate                                                                 </t>
  </si>
  <si>
    <t xml:space="preserve">dhoro  </t>
  </si>
  <si>
    <t xml:space="preserve">(S)-dihydroorotate                                                                      </t>
  </si>
  <si>
    <t xml:space="preserve">oro    </t>
  </si>
  <si>
    <t xml:space="preserve">orotate                                                                                 </t>
  </si>
  <si>
    <t xml:space="preserve">orop   </t>
  </si>
  <si>
    <t xml:space="preserve">orotidine-5'-phosphate                                                                  </t>
  </si>
  <si>
    <t xml:space="preserve">UMP    </t>
  </si>
  <si>
    <t xml:space="preserve">UDP    </t>
  </si>
  <si>
    <t xml:space="preserve">UDP                                                                                     </t>
  </si>
  <si>
    <t xml:space="preserve">UTP    </t>
  </si>
  <si>
    <t xml:space="preserve">UTP                                                                                     </t>
  </si>
  <si>
    <t xml:space="preserve">CDP    </t>
  </si>
  <si>
    <t xml:space="preserve">CDP                                                                                     </t>
  </si>
  <si>
    <t xml:space="preserve">dCDP   </t>
  </si>
  <si>
    <t xml:space="preserve">dCDP                                                                                    </t>
  </si>
  <si>
    <t xml:space="preserve">dCTP   </t>
  </si>
  <si>
    <t xml:space="preserve">dCTP                                                                                    </t>
  </si>
  <si>
    <t xml:space="preserve">dUTP   </t>
  </si>
  <si>
    <t xml:space="preserve">dUTP                                                                                    </t>
  </si>
  <si>
    <t xml:space="preserve">dUMP   </t>
  </si>
  <si>
    <t xml:space="preserve">dUMP                                                                                    </t>
  </si>
  <si>
    <t xml:space="preserve">dUDP   </t>
  </si>
  <si>
    <t xml:space="preserve">dUDP                                                                                    </t>
  </si>
  <si>
    <t xml:space="preserve">dTMP   </t>
  </si>
  <si>
    <t xml:space="preserve">dTMP                                                                                    </t>
  </si>
  <si>
    <t xml:space="preserve">dTDP   </t>
  </si>
  <si>
    <t xml:space="preserve">dTDP                                                                                    </t>
  </si>
  <si>
    <t xml:space="preserve">dTTP   </t>
  </si>
  <si>
    <t xml:space="preserve">dTTP                                                                                    </t>
  </si>
  <si>
    <t xml:space="preserve">DNA    </t>
  </si>
  <si>
    <t xml:space="preserve">DNA                                                                                     </t>
  </si>
  <si>
    <t xml:space="preserve">RNA    </t>
  </si>
  <si>
    <t xml:space="preserve">RNA                                                                                     </t>
  </si>
  <si>
    <t xml:space="preserve">biom   </t>
  </si>
  <si>
    <t xml:space="preserve">biomass                                                                                 </t>
  </si>
  <si>
    <t xml:space="preserve">ATPm   </t>
  </si>
  <si>
    <t xml:space="preserve">ATP_maintenance                                                                         </t>
  </si>
  <si>
    <t xml:space="preserve">2pgly  </t>
  </si>
  <si>
    <t xml:space="preserve">2-phosphoglycolate                                                                      </t>
  </si>
  <si>
    <t xml:space="preserve">glyco  </t>
  </si>
  <si>
    <t xml:space="preserve">glycolate                                                                               </t>
  </si>
  <si>
    <t xml:space="preserve">glyox  </t>
  </si>
  <si>
    <t xml:space="preserve">glyoxylate                                                                              </t>
  </si>
  <si>
    <t xml:space="preserve">hpyr   </t>
  </si>
  <si>
    <t xml:space="preserve">hydroxypyruvate                                                                         </t>
  </si>
  <si>
    <t xml:space="preserve">glyc   </t>
  </si>
  <si>
    <t xml:space="preserve">D-glycerate                                                                             </t>
  </si>
  <si>
    <t xml:space="preserve">Cthn   </t>
  </si>
  <si>
    <t xml:space="preserve">L-cystathionine                                                                         </t>
  </si>
  <si>
    <t>1 ac + 1 ATP + 1 CoA = 1 acCoA + 1 AMP + 1 pp</t>
  </si>
  <si>
    <t>1 acCoA + 1 NADH + 1 H+ = 1 aca + 1 NAD+ + 1 CoA</t>
  </si>
  <si>
    <t>1 pyr + 1 NADH + 1 H+ = 1 lac + 1 NAD+</t>
  </si>
  <si>
    <t>tlr0455</t>
  </si>
  <si>
    <t>tlr1630</t>
  </si>
  <si>
    <t>tlr1631</t>
  </si>
  <si>
    <t>tlr1530</t>
  </si>
  <si>
    <t>tsr1541</t>
  </si>
  <si>
    <t>tsr1542</t>
  </si>
  <si>
    <t>tsl2052</t>
  </si>
  <si>
    <t>tsr1074</t>
  </si>
  <si>
    <t>tll0444</t>
  </si>
  <si>
    <t>tlr2075</t>
  </si>
  <si>
    <t>tll2409</t>
  </si>
  <si>
    <t>tll1284</t>
  </si>
  <si>
    <t>tll1285</t>
  </si>
  <si>
    <t>tsr1967</t>
  </si>
  <si>
    <t>tll2464</t>
  </si>
  <si>
    <t>tll2057</t>
  </si>
  <si>
    <t>tlr0493</t>
  </si>
  <si>
    <t>tlr0796</t>
  </si>
  <si>
    <t>tlr0797</t>
  </si>
  <si>
    <t>tlr0960</t>
  </si>
  <si>
    <t>tsr1416</t>
  </si>
  <si>
    <t>tsl2479</t>
  </si>
  <si>
    <t>tsr0877</t>
  </si>
  <si>
    <t>tlr0731</t>
  </si>
  <si>
    <t>tlr0732</t>
  </si>
  <si>
    <t>tlr2411</t>
  </si>
  <si>
    <t>tsr2273</t>
  </si>
  <si>
    <t>tsr0813</t>
  </si>
  <si>
    <t>tll0487</t>
  </si>
  <si>
    <t>tlr1236</t>
  </si>
  <si>
    <t>tlr1656</t>
  </si>
  <si>
    <t>tsl1009</t>
  </si>
  <si>
    <t>NP_681245.1</t>
  </si>
  <si>
    <t>NP_682420.1</t>
  </si>
  <si>
    <t>NP_682421.1</t>
  </si>
  <si>
    <t>473aa</t>
  </si>
  <si>
    <t>NP_682320.1</t>
  </si>
  <si>
    <t>510aa</t>
  </si>
  <si>
    <t>NP_682331.1</t>
  </si>
  <si>
    <t>84aa</t>
  </si>
  <si>
    <t>NP_682332.1</t>
  </si>
  <si>
    <t>45aa</t>
  </si>
  <si>
    <t>NP_682842.1</t>
  </si>
  <si>
    <t>36aa</t>
  </si>
  <si>
    <t>NP_681865.1</t>
  </si>
  <si>
    <t>NP_681234.1</t>
  </si>
  <si>
    <t>272aa</t>
  </si>
  <si>
    <t>NP_682865.1</t>
  </si>
  <si>
    <t>NP_683199.1</t>
  </si>
  <si>
    <t>134aa</t>
  </si>
  <si>
    <t>NP_682074.1</t>
  </si>
  <si>
    <t>175aa</t>
  </si>
  <si>
    <t>NP_682075.1</t>
  </si>
  <si>
    <t>163aa</t>
  </si>
  <si>
    <t>NP_682757.1</t>
  </si>
  <si>
    <t>62aa</t>
  </si>
  <si>
    <t>NP_683253.1</t>
  </si>
  <si>
    <t>NP_681283.1</t>
  </si>
  <si>
    <t>116aa</t>
  </si>
  <si>
    <t>NP_682847.1</t>
  </si>
  <si>
    <t>152aa</t>
  </si>
  <si>
    <t>NP_681585.1</t>
  </si>
  <si>
    <t>NP_681586.1</t>
  </si>
  <si>
    <t>NP_681750.1</t>
  </si>
  <si>
    <t>NP_682206.1</t>
  </si>
  <si>
    <t>33aa</t>
  </si>
  <si>
    <t>NP_681617.1</t>
  </si>
  <si>
    <t>29aa</t>
  </si>
  <si>
    <t>NP_681667.1</t>
  </si>
  <si>
    <t>NP_681520.1</t>
  </si>
  <si>
    <t>769aa</t>
  </si>
  <si>
    <t>NP_681521.1</t>
  </si>
  <si>
    <t>741aa</t>
  </si>
  <si>
    <t>NP_683201.1</t>
  </si>
  <si>
    <t>164aa</t>
  </si>
  <si>
    <t>NP_683063.1</t>
  </si>
  <si>
    <t>93aa</t>
  </si>
  <si>
    <t>NP_681602.1</t>
  </si>
  <si>
    <t>39aa</t>
  </si>
  <si>
    <t>NP_681277.1</t>
  </si>
  <si>
    <t>108aa</t>
  </si>
  <si>
    <t>NP_682026.1</t>
  </si>
  <si>
    <t>NP_682446.1</t>
  </si>
  <si>
    <t>130aa</t>
  </si>
  <si>
    <t>NP_681799.1</t>
  </si>
  <si>
    <t>98aa</t>
  </si>
  <si>
    <t>Synechocystis sp.</t>
  </si>
  <si>
    <t>NADP+</t>
  </si>
  <si>
    <t>Mg2+/Mn2+</t>
  </si>
  <si>
    <t>Iron</t>
  </si>
  <si>
    <t>Chloroflexus aurantiacus</t>
  </si>
  <si>
    <t>FAD/heme/Fe-S center/phenazine methosulfate</t>
  </si>
  <si>
    <t>heme</t>
  </si>
  <si>
    <t>Thermosynechococcus elongatus</t>
  </si>
  <si>
    <t>Ca2+/Fe2+/Mn2+</t>
  </si>
  <si>
    <t>beta-carotene/chlorophyll/ferredoxin/phylloquinone/[4Fe-4S] center</t>
  </si>
  <si>
    <t>Synechocystis sp./Synechococcus sp./Synechococcus elongatus/Synechococcus sp./Synechococcus elongatus</t>
  </si>
  <si>
    <t>Anabaena variabilis</t>
  </si>
  <si>
    <t>Synechocystis sp. PCC 6803</t>
  </si>
  <si>
    <t>Mg2+/NaCl</t>
  </si>
  <si>
    <t>FAD/NADP+</t>
  </si>
  <si>
    <t>Synechococcus sp., Synechocystis sp., Synechococcus elongatus, Anabaena sp./Synechococcus sp., Anabaena sp.</t>
  </si>
  <si>
    <t>X</t>
  </si>
  <si>
    <t>Mn2+</t>
  </si>
  <si>
    <t>added to the assay at 10 mM</t>
  </si>
  <si>
    <t>flavin</t>
  </si>
  <si>
    <t>Mg2+</t>
  </si>
  <si>
    <t>S-adenosyl-L-methionine</t>
  </si>
  <si>
    <t>Magnesium</t>
  </si>
  <si>
    <t>NADPH</t>
  </si>
  <si>
    <t>Fe2+/Mg2+</t>
  </si>
  <si>
    <t>NADP+/NADPH</t>
  </si>
  <si>
    <t>Ca2+</t>
  </si>
  <si>
    <t>Synechococcus elongatus PCC 7942</t>
  </si>
  <si>
    <t>specifically stimulated by Ca2+</t>
  </si>
  <si>
    <t>NADPH/NADH</t>
  </si>
  <si>
    <t>much higher activity with NADPH than with NADH</t>
  </si>
  <si>
    <t>pyridoxal 5'phosphate/pyridoxamine 5'-phosphate (vitamin B6)</t>
  </si>
  <si>
    <t>Synechococcus sp.</t>
  </si>
  <si>
    <t>no effect of 15 mM Mg2+ on activity</t>
  </si>
  <si>
    <t>Co2+/Mg2+/Mn2+</t>
  </si>
  <si>
    <t>[4Fe-4S]2+ cluster</t>
  </si>
  <si>
    <t>FMN/NADPH</t>
  </si>
  <si>
    <t>Fe2+ heme</t>
  </si>
  <si>
    <t>Synechocystis sp., Synechocystis sp. PCC6803</t>
  </si>
  <si>
    <t>activated for 30 min by 0.28 mM CO2 and 10 mM MgCk2 at 30C</t>
  </si>
  <si>
    <t>Ca2+/Mg2+/Mn2+</t>
  </si>
  <si>
    <t>Anabaena cylindrica</t>
  </si>
  <si>
    <t>Zn2+</t>
  </si>
  <si>
    <t>Synechocystis sp./Synechocystis sp., Chalmydomonas reinhardtii, Chlorobium limicola</t>
  </si>
  <si>
    <t>Synechocystis sp./Synechococcus elongatus PCC 7942</t>
  </si>
  <si>
    <t>Co2+/Fe2+,3+,Mn2+</t>
  </si>
  <si>
    <t>not necessarily required for activity</t>
  </si>
  <si>
    <t>Arthrospira platensis</t>
  </si>
  <si>
    <t>ADP/ATP</t>
  </si>
  <si>
    <t>Mn2+ or Mg2+</t>
  </si>
  <si>
    <t>required</t>
  </si>
  <si>
    <t>tll1465</t>
  </si>
  <si>
    <t>tlr0803</t>
  </si>
  <si>
    <t>tlr0143</t>
  </si>
  <si>
    <t>T12</t>
  </si>
  <si>
    <t>glyco = glyco_e</t>
  </si>
  <si>
    <t>1 akg + 1 Q + 2 rfdx + 2 H+ = 2 ofdx + 2 E</t>
  </si>
  <si>
    <t>1 2-oxoglutarate + 1 L-glutamine + 2 reduced_ferredoxin + 2 H+ = 2 oxidized_ferredoxin + 2 L-glutamate</t>
  </si>
  <si>
    <t>1 cppphg + 1 O2 + 2 H+ = 1 ppphg + 2 CO2 + 2 H2O</t>
  </si>
  <si>
    <t>H+</t>
  </si>
  <si>
    <t>ADP</t>
  </si>
  <si>
    <t>AMP</t>
  </si>
  <si>
    <t>NAD+</t>
  </si>
  <si>
    <t>H2O</t>
  </si>
  <si>
    <t>GDP</t>
  </si>
  <si>
    <t>glyco_e</t>
  </si>
  <si>
    <t>PS5</t>
  </si>
  <si>
    <t>2 H+ + 1 pqn + 2 rfdx = 1 pql + 2 ofdx</t>
  </si>
  <si>
    <t>glycolate_external</t>
  </si>
  <si>
    <t>Sucrose Biosynthesis</t>
  </si>
  <si>
    <t>2.7.7.9</t>
  </si>
  <si>
    <t>1 a-D-glucose_1-phosphate + 1 UTP + 1 H+ = 1 UDP-a-D-glucose + 1 diphosphate</t>
  </si>
  <si>
    <t>glucose-1-phosphate thymidylyltransferase rfbA</t>
  </si>
  <si>
    <t>tll0457</t>
  </si>
  <si>
    <t>2.4.1.14</t>
  </si>
  <si>
    <t>tlr0582</t>
  </si>
  <si>
    <t>sucrose phosphate synthase sps</t>
  </si>
  <si>
    <t>3.1.3.24</t>
  </si>
  <si>
    <t>1 sucrose_6F-phosphate + 1 H2O = 1 sucrose + 1 phosphate</t>
  </si>
  <si>
    <t>PR8</t>
  </si>
  <si>
    <t>2 glyoxylate + 1 H+ = 1 CO2 + 1 tartronate_semialdehyde</t>
  </si>
  <si>
    <t>2 glyox + 1 H+ = 1 CO2 + 1 tarsa</t>
  </si>
  <si>
    <t>PR9</t>
  </si>
  <si>
    <t>1 tartronate_semialdehyde + 1 NADH + 1 H+ = 1 D-glycerate + 1 NAD+</t>
  </si>
  <si>
    <t>1 tarsa + 1 NADH + 1 H+ = 1 glyc + 1 NAD+</t>
  </si>
  <si>
    <t>tartronate semialdehyde reductase</t>
  </si>
  <si>
    <t>glyoxylate carboligase</t>
  </si>
  <si>
    <t>tarsa</t>
  </si>
  <si>
    <t>tartronate_semialdehyde</t>
  </si>
  <si>
    <t>PYR8</t>
  </si>
  <si>
    <t>1 acetaldehyde + 1 NAD+ + 1 H2O = 1 acetate + 1 NADH + 2 H+</t>
  </si>
  <si>
    <t>1 aca + 1 NAD+ + 1 H2O = 1 ac + 1 NADH + 2 H+</t>
  </si>
  <si>
    <t>1.2.1.3</t>
  </si>
  <si>
    <t>PYR9</t>
  </si>
  <si>
    <t>T13</t>
  </si>
  <si>
    <t>T14</t>
  </si>
  <si>
    <t>1 lac = 1 lac_e</t>
  </si>
  <si>
    <t>1 etoh = 1 etoh_e</t>
  </si>
  <si>
    <t>etoh</t>
  </si>
  <si>
    <t>etoh_e</t>
  </si>
  <si>
    <t>ethanol</t>
  </si>
  <si>
    <t>ethanol_external</t>
  </si>
  <si>
    <t>lac</t>
  </si>
  <si>
    <t>lac_e</t>
  </si>
  <si>
    <t>lactate</t>
  </si>
  <si>
    <t>lactate_external</t>
  </si>
  <si>
    <t>aca</t>
  </si>
  <si>
    <t>acetaldehyde</t>
  </si>
  <si>
    <t>1 aca + 1 NADH + 1 H+ = 1 etoh + 1 NAD+</t>
  </si>
  <si>
    <t>sucrose phosphate phosphatase</t>
  </si>
  <si>
    <t>1 g1p + 1 UTP + 1 H+ = 1 UDPg + 1 pp</t>
  </si>
  <si>
    <t>1 suc6p + 1 H2O = 1 suc + 1 p</t>
  </si>
  <si>
    <t>UDPg</t>
  </si>
  <si>
    <t>UDP-a-D-glucose</t>
  </si>
  <si>
    <t>suc6p</t>
  </si>
  <si>
    <t>sucrose_6F-phosphate</t>
  </si>
  <si>
    <t>suc</t>
  </si>
  <si>
    <t>sucrose</t>
  </si>
  <si>
    <t>suc_e</t>
  </si>
  <si>
    <t>sucrose_external</t>
  </si>
  <si>
    <t>T15</t>
  </si>
  <si>
    <t>1 suc = 1 suc_e</t>
  </si>
  <si>
    <t>1 UDPg + 1 f6p = 1 suc6p + 1 UDP + 1 H+</t>
  </si>
  <si>
    <t>NADP+?</t>
  </si>
  <si>
    <t>no cyanobacteria listed in BRENDA</t>
  </si>
  <si>
    <t>Anabaena sp.</t>
  </si>
  <si>
    <t>Ca2+/Mn2+?</t>
  </si>
  <si>
    <t>Phormidium sp.</t>
  </si>
  <si>
    <t>thiamine diphosphate?</t>
  </si>
  <si>
    <t>Ca2+/Mg2+?</t>
  </si>
  <si>
    <t>no requirements for Chlorella/Chlorobium</t>
  </si>
  <si>
    <t>(1.2.4.1)</t>
  </si>
  <si>
    <t>NAD+/thiamine diphosphate?</t>
  </si>
  <si>
    <t>NADPH?</t>
  </si>
  <si>
    <t>Coccochloris peniocystis</t>
  </si>
  <si>
    <t>Co2+/Mg2+/Mn2+/NaCl/Zn2+?</t>
  </si>
  <si>
    <t>NAD+/NADH?</t>
  </si>
  <si>
    <t>Chlamydomonas moewusii</t>
  </si>
  <si>
    <t>Zinc?</t>
  </si>
  <si>
    <t>Co2+/Mg2+/Mn2+/Zn2+</t>
  </si>
  <si>
    <t>Chlamydomonas reinhardtii, Synechococcus elongatus PCC 7942; divalent cation required</t>
  </si>
  <si>
    <t>Pyridoxal 5'-phosphate?</t>
  </si>
  <si>
    <t>Chlamydomonas reinhardtii</t>
  </si>
  <si>
    <t>Gloeomonas sp.</t>
  </si>
  <si>
    <t>Mg2+?</t>
  </si>
  <si>
    <t>Gloeomonas sp., required</t>
  </si>
  <si>
    <t>Arthrospira platensis, activates</t>
  </si>
  <si>
    <t>K+, Mg2+, Mn2+</t>
  </si>
  <si>
    <t>Chlamydomonas reinhardtii, not activated by Cu2+ or Na+</t>
  </si>
  <si>
    <t>siroheme</t>
  </si>
  <si>
    <t>4Fe-4S?</t>
  </si>
  <si>
    <t>Ca2+/Mg2+</t>
  </si>
  <si>
    <t>Chlorella pyrenoidosa/Arthrospira platensis, Chlorella pyrenoidosa</t>
  </si>
  <si>
    <t>Iron?</t>
  </si>
  <si>
    <t>E. coli</t>
  </si>
  <si>
    <t>cytochrome c-553</t>
  </si>
  <si>
    <t>Iron-sulfur cluster</t>
  </si>
  <si>
    <t>Anabaena sp., Nostoc sp., Synechococcus elongatus PCC 7942, Synechocystis sp.</t>
  </si>
  <si>
    <t>heme a, heme a3</t>
  </si>
  <si>
    <t>copper</t>
  </si>
  <si>
    <t>Synechocystis sp., Synechococcus elongatus PCC 7942</t>
  </si>
  <si>
    <t>cannot find this enzyme in BRENDA</t>
  </si>
  <si>
    <t>Cu2+, Fe2+/Mg2+/Zn2+</t>
  </si>
  <si>
    <t>Chlamyodmonas reinhardtii/Dunaliella salina, Chlamydomonas reinhardtii, Anabaena sp., Synechocystis sp./Chlamydomonas reinhardtii, Synechocystis sp.</t>
  </si>
  <si>
    <t>in Anabaena, Pseudanabaena, and Synechocystis sp. absolutely dependend on divalent cations, poor activity with Mn2+, Cu2+, Fe2+, Zn2+, Co2+ (except for Synechocystis sp. with Zn2+)</t>
  </si>
  <si>
    <t>Synechocystis sp. required, Thermosynechococcus elongatus required</t>
  </si>
  <si>
    <t>biotin?</t>
  </si>
  <si>
    <t>phosphoribosylamine--glycine ligase PurD</t>
  </si>
  <si>
    <t>Chlorella pyrenoidosa, Scenedesmus obliquus no stimulation by iron ions and no stimulation by Mg2+ or Fe2+/Fe3+</t>
  </si>
  <si>
    <t>FAD</t>
  </si>
  <si>
    <t>Fe2S2</t>
  </si>
  <si>
    <t>Scenedesmus obliquus</t>
  </si>
  <si>
    <t>FMN, iron-sulfur center</t>
  </si>
  <si>
    <t>Synechocystis sp., 1 FMN per enzyme molecule</t>
  </si>
  <si>
    <t>Fe2+/iron</t>
  </si>
  <si>
    <t>Synechocystis sp., enzyme contains a single [3Fe-4S] cluster</t>
  </si>
  <si>
    <t>pyridoxal 5'-phosphate</t>
  </si>
  <si>
    <t>Phormidium lapideum, Anabaena cylindrica, Anabaena sp.</t>
  </si>
  <si>
    <t>NAD+/NADH</t>
  </si>
  <si>
    <t>Additional metals for Phormidium and Anabaena</t>
  </si>
  <si>
    <t>FAD/thiamine diphosphate?</t>
  </si>
  <si>
    <t>pyridoxal 5'-phosphate?</t>
  </si>
  <si>
    <t>Arthrospira platensis, dependent on</t>
  </si>
  <si>
    <t>NADP+/NADPH?</t>
  </si>
  <si>
    <t>Synechococcus elongatus</t>
  </si>
  <si>
    <t>Synechococcus elongatus/Chlamydomonas reinhardtii</t>
  </si>
  <si>
    <t>Mg2+/Co2+,Mg2+,Mn2+</t>
  </si>
  <si>
    <t>Chlamydomonas reinhardtii, no specific cofactor</t>
  </si>
  <si>
    <t>T16</t>
  </si>
  <si>
    <t>T17</t>
  </si>
  <si>
    <t>1 pyr = 1 pyr_e</t>
  </si>
  <si>
    <t>1 A = 1 A_e</t>
  </si>
  <si>
    <t>A_e</t>
  </si>
  <si>
    <t>pyr_e</t>
  </si>
  <si>
    <t>pyruvate_external</t>
  </si>
  <si>
    <t>L-alanine_external</t>
  </si>
  <si>
    <t>carbonic anhydrase</t>
  </si>
  <si>
    <t>Biomass</t>
  </si>
  <si>
    <t>pyridoxal 5'-phosphate (2.6.1.57); pyridoxal 5'-phosphate (2.6.1.1, Chlamyodmonas reinhardtii)</t>
  </si>
  <si>
    <t>no metals/ions listed in BRENDA (2.6.1.57); X (2.6.1.1) several different ones listed for Bacillus subtilis but that was all</t>
  </si>
  <si>
    <t>no cofactors listed in BRENDA</t>
  </si>
  <si>
    <t>Mg2+ major listing</t>
  </si>
  <si>
    <t>several different metals/ions listed for Mycobacterium tuberculosis only</t>
  </si>
  <si>
    <t>no cyanobacteria listed</t>
  </si>
  <si>
    <t>Cs+, K+, Na+, NH4+ all commonly listed</t>
  </si>
  <si>
    <t>Mg2+ most commonly listed</t>
  </si>
  <si>
    <t>NAD+/NADH/NADP+/NADPH</t>
  </si>
  <si>
    <t>Mg2+ listed once</t>
  </si>
  <si>
    <t>NADH/NADPH</t>
  </si>
  <si>
    <t>Mg2+ commonly listed</t>
  </si>
  <si>
    <t>no metals/ions listed in BRENDA</t>
  </si>
  <si>
    <t>S-adenosyl-L-methionine; vitamin B12</t>
  </si>
  <si>
    <t>Chromatium; no cyanobacteria listed</t>
  </si>
  <si>
    <t>no bacteria listed in BRENDA</t>
  </si>
  <si>
    <t>13.2 L-alanine + 1.1 L-cysteine + 5.8 L-aspartate + 5.7 L-glutamate + 3.8 L-phenylalanine + 8.5 glycine + 1.2 L-histidine + 5.3 L-isoleucine + 3.9 L-lysine + 9.1 L-leucine + 1.9 L-methionine + 3.8 L-asparagine + 3.8 L-proline + 5.6 L-glutamine + 6.2 L-arginine + 4.9 L-serine + 5.2 L-threonine + 6.6 L-valine + 1.7 L-tryptophan + 2.9 L-tyrosine + 100 ATP + 198 GTP + 298 H2O = 1 protein + 100 AMP + 100 diphosphate + 198 GDP + 198 phosphate + 298 H+</t>
  </si>
  <si>
    <t>Formula</t>
  </si>
  <si>
    <t>O</t>
  </si>
  <si>
    <t>charge</t>
  </si>
  <si>
    <t>FW</t>
  </si>
  <si>
    <t>diphosphate</t>
  </si>
  <si>
    <r>
      <t>C</t>
    </r>
    <r>
      <rPr>
        <vertAlign val="subscript"/>
        <sz val="11"/>
        <color rgb="FF333333"/>
        <rFont val="Calibri"/>
        <family val="2"/>
        <scheme val="minor"/>
      </rPr>
      <t>10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12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5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12</t>
    </r>
    <r>
      <rPr>
        <sz val="11"/>
        <color rgb="FF333333"/>
        <rFont val="Calibri"/>
        <family val="2"/>
        <scheme val="minor"/>
      </rPr>
      <t>P</t>
    </r>
    <r>
      <rPr>
        <vertAlign val="subscript"/>
        <sz val="11"/>
        <color rgb="FF333333"/>
        <rFont val="Calibri"/>
        <family val="2"/>
        <scheme val="minor"/>
      </rPr>
      <t>3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</si>
  <si>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9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12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3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13</t>
    </r>
    <r>
      <rPr>
        <sz val="11"/>
        <color rgb="FF333333"/>
        <rFont val="Calibri"/>
        <family val="2"/>
        <scheme val="minor"/>
      </rPr>
      <t>P</t>
    </r>
    <r>
      <rPr>
        <vertAlign val="subscript"/>
        <sz val="11"/>
        <color rgb="FF333333"/>
        <rFont val="Calibri"/>
        <family val="2"/>
        <scheme val="minor"/>
      </rPr>
      <t>3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</si>
  <si>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10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12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5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13</t>
    </r>
    <r>
      <rPr>
        <sz val="11"/>
        <color rgb="FF333333"/>
        <rFont val="Calibri"/>
        <family val="2"/>
        <scheme val="minor"/>
      </rPr>
      <t>P</t>
    </r>
    <r>
      <rPr>
        <vertAlign val="subscript"/>
        <sz val="11"/>
        <color rgb="FF333333"/>
        <rFont val="Calibri"/>
        <family val="2"/>
        <scheme val="minor"/>
      </rPr>
      <t>3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</si>
  <si>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10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13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2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14</t>
    </r>
    <r>
      <rPr>
        <sz val="11"/>
        <color rgb="FF333333"/>
        <rFont val="Calibri"/>
        <family val="2"/>
        <scheme val="minor"/>
      </rPr>
      <t>P</t>
    </r>
    <r>
      <rPr>
        <vertAlign val="subscript"/>
        <sz val="11"/>
        <color rgb="FF333333"/>
        <rFont val="Calibri"/>
        <family val="2"/>
        <scheme val="minor"/>
      </rPr>
      <t>3</t>
    </r>
  </si>
  <si>
    <r>
      <t>HO</t>
    </r>
    <r>
      <rPr>
        <vertAlign val="subscript"/>
        <sz val="11"/>
        <color rgb="FF333333"/>
        <rFont val="Calibri"/>
        <family val="2"/>
        <scheme val="minor"/>
      </rPr>
      <t>7</t>
    </r>
    <r>
      <rPr>
        <sz val="11"/>
        <color rgb="FF333333"/>
        <rFont val="Calibri"/>
        <family val="2"/>
        <scheme val="minor"/>
      </rPr>
      <t>P</t>
    </r>
    <r>
      <rPr>
        <vertAlign val="subscript"/>
        <sz val="11"/>
        <color rgb="FF333333"/>
        <rFont val="Calibri"/>
        <family val="2"/>
        <scheme val="minor"/>
      </rPr>
      <t>2</t>
    </r>
  </si>
  <si>
    <r>
      <t>H</t>
    </r>
    <r>
      <rPr>
        <vertAlign val="subscript"/>
        <sz val="11"/>
        <color rgb="FF333333"/>
        <rFont val="Calibri"/>
        <family val="2"/>
        <scheme val="minor"/>
      </rPr>
      <t>2</t>
    </r>
    <r>
      <rPr>
        <sz val="11"/>
        <color rgb="FF333333"/>
        <rFont val="Calibri"/>
        <family val="2"/>
        <scheme val="minor"/>
      </rPr>
      <t>O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</si>
  <si>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9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12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3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14</t>
    </r>
    <r>
      <rPr>
        <sz val="11"/>
        <color rgb="FF333333"/>
        <rFont val="Calibri"/>
        <family val="2"/>
        <scheme val="minor"/>
      </rPr>
      <t>P</t>
    </r>
    <r>
      <rPr>
        <vertAlign val="subscript"/>
        <sz val="11"/>
        <color rgb="FF333333"/>
        <rFont val="Calibri"/>
        <family val="2"/>
        <scheme val="minor"/>
      </rPr>
      <t>3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</si>
  <si>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10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12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5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14</t>
    </r>
    <r>
      <rPr>
        <sz val="11"/>
        <color rgb="FF333333"/>
        <rFont val="Calibri"/>
        <family val="2"/>
        <scheme val="minor"/>
      </rPr>
      <t>P</t>
    </r>
    <r>
      <rPr>
        <vertAlign val="subscript"/>
        <sz val="11"/>
        <color rgb="FF333333"/>
        <rFont val="Calibri"/>
        <family val="2"/>
        <scheme val="minor"/>
      </rPr>
      <t>3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</si>
  <si>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9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11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2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15</t>
    </r>
    <r>
      <rPr>
        <sz val="11"/>
        <color rgb="FF333333"/>
        <rFont val="Calibri"/>
        <family val="2"/>
        <scheme val="minor"/>
      </rPr>
      <t>P</t>
    </r>
    <r>
      <rPr>
        <vertAlign val="subscript"/>
        <sz val="11"/>
        <color rgb="FF333333"/>
        <rFont val="Calibri"/>
        <family val="2"/>
        <scheme val="minor"/>
      </rPr>
      <t>3</t>
    </r>
  </si>
  <si>
    <t>phosphate</t>
  </si>
  <si>
    <r>
      <t>C</t>
    </r>
    <r>
      <rPr>
        <vertAlign val="subscript"/>
        <sz val="11"/>
        <color rgb="FF333333"/>
        <rFont val="Calibri"/>
        <family val="2"/>
        <scheme val="minor"/>
      </rPr>
      <t>3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7</t>
    </r>
    <r>
      <rPr>
        <sz val="11"/>
        <color rgb="FF333333"/>
        <rFont val="Calibri"/>
        <family val="2"/>
        <scheme val="minor"/>
      </rPr>
      <t>NO</t>
    </r>
    <r>
      <rPr>
        <vertAlign val="subscript"/>
        <sz val="11"/>
        <color rgb="FF333333"/>
        <rFont val="Calibri"/>
        <family val="2"/>
        <scheme val="minor"/>
      </rPr>
      <t>2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</si>
  <si>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3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7</t>
    </r>
    <r>
      <rPr>
        <sz val="11"/>
        <color rgb="FF333333"/>
        <rFont val="Calibri"/>
        <family val="2"/>
        <scheme val="minor"/>
      </rPr>
      <t>NO</t>
    </r>
    <r>
      <rPr>
        <vertAlign val="subscript"/>
        <sz val="11"/>
        <color rgb="FF333333"/>
        <rFont val="Calibri"/>
        <family val="2"/>
        <scheme val="minor"/>
      </rPr>
      <t>2</t>
    </r>
    <r>
      <rPr>
        <sz val="11"/>
        <color rgb="FF333333"/>
        <rFont val="Calibri"/>
        <family val="2"/>
        <scheme val="minor"/>
      </rPr>
      <t>S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</si>
  <si>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4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6</t>
    </r>
    <r>
      <rPr>
        <sz val="11"/>
        <color rgb="FF333333"/>
        <rFont val="Calibri"/>
        <family val="2"/>
        <scheme val="minor"/>
      </rPr>
      <t>NO</t>
    </r>
    <r>
      <rPr>
        <vertAlign val="subscript"/>
        <sz val="11"/>
        <color rgb="FF333333"/>
        <rFont val="Calibri"/>
        <family val="2"/>
        <scheme val="minor"/>
      </rPr>
      <t>4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</si>
  <si>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5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8</t>
    </r>
    <r>
      <rPr>
        <sz val="11"/>
        <color rgb="FF333333"/>
        <rFont val="Calibri"/>
        <family val="2"/>
        <scheme val="minor"/>
      </rPr>
      <t>NO</t>
    </r>
    <r>
      <rPr>
        <vertAlign val="subscript"/>
        <sz val="11"/>
        <color rgb="FF333333"/>
        <rFont val="Calibri"/>
        <family val="2"/>
        <scheme val="minor"/>
      </rPr>
      <t>4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</si>
  <si>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9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11</t>
    </r>
    <r>
      <rPr>
        <sz val="11"/>
        <color rgb="FF333333"/>
        <rFont val="Calibri"/>
        <family val="2"/>
        <scheme val="minor"/>
      </rPr>
      <t>NO</t>
    </r>
    <r>
      <rPr>
        <vertAlign val="subscript"/>
        <sz val="11"/>
        <color rgb="FF333333"/>
        <rFont val="Calibri"/>
        <family val="2"/>
        <scheme val="minor"/>
      </rPr>
      <t>2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</si>
  <si>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2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5</t>
    </r>
    <r>
      <rPr>
        <sz val="11"/>
        <color rgb="FF333333"/>
        <rFont val="Calibri"/>
        <family val="2"/>
        <scheme val="minor"/>
      </rPr>
      <t>NO</t>
    </r>
    <r>
      <rPr>
        <vertAlign val="subscript"/>
        <sz val="11"/>
        <color rgb="FF333333"/>
        <rFont val="Calibri"/>
        <family val="2"/>
        <scheme val="minor"/>
      </rPr>
      <t>2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</si>
  <si>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6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9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3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2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</si>
  <si>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6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13</t>
    </r>
    <r>
      <rPr>
        <sz val="11"/>
        <color rgb="FF333333"/>
        <rFont val="Calibri"/>
        <family val="2"/>
        <scheme val="minor"/>
      </rPr>
      <t>NO</t>
    </r>
    <r>
      <rPr>
        <vertAlign val="subscript"/>
        <sz val="11"/>
        <color rgb="FF333333"/>
        <rFont val="Calibri"/>
        <family val="2"/>
        <scheme val="minor"/>
      </rPr>
      <t>2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</si>
  <si>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6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15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2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2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</si>
  <si>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5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11</t>
    </r>
    <r>
      <rPr>
        <sz val="11"/>
        <color rgb="FF333333"/>
        <rFont val="Calibri"/>
        <family val="2"/>
        <scheme val="minor"/>
      </rPr>
      <t>NO</t>
    </r>
    <r>
      <rPr>
        <vertAlign val="subscript"/>
        <sz val="11"/>
        <color rgb="FF333333"/>
        <rFont val="Calibri"/>
        <family val="2"/>
        <scheme val="minor"/>
      </rPr>
      <t>2</t>
    </r>
    <r>
      <rPr>
        <sz val="11"/>
        <color rgb="FF333333"/>
        <rFont val="Calibri"/>
        <family val="2"/>
        <scheme val="minor"/>
      </rPr>
      <t>S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</si>
  <si>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4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8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2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3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</si>
  <si>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5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9</t>
    </r>
    <r>
      <rPr>
        <sz val="11"/>
        <color rgb="FF333333"/>
        <rFont val="Calibri"/>
        <family val="2"/>
        <scheme val="minor"/>
      </rPr>
      <t>NO</t>
    </r>
    <r>
      <rPr>
        <vertAlign val="subscript"/>
        <sz val="11"/>
        <color rgb="FF333333"/>
        <rFont val="Calibri"/>
        <family val="2"/>
        <scheme val="minor"/>
      </rPr>
      <t>2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</si>
  <si>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5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10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2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3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</si>
  <si>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6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15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4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2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</si>
  <si>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3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7</t>
    </r>
    <r>
      <rPr>
        <sz val="11"/>
        <color rgb="FF333333"/>
        <rFont val="Calibri"/>
        <family val="2"/>
        <scheme val="minor"/>
      </rPr>
      <t>NO</t>
    </r>
    <r>
      <rPr>
        <vertAlign val="subscript"/>
        <sz val="11"/>
        <color rgb="FF333333"/>
        <rFont val="Calibri"/>
        <family val="2"/>
        <scheme val="minor"/>
      </rPr>
      <t>3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</si>
  <si>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4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9</t>
    </r>
    <r>
      <rPr>
        <sz val="11"/>
        <color rgb="FF333333"/>
        <rFont val="Calibri"/>
        <family val="2"/>
        <scheme val="minor"/>
      </rPr>
      <t>NO</t>
    </r>
    <r>
      <rPr>
        <vertAlign val="subscript"/>
        <sz val="11"/>
        <color rgb="FF333333"/>
        <rFont val="Calibri"/>
        <family val="2"/>
        <scheme val="minor"/>
      </rPr>
      <t>3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</si>
  <si>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5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11</t>
    </r>
    <r>
      <rPr>
        <sz val="11"/>
        <color rgb="FF333333"/>
        <rFont val="Calibri"/>
        <family val="2"/>
        <scheme val="minor"/>
      </rPr>
      <t>NO</t>
    </r>
    <r>
      <rPr>
        <vertAlign val="subscript"/>
        <sz val="11"/>
        <color rgb="FF333333"/>
        <rFont val="Calibri"/>
        <family val="2"/>
        <scheme val="minor"/>
      </rPr>
      <t>2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</si>
  <si>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11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12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2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2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</si>
  <si>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9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11</t>
    </r>
    <r>
      <rPr>
        <sz val="11"/>
        <color rgb="FF333333"/>
        <rFont val="Calibri"/>
        <family val="2"/>
        <scheme val="minor"/>
      </rPr>
      <t>NO</t>
    </r>
    <r>
      <rPr>
        <vertAlign val="subscript"/>
        <sz val="11"/>
        <color rgb="FF333333"/>
        <rFont val="Calibri"/>
        <family val="2"/>
        <scheme val="minor"/>
      </rPr>
      <t>3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</si>
  <si>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10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12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5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7</t>
    </r>
    <r>
      <rPr>
        <sz val="11"/>
        <color rgb="FF333333"/>
        <rFont val="Calibri"/>
        <family val="2"/>
        <scheme val="minor"/>
      </rPr>
      <t>P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</si>
  <si>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10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12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5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11</t>
    </r>
    <r>
      <rPr>
        <sz val="11"/>
        <color rgb="FF333333"/>
        <rFont val="Calibri"/>
        <family val="2"/>
        <scheme val="minor"/>
      </rPr>
      <t>P</t>
    </r>
    <r>
      <rPr>
        <vertAlign val="subscript"/>
        <sz val="11"/>
        <color rgb="FF333333"/>
        <rFont val="Calibri"/>
        <family val="2"/>
        <scheme val="minor"/>
      </rPr>
      <t>2</t>
    </r>
  </si>
  <si>
    <r>
      <t>HO</t>
    </r>
    <r>
      <rPr>
        <vertAlign val="subscript"/>
        <sz val="11"/>
        <color rgb="FF333333"/>
        <rFont val="Calibri"/>
        <family val="2"/>
        <scheme val="minor"/>
      </rPr>
      <t>4</t>
    </r>
    <r>
      <rPr>
        <sz val="11"/>
        <color rgb="FF333333"/>
        <rFont val="Calibri"/>
        <family val="2"/>
        <scheme val="minor"/>
      </rPr>
      <t>P</t>
    </r>
  </si>
  <si>
    <t>Glycogen</t>
  </si>
  <si>
    <t>Glucose-1-phosphate</t>
  </si>
  <si>
    <t>Macromolecular fractions</t>
  </si>
  <si>
    <t>g/g cdw</t>
  </si>
  <si>
    <t>mol/g cdw</t>
  </si>
  <si>
    <t>Biomass calculation</t>
  </si>
  <si>
    <r>
      <t>C</t>
    </r>
    <r>
      <rPr>
        <vertAlign val="subscript"/>
        <sz val="11"/>
        <color rgb="FF333333"/>
        <rFont val="Calibri"/>
        <family val="2"/>
        <scheme val="minor"/>
      </rPr>
      <t>6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11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9</t>
    </r>
    <r>
      <rPr>
        <sz val="11"/>
        <color rgb="FF333333"/>
        <rFont val="Calibri"/>
        <family val="2"/>
        <scheme val="minor"/>
      </rPr>
      <t>P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</si>
  <si>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55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71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4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5</t>
    </r>
    <r>
      <rPr>
        <sz val="11"/>
        <color rgb="FF333333"/>
        <rFont val="Calibri"/>
        <family val="2"/>
        <scheme val="minor"/>
      </rPr>
      <t>Mg</t>
    </r>
  </si>
  <si>
    <t>CHON ratio</t>
  </si>
  <si>
    <t>p bonds</t>
  </si>
  <si>
    <t>How much light energy does this correspond with?</t>
  </si>
  <si>
    <t>mol p bonds per g biomass</t>
  </si>
  <si>
    <t>4 hv corresponds with 4 periplasmic H+ (PS1 and PS2 reactions), 4 periplasmic H+ corresponds with 1 phosphate bond (OP6 reaction)</t>
  </si>
  <si>
    <t>Therefore, 1 mol phosphate bonds corresponds with 4 mol photons</t>
  </si>
  <si>
    <t>mol photons per g biomass</t>
  </si>
  <si>
    <t>mmol photons per g biomass</t>
  </si>
  <si>
    <t>2 photons per electron</t>
  </si>
  <si>
    <t>MW (g/mol)</t>
  </si>
  <si>
    <t>per 1 kg cdw</t>
  </si>
  <si>
    <t>mol macromolecule per 1 kg biomass</t>
  </si>
  <si>
    <t>mol p bonds per kg biomass</t>
  </si>
  <si>
    <t>mol electrons per kg biomass</t>
  </si>
  <si>
    <t>mol photons per kg biomass</t>
  </si>
  <si>
    <t>1.1.1.94</t>
  </si>
  <si>
    <t>glycerol-3-phosphate dehydrogenase</t>
  </si>
  <si>
    <t>2.3.1.15</t>
  </si>
  <si>
    <t>2.3.1.51</t>
  </si>
  <si>
    <t>2.7.7.41</t>
  </si>
  <si>
    <t>2.7.8.5</t>
  </si>
  <si>
    <t>1 L-1-phosphatidylglycerol-phosphate + 1 H2O = 1 L-1-phosphatidyl-glycerol + 1 phosphate</t>
  </si>
  <si>
    <t>3.1.3.27</t>
  </si>
  <si>
    <t>phosphatidylglycerophosphatase</t>
  </si>
  <si>
    <t>3.1.3.4</t>
  </si>
  <si>
    <t>phosphatidate phosphatase</t>
  </si>
  <si>
    <t>no EC # assigned</t>
  </si>
  <si>
    <t>1 1,2-diacyl-sn-glycerol + 1 UDP-a-D-sulfoquinovopyranose = 1 sulfoquinovosyldiacylglycerol + 1 UDP + 1 H+</t>
  </si>
  <si>
    <t>SQDG synthase</t>
  </si>
  <si>
    <t>2.4.1.157</t>
  </si>
  <si>
    <t>no EC reaction</t>
  </si>
  <si>
    <t>epimerase</t>
  </si>
  <si>
    <t>2.4.1.241</t>
  </si>
  <si>
    <t>1 1,2-diacyl-3-B-D-galactosyl-sn-glycerol + 1 UDP-a-D-galactose = 1 a,B-digalactosyldiacylglycerol + 1 UDP + 1 H+</t>
  </si>
  <si>
    <t>3.13.1.1</t>
  </si>
  <si>
    <t>1 UDP-a-D-glucose + 1 sulfite + 1 H+ = 1 UDP-a-D-sulfoquinovopyranose + 1 H2O</t>
  </si>
  <si>
    <t>1 UDP-a-D-glucose = 1 UDP-a-D-galactose</t>
  </si>
  <si>
    <t>tll1107</t>
  </si>
  <si>
    <t>tlr0844</t>
  </si>
  <si>
    <t>plsX (KEGG)</t>
  </si>
  <si>
    <t>tlr0042</t>
  </si>
  <si>
    <t>tlr1854</t>
  </si>
  <si>
    <t>tll0398</t>
  </si>
  <si>
    <t>NP_681898.1</t>
  </si>
  <si>
    <t>NP_681634.2</t>
  </si>
  <si>
    <t>NP_680833.1</t>
  </si>
  <si>
    <t>NP_682644.1</t>
  </si>
  <si>
    <t>454aa</t>
  </si>
  <si>
    <t>NP_681188.1</t>
  </si>
  <si>
    <t>383aa</t>
  </si>
  <si>
    <t>tll2111</t>
  </si>
  <si>
    <t>NP_682901.1</t>
  </si>
  <si>
    <t>308aa</t>
  </si>
  <si>
    <t>tlr2206</t>
  </si>
  <si>
    <t>NP_682996.1</t>
  </si>
  <si>
    <t>digalactosyldiacylglycerol (DGDG) synthase DgdA</t>
  </si>
  <si>
    <t>tll2108</t>
  </si>
  <si>
    <t>(NAK55_2261)</t>
  </si>
  <si>
    <t>tll1275</t>
  </si>
  <si>
    <t>(NAK55_0601)</t>
  </si>
  <si>
    <t>NP_682898.1</t>
  </si>
  <si>
    <t>NP_682065.1</t>
  </si>
  <si>
    <t>168aa</t>
  </si>
  <si>
    <t>2.305 dATP + 2.305 dTTP + 2.695 dGTP + 2.695 dCTP = 10 diphosphate + 1 DNA</t>
  </si>
  <si>
    <r>
      <t>C</t>
    </r>
    <r>
      <rPr>
        <vertAlign val="subscript"/>
        <sz val="11"/>
        <color rgb="FF333333"/>
        <rFont val="Trebuchet MS"/>
        <family val="2"/>
      </rPr>
      <t>10</t>
    </r>
    <r>
      <rPr>
        <sz val="10"/>
        <color rgb="FF333333"/>
        <rFont val="Trebuchet MS"/>
        <family val="2"/>
      </rPr>
      <t>H</t>
    </r>
    <r>
      <rPr>
        <vertAlign val="subscript"/>
        <sz val="11"/>
        <color rgb="FF333333"/>
        <rFont val="Trebuchet MS"/>
        <family val="2"/>
      </rPr>
      <t>12</t>
    </r>
    <r>
      <rPr>
        <sz val="10"/>
        <color rgb="FF333333"/>
        <rFont val="Trebuchet MS"/>
        <family val="2"/>
      </rPr>
      <t>N</t>
    </r>
    <r>
      <rPr>
        <vertAlign val="subscript"/>
        <sz val="11"/>
        <color rgb="FF333333"/>
        <rFont val="Trebuchet MS"/>
        <family val="2"/>
      </rPr>
      <t>5</t>
    </r>
    <r>
      <rPr>
        <sz val="10"/>
        <color rgb="FF333333"/>
        <rFont val="Trebuchet MS"/>
        <family val="2"/>
      </rPr>
      <t>O</t>
    </r>
    <r>
      <rPr>
        <vertAlign val="subscript"/>
        <sz val="11"/>
        <color rgb="FF333333"/>
        <rFont val="Trebuchet MS"/>
        <family val="2"/>
      </rPr>
      <t>7</t>
    </r>
    <r>
      <rPr>
        <sz val="10"/>
        <color rgb="FF333333"/>
        <rFont val="Trebuchet MS"/>
        <family val="2"/>
      </rPr>
      <t>P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</si>
  <si>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10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13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2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8</t>
    </r>
    <r>
      <rPr>
        <sz val="11"/>
        <color rgb="FF333333"/>
        <rFont val="Calibri"/>
        <family val="2"/>
        <scheme val="minor"/>
      </rPr>
      <t>P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</si>
  <si>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9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11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2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9</t>
    </r>
    <r>
      <rPr>
        <sz val="11"/>
        <color rgb="FF333333"/>
        <rFont val="Calibri"/>
        <family val="2"/>
        <scheme val="minor"/>
      </rPr>
      <t>P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</si>
  <si>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10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12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5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8</t>
    </r>
    <r>
      <rPr>
        <sz val="11"/>
        <color rgb="FF333333"/>
        <rFont val="Calibri"/>
        <family val="2"/>
        <scheme val="minor"/>
      </rPr>
      <t>P</t>
    </r>
  </si>
  <si>
    <r>
      <t>C</t>
    </r>
    <r>
      <rPr>
        <vertAlign val="subscript"/>
        <sz val="11"/>
        <color rgb="FF333333"/>
        <rFont val="Trebuchet MS"/>
        <family val="2"/>
      </rPr>
      <t>9</t>
    </r>
    <r>
      <rPr>
        <sz val="10"/>
        <color rgb="FF333333"/>
        <rFont val="Trebuchet MS"/>
        <family val="2"/>
      </rPr>
      <t>H</t>
    </r>
    <r>
      <rPr>
        <vertAlign val="subscript"/>
        <sz val="11"/>
        <color rgb="FF333333"/>
        <rFont val="Trebuchet MS"/>
        <family val="2"/>
      </rPr>
      <t>12</t>
    </r>
    <r>
      <rPr>
        <sz val="10"/>
        <color rgb="FF333333"/>
        <rFont val="Trebuchet MS"/>
        <family val="2"/>
      </rPr>
      <t>N</t>
    </r>
    <r>
      <rPr>
        <vertAlign val="subscript"/>
        <sz val="11"/>
        <color rgb="FF333333"/>
        <rFont val="Trebuchet MS"/>
        <family val="2"/>
      </rPr>
      <t>3</t>
    </r>
    <r>
      <rPr>
        <sz val="10"/>
        <color rgb="FF333333"/>
        <rFont val="Trebuchet MS"/>
        <family val="2"/>
      </rPr>
      <t>O</t>
    </r>
    <r>
      <rPr>
        <vertAlign val="subscript"/>
        <sz val="11"/>
        <color rgb="FF333333"/>
        <rFont val="Trebuchet MS"/>
        <family val="2"/>
      </rPr>
      <t>8</t>
    </r>
    <r>
      <rPr>
        <sz val="10"/>
        <color rgb="FF333333"/>
        <rFont val="Trebuchet MS"/>
        <family val="2"/>
      </rPr>
      <t>P</t>
    </r>
  </si>
  <si>
    <t>Lipid Biosynthesis</t>
  </si>
  <si>
    <t>1,2-diacyl-3-B-D-galactosyl-sn-glycerol</t>
  </si>
  <si>
    <t>a,B-digalactosyldiacylglycerol</t>
  </si>
  <si>
    <t>18:0</t>
  </si>
  <si>
    <t>18:1</t>
  </si>
  <si>
    <t>16:0</t>
  </si>
  <si>
    <t>16:1</t>
  </si>
  <si>
    <r>
      <t>C</t>
    </r>
    <r>
      <rPr>
        <vertAlign val="subscript"/>
        <sz val="11"/>
        <color theme="1"/>
        <rFont val="Calibri"/>
        <family val="2"/>
        <scheme val="minor"/>
      </rPr>
      <t>18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35</t>
    </r>
    <r>
      <rPr>
        <sz val="11"/>
        <color theme="1"/>
        <rFont val="Calibri"/>
        <family val="2"/>
        <scheme val="minor"/>
      </rPr>
      <t>O</t>
    </r>
  </si>
  <si>
    <r>
      <t>C</t>
    </r>
    <r>
      <rPr>
        <vertAlign val="subscript"/>
        <sz val="11"/>
        <color theme="1"/>
        <rFont val="Calibri"/>
        <family val="2"/>
        <scheme val="minor"/>
      </rPr>
      <t>18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33</t>
    </r>
    <r>
      <rPr>
        <sz val="11"/>
        <color theme="1"/>
        <rFont val="Calibri"/>
        <family val="2"/>
        <scheme val="minor"/>
      </rPr>
      <t>O</t>
    </r>
  </si>
  <si>
    <r>
      <t>C</t>
    </r>
    <r>
      <rPr>
        <vertAlign val="subscript"/>
        <sz val="11"/>
        <color theme="1"/>
        <rFont val="Calibri"/>
        <family val="2"/>
        <scheme val="minor"/>
      </rPr>
      <t>16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31</t>
    </r>
    <r>
      <rPr>
        <sz val="11"/>
        <color theme="1"/>
        <rFont val="Calibri"/>
        <family val="2"/>
        <scheme val="minor"/>
      </rPr>
      <t>O</t>
    </r>
  </si>
  <si>
    <r>
      <t>C</t>
    </r>
    <r>
      <rPr>
        <vertAlign val="subscript"/>
        <sz val="11"/>
        <color theme="1"/>
        <rFont val="Calibri"/>
        <family val="2"/>
        <scheme val="minor"/>
      </rPr>
      <t>16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29</t>
    </r>
    <r>
      <rPr>
        <sz val="11"/>
        <color theme="1"/>
        <rFont val="Calibri"/>
        <family val="2"/>
        <scheme val="minor"/>
      </rPr>
      <t>O</t>
    </r>
  </si>
  <si>
    <t>PG</t>
  </si>
  <si>
    <t>SQDG</t>
  </si>
  <si>
    <t>DGDG</t>
  </si>
  <si>
    <r>
      <t>C</t>
    </r>
    <r>
      <rPr>
        <vertAlign val="subscript"/>
        <sz val="11"/>
        <color theme="1"/>
        <rFont val="Calibri"/>
        <family val="2"/>
        <scheme val="minor"/>
      </rPr>
      <t>485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761.4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145.6</t>
    </r>
    <r>
      <rPr>
        <sz val="11"/>
        <color theme="1"/>
        <rFont val="Calibri"/>
        <family val="2"/>
        <scheme val="minor"/>
      </rPr>
      <t>N</t>
    </r>
    <r>
      <rPr>
        <vertAlign val="subscript"/>
        <sz val="11"/>
        <color theme="1"/>
        <rFont val="Calibri"/>
        <family val="2"/>
        <scheme val="minor"/>
      </rPr>
      <t>136.2</t>
    </r>
    <r>
      <rPr>
        <sz val="11"/>
        <color theme="1"/>
        <rFont val="Calibri"/>
        <family val="2"/>
        <scheme val="minor"/>
      </rPr>
      <t>S</t>
    </r>
    <r>
      <rPr>
        <vertAlign val="subscript"/>
        <sz val="11"/>
        <color theme="1"/>
        <rFont val="Calibri"/>
        <family val="2"/>
        <scheme val="minor"/>
      </rPr>
      <t>3</t>
    </r>
  </si>
  <si>
    <r>
      <t>C</t>
    </r>
    <r>
      <rPr>
        <vertAlign val="subscript"/>
        <sz val="11"/>
        <color rgb="FF333333"/>
        <rFont val="Trebuchet MS"/>
        <family val="2"/>
      </rPr>
      <t>6</t>
    </r>
    <r>
      <rPr>
        <sz val="10"/>
        <color rgb="FF333333"/>
        <rFont val="Trebuchet MS"/>
        <family val="2"/>
      </rPr>
      <t>H</t>
    </r>
    <r>
      <rPr>
        <vertAlign val="subscript"/>
        <sz val="11"/>
        <color rgb="FF333333"/>
        <rFont val="Trebuchet MS"/>
        <family val="2"/>
      </rPr>
      <t>11</t>
    </r>
    <r>
      <rPr>
        <sz val="10"/>
        <color rgb="FF333333"/>
        <rFont val="Trebuchet MS"/>
        <family val="2"/>
      </rPr>
      <t>O</t>
    </r>
    <r>
      <rPr>
        <vertAlign val="subscript"/>
        <sz val="11"/>
        <color rgb="FF333333"/>
        <rFont val="Trebuchet MS"/>
        <family val="2"/>
      </rPr>
      <t>9</t>
    </r>
    <r>
      <rPr>
        <sz val="10"/>
        <color rgb="FF333333"/>
        <rFont val="Trebuchet MS"/>
        <family val="2"/>
      </rPr>
      <t>P</t>
    </r>
  </si>
  <si>
    <r>
      <t>C</t>
    </r>
    <r>
      <rPr>
        <vertAlign val="subscript"/>
        <sz val="11"/>
        <color rgb="FF333333"/>
        <rFont val="Trebuchet MS"/>
        <family val="2"/>
      </rPr>
      <t>10</t>
    </r>
    <r>
      <rPr>
        <sz val="10"/>
        <color rgb="FF333333"/>
        <rFont val="Trebuchet MS"/>
        <family val="2"/>
      </rPr>
      <t>H</t>
    </r>
    <r>
      <rPr>
        <vertAlign val="subscript"/>
        <sz val="11"/>
        <color rgb="FF333333"/>
        <rFont val="Trebuchet MS"/>
        <family val="2"/>
      </rPr>
      <t>12</t>
    </r>
    <r>
      <rPr>
        <sz val="10"/>
        <color rgb="FF333333"/>
        <rFont val="Trebuchet MS"/>
        <family val="2"/>
      </rPr>
      <t>N</t>
    </r>
    <r>
      <rPr>
        <vertAlign val="subscript"/>
        <sz val="11"/>
        <color rgb="FF333333"/>
        <rFont val="Trebuchet MS"/>
        <family val="2"/>
      </rPr>
      <t>5</t>
    </r>
    <r>
      <rPr>
        <sz val="10"/>
        <color rgb="FF333333"/>
        <rFont val="Trebuchet MS"/>
        <family val="2"/>
      </rPr>
      <t>O</t>
    </r>
    <r>
      <rPr>
        <vertAlign val="subscript"/>
        <sz val="11"/>
        <color rgb="FF333333"/>
        <rFont val="Trebuchet MS"/>
        <family val="2"/>
      </rPr>
      <t>10</t>
    </r>
    <r>
      <rPr>
        <sz val="10"/>
        <color rgb="FF333333"/>
        <rFont val="Trebuchet MS"/>
        <family val="2"/>
      </rPr>
      <t>P</t>
    </r>
    <r>
      <rPr>
        <vertAlign val="subscript"/>
        <sz val="11"/>
        <color rgb="FF333333"/>
        <rFont val="Trebuchet MS"/>
        <family val="2"/>
      </rPr>
      <t>2</t>
    </r>
  </si>
  <si>
    <t>10 a-D-glucose-1-phosphate + 10 ATP = 1 glycogen + 10 ADP + 10 diphosphate</t>
  </si>
  <si>
    <t>sn-glycerol-3-phosphate</t>
  </si>
  <si>
    <t>CDP-diacylglycerol</t>
  </si>
  <si>
    <t>L-1-phosphatidylglycerol-phosphate</t>
  </si>
  <si>
    <t>L-1-phosphatidyl-glycerol</t>
  </si>
  <si>
    <t>1,2-diacyl-sn-glycerol</t>
  </si>
  <si>
    <t>UDP-a-D-sulfoquinovopyranose</t>
  </si>
  <si>
    <t>sulfoquinovosyldiacylglycerol</t>
  </si>
  <si>
    <t>1 1,2-diacyl-sn-glycerol + 1 UDP-a-D-glucose = 1 1,2-diacyl-3-O-(B-D-glucopyranosyl)-sn-glycerol + 1 UDP + 1 H+</t>
  </si>
  <si>
    <t>1 1,2-diacyl-3-O-(B-D-glucopyranosyl)-sn-glycerol = 1 1,2-diacyl-3-B-D-galactosyl-sn-glycerol</t>
  </si>
  <si>
    <t>1,2-diacyl-3-O-(B-D-glucopyranosyl)-sn-glycerol</t>
  </si>
  <si>
    <t>UDP-a-D-galactose</t>
  </si>
  <si>
    <t>1 1,2-diacyl-sn-glycerol_3-phosphate + 1 CTP + 1 H+ = 1 CDP-diacylglycerol + 1 diphosphate</t>
  </si>
  <si>
    <t>1 CDP-diacylglycerol + 1 sn-glycerol_3-phosphate = 1 L-1-phosphatidylglycerol-phosphate + 1 CMP + 1 H+</t>
  </si>
  <si>
    <t>1 1,2-diacyl-sn-glycerol_3-phosphate + 1 H2O = 1 1,2-diacyl-sn-glycerol + 1 phosphate</t>
  </si>
  <si>
    <t>1,2-diacyl-sn-glycerol_3-phosphate</t>
  </si>
  <si>
    <t>1-acyl-sn-glycerol_3-phosphate</t>
  </si>
  <si>
    <t>10 g1p + 10 ATP = 1 glycg + 10 ADP + 10 pp</t>
  </si>
  <si>
    <t>2.305 dATP + 2.305 dTTP + 2.695 dGTP + 2.695 dCTP = 10 pp + 1 DNA</t>
  </si>
  <si>
    <t>13.2 A + 1.1 C + 5.8 D + 5.7 E + 3.8 F + 8.5 G + 1.2 H + 5.3 I + 3.9 K + 9.1 L + 1.9 M + 3.8 N + 3.8 Pro + 5.6 Q + 6.2 R + 4.9 S + 5.2 T + 6.6 V + 1.7 W + 2.9 Y + 100 ATP + 198 GTP + 197.8 H2O = 1 prtn + 100 AMP + 100 pp + 198 GDP + 198 p + 298 H+</t>
  </si>
  <si>
    <r>
      <t>C</t>
    </r>
    <r>
      <rPr>
        <vertAlign val="subscript"/>
        <sz val="11"/>
        <color theme="1"/>
        <rFont val="Calibri"/>
        <family val="2"/>
        <scheme val="minor"/>
      </rPr>
      <t>60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100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50</t>
    </r>
  </si>
  <si>
    <r>
      <t>C</t>
    </r>
    <r>
      <rPr>
        <vertAlign val="subscript"/>
        <sz val="11"/>
        <color theme="1"/>
        <rFont val="Calibri"/>
        <family val="2"/>
        <scheme val="minor"/>
      </rPr>
      <t>97.305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112.305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60</t>
    </r>
    <r>
      <rPr>
        <sz val="11"/>
        <color theme="1"/>
        <rFont val="Calibri"/>
        <family val="2"/>
        <scheme val="minor"/>
      </rPr>
      <t>N</t>
    </r>
    <r>
      <rPr>
        <vertAlign val="subscript"/>
        <sz val="11"/>
        <color theme="1"/>
        <rFont val="Calibri"/>
        <family val="2"/>
        <scheme val="minor"/>
      </rPr>
      <t>37.695</t>
    </r>
    <r>
      <rPr>
        <sz val="11"/>
        <color theme="1"/>
        <rFont val="Calibri"/>
        <family val="2"/>
        <scheme val="minor"/>
      </rPr>
      <t>P</t>
    </r>
    <r>
      <rPr>
        <vertAlign val="subscript"/>
        <sz val="11"/>
        <color theme="1"/>
        <rFont val="Calibri"/>
        <family val="2"/>
        <scheme val="minor"/>
      </rPr>
      <t>10</t>
    </r>
  </si>
  <si>
    <r>
      <t>C</t>
    </r>
    <r>
      <rPr>
        <vertAlign val="subscript"/>
        <sz val="11"/>
        <color theme="1"/>
        <rFont val="Calibri"/>
        <family val="2"/>
        <scheme val="minor"/>
      </rPr>
      <t>95.279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107.918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69.564</t>
    </r>
    <r>
      <rPr>
        <sz val="11"/>
        <color theme="1"/>
        <rFont val="Calibri"/>
        <family val="2"/>
        <scheme val="minor"/>
      </rPr>
      <t>N</t>
    </r>
    <r>
      <rPr>
        <vertAlign val="subscript"/>
        <sz val="11"/>
        <color theme="1"/>
        <rFont val="Calibri"/>
        <family val="2"/>
        <scheme val="minor"/>
      </rPr>
      <t>38.476</t>
    </r>
    <r>
      <rPr>
        <sz val="11"/>
        <color theme="1"/>
        <rFont val="Calibri"/>
        <family val="2"/>
        <scheme val="minor"/>
      </rPr>
      <t>P</t>
    </r>
    <r>
      <rPr>
        <vertAlign val="subscript"/>
        <sz val="11"/>
        <color theme="1"/>
        <rFont val="Calibri"/>
        <family val="2"/>
        <scheme val="minor"/>
      </rPr>
      <t>10</t>
    </r>
  </si>
  <si>
    <t xml:space="preserve"> </t>
  </si>
  <si>
    <t>mol/g</t>
  </si>
  <si>
    <t>B6</t>
  </si>
  <si>
    <t>1 ATP + 1 H2O = 1 ADP + 1 p + 1 H+</t>
  </si>
  <si>
    <t>1 p + 1 ADP + 4 H+_p = 1 ATP + 1 H2O + 3 H+</t>
  </si>
  <si>
    <t>1 phosphate + 1 ADP + 4 H+_periplasmic = 1 ATP + 1 H2O + 3 H+</t>
  </si>
  <si>
    <t>HCO3-_e</t>
  </si>
  <si>
    <t>nitrate/nitrite transport system substrate-binding protein nrtA</t>
  </si>
  <si>
    <t>tlr1350</t>
  </si>
  <si>
    <t>nitrate</t>
  </si>
  <si>
    <t>nitrite</t>
  </si>
  <si>
    <t>nitrate_external</t>
  </si>
  <si>
    <t>sulfate transport system substrate-binding protein sbpA</t>
  </si>
  <si>
    <t>tlr0274</t>
  </si>
  <si>
    <t>Nitrate Assimilation</t>
  </si>
  <si>
    <t>1 nitrate + 1 NADH + 1 H+ = 1 nitrite + 1 NAD+ + 1 H2O</t>
  </si>
  <si>
    <t>nitrate reductase narB</t>
  </si>
  <si>
    <t>1.7.1.1</t>
  </si>
  <si>
    <t>tlr1355</t>
  </si>
  <si>
    <t>1.7.7.1</t>
  </si>
  <si>
    <t>tlr1349</t>
  </si>
  <si>
    <t>ferredoxin-nitrite reductase nirA</t>
  </si>
  <si>
    <t>1.7.7.2</t>
  </si>
  <si>
    <t>NT1</t>
  </si>
  <si>
    <t>NT2</t>
  </si>
  <si>
    <t>NT3</t>
  </si>
  <si>
    <t>NT4</t>
  </si>
  <si>
    <t>NT5</t>
  </si>
  <si>
    <t>NT6</t>
  </si>
  <si>
    <t>NT7</t>
  </si>
  <si>
    <t>NT8</t>
  </si>
  <si>
    <t>NT9</t>
  </si>
  <si>
    <t>NT10</t>
  </si>
  <si>
    <t>NT11</t>
  </si>
  <si>
    <t>NT12</t>
  </si>
  <si>
    <t>NT13</t>
  </si>
  <si>
    <t>NT14</t>
  </si>
  <si>
    <t>NT15</t>
  </si>
  <si>
    <t>NT16</t>
  </si>
  <si>
    <t>NT17</t>
  </si>
  <si>
    <t>NT18</t>
  </si>
  <si>
    <t>NT19</t>
  </si>
  <si>
    <t>NT20</t>
  </si>
  <si>
    <t>NT21</t>
  </si>
  <si>
    <t>NT22</t>
  </si>
  <si>
    <t>NT23</t>
  </si>
  <si>
    <t>NT24</t>
  </si>
  <si>
    <t>NT25</t>
  </si>
  <si>
    <t>NT26</t>
  </si>
  <si>
    <t>NT27</t>
  </si>
  <si>
    <t>NT28</t>
  </si>
  <si>
    <t>NT29</t>
  </si>
  <si>
    <t>NT30</t>
  </si>
  <si>
    <t>NT31</t>
  </si>
  <si>
    <t>NT32</t>
  </si>
  <si>
    <t>NT33</t>
  </si>
  <si>
    <t>NT34</t>
  </si>
  <si>
    <t>NT35</t>
  </si>
  <si>
    <t>NT36</t>
  </si>
  <si>
    <t>NT37</t>
  </si>
  <si>
    <t>NT38</t>
  </si>
  <si>
    <t>NT39</t>
  </si>
  <si>
    <t>NT40</t>
  </si>
  <si>
    <t>NT41</t>
  </si>
  <si>
    <t>NT42</t>
  </si>
  <si>
    <t>NT43</t>
  </si>
  <si>
    <t>NT44</t>
  </si>
  <si>
    <t>NT45</t>
  </si>
  <si>
    <t>NT46</t>
  </si>
  <si>
    <t>NT47</t>
  </si>
  <si>
    <t>NT48</t>
  </si>
  <si>
    <t>NT49</t>
  </si>
  <si>
    <t>NT50</t>
  </si>
  <si>
    <t>NT51</t>
  </si>
  <si>
    <t>NT52</t>
  </si>
  <si>
    <t>NT53</t>
  </si>
  <si>
    <t>1 pqn + 1 NADPH + 5 H+ = 1 NADP+ + 1 pql + 4 H+_p</t>
  </si>
  <si>
    <t>1 plastoquinone + 1 NADPH + 5 H+ = 1 NADP+ + 1 plastoquinol + 4 H+_periplasmic</t>
  </si>
  <si>
    <t>2 ocytc + 1 pql = 2 rcytc + 1 pqn</t>
  </si>
  <si>
    <t>2 pql + 1 O2 + 4 H+ = 2 pqn + 2 H2O + 4 H+_p</t>
  </si>
  <si>
    <t>2 plastoquinol + 1 oxygen + 4 H+ = 2 plastoquinone + 2 H2O + 4 H+_periplasmic</t>
  </si>
  <si>
    <t>1 succ + 1 pqn = 1 fum + 1 pql</t>
  </si>
  <si>
    <t>1 succinate + 1 plastoquinone = 1 fumarate + 1 plastoquinol</t>
  </si>
  <si>
    <t>OP8</t>
  </si>
  <si>
    <t>1 NADH + 1 pqn + 1 H+ = 1 NAD+ + 1 pql</t>
  </si>
  <si>
    <t>1 NADH + 1 plastoquinone + 1 H+ = 1 NAD+ + 1 plastoquinol</t>
  </si>
  <si>
    <t>1.6.5.9</t>
  </si>
  <si>
    <t>NADH dehdrogenase subunit ndhL</t>
  </si>
  <si>
    <t>NADH dehydrogenase subunit 4 ndhD3</t>
  </si>
  <si>
    <t>NADH dehydrogenase subunit J ndhJ</t>
  </si>
  <si>
    <t>tsr0706</t>
  </si>
  <si>
    <t>tlr0905</t>
  </si>
  <si>
    <t>tlr1430</t>
  </si>
  <si>
    <t>OP9</t>
  </si>
  <si>
    <t>1 NADPH + 1 pqn + 1 H+ = 1 NADP+ + 1 pql</t>
  </si>
  <si>
    <t>1 NADPH + 1 plastoquinone + 1 H+ = 1 NADP+ + 1 plastoquinol</t>
  </si>
  <si>
    <t>heme-copper quinol oxidase subunit II CtaC</t>
  </si>
  <si>
    <t>cytochrome oxidase d subunit II cydB</t>
  </si>
  <si>
    <t>1 hdaACP + 2 rfdx + 1 O2 + 2 H+ = polACP + 2 ofdx + 2 H2O</t>
  </si>
  <si>
    <t>1 hexadecanoyl-[acp] + 2 reduced_ferredoxin + 1 oxygen + 2 H+ = 1 palmitoleic-[acp] + 2 oxidized_ferredoxin + 2 H2O</t>
  </si>
  <si>
    <t>1 odaACP + 2 rfdx + 1 O2 + 2 H+ = olACP + 2 ofdx + 2 H2O</t>
  </si>
  <si>
    <t>1 octadecanoyl-[acp] + 2 reduced_ferredoxin + 1 oxygen  + 2 H+= 1 oleic-[acp] + 2 oxidized_ferredoxin + 2 H2O</t>
  </si>
  <si>
    <t>1 ammonium + 1 L-glutamate + 1 ATP = 1 L-glutamine + 1 ADP + 1 phosphate + 1 H+</t>
  </si>
  <si>
    <t>1 ammonium + 1 L-aspartate + 1 ATP  =  1 L-asparagine + 1 AMP + 1 diphosphate + 1 H+</t>
  </si>
  <si>
    <t>1 L-alanine + 1 NAD+ + 1 H2O = 1 ammonium + 1 pyruvate + 1 NADH + 1 H+</t>
  </si>
  <si>
    <t>1 A + 1 NAD+ + 1 H2O = 1 NH4+ + 1 pyr + 1 NADH + 1 H+</t>
  </si>
  <si>
    <t>1 NH4+ + 1 D + 1 ATP = 1 N + 1 AMP + 1 pp + 1 H+</t>
  </si>
  <si>
    <t>1 NH4+ + 1 E + 1 ATP = 1 Q + 1 ADP + 1 p + 1 H+</t>
  </si>
  <si>
    <t>1 T = 1 obut + 1 NH4+</t>
  </si>
  <si>
    <t>1 L-threonine = 1 2-oxobutanoate + 1 ammonium</t>
  </si>
  <si>
    <t>1 Cthn + 1 H2O = 1 NH4+ + 1 pyr + 1 hC</t>
  </si>
  <si>
    <t>1 L-cystathionine + 1 H2O = 1 ammonium + 1 pyruvate + 1 L-homocysteine</t>
  </si>
  <si>
    <t>4 pbg + 1 H2O = 4 NH4+ + 1 hmb</t>
  </si>
  <si>
    <t>4 porphobilinogen + 1 H2O = 4 ammonium + 1 hydroxymethylbilane</t>
  </si>
  <si>
    <t>1 ads + 1 H+ + 1 H2O = 1 NH4+ + 1 ino</t>
  </si>
  <si>
    <t>1 adenosine + 1 H+ + 1 H2O = 1 ammonium + 1 inosine</t>
  </si>
  <si>
    <t>1 dCTP + 1 H+ + 1 H2O = 1 NH4+ + 1 dUTP</t>
  </si>
  <si>
    <t>1 dCTP + 1 H+ + 1 H2O = 1 ammonium + 1 dUTP</t>
  </si>
  <si>
    <t>1 G + 1 thf + 1 NAD+ = 1 NH4+ + 1 CO2 + 1 mlthf + 1 NADH</t>
  </si>
  <si>
    <t>1 glycine + 1 tetrahydrofolate + 1 NAD+ = 1 ammonium + 1 CO2 + 1 5,10-methylenetetrahydrofolate + 1 NADH</t>
  </si>
  <si>
    <t>NH4+</t>
  </si>
  <si>
    <t xml:space="preserve">NH4+_e  </t>
  </si>
  <si>
    <t xml:space="preserve">ammonium                                                                            </t>
  </si>
  <si>
    <t xml:space="preserve">ammonium_external                                                                        </t>
  </si>
  <si>
    <t>1.2.1.13</t>
  </si>
  <si>
    <t>fructose-1,6-bisphosphate aldolase fbaA</t>
  </si>
  <si>
    <t>3.6.3.27</t>
  </si>
  <si>
    <t>tlr1295</t>
  </si>
  <si>
    <t>NP_682085.1</t>
  </si>
  <si>
    <t>WP_011056182.1</t>
  </si>
  <si>
    <t>tlr2380</t>
  </si>
  <si>
    <t>tlr1653</t>
  </si>
  <si>
    <t>tll1719</t>
  </si>
  <si>
    <t>NP_683170.1</t>
  </si>
  <si>
    <t>279aa</t>
  </si>
  <si>
    <t>NP_682443.1</t>
  </si>
  <si>
    <t>NP_682509.1</t>
  </si>
  <si>
    <t>736aa</t>
  </si>
  <si>
    <t>NP_682145.1</t>
  </si>
  <si>
    <t>519aa</t>
  </si>
  <si>
    <t>NP_682139.1</t>
  </si>
  <si>
    <t>NP_681495.1</t>
  </si>
  <si>
    <t>NP_681695.1</t>
  </si>
  <si>
    <t>NP_682220.1</t>
  </si>
  <si>
    <t>336aa</t>
  </si>
  <si>
    <t>NP_681247.1</t>
  </si>
  <si>
    <t>716aa</t>
  </si>
  <si>
    <t>NP_681372.1</t>
  </si>
  <si>
    <t>274aa</t>
  </si>
  <si>
    <t>NP_681592.1</t>
  </si>
  <si>
    <t>436aa</t>
  </si>
  <si>
    <t>NP_682453.1</t>
  </si>
  <si>
    <t>487aa</t>
  </si>
  <si>
    <t>NP_682415.1</t>
  </si>
  <si>
    <t>213aa</t>
  </si>
  <si>
    <t>NP_680934.1</t>
  </si>
  <si>
    <t>NP_682255.1</t>
  </si>
  <si>
    <t>NP_681065.1</t>
  </si>
  <si>
    <t>NP_682140.1</t>
  </si>
  <si>
    <t>4.3.3.7</t>
  </si>
  <si>
    <t>1 pyruvate + 1 L-aspartate-semialdehyde = 1 (2S,4S)-4-hydroxy-2,3,4,5-tetrahydrodipicolinate + 1 H2O + 1 H+</t>
  </si>
  <si>
    <t>1 (2S,4S)-4-hydroxy-2,3,4,5-tetrahydrodipicolinate + 1 NADPH + 1 H+ = 1 (S)-2,3,4,5-tetrahydrodipicolinate + 1 NADP+ + 1 H2O</t>
  </si>
  <si>
    <t>1.17.1.8</t>
  </si>
  <si>
    <t>1.3.5.1</t>
  </si>
  <si>
    <t>tlr2259</t>
  </si>
  <si>
    <t>Thermosynechococcus elongatus (literature search)</t>
  </si>
  <si>
    <t>1.1.3.-</t>
  </si>
  <si>
    <t>581aa</t>
  </si>
  <si>
    <t>NP_682167.1</t>
  </si>
  <si>
    <t>NP_683049.1</t>
  </si>
  <si>
    <t>863aa</t>
  </si>
  <si>
    <t>4 hv + 2 pqn + 2 H2O + 4 H+ = 2 pql + 1 O2 + 4 H+_p</t>
  </si>
  <si>
    <t>4 hv + 2 plastoquinone + 2 H2O + 4 H+ = 2 plastoquinol + 1 oxygen + 4 H+_periplasmic</t>
  </si>
  <si>
    <t>1 pql + 2 opcn + 2 H+ = 1 pqn + 2 rpcn + 4 H+_p</t>
  </si>
  <si>
    <t>1 plastoquinol + 2 oxidized_plastocyanin + 2 H+ = 1 plastoquinone + 2 reduced_plastocyanin + 4 H+_periplasmic</t>
  </si>
  <si>
    <t>photosystem II P680 reaction center D1 protein PsbA1</t>
  </si>
  <si>
    <t>photosystem II P680 reaction center D1 protein PsbA2</t>
  </si>
  <si>
    <t>photosystem II P680 reaction center D1 protein PsbA3</t>
  </si>
  <si>
    <t>photosystem II CP47 chlorophyll apoprotein PsbB</t>
  </si>
  <si>
    <t>photosystem II CP43 chlorophyll apoprotein PsbC</t>
  </si>
  <si>
    <t>photosystem II P680 reaction center D2 protein PsbD1</t>
  </si>
  <si>
    <t>photosystem II P680 reaction center D2 protein PsbD2</t>
  </si>
  <si>
    <t>photosystem II cytochrome b559 subunit alpha PsbE</t>
  </si>
  <si>
    <t>photosystem II cytochrome b559 subunit beta PsbF</t>
  </si>
  <si>
    <t>photosystem II PsbH protein</t>
  </si>
  <si>
    <t>photosystem II PsbI protein</t>
  </si>
  <si>
    <t>photosystem II PsbJ protein</t>
  </si>
  <si>
    <t>photosystem II PsbK protein</t>
  </si>
  <si>
    <t>photosystem II PsbL protein</t>
  </si>
  <si>
    <t>photosystem II PsbM protein</t>
  </si>
  <si>
    <t>photosystem II oxygen-evolving enhancer protein 1 PsbO</t>
  </si>
  <si>
    <t>photosystem II oxygen-evolving enhancer protein 2 PsbP</t>
  </si>
  <si>
    <t>photosystem II PsbN protein</t>
  </si>
  <si>
    <t>photosystem II PsbT protein</t>
  </si>
  <si>
    <t>photosystem II PsbU protein</t>
  </si>
  <si>
    <t>photosystem II cytochrom c550 PsbV</t>
  </si>
  <si>
    <t>photosystem II PsbX protein</t>
  </si>
  <si>
    <t>photosystem II PsbY protein</t>
  </si>
  <si>
    <t>photosystem II PsbZ protein PsbZ</t>
  </si>
  <si>
    <t>photosystem II Psb27 protein</t>
  </si>
  <si>
    <t>photosystem II 13kDa protein Psb28 (psbW gene)</t>
  </si>
  <si>
    <t>photosystem II oxygen-evolving enhancer protein 3 PsbQ (hypothetical)</t>
  </si>
  <si>
    <t>cytochrome b6-f complex iron-sulfur subunit petC</t>
  </si>
  <si>
    <t>apocytochrome f PetA</t>
  </si>
  <si>
    <t>cytochrome b6 PetB</t>
  </si>
  <si>
    <t>cytochrome b6-f complex subunit 4 PetD</t>
  </si>
  <si>
    <t>cytochrome b6-f complex subunit 5 PetG</t>
  </si>
  <si>
    <t>cytochrome b6-f complex subunit 7 PetM</t>
  </si>
  <si>
    <t>cytochrome b6-f complex subunit 8 PetN</t>
  </si>
  <si>
    <t>tlr0301a</t>
  </si>
  <si>
    <t>cytochrome b6-f complex subunit 6 PetL</t>
  </si>
  <si>
    <t>YP_654185.1</t>
  </si>
  <si>
    <t>30aa</t>
  </si>
  <si>
    <t>photosystem I P700 chlorophyll a apoprotein A2 PsaB</t>
  </si>
  <si>
    <t>photosystem I P700 chlorophyll a apoprotein A1 PsaA</t>
  </si>
  <si>
    <t>photosystem I subunit VII PsaC</t>
  </si>
  <si>
    <t>photosystem I subunit IV PsaE</t>
  </si>
  <si>
    <t>photosystem I subunit III PsaF</t>
  </si>
  <si>
    <t>photosystem I subunit VIII PsaI</t>
  </si>
  <si>
    <t>photosystem I subunit IX PsaJ</t>
  </si>
  <si>
    <t>photosystem I subunit X PsaK</t>
  </si>
  <si>
    <t>photosystem I subunit XI PsaL</t>
  </si>
  <si>
    <t>photosystem I subunit XII PsaM</t>
  </si>
  <si>
    <t>photosystem I 4.8kDa protein PsaX</t>
  </si>
  <si>
    <t>ferredoxin PetF</t>
  </si>
  <si>
    <t>UDP-sulfoquinovose synthase (KEGG)</t>
  </si>
  <si>
    <t>1,2-diacylglycerol 3-B-glycosyltransferase (KEGG)</t>
  </si>
  <si>
    <t>CDP-diacylglycerol-glycerol-3-phosphate 3-phosphatidyltransferase PgsA (ortholog table)</t>
  </si>
  <si>
    <t>phosphatidate cytidylyltransferase CdsA (ortholog table)</t>
  </si>
  <si>
    <t>1-acyl-sn-glycerol-3-phosphate acyltransferase (KEGG)</t>
  </si>
  <si>
    <t>glycerol-3-phosphate acyltransferase, hypothetical plsY (KEGG)</t>
  </si>
  <si>
    <t>1 fthf + 1 H2O = 1 form + 1 thf + 1 H+</t>
  </si>
  <si>
    <t>1 10-formyl-tetrahydrofolate + 1 H2O = 1 formate + 1 tetrahydrofolate + 1 H+</t>
  </si>
  <si>
    <t>NAD-dependent glyceraldehyde-3-phosphate dehydrogenase Gap1</t>
  </si>
  <si>
    <t>NAD-dependent glyceraldehyde-3-phosphate dehydrogenase Gap2</t>
  </si>
  <si>
    <t>(2.3.1.12) 1 r study in bos taurus, rest ?</t>
  </si>
  <si>
    <t>(1.8.1.4) majority r</t>
  </si>
  <si>
    <t>5.1.3.2</t>
  </si>
  <si>
    <t>for ubiquinone/ubiquinol</t>
  </si>
  <si>
    <r>
      <t xml:space="preserve">-66.0 </t>
    </r>
    <r>
      <rPr>
        <sz val="11"/>
        <color theme="1"/>
        <rFont val="Calibri"/>
        <family val="2"/>
      </rPr>
      <t>±</t>
    </r>
    <r>
      <rPr>
        <sz val="11"/>
        <color theme="1"/>
        <rFont val="Calibri"/>
        <family val="2"/>
        <scheme val="minor"/>
      </rPr>
      <t xml:space="preserve"> 11.8</t>
    </r>
  </si>
  <si>
    <t>-18.1 ± 7.1</t>
  </si>
  <si>
    <t>-35.6 ± 2.7</t>
  </si>
  <si>
    <t>-3.3 ± 3.7</t>
  </si>
  <si>
    <t>-31.2 ± 8.8</t>
  </si>
  <si>
    <t>-41.9 ± 8.2</t>
  </si>
  <si>
    <t>-27.4 ± 6.5</t>
  </si>
  <si>
    <t>29.8 ± 6.0</t>
  </si>
  <si>
    <t>-16.6 ± 6.7</t>
  </si>
  <si>
    <t>-29.1 ± 6.7</t>
  </si>
  <si>
    <t>-92.5 ± 13.8</t>
  </si>
  <si>
    <t>26.5 ± 4.5</t>
  </si>
  <si>
    <t>-32.7 ± 5.3</t>
  </si>
  <si>
    <t>-10.2 ± 10.2</t>
  </si>
  <si>
    <t>-41.8 ± 3.9</t>
  </si>
  <si>
    <t>-33.9 ± 4.2</t>
  </si>
  <si>
    <t>-34.4 ± 7.3</t>
  </si>
  <si>
    <t>-5.2 ± 3.3</t>
  </si>
  <si>
    <t>-84.7 ± 22.1</t>
  </si>
  <si>
    <t>-36.0 ± 6.7</t>
  </si>
  <si>
    <t>-19.0 ± 4.5</t>
  </si>
  <si>
    <t>-22.7 ± 3.7</t>
  </si>
  <si>
    <t>-176.0 ± 13.3</t>
  </si>
  <si>
    <t>-72.9 ± 5.7</t>
  </si>
  <si>
    <t>-71.2 ± 5.4</t>
  </si>
  <si>
    <t>-145.3 ± 16.3</t>
  </si>
  <si>
    <t>-91.9 ± 8.0</t>
  </si>
  <si>
    <t>-110.3 ± 24.5</t>
  </si>
  <si>
    <t>-23.4 ± 4.4</t>
  </si>
  <si>
    <t>-64.0 ± 10.1</t>
  </si>
  <si>
    <t>-48.2 ± 3.7</t>
  </si>
  <si>
    <t>-56.9 ± 4.7</t>
  </si>
  <si>
    <t>11.5 ± 4.2</t>
  </si>
  <si>
    <t>-21.3 ± 5.8</t>
  </si>
  <si>
    <t>-46.6 ± 7.6</t>
  </si>
  <si>
    <t>-41.8 ± 3.8</t>
  </si>
  <si>
    <t>-55.3 ± 5.0</t>
  </si>
  <si>
    <t>-38.7 ± 3.9</t>
  </si>
  <si>
    <t>-145.7 ± 8.3</t>
  </si>
  <si>
    <t>-162.3 ± 14.3</t>
  </si>
  <si>
    <t>-445.4 ± 35.6</t>
  </si>
  <si>
    <t>-84.7 ± 5.9</t>
  </si>
  <si>
    <t>-32.3 ± 5.9</t>
  </si>
  <si>
    <t>-47.0 ± 4.1</t>
  </si>
  <si>
    <t>-88.8 ± 8.4</t>
  </si>
  <si>
    <t>-11.0 ± 1.2</t>
  </si>
  <si>
    <t>-19.6 ± 8.8</t>
  </si>
  <si>
    <r>
      <t xml:space="preserve">-176.1 </t>
    </r>
    <r>
      <rPr>
        <sz val="11"/>
        <color theme="1"/>
        <rFont val="Calibri"/>
        <family val="2"/>
      </rPr>
      <t>±</t>
    </r>
    <r>
      <rPr>
        <sz val="11"/>
        <color theme="1"/>
        <rFont val="Calibri"/>
        <family val="2"/>
        <scheme val="minor"/>
      </rPr>
      <t xml:space="preserve"> 36.1</t>
    </r>
  </si>
  <si>
    <t>-28.2 ± 6.1</t>
  </si>
  <si>
    <t>-27.7 ± 0.8</t>
  </si>
  <si>
    <t>-28.3 ± 7.5</t>
  </si>
  <si>
    <t>-5.2 ± 6.3</t>
  </si>
  <si>
    <t>-520.5 ± 6.7</t>
  </si>
  <si>
    <t>-2.5 ± 11.8</t>
  </si>
  <si>
    <t>-33.3 ± 7.1</t>
  </si>
  <si>
    <t>18.4 ± 2.7</t>
  </si>
  <si>
    <t>-13.8 ± 3.7</t>
  </si>
  <si>
    <t>-3.1 ± 8.8</t>
  </si>
  <si>
    <t>19.1 ± 8.2</t>
  </si>
  <si>
    <t>-6.8 ± 6.5</t>
  </si>
  <si>
    <t>-6.2 ± 6.7</t>
  </si>
  <si>
    <t>52.5 ± 13.8</t>
  </si>
  <si>
    <t>-7.8 ± 4.5</t>
  </si>
  <si>
    <t>4.2 ± 5.3</t>
  </si>
  <si>
    <t>-24.0 ± 10.2</t>
  </si>
  <si>
    <t>24.7 ± 3.9</t>
  </si>
  <si>
    <t>11.1 ± 4.2</t>
  </si>
  <si>
    <t>11.6 ± 7.3</t>
  </si>
  <si>
    <t>-29.0 ± 3.3</t>
  </si>
  <si>
    <t>61.9 ± 22.1</t>
  </si>
  <si>
    <r>
      <t xml:space="preserve">-6.6 </t>
    </r>
    <r>
      <rPr>
        <b/>
        <sz val="11"/>
        <rFont val="Calibri"/>
        <family val="2"/>
      </rPr>
      <t>±</t>
    </r>
    <r>
      <rPr>
        <sz val="11"/>
        <rFont val="Calibri"/>
        <family val="2"/>
      </rPr>
      <t xml:space="preserve"> 0.8</t>
    </r>
  </si>
  <si>
    <t>13.2 ± 6.7</t>
  </si>
  <si>
    <t>70.4 ± 24.5</t>
  </si>
  <si>
    <t>63.4 ± 8.0</t>
  </si>
  <si>
    <t>71.2 ± 16.3</t>
  </si>
  <si>
    <t>-5.2 ± 6.7</t>
  </si>
  <si>
    <t>36.9 ± 5.4</t>
  </si>
  <si>
    <t>38.7 ± 5.7</t>
  </si>
  <si>
    <t>147.4 ± 13.3</t>
  </si>
  <si>
    <t>-0.1 ± 3.7</t>
  </si>
  <si>
    <t>-6.0 ± 7.5</t>
  </si>
  <si>
    <t>-15.2 ± 4.5</t>
  </si>
  <si>
    <t>-28.0 ± 4.4</t>
  </si>
  <si>
    <t>12.6 ± 10.1</t>
  </si>
  <si>
    <t>25.4 ± 3.7</t>
  </si>
  <si>
    <t>34.1 ± 4.7</t>
  </si>
  <si>
    <t>-39.9 ± 4.2</t>
  </si>
  <si>
    <t>-12.9 ± 5.8</t>
  </si>
  <si>
    <t>-29.1 ± 6.3</t>
  </si>
  <si>
    <t>23.8 ± 7.6</t>
  </si>
  <si>
    <t>19.0 ± 3.8</t>
  </si>
  <si>
    <t>32.5 ± 5.0</t>
  </si>
  <si>
    <t>15.8 ± 3.9</t>
  </si>
  <si>
    <t>111.4 ± 8.3</t>
  </si>
  <si>
    <t>110.9 ± 14.3</t>
  </si>
  <si>
    <t>325.6 ± 35.6</t>
  </si>
  <si>
    <t>50.5 ± 5.9</t>
  </si>
  <si>
    <t>9.5 ± 5.9</t>
  </si>
  <si>
    <t>486.3 ± 6.7</t>
  </si>
  <si>
    <t>24.1 ± 4.1</t>
  </si>
  <si>
    <t>54.6 ± 8.4</t>
  </si>
  <si>
    <t>-23.3 ± 1.2</t>
  </si>
  <si>
    <t>-14.6 ± 8.8</t>
  </si>
  <si>
    <t>56.3 ± 36.1</t>
  </si>
  <si>
    <t>5.3 ± 6.1</t>
  </si>
  <si>
    <t>-4.4 ± 6.0</t>
  </si>
  <si>
    <t>Rxn for NADH/NAD+ and ubiquinone/ubiquinol</t>
  </si>
  <si>
    <t>tll1940</t>
  </si>
  <si>
    <t>Protein investment calculation worksheet: calculates number of each amino acid as well as nitrogen, carbon, and sulfur requirements</t>
  </si>
  <si>
    <r>
      <rPr>
        <b/>
        <sz val="11"/>
        <color theme="1"/>
        <rFont val="Calibri"/>
        <family val="2"/>
      </rPr>
      <t>Δ</t>
    </r>
    <r>
      <rPr>
        <b/>
        <vertAlign val="subscript"/>
        <sz val="11"/>
        <color theme="1"/>
        <rFont val="Calibri"/>
        <family val="2"/>
      </rPr>
      <t>r</t>
    </r>
    <r>
      <rPr>
        <b/>
        <sz val="11"/>
        <color theme="1"/>
        <rFont val="Calibri"/>
        <family val="2"/>
        <scheme val="minor"/>
      </rPr>
      <t>G'</t>
    </r>
    <r>
      <rPr>
        <b/>
        <vertAlign val="superscript"/>
        <sz val="11"/>
        <color theme="1"/>
        <rFont val="Calibri"/>
        <family val="2"/>
        <scheme val="minor"/>
      </rPr>
      <t>m</t>
    </r>
    <r>
      <rPr>
        <b/>
        <sz val="11"/>
        <color theme="1"/>
        <rFont val="Calibri"/>
        <family val="2"/>
        <scheme val="minor"/>
      </rPr>
      <t xml:space="preserve"> (kJ/mol)</t>
    </r>
  </si>
  <si>
    <r>
      <rPr>
        <b/>
        <sz val="11"/>
        <color theme="1"/>
        <rFont val="Calibri"/>
        <family val="2"/>
      </rPr>
      <t>Δ</t>
    </r>
    <r>
      <rPr>
        <b/>
        <vertAlign val="subscript"/>
        <sz val="11"/>
        <color theme="1"/>
        <rFont val="Calibri"/>
        <family val="2"/>
      </rPr>
      <t>r</t>
    </r>
    <r>
      <rPr>
        <b/>
        <sz val="11"/>
        <color theme="1"/>
        <rFont val="Calibri"/>
        <family val="2"/>
        <scheme val="minor"/>
      </rPr>
      <t>G' (kJ/mol)</t>
    </r>
  </si>
  <si>
    <t>-36.4 ± 1.6</t>
  </si>
  <si>
    <t>3.1 ± 5.8</t>
  </si>
  <si>
    <t>-31.1 ± 5.8</t>
  </si>
  <si>
    <t>11.5 ± 0.7</t>
  </si>
  <si>
    <t>-22.7 ± 0.7</t>
  </si>
  <si>
    <t>24.9 ± 0.8</t>
  </si>
  <si>
    <t>-15.08 ± 0.8</t>
  </si>
  <si>
    <t>12.7 ± 2.6</t>
  </si>
  <si>
    <t>-47.0 ± 2.6</t>
  </si>
  <si>
    <t>-0.1 ± 2.4</t>
  </si>
  <si>
    <t>-39.8 ± 2.4</t>
  </si>
  <si>
    <t>-4.8 ± 0.8</t>
  </si>
  <si>
    <t>-46.9 ± 0.8</t>
  </si>
  <si>
    <t>-62.5 ± 3.6</t>
  </si>
  <si>
    <t>16.8 ± 3.6</t>
  </si>
  <si>
    <t>21.7 ± 3.6</t>
  </si>
  <si>
    <t>-67.4 ± 3.6</t>
  </si>
  <si>
    <t>-4.9 ± 5.8</t>
  </si>
  <si>
    <t>-17.9 ± 5.8</t>
  </si>
  <si>
    <t>25.9 ± 1.0</t>
  </si>
  <si>
    <t>-8.4 ± 1.0</t>
  </si>
  <si>
    <t>-2.6 ± 0.3</t>
  </si>
  <si>
    <t>-31.7 ± 0.3</t>
  </si>
  <si>
    <t>5.6 ± 7.2</t>
  </si>
  <si>
    <t>-57.2 ± 7.2</t>
  </si>
  <si>
    <t>-32.9 ± 0.4</t>
  </si>
  <si>
    <t>10.1 ± 0.4</t>
  </si>
  <si>
    <t>All "?"</t>
  </si>
  <si>
    <t>Majority "r"</t>
  </si>
  <si>
    <t>All "r"</t>
  </si>
  <si>
    <r>
      <t xml:space="preserve">1 "ir" result for </t>
    </r>
    <r>
      <rPr>
        <i/>
        <sz val="11"/>
        <color theme="1"/>
        <rFont val="Calibri"/>
        <family val="2"/>
        <scheme val="minor"/>
      </rPr>
      <t>Mycobacterium</t>
    </r>
    <r>
      <rPr>
        <sz val="11"/>
        <color theme="1"/>
        <rFont val="Calibri"/>
        <family val="2"/>
        <scheme val="minor"/>
      </rPr>
      <t xml:space="preserve"> and </t>
    </r>
    <r>
      <rPr>
        <i/>
        <sz val="11"/>
        <color theme="1"/>
        <rFont val="Calibri"/>
        <family val="2"/>
        <scheme val="minor"/>
      </rPr>
      <t>Neisseria</t>
    </r>
  </si>
  <si>
    <r>
      <t xml:space="preserve">1 "r" result for </t>
    </r>
    <r>
      <rPr>
        <i/>
        <sz val="11"/>
        <color theme="1"/>
        <rFont val="Calibri"/>
        <family val="2"/>
        <scheme val="minor"/>
      </rPr>
      <t>Mycobacterium</t>
    </r>
  </si>
  <si>
    <t>All "ir"</t>
  </si>
  <si>
    <r>
      <t xml:space="preserve">2 "r" results for </t>
    </r>
    <r>
      <rPr>
        <i/>
        <sz val="11"/>
        <color theme="1"/>
        <rFont val="Calibri"/>
        <family val="2"/>
        <scheme val="minor"/>
      </rPr>
      <t>E. coli</t>
    </r>
  </si>
  <si>
    <r>
      <t xml:space="preserve">3 "ir" results and 1 "r" result for </t>
    </r>
    <r>
      <rPr>
        <i/>
        <sz val="11"/>
        <color theme="1"/>
        <rFont val="Calibri"/>
        <family val="2"/>
        <scheme val="minor"/>
      </rPr>
      <t>E. coli</t>
    </r>
  </si>
  <si>
    <t>All "r" (4 results)</t>
  </si>
  <si>
    <t>Majority "ir"</t>
  </si>
  <si>
    <r>
      <t xml:space="preserve">1 "ir" result for </t>
    </r>
    <r>
      <rPr>
        <i/>
        <sz val="11"/>
        <color theme="1"/>
        <rFont val="Calibri"/>
        <family val="2"/>
        <scheme val="minor"/>
      </rPr>
      <t>Sulfolobus</t>
    </r>
  </si>
  <si>
    <r>
      <t xml:space="preserve">All "ir" (2 results for </t>
    </r>
    <r>
      <rPr>
        <i/>
        <sz val="11"/>
        <color theme="1"/>
        <rFont val="Calibri"/>
        <family val="2"/>
        <scheme val="minor"/>
      </rPr>
      <t>Thermotoga</t>
    </r>
    <r>
      <rPr>
        <sz val="11"/>
        <color theme="1"/>
        <rFont val="Calibri"/>
        <family val="2"/>
        <scheme val="minor"/>
      </rPr>
      <t>)</t>
    </r>
  </si>
  <si>
    <r>
      <t xml:space="preserve">All "r" (1 result for </t>
    </r>
    <r>
      <rPr>
        <i/>
        <sz val="11"/>
        <color theme="1"/>
        <rFont val="Calibri"/>
        <family val="2"/>
        <scheme val="minor"/>
      </rPr>
      <t>E. coli</t>
    </r>
    <r>
      <rPr>
        <sz val="11"/>
        <color theme="1"/>
        <rFont val="Calibri"/>
        <family val="2"/>
        <scheme val="minor"/>
      </rPr>
      <t>)</t>
    </r>
  </si>
  <si>
    <r>
      <t xml:space="preserve">All "ir" (1 result for </t>
    </r>
    <r>
      <rPr>
        <i/>
        <sz val="11"/>
        <color theme="1"/>
        <rFont val="Calibri"/>
        <family val="2"/>
        <scheme val="minor"/>
      </rPr>
      <t>Methanothermobacter</t>
    </r>
    <r>
      <rPr>
        <sz val="11"/>
        <color theme="1"/>
        <rFont val="Calibri"/>
        <family val="2"/>
        <scheme val="minor"/>
      </rPr>
      <t>)</t>
    </r>
  </si>
  <si>
    <r>
      <t xml:space="preserve">All "r" (1 result for </t>
    </r>
    <r>
      <rPr>
        <i/>
        <sz val="11"/>
        <color theme="1"/>
        <rFont val="Calibri"/>
        <family val="2"/>
        <scheme val="minor"/>
      </rPr>
      <t>Saccharomyces</t>
    </r>
    <r>
      <rPr>
        <sz val="11"/>
        <color theme="1"/>
        <rFont val="Calibri"/>
        <family val="2"/>
        <scheme val="minor"/>
      </rPr>
      <t>)</t>
    </r>
  </si>
  <si>
    <t>Reversibilities from BRENDA</t>
  </si>
  <si>
    <t>eQuilibrator Thermodynamics</t>
  </si>
  <si>
    <t>Equivalent "ir" and "r"</t>
  </si>
  <si>
    <r>
      <t xml:space="preserve">All "r" (1 result for </t>
    </r>
    <r>
      <rPr>
        <i/>
        <sz val="11"/>
        <rFont val="Calibri"/>
        <family val="2"/>
      </rPr>
      <t>Sus scrofa</t>
    </r>
    <r>
      <rPr>
        <sz val="11"/>
        <rFont val="Calibri"/>
        <family val="2"/>
      </rPr>
      <t>)</t>
    </r>
  </si>
  <si>
    <r>
      <t xml:space="preserve">All "ir" (1 result for </t>
    </r>
    <r>
      <rPr>
        <i/>
        <sz val="11"/>
        <rFont val="Calibri"/>
        <family val="2"/>
      </rPr>
      <t>Mycobacterium</t>
    </r>
    <r>
      <rPr>
        <sz val="11"/>
        <rFont val="Calibri"/>
        <family val="2"/>
      </rPr>
      <t>)</t>
    </r>
  </si>
  <si>
    <t>All "ir" (1.2.4.1)</t>
  </si>
  <si>
    <t>All "ir" for acetaldehyde -&gt; acetate</t>
  </si>
  <si>
    <t>All "r" for acetaldehyde -&gt; ethanol</t>
  </si>
  <si>
    <r>
      <t xml:space="preserve">All "ir" (1 result for </t>
    </r>
    <r>
      <rPr>
        <i/>
        <sz val="11"/>
        <rFont val="Calibri"/>
        <family val="2"/>
      </rPr>
      <t>Homo sapiens</t>
    </r>
    <r>
      <rPr>
        <sz val="11"/>
        <rFont val="Calibri"/>
        <family val="2"/>
      </rPr>
      <t>)</t>
    </r>
  </si>
  <si>
    <r>
      <t xml:space="preserve">All "ir" (1 result for </t>
    </r>
    <r>
      <rPr>
        <i/>
        <sz val="11"/>
        <rFont val="Calibri"/>
        <family val="2"/>
      </rPr>
      <t>Nicotiana</t>
    </r>
    <r>
      <rPr>
        <sz val="11"/>
        <rFont val="Calibri"/>
        <family val="2"/>
      </rPr>
      <t>)</t>
    </r>
  </si>
  <si>
    <r>
      <t xml:space="preserve">All "ir" (1 result for </t>
    </r>
    <r>
      <rPr>
        <i/>
        <sz val="11"/>
        <rFont val="Calibri"/>
        <family val="2"/>
      </rPr>
      <t>Hordeum vulgare</t>
    </r>
    <r>
      <rPr>
        <sz val="11"/>
        <rFont val="Calibri"/>
        <family val="2"/>
      </rPr>
      <t>)</t>
    </r>
  </si>
  <si>
    <r>
      <t xml:space="preserve">All "r" (result for </t>
    </r>
    <r>
      <rPr>
        <i/>
        <sz val="11"/>
        <rFont val="Calibri"/>
        <family val="2"/>
      </rPr>
      <t>T. elongatus</t>
    </r>
    <r>
      <rPr>
        <sz val="11"/>
        <rFont val="Calibri"/>
        <family val="2"/>
      </rPr>
      <t xml:space="preserve"> BP-1)</t>
    </r>
  </si>
  <si>
    <r>
      <t xml:space="preserve">All "r" (2 results for </t>
    </r>
    <r>
      <rPr>
        <i/>
        <sz val="11"/>
        <rFont val="Calibri"/>
        <family val="2"/>
      </rPr>
      <t>E. coli</t>
    </r>
    <r>
      <rPr>
        <sz val="11"/>
        <rFont val="Calibri"/>
        <family val="2"/>
      </rPr>
      <t>)</t>
    </r>
  </si>
  <si>
    <t>All "r" (2 results)</t>
  </si>
  <si>
    <t>All "ir" (2 results)</t>
  </si>
  <si>
    <r>
      <t xml:space="preserve">All "r" (1 result for </t>
    </r>
    <r>
      <rPr>
        <i/>
        <sz val="11"/>
        <rFont val="Calibri"/>
        <family val="2"/>
      </rPr>
      <t>Thermoplasma</t>
    </r>
    <r>
      <rPr>
        <sz val="11"/>
        <rFont val="Calibri"/>
        <family val="2"/>
      </rPr>
      <t>)</t>
    </r>
  </si>
  <si>
    <r>
      <t xml:space="preserve">All "ir" (1 result for </t>
    </r>
    <r>
      <rPr>
        <i/>
        <sz val="11"/>
        <rFont val="Calibri"/>
        <family val="2"/>
      </rPr>
      <t>Methanocaldococcus</t>
    </r>
    <r>
      <rPr>
        <sz val="11"/>
        <rFont val="Calibri"/>
        <family val="2"/>
      </rPr>
      <t>)</t>
    </r>
  </si>
  <si>
    <r>
      <t xml:space="preserve">All "r" (1 result for </t>
    </r>
    <r>
      <rPr>
        <i/>
        <sz val="11"/>
        <color theme="1"/>
        <rFont val="Calibri"/>
        <family val="2"/>
        <scheme val="minor"/>
      </rPr>
      <t>Mus musculus</t>
    </r>
    <r>
      <rPr>
        <sz val="11"/>
        <color theme="1"/>
        <rFont val="Calibri"/>
        <family val="2"/>
        <scheme val="minor"/>
      </rPr>
      <t>)</t>
    </r>
  </si>
  <si>
    <r>
      <t xml:space="preserve">All "r" (1 result for </t>
    </r>
    <r>
      <rPr>
        <i/>
        <sz val="11"/>
        <rFont val="Calibri"/>
        <family val="2"/>
      </rPr>
      <t>Methanothermobacter</t>
    </r>
    <r>
      <rPr>
        <sz val="11"/>
        <rFont val="Calibri"/>
        <family val="2"/>
      </rPr>
      <t>)</t>
    </r>
  </si>
  <si>
    <r>
      <t xml:space="preserve">All "r" (1 result for </t>
    </r>
    <r>
      <rPr>
        <i/>
        <sz val="11"/>
        <rFont val="Calibri"/>
        <family val="2"/>
      </rPr>
      <t>Treponema</t>
    </r>
    <r>
      <rPr>
        <sz val="11"/>
        <rFont val="Calibri"/>
        <family val="2"/>
      </rPr>
      <t>)</t>
    </r>
  </si>
  <si>
    <r>
      <t xml:space="preserve">All "ir" (1 result for </t>
    </r>
    <r>
      <rPr>
        <i/>
        <sz val="11"/>
        <rFont val="Calibri"/>
        <family val="2"/>
      </rPr>
      <t>Trypanosoma</t>
    </r>
    <r>
      <rPr>
        <sz val="11"/>
        <rFont val="Calibri"/>
        <family val="2"/>
      </rPr>
      <t>)</t>
    </r>
  </si>
  <si>
    <r>
      <t xml:space="preserve">All "ir" (1 result for </t>
    </r>
    <r>
      <rPr>
        <i/>
        <sz val="11"/>
        <rFont val="Calibri"/>
        <family val="2"/>
      </rPr>
      <t>Saccharomyces</t>
    </r>
    <r>
      <rPr>
        <sz val="11"/>
        <rFont val="Calibri"/>
        <family val="2"/>
      </rPr>
      <t>)</t>
    </r>
  </si>
  <si>
    <t>All "?" for UMP/UDP</t>
  </si>
  <si>
    <r>
      <t xml:space="preserve">All "ir" (2 results for </t>
    </r>
    <r>
      <rPr>
        <i/>
        <sz val="11"/>
        <rFont val="Calibri"/>
        <family val="2"/>
      </rPr>
      <t>Trypanosoma</t>
    </r>
    <r>
      <rPr>
        <sz val="11"/>
        <rFont val="Calibri"/>
        <family val="2"/>
      </rPr>
      <t xml:space="preserve"> and </t>
    </r>
    <r>
      <rPr>
        <i/>
        <sz val="11"/>
        <rFont val="Calibri"/>
        <family val="2"/>
      </rPr>
      <t>E. coli</t>
    </r>
    <r>
      <rPr>
        <sz val="11"/>
        <rFont val="Calibri"/>
        <family val="2"/>
      </rPr>
      <t>)</t>
    </r>
  </si>
  <si>
    <t>"r" for CMP/CDP</t>
  </si>
  <si>
    <r>
      <t xml:space="preserve">All "r" (1 result for </t>
    </r>
    <r>
      <rPr>
        <i/>
        <sz val="11"/>
        <rFont val="Calibri"/>
        <family val="2"/>
      </rPr>
      <t>Moorella</t>
    </r>
    <r>
      <rPr>
        <sz val="11"/>
        <rFont val="Calibri"/>
        <family val="2"/>
      </rPr>
      <t>)</t>
    </r>
  </si>
  <si>
    <r>
      <t xml:space="preserve">All "r" (1 result for </t>
    </r>
    <r>
      <rPr>
        <i/>
        <sz val="11"/>
        <rFont val="Calibri"/>
        <family val="2"/>
      </rPr>
      <t>Saccharomyes</t>
    </r>
    <r>
      <rPr>
        <sz val="11"/>
        <rFont val="Calibri"/>
        <family val="2"/>
      </rPr>
      <t>)</t>
    </r>
  </si>
  <si>
    <t>All "?" for glycolate</t>
  </si>
  <si>
    <t>Reversibilitiies from BRENDA</t>
  </si>
  <si>
    <t>1 nitrate + 2 reduced_ferredoxin + 2 H+ = 1 nitrite + 2 oxidized_ferredoxin + 1 H2O</t>
  </si>
  <si>
    <t>1 nitrite + 6 reduced_ferredoxin + 8 H+ = 1 NH4+ + 6 oxidized_ferredoxin + 2 H2O</t>
  </si>
  <si>
    <t>NP_682731.1</t>
  </si>
  <si>
    <t>1 13bpg + 1 NADPH + 1 H+ = 1 ga3p + 1 NADP+ + 1 p</t>
  </si>
  <si>
    <t>1 1,3-bisphospho-D-glycerate + 1 NADPH + 1 H+ = 1 D-glyceraldehyde_3-phosphate + 1 NADP+ + 1 phosphate</t>
  </si>
  <si>
    <t>(AA2)</t>
  </si>
  <si>
    <t>Sulfur Assimilation</t>
  </si>
  <si>
    <t>Fatty acid molecular percentage</t>
  </si>
  <si>
    <t>(Miyairi, 1995)</t>
  </si>
  <si>
    <t>Raw percentage</t>
  </si>
  <si>
    <t>Normalized percentage</t>
  </si>
  <si>
    <t>*Note: 1% 17:0 and 2% 17:1 were not included as considered negligible, and were also not reported in another analysis of T. elongatus BP-1 lipid (Maslova, 2005).</t>
  </si>
  <si>
    <t>palmitoleic</t>
  </si>
  <si>
    <t>oleic</t>
  </si>
  <si>
    <t>hexadecanoyl (palmitic)</t>
  </si>
  <si>
    <t>octadecanoyl (stearic)</t>
  </si>
  <si>
    <t>1 sn-glycerol_3-phosphate + 0.5567 hexadecanoyl-[acp] + 0.1340 palmitoleic-[acp] + 0.0825 octadecanoyl-[acp] + 0.2268 oleic-[acp]  = 1 1-acyl-sn-glycerol_3-phosphate + 1 holo-acp</t>
  </si>
  <si>
    <t>1 1-acyl-sn-glycerol_3-phosphate + 0.5567 hexadecanoyl-[acp] + 0.1340 palmitoleic-[acp] + 0.0825 octadecanoyl-[acp] + 0.2268 oleic-[acp] = 1 1,2-diacyl-sn-glycerol_3-phosphate + 1 holo-acp</t>
  </si>
  <si>
    <t>Polar lipid percentage (spot density of TLC)</t>
  </si>
  <si>
    <t>MGDG</t>
  </si>
  <si>
    <t xml:space="preserve">GC content = </t>
  </si>
  <si>
    <t>from NCBI</t>
  </si>
  <si>
    <t>1 ATP + 1 H2O = 1 ADP + 1 phosphate + 1 H+</t>
  </si>
  <si>
    <t>Macromolecule and Biomass Synthesis</t>
  </si>
  <si>
    <t>*Found by homology to NK_00430 protein sequence</t>
  </si>
  <si>
    <r>
      <rPr>
        <b/>
        <i/>
        <sz val="11"/>
        <color theme="1"/>
        <rFont val="Calibri"/>
        <family val="2"/>
        <scheme val="minor"/>
      </rPr>
      <t>Thermosynechococcus elongatus</t>
    </r>
    <r>
      <rPr>
        <b/>
        <sz val="11"/>
        <color theme="1"/>
        <rFont val="Calibri"/>
        <family val="2"/>
        <scheme val="minor"/>
      </rPr>
      <t xml:space="preserve"> BP-1</t>
    </r>
  </si>
  <si>
    <r>
      <rPr>
        <b/>
        <i/>
        <sz val="11"/>
        <rFont val="Calibri"/>
        <family val="2"/>
      </rPr>
      <t>Thermosynechococcus elongatus</t>
    </r>
    <r>
      <rPr>
        <b/>
        <sz val="11"/>
        <rFont val="Calibri"/>
        <family val="2"/>
      </rPr>
      <t xml:space="preserve"> BP-1</t>
    </r>
  </si>
  <si>
    <t>1 (R)-2,3-dihydroxy-3-methylbutanoate = 1 3-methyl-2-oxobutanoate + 1 H2O</t>
  </si>
  <si>
    <t>1 dhmbut = 1 mobut + 1 H2O</t>
  </si>
  <si>
    <t>1 mobut + 1 E = 1 V + 1 akg</t>
  </si>
  <si>
    <t>1 mobut + 1 acCoA + 1 H2O = 1 2ipmal + 1 CoA + 1 H+</t>
  </si>
  <si>
    <t>1 (S)-2-acetolactate + 1 NADPH + 1 H+ = 1 (R)-2,3-dihydroxy-3-methylbutanoate + 1 NADP+</t>
  </si>
  <si>
    <t>1 3-methyl-2-oxobutanoate + 1 L-glutamate = 1 L-valine + 1 2-oxoglutarate</t>
  </si>
  <si>
    <t>1 3-methyl-2-oxobutanoate + 1 acetyl-CoA + 1 H2O = 1 (2S)-2-isopropylmalate + 1 coenzyme_A + 1 H+</t>
  </si>
  <si>
    <t>mobut</t>
  </si>
  <si>
    <t>3-methyl-2-oxobutanoate</t>
  </si>
  <si>
    <t xml:space="preserve">(R)-2,3-dihydroxy-3-methylbutanoate                                                         </t>
  </si>
  <si>
    <t>1 (2R,3S)-3-isopropylmalate + 1 NAD+ = 1 4-methyl-2-oxopentanoate + 1 CO2 + 1 NADH</t>
  </si>
  <si>
    <t>(AA18)</t>
  </si>
  <si>
    <t>(AA35)</t>
  </si>
  <si>
    <t>1 pyruvate + 1 2-oxobutanoate + 1 H+ = 1 (S)-2-aceto-2-hydroxy-butanoate + 1 CO2</t>
  </si>
  <si>
    <t xml:space="preserve">(S)-2-aceto-2-hydroxy-butanoate                                                             </t>
  </si>
  <si>
    <t>acetolactate synthase IlvB</t>
  </si>
  <si>
    <t>1 (S)-2-aceto-2-hydroxy-butanoate + 1 NADPH + 1 H+ = 1 (R)-2,3-dihydroxy-3-methylpentanoate + 1 NADP+</t>
  </si>
  <si>
    <t>1 ahbut + 1 NADPH + 1 H+ = 1 dhmpent + 1 NADP+</t>
  </si>
  <si>
    <t>dhmpent</t>
  </si>
  <si>
    <t xml:space="preserve">(R)-2,3-dihydroxy-3-methylpentanoate                                                          </t>
  </si>
  <si>
    <t>1 (R)-2,3-dihydroxy-3-methylpentanoate = 1 (S)-3-methyl-2-oxopentanoate + 1 H2O</t>
  </si>
  <si>
    <t>1 L-glutamate + 1 (S)-3-methyl-2-oxopentanoate = 1 L-isoleucine + 1 2-oxoglutarate</t>
  </si>
  <si>
    <t>1 3ipmal + 1 NAD+ = 1 4mopent + 1 CO2 + 1 NADH</t>
  </si>
  <si>
    <t>1 E + 1 4mopent = 1 L + 1 akg</t>
  </si>
  <si>
    <t>1 dhmpent = 1 3mopent + 1 H2O</t>
  </si>
  <si>
    <t>1 E + 1 3mopent = 1 I + 1 akg</t>
  </si>
  <si>
    <t xml:space="preserve">4mopent </t>
  </si>
  <si>
    <t>3mopent</t>
  </si>
  <si>
    <t>3-methyl-2-oxopentanoate</t>
  </si>
  <si>
    <t>2 ATP + 1 L-glutamine + 1 hydrogen_carbonate + 1 H2O = 1 L-glutamate + 2 ADP + 1 phosphate + 1 carbamoyl-phosphate + 2 H+</t>
  </si>
  <si>
    <t>tll2332</t>
  </si>
  <si>
    <t>carbamoyl phosphate synthase large subunit CarB</t>
  </si>
  <si>
    <t>threonine deaminase IlvA</t>
  </si>
  <si>
    <t>catabolic threonine dehydratase TdcB</t>
  </si>
  <si>
    <t>acetolactate synthase 3 regulatory subunit IlvH</t>
  </si>
  <si>
    <t>acetolactate synthase 3 catalytic subunit IlvG</t>
  </si>
  <si>
    <t>1 CO2 + 1 H2O = 1 hydrogen_carbonate + 1 H+</t>
  </si>
  <si>
    <t>1 ATP + 1 acetyl-CoA + 1 hydrogen_carbonate = 1 H+ + 1 malonyl-CoA + 1 phosphate + 1 ADP</t>
  </si>
  <si>
    <t xml:space="preserve">hydrogen_carbonate                                                                             </t>
  </si>
  <si>
    <t>hydrogen_carbonate_external</t>
  </si>
  <si>
    <t>succinyldiaminopimelate transaminase</t>
  </si>
  <si>
    <t>*These enzymes act on tyrosine, phenylalanine, and tryptophan</t>
  </si>
  <si>
    <t>1 anthranilate + 1 5-phospho-a-D-ribose_1-diphosphate = 1 N-(5-phosphoribosyl)-anthranilate + 1 diphosphate</t>
  </si>
  <si>
    <t xml:space="preserve">N-(5-phosphoribosyl)-anthranilate                                                      </t>
  </si>
  <si>
    <t>1 N-(5-phosphoribosyl)-anthranilate = 1 1-(o-carboxyphenylamino)-1'-deoxyribulose_5'-phosphate</t>
  </si>
  <si>
    <t>1 1-(o-carboxyphenylamino)-1'-deoxyribulose_5'-phosphate + 1 H+ = 1 (1S,2R)-1-C-(indol-3-yl)glycerol_3-phosphate + 1 CO2 + 1 H2O</t>
  </si>
  <si>
    <t xml:space="preserve">1-(o-carboxyphenylamino)-1'-deoxyribulose_5'-phosphate                                  </t>
  </si>
  <si>
    <t>1 (1S,2R)-1-C-(indol-3-yl)glycerol_3-phosphate + 1 L-serine = 1 L-tryptophan + 1 D-glyceraldehyde_3-phosphate + 1 H2O</t>
  </si>
  <si>
    <t>1 fructose-1,6-bisphosphate = 1 dihydroxyacetone_phosphate + 1 D-glyceraldehyde_3-phosphate</t>
  </si>
  <si>
    <t>1 D-glyceraldehyde_3-phosphate = 1 dihydroxyacetone_phosphate</t>
  </si>
  <si>
    <t>1 D-glyceraldehyde_3-phosphate + 1 phosphate + 1 NAD+ = 1 1,3-bisphospho-D-glycerate + 1 NADH + 1 H+</t>
  </si>
  <si>
    <t>1 D-sedoheptulose-7-phosphate + 1 D-glyceraldehyde_3-phosphate = 1 D-ribose-5-phosphate + 1 D-xylulose-5-phosphate</t>
  </si>
  <si>
    <t>1 D-glyceraldehyde_3-phosphate + 1 D-sedoheptulose-7-phosphate = 1 D-fructose-6-phosphate + 1 D-erythrose-4-phosphate</t>
  </si>
  <si>
    <t>1 D-erythrose-4-phosphate + 1 D-xylulose-5-phosphate = 1 D-fructose-6-phosphate + 1 D-glyceraldehyde_3-phosphate</t>
  </si>
  <si>
    <t>1 pyruvate + 1 D-glyceraldehyde_3-phosphate + 1 H+ = 1 1-deoxy-D-xylulose_5-phosphate + 1 CO2</t>
  </si>
  <si>
    <t xml:space="preserve">D-glyceraldehyde_3-phosphate                                                            </t>
  </si>
  <si>
    <t>1 L-glutamate + 1 ATP = 1 L-glutamate_5-phosphate + 1 ADP</t>
  </si>
  <si>
    <t xml:space="preserve">L-glutamate_5-phosphate                                                                 </t>
  </si>
  <si>
    <t>1 L-glutamate_5-phosphate + 1 NADPH + 1 H+ = 1 L-glutamate-5-semialdehyde + 1 phosphate + NADP+</t>
  </si>
  <si>
    <t>1 Ep + 1 NADPH + 1 H+ = 1 E5sa + 1 p + 1 NADP+</t>
  </si>
  <si>
    <t>1 E5sa = 1 plcxl + 1 H2O + 1 H+</t>
  </si>
  <si>
    <t>1 L-glutamate-5-semialdehyde = 1 (S)-1-pyrroline-5-carboxylate + 1 H2O + 1 H+</t>
  </si>
  <si>
    <t xml:space="preserve">E5sa   </t>
  </si>
  <si>
    <t xml:space="preserve">L-glutamate-5-semialdehyde                                                          </t>
  </si>
  <si>
    <t>1 EtE + 1 NADPH = 1 E1sa + 1 NADP+ + 1 tE</t>
  </si>
  <si>
    <t>1 E1sa = 1 alev</t>
  </si>
  <si>
    <t xml:space="preserve">E1sa    </t>
  </si>
  <si>
    <t>proline oxidase PutA</t>
  </si>
  <si>
    <t>tlr0416</t>
  </si>
  <si>
    <t>1 ATP + 1 5-phospho-a-D-ribose_1-diphosphate = 1 1-(5-phospho-B-D-ribosyl)-ATP + 1 diphosphate</t>
  </si>
  <si>
    <t xml:space="preserve">1-(5-phospho-B-D-ribosyl)-ATP                                                                      </t>
  </si>
  <si>
    <t>1 1-(5-phospho-B-D-ribosyl)-ATP + 1 H2O = 1 1-(5-phospho-B-D-ribosyl)-AMP + 1 diphosphate + 1 H+</t>
  </si>
  <si>
    <t xml:space="preserve">1-(5-phospho-B-D-ribosyl)-AMP                                                             </t>
  </si>
  <si>
    <t>1 1-(5-phospho-B-D-ribosyl)-AMP + 1 H2O = 1 1-(5-phospho-B-D-ribosyl)-5-[(5-phosphoribosylamino)methylideneamino]imidazole-4-carboxamide</t>
  </si>
  <si>
    <t>1 1-(5-phospho-B-D-ribosyl)-5-[(5-phoshoribosylamino)methylideneamino]imidazole-4-carboxamide = 1 phosphoribulosylformimino-AICAR-P</t>
  </si>
  <si>
    <t xml:space="preserve">1-(5-phospho-B-D-ribosyl)-5-[(5-phosphoribosylamino)methylideneamino]imidazole-4-carboxamide </t>
  </si>
  <si>
    <t>tlr1536</t>
  </si>
  <si>
    <t>imidazole glycerol phosphate synthase subunit HisH</t>
  </si>
  <si>
    <t>imidazole glycerol phosphate synthase subunit HisF</t>
  </si>
  <si>
    <t>1 hol + 2 NAD+ + 1 H2O = 1 H + 2 NADH + 3 H+</t>
  </si>
  <si>
    <t>1 histidinol + 2 NAD+ + 1 H2O = 1 L-histidine + 2 NADH + 3 H+</t>
  </si>
  <si>
    <t>1 pyr + 1 Dsa = 1 hthdpl + 1 H2O + 1 H+</t>
  </si>
  <si>
    <t>1 hthdpl + 1 NADPH + 1 H+ = 1 thdpl + 1 NADP+ + 1 H2O</t>
  </si>
  <si>
    <t xml:space="preserve">hthdpl  </t>
  </si>
  <si>
    <t>(2S,4S)-4-hydroxy-2,3,4,5-tetrahydrodipicolinate</t>
  </si>
  <si>
    <t>1 shikimate-3-phosphate + 1 phosphoenolpyruvate = 1 5-enolpyruvyl-shikimate_3-phosphate + 1 phosphate</t>
  </si>
  <si>
    <t>1 5-enolpyruvyl-shikimate_3-phosphate = 1 phosphate + 1 chorismate</t>
  </si>
  <si>
    <t xml:space="preserve">5-enolpyruvyl-shikimate_3-phosphate                                                     </t>
  </si>
  <si>
    <t>1 prephenate + 1 H+ = 1 2-oxo-3-phenylpropanoate + 1 CO2 + 1 H2O</t>
  </si>
  <si>
    <t>1 2-oxo-3-phenylpropanoate + 1 L-glutamate = 1 L-phenylalanine + 1 2-oxoglutarate</t>
  </si>
  <si>
    <t>1 pphen + 1 H+ = 1 ophprop + 1 CO2 + 1 H2O</t>
  </si>
  <si>
    <t>1 ophprop + 1 E = 1 F + 1 akg</t>
  </si>
  <si>
    <t>ophprop</t>
  </si>
  <si>
    <t>2-oxo-3-phenylpropanoate</t>
  </si>
  <si>
    <t>1 B-D-glucose-6-phosphate = 1 D-fructose-6-phosphate</t>
  </si>
  <si>
    <t>1 B-D-glucose-6-phosphate + 1 NADP+ = 1 6-phospho-D-glucono-1,5-lactone + 1 NADPH + 1 H+</t>
  </si>
  <si>
    <t xml:space="preserve">B-D-glucose-6-phosphate                                                                 </t>
  </si>
  <si>
    <r>
      <t>C</t>
    </r>
    <r>
      <rPr>
        <vertAlign val="subscript"/>
        <sz val="11"/>
        <color rgb="FF333333"/>
        <rFont val="Calibri"/>
        <family val="2"/>
        <scheme val="minor"/>
      </rPr>
      <t>97.305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122.305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37.695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60</t>
    </r>
    <r>
      <rPr>
        <sz val="11"/>
        <color rgb="FF333333"/>
        <rFont val="Calibri"/>
        <family val="2"/>
        <scheme val="minor"/>
      </rPr>
      <t>P</t>
    </r>
    <r>
      <rPr>
        <vertAlign val="subscript"/>
        <sz val="11"/>
        <color rgb="FF333333"/>
        <rFont val="Calibri"/>
        <family val="2"/>
        <scheme val="minor"/>
      </rPr>
      <t>10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</si>
  <si>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95.279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107.918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38.476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69.564</t>
    </r>
    <r>
      <rPr>
        <sz val="11"/>
        <color rgb="FF333333"/>
        <rFont val="Calibri"/>
        <family val="2"/>
        <scheme val="minor"/>
      </rPr>
      <t>P</t>
    </r>
    <r>
      <rPr>
        <vertAlign val="subscript"/>
        <sz val="11"/>
        <color rgb="FF333333"/>
        <rFont val="Calibri"/>
        <family val="2"/>
        <scheme val="minor"/>
      </rPr>
      <t>10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</si>
  <si>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485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761.4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136.2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145.6</t>
    </r>
    <r>
      <rPr>
        <sz val="11"/>
        <color rgb="FF333333"/>
        <rFont val="Calibri"/>
        <family val="2"/>
        <scheme val="minor"/>
      </rPr>
      <t>S</t>
    </r>
    <r>
      <rPr>
        <vertAlign val="subscript"/>
        <sz val="11"/>
        <color rgb="FF333333"/>
        <rFont val="Calibri"/>
        <family val="2"/>
        <scheme val="minor"/>
      </rPr>
      <t>3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</si>
  <si>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60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100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50</t>
    </r>
  </si>
  <si>
    <t>2.5.1.-/2.5.1.48</t>
  </si>
  <si>
    <t>0.0476 L-1-phosphatidyl-glycerol + 0.1429 sulfoquinovosyldiacylglycerol + 0.6666 1,2-diacyl-3-B-D-galactosyl-sn-glycerol + 0.1429 a,B-digalactosyldiacylglycerol = 1 lipid</t>
  </si>
  <si>
    <t>0.0476 PG + 0.1429 SQDG + 0.6666 MGDG + 0.1429 DGDG = 1 lip</t>
  </si>
  <si>
    <t>5.4.2.12</t>
  </si>
  <si>
    <t>2 H+ + 1 plastoquinone + 2 rreduced_ferredoxin = 1 plastoquinol + 2 oxidized_ferredoxin</t>
  </si>
  <si>
    <t>1.10.3.14</t>
  </si>
  <si>
    <t>1 H2O = 1 H2O_external</t>
  </si>
  <si>
    <t>1 H+ = 1 H+_external</t>
  </si>
  <si>
    <t>1 formate = 1 formate_external</t>
  </si>
  <si>
    <t>1 hv_external = 1 hv</t>
  </si>
  <si>
    <t>1 sulfate_external = 1 sulfate</t>
  </si>
  <si>
    <t>1 acetate = 1 acetate_external</t>
  </si>
  <si>
    <t>magnesium2+_external = magnesium2+</t>
  </si>
  <si>
    <t>glycoclate = glycolate_external</t>
  </si>
  <si>
    <t>1 lactate = 1 lactate_external</t>
  </si>
  <si>
    <t>1 ethanol = 1 ethanol_external</t>
  </si>
  <si>
    <t>1 sucrose = 1 sucrose_external</t>
  </si>
  <si>
    <t>1 pyruvate = 1 pyruvate_external</t>
  </si>
  <si>
    <t>1 L-alanine = 1 L-alanine_external</t>
  </si>
  <si>
    <t>1 nitrate_external = 1 nitrate</t>
  </si>
  <si>
    <t>fructose-1,6-bisphosphatase II glpX</t>
  </si>
  <si>
    <t>fructose-1,6-bisphosphatase FbpII</t>
  </si>
  <si>
    <t>tlr1228</t>
  </si>
  <si>
    <t>tlr1532</t>
  </si>
  <si>
    <t>phosphoglycerate mutase</t>
  </si>
  <si>
    <t>1 6-phospho-D-glucono-1,5-lactone + 1 H2O = 1 D-gluconate_6-phosphate + 1 H+</t>
  </si>
  <si>
    <t>1 D-gluconate_6-phosphate + 1 NADP+ = 1 D-ribulose-5-phosphate + 1 CO2 + 1 NADPH</t>
  </si>
  <si>
    <t xml:space="preserve">D-gluconate_6-phosphate                                                                   </t>
  </si>
  <si>
    <t>gc6p</t>
  </si>
  <si>
    <t>1 6pg15l + 1 H2O = 1 gc6p + 1 H+</t>
  </si>
  <si>
    <t>1 gc6p + 1 NADP+ = 1 ru5p + 1 CO2 + 1 NADPH</t>
  </si>
  <si>
    <t>1 cit = 1 icit</t>
  </si>
  <si>
    <t>1 citrate = 1 D-threo-isocitrate</t>
  </si>
  <si>
    <t>tll0130</t>
  </si>
  <si>
    <t>2-succinyl-5-enolpyruvyl-5-hydroxy-3-cyclohexene-1-carboxylate synthase MenD</t>
  </si>
  <si>
    <t>tlr0979</t>
  </si>
  <si>
    <t>succinate dehydrogenase subunit C</t>
  </si>
  <si>
    <t>tll1720</t>
  </si>
  <si>
    <t>tll1192</t>
  </si>
  <si>
    <t>coproporphyrinogen III oxidase HemN1</t>
  </si>
  <si>
    <t>coproporphyrinogen III oxidase HemN2</t>
  </si>
  <si>
    <t>1 Mpmme + 3 NADPH + 3 O2 + 2 H+ = 1 dvpchd + 3 NADP+ + 5 H2O</t>
  </si>
  <si>
    <t>1 magnesium-protoporphyrin_IX_13-monomethyl_ester + 3 NADPH + 3 oxygen + 2 H+ = 1 2,4-divinyl_protochlorophyllide_a + 3 NADP+ + 5 H2O</t>
  </si>
  <si>
    <t>1 divinyl_protochlorophyllide_a + 1 NADPH + 1 H+ = 1 protochlorophyllide_a + 1 NADP+</t>
  </si>
  <si>
    <t>1 protochlorophyllide_a + 1 NADPH + 1 H+ = 1 chlorophyllide_a + 1 NADP+</t>
  </si>
  <si>
    <t>1 dvpchd + 1 NADPH + 1 H+ = 1 pchd + 1 NADP+</t>
  </si>
  <si>
    <t>1 pchd + 1 NADPH + 1 H+ = 1 chd + 1 NADP+</t>
  </si>
  <si>
    <t xml:space="preserve">protochlorophyllide_a                                                         </t>
  </si>
  <si>
    <t xml:space="preserve">pchd </t>
  </si>
  <si>
    <t>1 dihydroxyacetone_phosphate + 1 NADPH + 1 H+ = 1 sn-glycerol_3-phosphate + 1 NADP+</t>
  </si>
  <si>
    <t>1 5-phospho-b-D-ribosyl-amine + 1 ATP + 1 glycine = 1 ADP + 1 phosphate + 1 N1-(5-phospho-B-D-ribosyl)glycineamide + 1 H+</t>
  </si>
  <si>
    <t xml:space="preserve">N1-(5-phospho-B-D-ribosyl)glycineamide                                                          </t>
  </si>
  <si>
    <t>1 N1-(5-phospho-B-D-ribosyl)glycineamide + 1 10-formyl-tetrahydrofolate = 1 N2-formyl-N1-(5-phospho-B-D-ribosyl)glycineamide + 1 tetrahydrofolate + 1 H+</t>
  </si>
  <si>
    <t xml:space="preserve">N2-formyl-N1-(5-phospho-B-D-ribosyl)glycineamide                                            </t>
  </si>
  <si>
    <t xml:space="preserve">fprga  </t>
  </si>
  <si>
    <t>1 pribga + 1 fthf = 1 fprga + 1 thf + 1 H+</t>
  </si>
  <si>
    <t>1 ATP + N2-formyl-N1-(5-phospho-B-D-ribosyl)glycineamide + 1 L-glutamine + 1 H2O = 1 L-glutamate + 1 ADP + 1 phosphate + 1 2-(formamido)-N1-(5-phospho-B-D-ribosyl)acetamidine + 1 H+</t>
  </si>
  <si>
    <t>1 ATP + 1 2-(formamido)-N1-(5-phospho-B-D-ribosyl)acetamidine = 1 ADP + 1 phosphate + 1 5-amino-1-(5-phospho-D-ribosyl)imidazole + 1 H+</t>
  </si>
  <si>
    <t xml:space="preserve">2-(formamido)-N1-(5-phospho-B-D-ribosyl)acetamidine                                   </t>
  </si>
  <si>
    <t xml:space="preserve">fpraam </t>
  </si>
  <si>
    <t>1 ATP + 1 fprga + 1 Q + 1 H2O = 1 E + 1 ADP + 1 p + 1 fpraam + 1 H+</t>
  </si>
  <si>
    <t>1 ATP + 1 fpraam = 1 ADP + 1 p + 1 apribi + 1 H+</t>
  </si>
  <si>
    <t>1 AICAR + 1 fthf = 1 FAICAR + 1 thf</t>
  </si>
  <si>
    <t>1 FAICAR = 1 IMP + 1 H2O</t>
  </si>
  <si>
    <t>1 aminoimidazole_carboxamide_ribonucleotide + 1 10-formyl-tetrahydrofolate = 1 5-formylamidoimidazole-4-carboxamide_ribonucleotide + 1 tetrahydrofolate</t>
  </si>
  <si>
    <t>1 5-formylamidoimidazole-4-carboxamide_ribonucleotide = 1 IMP + 1 H2O</t>
  </si>
  <si>
    <t>5-formylamidoimidazole-4-carboxamide_ribonucleotide</t>
  </si>
  <si>
    <t>FAICAR</t>
  </si>
  <si>
    <t>1 orotidine-5'-phosphate + 1 H+ = 1 CO2 + 1 UMP</t>
  </si>
  <si>
    <t>1 UTP + 1 H2O = 1 UMP + 1 diphosphate + 1 H+</t>
  </si>
  <si>
    <t xml:space="preserve">UMP                                                               </t>
  </si>
  <si>
    <t>1 dUMP + 1 5,10-methylenetetrahydrofolate = 1 dTMP + 1 7,8-dihydrofolate</t>
  </si>
  <si>
    <t>1 dUMP + 1 mlthf = 1 dTMP + 1 dhf</t>
  </si>
  <si>
    <t>1 dhf + 1 NADPH + 1 H+ = 1 thf + 1 NADP+</t>
  </si>
  <si>
    <t>1 7,8-dihydrofolate + 1 NADPH + 1 H+ = 1 tetrahydrofolate + 1 NADP+</t>
  </si>
  <si>
    <t>dhf</t>
  </si>
  <si>
    <t xml:space="preserve">7,8-dihydrofolate                                              </t>
  </si>
  <si>
    <t>2 oxidized_c-type_cytochrome + 1 plastoquinol = 2 reduced_c-type_cytochrome + 1 plastoquinone</t>
  </si>
  <si>
    <t>4 reduced_c-type_cytochrome + 1 oxygen = 4 oxidized_c-type_cytochrome + 2 H2O</t>
  </si>
  <si>
    <t xml:space="preserve">oxidized_c-type_cytochrome                                                                   </t>
  </si>
  <si>
    <t xml:space="preserve">reduced_c-type_cytochrome                                                                    </t>
  </si>
  <si>
    <t>1 UDP-a-D-glucose + 1 D-fructose-6-phosphate = 1 sucrose_6F-phosphate + 1 UDP + 1 H+</t>
  </si>
  <si>
    <t>1 NO3- + 1 NADH + 1 H+ = 1 NO2- + 1 NAD+ + 1 H2O</t>
  </si>
  <si>
    <t>1 NO3- + 2 rfdx + 2 H+ = 1 NO2- + 2 ofdx + 1 H2O</t>
  </si>
  <si>
    <t>1 NO2- + 6 rfdx + 8 H+ = 1 NH4+ + 6 ofdx + 2 H2O</t>
  </si>
  <si>
    <t>1 SO4_2- + 1 ATP + 1 H+ = 1 adpSO4 + 1 pp</t>
  </si>
  <si>
    <t>1 SO3_2- + 6 rfdx + 8 H+ = 1 H2S + 6 ofdx + 3 H2O</t>
  </si>
  <si>
    <t>1 SO4_2-_e = 1 SO4_2-</t>
  </si>
  <si>
    <t>1 NO3-_e = 1 NO3-</t>
  </si>
  <si>
    <t>1 phosphate_external + 1 ATP + 1 H2O = 2 phosphate + 1 ADP + 1 H+</t>
  </si>
  <si>
    <t>tlr1855</t>
  </si>
  <si>
    <t>tsr1002</t>
  </si>
  <si>
    <t xml:space="preserve">SO3_2-    </t>
  </si>
  <si>
    <t xml:space="preserve">SO4_2-    </t>
  </si>
  <si>
    <t xml:space="preserve">SO4_2-_e  </t>
  </si>
  <si>
    <t>NO3-</t>
  </si>
  <si>
    <t>NO3-_e</t>
  </si>
  <si>
    <t>NO2-</t>
  </si>
  <si>
    <t>1 papSO4 + 1 rthrdx = 1 adbp + 1 SO3_2- + 1 othrdx + 2 H+</t>
  </si>
  <si>
    <t>AA62</t>
  </si>
  <si>
    <t>DNA molecule</t>
  </si>
  <si>
    <t>RNA molecule</t>
  </si>
  <si>
    <t>Protein molecule</t>
  </si>
  <si>
    <t>Lipid molecule</t>
  </si>
  <si>
    <t>Glycogen molecule</t>
  </si>
  <si>
    <r>
      <t>C</t>
    </r>
    <r>
      <rPr>
        <vertAlign val="subscript"/>
        <sz val="11"/>
        <color rgb="FF333333"/>
        <rFont val="Calibri"/>
        <family val="2"/>
        <scheme val="minor"/>
      </rPr>
      <t>40.5266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76.7045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10.524</t>
    </r>
    <r>
      <rPr>
        <sz val="11"/>
        <color rgb="FF333333"/>
        <rFont val="Calibri"/>
        <family val="2"/>
        <scheme val="minor"/>
      </rPr>
      <t>P</t>
    </r>
    <r>
      <rPr>
        <vertAlign val="subscript"/>
        <sz val="11"/>
        <color rgb="FF333333"/>
        <rFont val="Calibri"/>
        <family val="2"/>
        <scheme val="minor"/>
      </rPr>
      <t>0.6666</t>
    </r>
    <r>
      <rPr>
        <sz val="11"/>
        <color rgb="FF333333"/>
        <rFont val="Calibri"/>
        <family val="2"/>
        <scheme val="minor"/>
      </rPr>
      <t>S</t>
    </r>
    <r>
      <rPr>
        <vertAlign val="subscript"/>
        <sz val="11"/>
        <color rgb="FF333333"/>
        <rFont val="Calibri"/>
        <family val="2"/>
        <scheme val="minor"/>
      </rPr>
      <t>0.1429</t>
    </r>
  </si>
  <si>
    <t>identifier</t>
  </si>
  <si>
    <t>compound</t>
  </si>
  <si>
    <t>formula</t>
  </si>
  <si>
    <t>electrons</t>
  </si>
  <si>
    <r>
      <t>C</t>
    </r>
    <r>
      <rPr>
        <vertAlign val="subscript"/>
        <sz val="11"/>
        <color rgb="FF333333"/>
        <rFont val="Calibri"/>
        <family val="2"/>
        <scheme val="minor"/>
      </rPr>
      <t>3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4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10</t>
    </r>
    <r>
      <rPr>
        <sz val="11"/>
        <color rgb="FF333333"/>
        <rFont val="Calibri"/>
        <family val="2"/>
        <scheme val="minor"/>
      </rPr>
      <t>P</t>
    </r>
    <r>
      <rPr>
        <vertAlign val="subscript"/>
        <sz val="11"/>
        <color rgb="FF333333"/>
        <rFont val="Calibri"/>
        <family val="2"/>
        <scheme val="minor"/>
      </rPr>
      <t>2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</si>
  <si>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7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10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5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</si>
  <si>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3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4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7</t>
    </r>
    <r>
      <rPr>
        <sz val="11"/>
        <color rgb="FF333333"/>
        <rFont val="Calibri"/>
        <family val="2"/>
        <scheme val="minor"/>
      </rPr>
      <t>P</t>
    </r>
  </si>
  <si>
    <r>
      <t>C</t>
    </r>
    <r>
      <rPr>
        <vertAlign val="subscript"/>
        <sz val="11"/>
        <color rgb="FF333333"/>
        <rFont val="Trebuchet MS"/>
        <family val="2"/>
      </rPr>
      <t>2</t>
    </r>
    <r>
      <rPr>
        <sz val="10"/>
        <color rgb="FF333333"/>
        <rFont val="Trebuchet MS"/>
        <family val="2"/>
      </rPr>
      <t>H</t>
    </r>
    <r>
      <rPr>
        <vertAlign val="subscript"/>
        <sz val="11"/>
        <color rgb="FF333333"/>
        <rFont val="Trebuchet MS"/>
        <family val="2"/>
      </rPr>
      <t>2</t>
    </r>
    <r>
      <rPr>
        <sz val="10"/>
        <color rgb="FF333333"/>
        <rFont val="Trebuchet MS"/>
        <family val="2"/>
      </rPr>
      <t>O</t>
    </r>
    <r>
      <rPr>
        <vertAlign val="subscript"/>
        <sz val="11"/>
        <color rgb="FF333333"/>
        <rFont val="Trebuchet MS"/>
        <family val="2"/>
      </rPr>
      <t>6</t>
    </r>
    <r>
      <rPr>
        <sz val="10"/>
        <color rgb="FF333333"/>
        <rFont val="Trebuchet MS"/>
        <family val="2"/>
      </rPr>
      <t>P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</si>
  <si>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6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9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9</t>
    </r>
    <r>
      <rPr>
        <sz val="11"/>
        <color rgb="FF333333"/>
        <rFont val="Calibri"/>
        <family val="2"/>
        <scheme val="minor"/>
      </rPr>
      <t>P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</si>
  <si>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6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10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10</t>
    </r>
    <r>
      <rPr>
        <sz val="11"/>
        <color rgb="FF333333"/>
        <rFont val="Calibri"/>
        <family val="2"/>
        <scheme val="minor"/>
      </rPr>
      <t>P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</si>
  <si>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2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3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2</t>
    </r>
  </si>
  <si>
    <r>
      <t>C</t>
    </r>
    <r>
      <rPr>
        <vertAlign val="subscript"/>
        <sz val="11"/>
        <color rgb="FF333333"/>
        <rFont val="Trebuchet MS"/>
        <family val="2"/>
      </rPr>
      <t>2</t>
    </r>
    <r>
      <rPr>
        <sz val="10"/>
        <color rgb="FF333333"/>
        <rFont val="Trebuchet MS"/>
        <family val="2"/>
      </rPr>
      <t>H</t>
    </r>
    <r>
      <rPr>
        <vertAlign val="subscript"/>
        <sz val="11"/>
        <color rgb="FF333333"/>
        <rFont val="Trebuchet MS"/>
        <family val="2"/>
      </rPr>
      <t>4</t>
    </r>
    <r>
      <rPr>
        <sz val="10"/>
        <color rgb="FF333333"/>
        <rFont val="Trebuchet MS"/>
        <family val="2"/>
      </rPr>
      <t>O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</si>
  <si>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23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34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7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17</t>
    </r>
    <r>
      <rPr>
        <sz val="11"/>
        <color rgb="FF333333"/>
        <rFont val="Calibri"/>
        <family val="2"/>
        <scheme val="minor"/>
      </rPr>
      <t>P</t>
    </r>
    <r>
      <rPr>
        <vertAlign val="subscript"/>
        <sz val="11"/>
        <color rgb="FF333333"/>
        <rFont val="Calibri"/>
        <family val="2"/>
        <scheme val="minor"/>
      </rPr>
      <t>3</t>
    </r>
    <r>
      <rPr>
        <sz val="11"/>
        <color rgb="FF333333"/>
        <rFont val="Calibri"/>
        <family val="2"/>
        <scheme val="minor"/>
      </rPr>
      <t>S</t>
    </r>
  </si>
  <si>
    <r>
      <t>C</t>
    </r>
    <r>
      <rPr>
        <vertAlign val="subscript"/>
        <sz val="11"/>
        <color rgb="FF333333"/>
        <rFont val="Trebuchet MS"/>
        <family val="2"/>
      </rPr>
      <t>10</t>
    </r>
    <r>
      <rPr>
        <sz val="10"/>
        <color rgb="FF333333"/>
        <rFont val="Trebuchet MS"/>
        <family val="2"/>
      </rPr>
      <t>H</t>
    </r>
    <r>
      <rPr>
        <vertAlign val="subscript"/>
        <sz val="11"/>
        <color rgb="FF333333"/>
        <rFont val="Trebuchet MS"/>
        <family val="2"/>
      </rPr>
      <t>11</t>
    </r>
    <r>
      <rPr>
        <sz val="10"/>
        <color rgb="FF333333"/>
        <rFont val="Trebuchet MS"/>
        <family val="2"/>
      </rPr>
      <t>N</t>
    </r>
    <r>
      <rPr>
        <vertAlign val="subscript"/>
        <sz val="11"/>
        <color rgb="FF333333"/>
        <rFont val="Trebuchet MS"/>
        <family val="2"/>
      </rPr>
      <t>5</t>
    </r>
    <r>
      <rPr>
        <sz val="10"/>
        <color rgb="FF333333"/>
        <rFont val="Trebuchet MS"/>
        <family val="2"/>
      </rPr>
      <t>O</t>
    </r>
    <r>
      <rPr>
        <vertAlign val="subscript"/>
        <sz val="11"/>
        <color rgb="FF333333"/>
        <rFont val="Trebuchet MS"/>
        <family val="2"/>
      </rPr>
      <t>10</t>
    </r>
    <r>
      <rPr>
        <sz val="10"/>
        <color rgb="FF333333"/>
        <rFont val="Trebuchet MS"/>
        <family val="2"/>
      </rPr>
      <t>P</t>
    </r>
    <r>
      <rPr>
        <vertAlign val="subscript"/>
        <sz val="11"/>
        <color rgb="FF333333"/>
        <rFont val="Trebuchet MS"/>
        <family val="2"/>
      </rPr>
      <t>2</t>
    </r>
  </si>
  <si>
    <r>
      <t>C</t>
    </r>
    <r>
      <rPr>
        <vertAlign val="subscript"/>
        <sz val="11"/>
        <color theme="1"/>
        <rFont val="Calibri"/>
        <family val="2"/>
        <scheme val="minor"/>
      </rPr>
      <t>14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20</t>
    </r>
    <r>
      <rPr>
        <sz val="11"/>
        <color theme="1"/>
        <rFont val="Calibri"/>
        <family val="2"/>
        <scheme val="minor"/>
      </rPr>
      <t>N</t>
    </r>
    <r>
      <rPr>
        <vertAlign val="sub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>S</t>
    </r>
  </si>
  <si>
    <r>
      <t>C</t>
    </r>
    <r>
      <rPr>
        <vertAlign val="subscript"/>
        <sz val="11"/>
        <color theme="1"/>
        <rFont val="Calibri"/>
        <family val="2"/>
        <scheme val="minor"/>
      </rPr>
      <t>15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23</t>
    </r>
    <r>
      <rPr>
        <sz val="11"/>
        <color theme="1"/>
        <rFont val="Calibri"/>
        <family val="2"/>
        <scheme val="minor"/>
      </rPr>
      <t>N</t>
    </r>
    <r>
      <rPr>
        <vertAlign val="sub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>S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</si>
  <si>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10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12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5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10</t>
    </r>
    <r>
      <rPr>
        <sz val="11"/>
        <color rgb="FF333333"/>
        <rFont val="Calibri"/>
        <family val="2"/>
        <scheme val="minor"/>
      </rPr>
      <t>P</t>
    </r>
    <r>
      <rPr>
        <vertAlign val="subscript"/>
        <sz val="11"/>
        <color rgb="FF333333"/>
        <rFont val="Calibri"/>
        <family val="2"/>
        <scheme val="minor"/>
      </rPr>
      <t>2</t>
    </r>
  </si>
  <si>
    <r>
      <t>C</t>
    </r>
    <r>
      <rPr>
        <vertAlign val="subscript"/>
        <sz val="11"/>
        <color rgb="FF333333"/>
        <rFont val="Trebuchet MS"/>
        <family val="2"/>
      </rPr>
      <t>10</t>
    </r>
    <r>
      <rPr>
        <sz val="10"/>
        <color rgb="FF333333"/>
        <rFont val="Trebuchet MS"/>
        <family val="2"/>
      </rPr>
      <t>H</t>
    </r>
    <r>
      <rPr>
        <vertAlign val="subscript"/>
        <sz val="11"/>
        <color rgb="FF333333"/>
        <rFont val="Trebuchet MS"/>
        <family val="2"/>
      </rPr>
      <t>12</t>
    </r>
    <r>
      <rPr>
        <sz val="10"/>
        <color rgb="FF333333"/>
        <rFont val="Trebuchet MS"/>
        <family val="2"/>
      </rPr>
      <t>N</t>
    </r>
    <r>
      <rPr>
        <vertAlign val="subscript"/>
        <sz val="11"/>
        <color rgb="FF333333"/>
        <rFont val="Trebuchet MS"/>
        <family val="2"/>
      </rPr>
      <t>5</t>
    </r>
    <r>
      <rPr>
        <sz val="10"/>
        <color rgb="FF333333"/>
        <rFont val="Trebuchet MS"/>
        <family val="2"/>
      </rPr>
      <t>O</t>
    </r>
    <r>
      <rPr>
        <vertAlign val="subscript"/>
        <sz val="11"/>
        <color rgb="FF333333"/>
        <rFont val="Trebuchet MS"/>
        <family val="2"/>
      </rPr>
      <t>10</t>
    </r>
    <r>
      <rPr>
        <sz val="10"/>
        <color rgb="FF333333"/>
        <rFont val="Trebuchet MS"/>
        <family val="2"/>
      </rPr>
      <t>PS</t>
    </r>
  </si>
  <si>
    <r>
      <t>C</t>
    </r>
    <r>
      <rPr>
        <vertAlign val="subscript"/>
        <sz val="11"/>
        <color theme="1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13</t>
    </r>
    <r>
      <rPr>
        <sz val="11"/>
        <color theme="1"/>
        <rFont val="Calibri"/>
        <family val="2"/>
        <scheme val="minor"/>
      </rPr>
      <t>N</t>
    </r>
    <r>
      <rPr>
        <vertAlign val="subscript"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4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</si>
  <si>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14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14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5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11</t>
    </r>
    <r>
      <rPr>
        <sz val="11"/>
        <color rgb="FF333333"/>
        <rFont val="Calibri"/>
        <family val="2"/>
        <scheme val="minor"/>
      </rPr>
      <t>P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</si>
  <si>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7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9</t>
    </r>
    <r>
      <rPr>
        <sz val="11"/>
        <color rgb="FF333333"/>
        <rFont val="Calibri"/>
        <family val="2"/>
        <scheme val="minor"/>
      </rPr>
      <t>NO</t>
    </r>
    <r>
      <rPr>
        <vertAlign val="subscript"/>
        <sz val="11"/>
        <color rgb="FF333333"/>
        <rFont val="Calibri"/>
        <family val="2"/>
        <scheme val="minor"/>
      </rPr>
      <t>5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</si>
  <si>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7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9</t>
    </r>
    <r>
      <rPr>
        <sz val="11"/>
        <color rgb="FF333333"/>
        <rFont val="Calibri"/>
        <family val="2"/>
        <scheme val="minor"/>
      </rPr>
      <t>NO</t>
    </r>
    <r>
      <rPr>
        <vertAlign val="subscript"/>
        <sz val="11"/>
        <color rgb="FF333333"/>
        <rFont val="Calibri"/>
        <family val="2"/>
        <scheme val="minor"/>
      </rPr>
      <t>8</t>
    </r>
    <r>
      <rPr>
        <sz val="11"/>
        <color rgb="FF333333"/>
        <rFont val="Calibri"/>
        <family val="2"/>
        <scheme val="minor"/>
      </rPr>
      <t>P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</si>
  <si>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7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10</t>
    </r>
    <r>
      <rPr>
        <sz val="11"/>
        <color rgb="FF333333"/>
        <rFont val="Calibri"/>
        <family val="2"/>
        <scheme val="minor"/>
      </rPr>
      <t>NO</t>
    </r>
    <r>
      <rPr>
        <vertAlign val="subscript"/>
        <sz val="11"/>
        <color rgb="FF333333"/>
        <rFont val="Calibri"/>
        <family val="2"/>
        <scheme val="minor"/>
      </rPr>
      <t>4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</si>
  <si>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6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9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4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</si>
  <si>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9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13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4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8</t>
    </r>
    <r>
      <rPr>
        <sz val="11"/>
        <color rgb="FF333333"/>
        <rFont val="Calibri"/>
        <family val="2"/>
        <scheme val="minor"/>
      </rPr>
      <t>P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</si>
  <si>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5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4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5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</si>
  <si>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5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7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4</t>
    </r>
  </si>
  <si>
    <r>
      <t>C</t>
    </r>
    <r>
      <rPr>
        <vertAlign val="subscript"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9</t>
    </r>
    <r>
      <rPr>
        <sz val="11"/>
        <color theme="1"/>
        <rFont val="Calibri"/>
        <family val="2"/>
        <scheme val="minor"/>
      </rPr>
      <t>NO</t>
    </r>
    <r>
      <rPr>
        <vertAlign val="subscript"/>
        <sz val="11"/>
        <color theme="1"/>
        <rFont val="Calibri"/>
        <family val="2"/>
        <scheme val="minor"/>
      </rPr>
      <t>3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</si>
  <si>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7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6</t>
    </r>
    <r>
      <rPr>
        <sz val="11"/>
        <color rgb="FF333333"/>
        <rFont val="Calibri"/>
        <family val="2"/>
        <scheme val="minor"/>
      </rPr>
      <t>NO</t>
    </r>
    <r>
      <rPr>
        <vertAlign val="subscript"/>
        <sz val="11"/>
        <color rgb="FF333333"/>
        <rFont val="Calibri"/>
        <family val="2"/>
        <scheme val="minor"/>
      </rPr>
      <t>2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</si>
  <si>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7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14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2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3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</si>
  <si>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8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13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3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7</t>
    </r>
    <r>
      <rPr>
        <sz val="11"/>
        <color rgb="FF333333"/>
        <rFont val="Calibri"/>
        <family val="2"/>
        <scheme val="minor"/>
      </rPr>
      <t>P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</si>
  <si>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9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11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3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9</t>
    </r>
    <r>
      <rPr>
        <sz val="11"/>
        <color rgb="FF333333"/>
        <rFont val="Calibri"/>
        <family val="2"/>
        <scheme val="minor"/>
      </rPr>
      <t>P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</si>
  <si>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5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9</t>
    </r>
    <r>
      <rPr>
        <sz val="11"/>
        <color rgb="FF333333"/>
        <rFont val="Calibri"/>
        <family val="2"/>
        <scheme val="minor"/>
      </rPr>
      <t>NO</t>
    </r>
    <r>
      <rPr>
        <vertAlign val="subscript"/>
        <sz val="11"/>
        <color rgb="FF333333"/>
        <rFont val="Calibri"/>
        <family val="2"/>
        <scheme val="minor"/>
      </rPr>
      <t>4</t>
    </r>
  </si>
  <si>
    <r>
      <t>C</t>
    </r>
    <r>
      <rPr>
        <vertAlign val="subscript"/>
        <sz val="11"/>
        <color theme="1"/>
        <rFont val="Calibri"/>
        <family val="2"/>
        <scheme val="minor"/>
      </rPr>
      <t>20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33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P</t>
    </r>
    <r>
      <rPr>
        <vertAlign val="subscript"/>
        <sz val="11"/>
        <color theme="1"/>
        <rFont val="Calibri"/>
        <family val="2"/>
        <scheme val="minor"/>
      </rPr>
      <t>2</t>
    </r>
  </si>
  <si>
    <r>
      <t>CH</t>
    </r>
    <r>
      <rPr>
        <vertAlign val="subscript"/>
        <sz val="11"/>
        <color rgb="FF333333"/>
        <rFont val="Calibri"/>
        <family val="2"/>
        <scheme val="minor"/>
      </rPr>
      <t>2</t>
    </r>
    <r>
      <rPr>
        <sz val="11"/>
        <color rgb="FF333333"/>
        <rFont val="Calibri"/>
        <family val="2"/>
        <scheme val="minor"/>
      </rPr>
      <t>NO</t>
    </r>
    <r>
      <rPr>
        <vertAlign val="subscript"/>
        <sz val="11"/>
        <color rgb="FF333333"/>
        <rFont val="Calibri"/>
        <family val="2"/>
        <scheme val="minor"/>
      </rPr>
      <t>5</t>
    </r>
    <r>
      <rPr>
        <sz val="11"/>
        <color rgb="FF333333"/>
        <rFont val="Calibri"/>
        <family val="2"/>
        <scheme val="minor"/>
      </rPr>
      <t>P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</si>
  <si>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9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12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3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11</t>
    </r>
    <r>
      <rPr>
        <sz val="11"/>
        <color rgb="FF333333"/>
        <rFont val="Calibri"/>
        <family val="2"/>
        <scheme val="minor"/>
      </rPr>
      <t>P</t>
    </r>
    <r>
      <rPr>
        <vertAlign val="subscript"/>
        <sz val="11"/>
        <color rgb="FF333333"/>
        <rFont val="Calibri"/>
        <family val="2"/>
        <scheme val="minor"/>
      </rPr>
      <t>2</t>
    </r>
  </si>
  <si>
    <r>
      <t>C</t>
    </r>
    <r>
      <rPr>
        <vertAlign val="subscript"/>
        <sz val="11"/>
        <color rgb="FF333333"/>
        <rFont val="Trebuchet MS"/>
        <family val="2"/>
      </rPr>
      <t>14</t>
    </r>
    <r>
      <rPr>
        <sz val="10"/>
        <color rgb="FF333333"/>
        <rFont val="Trebuchet MS"/>
        <family val="2"/>
      </rPr>
      <t>H</t>
    </r>
    <r>
      <rPr>
        <vertAlign val="subscript"/>
        <sz val="11"/>
        <color rgb="FF333333"/>
        <rFont val="Trebuchet MS"/>
        <family val="2"/>
      </rPr>
      <t>23</t>
    </r>
    <r>
      <rPr>
        <sz val="10"/>
        <color rgb="FF333333"/>
        <rFont val="Trebuchet MS"/>
        <family val="2"/>
      </rPr>
      <t>N</t>
    </r>
    <r>
      <rPr>
        <vertAlign val="subscript"/>
        <sz val="11"/>
        <color rgb="FF333333"/>
        <rFont val="Trebuchet MS"/>
        <family val="2"/>
      </rPr>
      <t>3</t>
    </r>
    <r>
      <rPr>
        <sz val="10"/>
        <color rgb="FF333333"/>
        <rFont val="Trebuchet MS"/>
        <family val="2"/>
      </rPr>
      <t>O</t>
    </r>
    <r>
      <rPr>
        <vertAlign val="subscript"/>
        <sz val="11"/>
        <color rgb="FF333333"/>
        <rFont val="Trebuchet MS"/>
        <family val="2"/>
      </rPr>
      <t>14</t>
    </r>
    <r>
      <rPr>
        <sz val="10"/>
        <color rgb="FF333333"/>
        <rFont val="Trebuchet MS"/>
        <family val="2"/>
      </rPr>
      <t>P</t>
    </r>
    <r>
      <rPr>
        <vertAlign val="subscript"/>
        <sz val="11"/>
        <color rgb="FF333333"/>
        <rFont val="Trebuchet MS"/>
        <family val="2"/>
      </rPr>
      <t>2</t>
    </r>
  </si>
  <si>
    <r>
      <t> C</t>
    </r>
    <r>
      <rPr>
        <vertAlign val="subscript"/>
        <sz val="11"/>
        <color rgb="FF333333"/>
        <rFont val="Calibri"/>
        <family val="2"/>
        <scheme val="minor"/>
      </rPr>
      <t>10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8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6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</si>
  <si>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6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5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7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</si>
  <si>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6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13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3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3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</si>
  <si>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5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6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2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5</t>
    </r>
  </si>
  <si>
    <r>
      <t>CO</t>
    </r>
    <r>
      <rPr>
        <vertAlign val="subscript"/>
        <sz val="11"/>
        <color rgb="FF333333"/>
        <rFont val="Calibri"/>
        <family val="2"/>
        <scheme val="minor"/>
      </rPr>
      <t>2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</si>
  <si>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21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32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7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16</t>
    </r>
    <r>
      <rPr>
        <sz val="11"/>
        <color rgb="FF333333"/>
        <rFont val="Calibri"/>
        <family val="2"/>
        <scheme val="minor"/>
      </rPr>
      <t>P</t>
    </r>
    <r>
      <rPr>
        <vertAlign val="subscript"/>
        <sz val="11"/>
        <color rgb="FF333333"/>
        <rFont val="Calibri"/>
        <family val="2"/>
        <scheme val="minor"/>
      </rPr>
      <t>3</t>
    </r>
    <r>
      <rPr>
        <sz val="11"/>
        <color rgb="FF333333"/>
        <rFont val="Calibri"/>
        <family val="2"/>
        <scheme val="minor"/>
      </rPr>
      <t>S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</si>
  <si>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12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13</t>
    </r>
    <r>
      <rPr>
        <sz val="11"/>
        <color rgb="FF333333"/>
        <rFont val="Calibri"/>
        <family val="2"/>
        <scheme val="minor"/>
      </rPr>
      <t>NO</t>
    </r>
    <r>
      <rPr>
        <vertAlign val="subscript"/>
        <sz val="11"/>
        <color rgb="FF333333"/>
        <rFont val="Calibri"/>
        <family val="2"/>
        <scheme val="minor"/>
      </rPr>
      <t>9</t>
    </r>
    <r>
      <rPr>
        <sz val="11"/>
        <color rgb="FF333333"/>
        <rFont val="Calibri"/>
        <family val="2"/>
        <scheme val="minor"/>
      </rPr>
      <t>P</t>
    </r>
  </si>
  <si>
    <r>
      <t>C</t>
    </r>
    <r>
      <rPr>
        <vertAlign val="subscript"/>
        <sz val="11"/>
        <color theme="1"/>
        <rFont val="Calibri"/>
        <family val="2"/>
        <scheme val="minor"/>
      </rPr>
      <t>36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40</t>
    </r>
    <r>
      <rPr>
        <sz val="11"/>
        <color theme="1"/>
        <rFont val="Calibri"/>
        <family val="2"/>
        <scheme val="minor"/>
      </rPr>
      <t>N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8</t>
    </r>
  </si>
  <si>
    <r>
      <t>C</t>
    </r>
    <r>
      <rPr>
        <vertAlign val="subscript"/>
        <sz val="11"/>
        <color rgb="FF333333"/>
        <rFont val="Trebuchet MS"/>
        <family val="2"/>
      </rPr>
      <t>7</t>
    </r>
    <r>
      <rPr>
        <sz val="10"/>
        <color rgb="FF333333"/>
        <rFont val="Trebuchet MS"/>
        <family val="2"/>
      </rPr>
      <t>H</t>
    </r>
    <r>
      <rPr>
        <vertAlign val="subscript"/>
        <sz val="11"/>
        <color rgb="FF333333"/>
        <rFont val="Trebuchet MS"/>
        <family val="2"/>
      </rPr>
      <t>14</t>
    </r>
    <r>
      <rPr>
        <sz val="10"/>
        <color rgb="FF333333"/>
        <rFont val="Trebuchet MS"/>
        <family val="2"/>
      </rPr>
      <t>N</t>
    </r>
    <r>
      <rPr>
        <vertAlign val="subscript"/>
        <sz val="11"/>
        <color rgb="FF333333"/>
        <rFont val="Trebuchet MS"/>
        <family val="2"/>
      </rPr>
      <t>2</t>
    </r>
    <r>
      <rPr>
        <sz val="10"/>
        <color rgb="FF333333"/>
        <rFont val="Trebuchet MS"/>
        <family val="2"/>
      </rPr>
      <t>O</t>
    </r>
    <r>
      <rPr>
        <vertAlign val="subscript"/>
        <sz val="11"/>
        <color rgb="FF333333"/>
        <rFont val="Trebuchet MS"/>
        <family val="2"/>
      </rPr>
      <t>4</t>
    </r>
    <r>
      <rPr>
        <sz val="10"/>
        <color rgb="FF333333"/>
        <rFont val="Trebuchet MS"/>
        <family val="2"/>
      </rPr>
      <t>S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</si>
  <si>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10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12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5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9</t>
    </r>
    <r>
      <rPr>
        <sz val="11"/>
        <color rgb="FF333333"/>
        <rFont val="Calibri"/>
        <family val="2"/>
        <scheme val="minor"/>
      </rPr>
      <t>P</t>
    </r>
    <r>
      <rPr>
        <vertAlign val="subscript"/>
        <sz val="11"/>
        <color rgb="FF333333"/>
        <rFont val="Calibri"/>
        <family val="2"/>
        <scheme val="minor"/>
      </rPr>
      <t>2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</si>
  <si>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7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10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10</t>
    </r>
    <r>
      <rPr>
        <sz val="11"/>
        <color rgb="FF333333"/>
        <rFont val="Calibri"/>
        <family val="2"/>
        <scheme val="minor"/>
      </rPr>
      <t>P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</si>
  <si>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7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14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2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4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</si>
  <si>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9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12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3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10</t>
    </r>
    <r>
      <rPr>
        <sz val="11"/>
        <color rgb="FF333333"/>
        <rFont val="Calibri"/>
        <family val="2"/>
        <scheme val="minor"/>
      </rPr>
      <t>P</t>
    </r>
    <r>
      <rPr>
        <vertAlign val="subscript"/>
        <sz val="11"/>
        <color rgb="FF333333"/>
        <rFont val="Calibri"/>
        <family val="2"/>
        <scheme val="minor"/>
      </rPr>
      <t>2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</si>
  <si>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3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5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6</t>
    </r>
    <r>
      <rPr>
        <sz val="11"/>
        <color rgb="FF333333"/>
        <rFont val="Calibri"/>
        <family val="2"/>
        <scheme val="minor"/>
      </rPr>
      <t>P</t>
    </r>
  </si>
  <si>
    <r>
      <t>C</t>
    </r>
    <r>
      <rPr>
        <vertAlign val="subscript"/>
        <sz val="11"/>
        <color rgb="FF333333"/>
        <rFont val="Trebuchet MS"/>
        <family val="2"/>
      </rPr>
      <t>7</t>
    </r>
    <r>
      <rPr>
        <sz val="10"/>
        <color rgb="FF333333"/>
        <rFont val="Trebuchet MS"/>
        <family val="2"/>
      </rPr>
      <t>H</t>
    </r>
    <r>
      <rPr>
        <vertAlign val="subscript"/>
        <sz val="11"/>
        <color rgb="FF333333"/>
        <rFont val="Trebuchet MS"/>
        <family val="2"/>
      </rPr>
      <t>7</t>
    </r>
    <r>
      <rPr>
        <sz val="10"/>
        <color rgb="FF333333"/>
        <rFont val="Trebuchet MS"/>
        <family val="2"/>
      </rPr>
      <t>NO</t>
    </r>
    <r>
      <rPr>
        <vertAlign val="subscript"/>
        <sz val="11"/>
        <color rgb="FF333333"/>
        <rFont val="Trebuchet MS"/>
        <family val="2"/>
      </rPr>
      <t>5</t>
    </r>
  </si>
  <si>
    <r>
      <t>C</t>
    </r>
    <r>
      <rPr>
        <vertAlign val="subscript"/>
        <sz val="11"/>
        <color rgb="FF333333"/>
        <rFont val="Trebuchet MS"/>
        <family val="2"/>
      </rPr>
      <t>19</t>
    </r>
    <r>
      <rPr>
        <sz val="10"/>
        <color rgb="FF333333"/>
        <rFont val="Trebuchet MS"/>
        <family val="2"/>
      </rPr>
      <t>H</t>
    </r>
    <r>
      <rPr>
        <vertAlign val="subscript"/>
        <sz val="11"/>
        <color rgb="FF333333"/>
        <rFont val="Trebuchet MS"/>
        <family val="2"/>
      </rPr>
      <t>19</t>
    </r>
    <r>
      <rPr>
        <sz val="10"/>
        <color rgb="FF333333"/>
        <rFont val="Trebuchet MS"/>
        <family val="2"/>
      </rPr>
      <t>N</t>
    </r>
    <r>
      <rPr>
        <vertAlign val="subscript"/>
        <sz val="11"/>
        <color rgb="FF333333"/>
        <rFont val="Trebuchet MS"/>
        <family val="2"/>
      </rPr>
      <t>7</t>
    </r>
    <r>
      <rPr>
        <sz val="10"/>
        <color rgb="FF333333"/>
        <rFont val="Trebuchet MS"/>
        <family val="2"/>
      </rPr>
      <t>O</t>
    </r>
    <r>
      <rPr>
        <vertAlign val="subscript"/>
        <sz val="11"/>
        <color rgb="FF333333"/>
        <rFont val="Trebuchet MS"/>
        <family val="2"/>
      </rPr>
      <t>6</t>
    </r>
  </si>
  <si>
    <r>
      <t>C</t>
    </r>
    <r>
      <rPr>
        <vertAlign val="subscript"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9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4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</si>
  <si>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6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11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4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</si>
  <si>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5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5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2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4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</si>
  <si>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7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9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6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</si>
  <si>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7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7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5</t>
    </r>
  </si>
  <si>
    <r>
      <t>C</t>
    </r>
    <r>
      <rPr>
        <vertAlign val="subscript"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9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P</t>
    </r>
    <r>
      <rPr>
        <vertAlign val="subscript"/>
        <sz val="11"/>
        <color theme="1"/>
        <rFont val="Calibri"/>
        <family val="2"/>
        <scheme val="minor"/>
      </rPr>
      <t>2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</si>
  <si>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4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6</t>
    </r>
    <r>
      <rPr>
        <sz val="11"/>
        <color rgb="FF333333"/>
        <rFont val="Calibri"/>
        <family val="2"/>
        <scheme val="minor"/>
      </rPr>
      <t>NO</t>
    </r>
    <r>
      <rPr>
        <vertAlign val="subscript"/>
        <sz val="11"/>
        <color rgb="FF333333"/>
        <rFont val="Calibri"/>
        <family val="2"/>
        <scheme val="minor"/>
      </rPr>
      <t>7</t>
    </r>
    <r>
      <rPr>
        <sz val="11"/>
        <color rgb="FF333333"/>
        <rFont val="Calibri"/>
        <family val="2"/>
        <scheme val="minor"/>
      </rPr>
      <t>P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</si>
  <si>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4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7</t>
    </r>
    <r>
      <rPr>
        <sz val="11"/>
        <color rgb="FF333333"/>
        <rFont val="Calibri"/>
        <family val="2"/>
        <scheme val="minor"/>
      </rPr>
      <t>NO</t>
    </r>
    <r>
      <rPr>
        <vertAlign val="subscript"/>
        <sz val="11"/>
        <color rgb="FF333333"/>
        <rFont val="Calibri"/>
        <family val="2"/>
        <scheme val="minor"/>
      </rPr>
      <t>3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</si>
  <si>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10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13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2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11</t>
    </r>
    <r>
      <rPr>
        <sz val="11"/>
        <color rgb="FF333333"/>
        <rFont val="Calibri"/>
        <family val="2"/>
        <scheme val="minor"/>
      </rPr>
      <t>P</t>
    </r>
    <r>
      <rPr>
        <vertAlign val="subscript"/>
        <sz val="11"/>
        <color rgb="FF333333"/>
        <rFont val="Calibri"/>
        <family val="2"/>
        <scheme val="minor"/>
      </rPr>
      <t>2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</si>
  <si>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9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11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2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11</t>
    </r>
    <r>
      <rPr>
        <sz val="11"/>
        <color rgb="FF333333"/>
        <rFont val="Calibri"/>
        <family val="2"/>
        <scheme val="minor"/>
      </rPr>
      <t>P</t>
    </r>
    <r>
      <rPr>
        <vertAlign val="subscript"/>
        <sz val="11"/>
        <color rgb="FF333333"/>
        <rFont val="Calibri"/>
        <family val="2"/>
        <scheme val="minor"/>
      </rPr>
      <t>2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</si>
  <si>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9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11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2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8</t>
    </r>
    <r>
      <rPr>
        <sz val="11"/>
        <color rgb="FF333333"/>
        <rFont val="Calibri"/>
        <family val="2"/>
        <scheme val="minor"/>
      </rPr>
      <t>P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</si>
  <si>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9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11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2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14</t>
    </r>
    <r>
      <rPr>
        <sz val="11"/>
        <color rgb="FF333333"/>
        <rFont val="Calibri"/>
        <family val="2"/>
        <scheme val="minor"/>
      </rPr>
      <t>P</t>
    </r>
    <r>
      <rPr>
        <vertAlign val="subscript"/>
        <sz val="11"/>
        <color rgb="FF333333"/>
        <rFont val="Calibri"/>
        <family val="2"/>
        <scheme val="minor"/>
      </rPr>
      <t>3</t>
    </r>
  </si>
  <si>
    <r>
      <t>C</t>
    </r>
    <r>
      <rPr>
        <vertAlign val="subscript"/>
        <sz val="11"/>
        <color rgb="FF333333"/>
        <rFont val="Trebuchet MS"/>
        <family val="2"/>
      </rPr>
      <t>5</t>
    </r>
    <r>
      <rPr>
        <sz val="10"/>
        <color rgb="FF333333"/>
        <rFont val="Trebuchet MS"/>
        <family val="2"/>
      </rPr>
      <t>H</t>
    </r>
    <r>
      <rPr>
        <vertAlign val="subscript"/>
        <sz val="11"/>
        <color rgb="FF333333"/>
        <rFont val="Trebuchet MS"/>
        <family val="2"/>
      </rPr>
      <t>9</t>
    </r>
    <r>
      <rPr>
        <sz val="10"/>
        <color rgb="FF333333"/>
        <rFont val="Trebuchet MS"/>
        <family val="2"/>
      </rPr>
      <t>O</t>
    </r>
    <r>
      <rPr>
        <vertAlign val="subscript"/>
        <sz val="11"/>
        <color rgb="FF333333"/>
        <rFont val="Trebuchet MS"/>
        <family val="2"/>
      </rPr>
      <t>7</t>
    </r>
    <r>
      <rPr>
        <sz val="10"/>
        <color rgb="FF333333"/>
        <rFont val="Trebuchet MS"/>
        <family val="2"/>
      </rPr>
      <t>P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</si>
  <si>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4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7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7</t>
    </r>
    <r>
      <rPr>
        <sz val="11"/>
        <color rgb="FF333333"/>
        <rFont val="Calibri"/>
        <family val="2"/>
        <scheme val="minor"/>
      </rPr>
      <t>P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</si>
  <si>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6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9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2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6</t>
    </r>
    <r>
      <rPr>
        <sz val="11"/>
        <color rgb="FF333333"/>
        <rFont val="Calibri"/>
        <family val="2"/>
        <scheme val="minor"/>
      </rPr>
      <t>P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</si>
  <si>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5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8</t>
    </r>
    <r>
      <rPr>
        <sz val="11"/>
        <color rgb="FF333333"/>
        <rFont val="Calibri"/>
        <family val="2"/>
        <scheme val="minor"/>
      </rPr>
      <t>NO</t>
    </r>
    <r>
      <rPr>
        <vertAlign val="subscript"/>
        <sz val="11"/>
        <color rgb="FF333333"/>
        <rFont val="Calibri"/>
        <family val="2"/>
        <scheme val="minor"/>
      </rPr>
      <t>7</t>
    </r>
    <r>
      <rPr>
        <sz val="11"/>
        <color rgb="FF333333"/>
        <rFont val="Calibri"/>
        <family val="2"/>
        <scheme val="minor"/>
      </rPr>
      <t>P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</si>
  <si>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10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9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10</t>
    </r>
    <r>
      <rPr>
        <sz val="11"/>
        <color rgb="FF333333"/>
        <rFont val="Calibri"/>
        <family val="2"/>
        <scheme val="minor"/>
      </rPr>
      <t>P</t>
    </r>
  </si>
  <si>
    <r>
      <t>C</t>
    </r>
    <r>
      <rPr>
        <vertAlign val="subscript"/>
        <sz val="11"/>
        <color rgb="FF333333"/>
        <rFont val="Trebuchet MS"/>
        <family val="2"/>
      </rPr>
      <t>2</t>
    </r>
    <r>
      <rPr>
        <sz val="10"/>
        <color rgb="FF333333"/>
        <rFont val="Trebuchet MS"/>
        <family val="2"/>
      </rPr>
      <t>H</t>
    </r>
    <r>
      <rPr>
        <vertAlign val="subscript"/>
        <sz val="11"/>
        <color rgb="FF333333"/>
        <rFont val="Trebuchet MS"/>
        <family val="2"/>
      </rPr>
      <t>6</t>
    </r>
    <r>
      <rPr>
        <sz val="10"/>
        <color rgb="FF333333"/>
        <rFont val="Trebuchet MS"/>
        <family val="2"/>
      </rPr>
      <t>O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</si>
  <si>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6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10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12</t>
    </r>
    <r>
      <rPr>
        <sz val="11"/>
        <color rgb="FF333333"/>
        <rFont val="Calibri"/>
        <family val="2"/>
        <scheme val="minor"/>
      </rPr>
      <t>P</t>
    </r>
    <r>
      <rPr>
        <vertAlign val="subscript"/>
        <sz val="11"/>
        <color rgb="FF333333"/>
        <rFont val="Calibri"/>
        <family val="2"/>
        <scheme val="minor"/>
      </rPr>
      <t>2</t>
    </r>
  </si>
  <si>
    <r>
      <t>CHO</t>
    </r>
    <r>
      <rPr>
        <vertAlign val="subscript"/>
        <sz val="11"/>
        <color rgb="FF333333"/>
        <rFont val="Calibri"/>
        <family val="2"/>
        <scheme val="minor"/>
      </rPr>
      <t>2</t>
    </r>
  </si>
  <si>
    <r>
      <t>C</t>
    </r>
    <r>
      <rPr>
        <vertAlign val="subscript"/>
        <sz val="11"/>
        <color theme="1"/>
        <rFont val="Calibri"/>
        <family val="2"/>
        <scheme val="minor"/>
      </rPr>
      <t>15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25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P</t>
    </r>
    <r>
      <rPr>
        <vertAlign val="subscript"/>
        <sz val="11"/>
        <color theme="1"/>
        <rFont val="Calibri"/>
        <family val="2"/>
        <scheme val="minor"/>
      </rPr>
      <t>2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</si>
  <si>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20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21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7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7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</si>
  <si>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4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2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4</t>
    </r>
  </si>
  <si>
    <r>
      <t>C</t>
    </r>
    <r>
      <rPr>
        <vertAlign val="subscript"/>
        <sz val="11"/>
        <color rgb="FF333333"/>
        <rFont val="Trebuchet MS"/>
        <family val="2"/>
      </rPr>
      <t>3</t>
    </r>
    <r>
      <rPr>
        <sz val="10"/>
        <color rgb="FF333333"/>
        <rFont val="Trebuchet MS"/>
        <family val="2"/>
      </rPr>
      <t>H</t>
    </r>
    <r>
      <rPr>
        <vertAlign val="subscript"/>
        <sz val="11"/>
        <color rgb="FF333333"/>
        <rFont val="Trebuchet MS"/>
        <family val="2"/>
      </rPr>
      <t>5</t>
    </r>
    <r>
      <rPr>
        <sz val="10"/>
        <color rgb="FF333333"/>
        <rFont val="Trebuchet MS"/>
        <family val="2"/>
      </rPr>
      <t>O</t>
    </r>
    <r>
      <rPr>
        <vertAlign val="subscript"/>
        <sz val="11"/>
        <color rgb="FF333333"/>
        <rFont val="Trebuchet MS"/>
        <family val="2"/>
      </rPr>
      <t>4</t>
    </r>
  </si>
  <si>
    <r>
      <t>C</t>
    </r>
    <r>
      <rPr>
        <vertAlign val="subscript"/>
        <sz val="11"/>
        <color rgb="FF333333"/>
        <rFont val="Trebuchet MS"/>
        <family val="2"/>
      </rPr>
      <t>3</t>
    </r>
    <r>
      <rPr>
        <sz val="10"/>
        <color rgb="FF333333"/>
        <rFont val="Trebuchet MS"/>
        <family val="2"/>
      </rPr>
      <t>H</t>
    </r>
    <r>
      <rPr>
        <vertAlign val="subscript"/>
        <sz val="11"/>
        <color rgb="FF333333"/>
        <rFont val="Trebuchet MS"/>
        <family val="2"/>
      </rPr>
      <t>7</t>
    </r>
    <r>
      <rPr>
        <sz val="10"/>
        <color rgb="FF333333"/>
        <rFont val="Trebuchet MS"/>
        <family val="2"/>
      </rPr>
      <t>O</t>
    </r>
    <r>
      <rPr>
        <vertAlign val="subscript"/>
        <sz val="11"/>
        <color rgb="FF333333"/>
        <rFont val="Trebuchet MS"/>
        <family val="2"/>
      </rPr>
      <t>6</t>
    </r>
    <r>
      <rPr>
        <sz val="10"/>
        <color rgb="FF333333"/>
        <rFont val="Trebuchet MS"/>
        <family val="2"/>
      </rPr>
      <t>P</t>
    </r>
  </si>
  <si>
    <r>
      <t>C</t>
    </r>
    <r>
      <rPr>
        <vertAlign val="subscript"/>
        <sz val="11"/>
        <color rgb="FF333333"/>
        <rFont val="Trebuchet MS"/>
        <family val="2"/>
      </rPr>
      <t>2</t>
    </r>
    <r>
      <rPr>
        <sz val="10"/>
        <color rgb="FF333333"/>
        <rFont val="Trebuchet MS"/>
        <family val="2"/>
      </rPr>
      <t>H</t>
    </r>
    <r>
      <rPr>
        <vertAlign val="subscript"/>
        <sz val="11"/>
        <color rgb="FF333333"/>
        <rFont val="Trebuchet MS"/>
        <family val="2"/>
      </rPr>
      <t>3</t>
    </r>
    <r>
      <rPr>
        <sz val="10"/>
        <color rgb="FF333333"/>
        <rFont val="Trebuchet MS"/>
        <family val="2"/>
      </rPr>
      <t>O</t>
    </r>
    <r>
      <rPr>
        <vertAlign val="subscript"/>
        <sz val="11"/>
        <color rgb="FF333333"/>
        <rFont val="Trebuchet MS"/>
        <family val="2"/>
      </rPr>
      <t>3</t>
    </r>
  </si>
  <si>
    <r>
      <t>C</t>
    </r>
    <r>
      <rPr>
        <vertAlign val="subscript"/>
        <sz val="11"/>
        <color rgb="FF333333"/>
        <rFont val="Trebuchet MS"/>
        <family val="2"/>
      </rPr>
      <t>2</t>
    </r>
    <r>
      <rPr>
        <sz val="10"/>
        <color rgb="FF333333"/>
        <rFont val="Trebuchet MS"/>
        <family val="2"/>
      </rPr>
      <t>HO</t>
    </r>
    <r>
      <rPr>
        <vertAlign val="subscript"/>
        <sz val="11"/>
        <color rgb="FF333333"/>
        <rFont val="Trebuchet MS"/>
        <family val="2"/>
      </rPr>
      <t>3</t>
    </r>
  </si>
  <si>
    <r>
      <t>C</t>
    </r>
    <r>
      <rPr>
        <vertAlign val="subscript"/>
        <sz val="11"/>
        <color theme="1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17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P</t>
    </r>
    <r>
      <rPr>
        <vertAlign val="subscript"/>
        <sz val="11"/>
        <color theme="1"/>
        <rFont val="Calibri"/>
        <family val="2"/>
        <scheme val="minor"/>
      </rPr>
      <t>2</t>
    </r>
  </si>
  <si>
    <t>H+_p</t>
  </si>
  <si>
    <r>
      <t>H</t>
    </r>
    <r>
      <rPr>
        <vertAlign val="subscript"/>
        <sz val="11"/>
        <color rgb="FF333333"/>
        <rFont val="Trebuchet MS"/>
        <family val="2"/>
      </rPr>
      <t>2</t>
    </r>
    <r>
      <rPr>
        <sz val="10"/>
        <color rgb="FF333333"/>
        <rFont val="Trebuchet MS"/>
        <family val="2"/>
      </rPr>
      <t>O</t>
    </r>
    <r>
      <rPr>
        <vertAlign val="subscript"/>
        <sz val="11"/>
        <color rgb="FF333333"/>
        <rFont val="Trebuchet MS"/>
        <family val="2"/>
      </rPr>
      <t>2</t>
    </r>
  </si>
  <si>
    <t xml:space="preserve">H2S                                                                                     </t>
  </si>
  <si>
    <r>
      <t>C</t>
    </r>
    <r>
      <rPr>
        <vertAlign val="subscript"/>
        <sz val="11"/>
        <color rgb="FF333333"/>
        <rFont val="Calibri"/>
        <family val="2"/>
        <scheme val="minor"/>
      </rPr>
      <t>4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9</t>
    </r>
    <r>
      <rPr>
        <sz val="11"/>
        <color rgb="FF333333"/>
        <rFont val="Calibri"/>
        <family val="2"/>
        <scheme val="minor"/>
      </rPr>
      <t>NO</t>
    </r>
    <r>
      <rPr>
        <vertAlign val="subscript"/>
        <sz val="11"/>
        <color rgb="FF333333"/>
        <rFont val="Calibri"/>
        <family val="2"/>
        <scheme val="minor"/>
      </rPr>
      <t>2</t>
    </r>
    <r>
      <rPr>
        <sz val="11"/>
        <color rgb="FF333333"/>
        <rFont val="Calibri"/>
        <family val="2"/>
        <scheme val="minor"/>
      </rPr>
      <t>S</t>
    </r>
  </si>
  <si>
    <r>
      <t>CHO</t>
    </r>
    <r>
      <rPr>
        <vertAlign val="subscript"/>
        <sz val="11"/>
        <color rgb="FF333333"/>
        <rFont val="Calibri"/>
        <family val="2"/>
        <scheme val="minor"/>
      </rPr>
      <t>3</t>
    </r>
  </si>
  <si>
    <t>C16H31O</t>
  </si>
  <si>
    <r>
      <t>C</t>
    </r>
    <r>
      <rPr>
        <vertAlign val="subscript"/>
        <sz val="11"/>
        <color theme="1"/>
        <rFont val="Calibri"/>
        <family val="2"/>
        <scheme val="minor"/>
      </rPr>
      <t>40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38</t>
    </r>
    <r>
      <rPr>
        <sz val="11"/>
        <color theme="1"/>
        <rFont val="Calibri"/>
        <family val="2"/>
        <scheme val="minor"/>
      </rPr>
      <t>N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17</t>
    </r>
  </si>
  <si>
    <r>
      <t>C</t>
    </r>
    <r>
      <rPr>
        <vertAlign val="subscript"/>
        <sz val="11"/>
        <color rgb="FF333333"/>
        <rFont val="Trebuchet MS"/>
        <family val="2"/>
      </rPr>
      <t>5</t>
    </r>
    <r>
      <rPr>
        <sz val="10"/>
        <color rgb="FF333333"/>
        <rFont val="Trebuchet MS"/>
        <family val="2"/>
      </rPr>
      <t>H</t>
    </r>
    <r>
      <rPr>
        <vertAlign val="subscript"/>
        <sz val="11"/>
        <color rgb="FF333333"/>
        <rFont val="Trebuchet MS"/>
        <family val="2"/>
      </rPr>
      <t>9</t>
    </r>
    <r>
      <rPr>
        <sz val="10"/>
        <color rgb="FF333333"/>
        <rFont val="Trebuchet MS"/>
        <family val="2"/>
      </rPr>
      <t>O</t>
    </r>
    <r>
      <rPr>
        <vertAlign val="subscript"/>
        <sz val="11"/>
        <color rgb="FF333333"/>
        <rFont val="Trebuchet MS"/>
        <family val="2"/>
      </rPr>
      <t>8</t>
    </r>
    <r>
      <rPr>
        <sz val="10"/>
        <color rgb="FF333333"/>
        <rFont val="Trebuchet MS"/>
        <family val="2"/>
      </rPr>
      <t>P</t>
    </r>
    <r>
      <rPr>
        <vertAlign val="subscript"/>
        <sz val="11"/>
        <color rgb="FF333333"/>
        <rFont val="Trebuchet MS"/>
        <family val="2"/>
      </rPr>
      <t>2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</si>
  <si>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6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12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3</t>
    </r>
    <r>
      <rPr>
        <sz val="11"/>
        <color rgb="FF333333"/>
        <rFont val="Calibri"/>
        <family val="2"/>
        <scheme val="minor"/>
      </rPr>
      <t>O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</si>
  <si>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6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11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3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4</t>
    </r>
    <r>
      <rPr>
        <sz val="11"/>
        <color rgb="FF333333"/>
        <rFont val="Calibri"/>
        <family val="2"/>
        <scheme val="minor"/>
      </rPr>
      <t>P</t>
    </r>
  </si>
  <si>
    <r>
      <t>C</t>
    </r>
    <r>
      <rPr>
        <vertAlign val="subscript"/>
        <sz val="11"/>
        <color rgb="FF333333"/>
        <rFont val="Trebuchet MS"/>
        <family val="2"/>
      </rPr>
      <t>9</t>
    </r>
    <r>
      <rPr>
        <sz val="10"/>
        <color rgb="FF333333"/>
        <rFont val="Trebuchet MS"/>
        <family val="2"/>
      </rPr>
      <t>H</t>
    </r>
    <r>
      <rPr>
        <vertAlign val="subscript"/>
        <sz val="11"/>
        <color rgb="FF333333"/>
        <rFont val="Trebuchet MS"/>
        <family val="2"/>
      </rPr>
      <t>7</t>
    </r>
    <r>
      <rPr>
        <sz val="10"/>
        <color rgb="FF333333"/>
        <rFont val="Trebuchet MS"/>
        <family val="2"/>
      </rPr>
      <t>O</t>
    </r>
    <r>
      <rPr>
        <vertAlign val="subscript"/>
        <sz val="11"/>
        <color rgb="FF333333"/>
        <rFont val="Trebuchet MS"/>
        <family val="2"/>
      </rPr>
      <t>4</t>
    </r>
  </si>
  <si>
    <r>
      <t>C</t>
    </r>
    <r>
      <rPr>
        <vertAlign val="subscript"/>
        <sz val="11"/>
        <color rgb="FF333333"/>
        <rFont val="Trebuchet MS"/>
        <family val="2"/>
      </rPr>
      <t>3</t>
    </r>
    <r>
      <rPr>
        <sz val="10"/>
        <color rgb="FF333333"/>
        <rFont val="Trebuchet MS"/>
        <family val="2"/>
      </rPr>
      <t>H</t>
    </r>
    <r>
      <rPr>
        <vertAlign val="subscript"/>
        <sz val="11"/>
        <color rgb="FF333333"/>
        <rFont val="Trebuchet MS"/>
        <family val="2"/>
      </rPr>
      <t>3</t>
    </r>
    <r>
      <rPr>
        <sz val="10"/>
        <color rgb="FF333333"/>
        <rFont val="Trebuchet MS"/>
        <family val="2"/>
      </rPr>
      <t>O</t>
    </r>
    <r>
      <rPr>
        <vertAlign val="subscript"/>
        <sz val="11"/>
        <color rgb="FF333333"/>
        <rFont val="Trebuchet MS"/>
        <family val="2"/>
      </rPr>
      <t>4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</si>
  <si>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6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7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2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5</t>
    </r>
    <r>
      <rPr>
        <sz val="11"/>
        <color rgb="FF333333"/>
        <rFont val="Calibri"/>
        <family val="2"/>
        <scheme val="minor"/>
      </rPr>
      <t>P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</si>
  <si>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11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12</t>
    </r>
    <r>
      <rPr>
        <sz val="11"/>
        <color rgb="FF333333"/>
        <rFont val="Calibri"/>
        <family val="2"/>
        <scheme val="minor"/>
      </rPr>
      <t>NO</t>
    </r>
    <r>
      <rPr>
        <vertAlign val="subscript"/>
        <sz val="11"/>
        <color rgb="FF333333"/>
        <rFont val="Calibri"/>
        <family val="2"/>
        <scheme val="minor"/>
      </rPr>
      <t>6</t>
    </r>
    <r>
      <rPr>
        <sz val="11"/>
        <color rgb="FF333333"/>
        <rFont val="Calibri"/>
        <family val="2"/>
        <scheme val="minor"/>
      </rPr>
      <t>P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</si>
  <si>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10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11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4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8</t>
    </r>
    <r>
      <rPr>
        <sz val="11"/>
        <color rgb="FF333333"/>
        <rFont val="Calibri"/>
        <family val="2"/>
        <scheme val="minor"/>
      </rPr>
      <t>P</t>
    </r>
  </si>
  <si>
    <r>
      <t>C</t>
    </r>
    <r>
      <rPr>
        <vertAlign val="subscript"/>
        <sz val="11"/>
        <color theme="1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12</t>
    </r>
    <r>
      <rPr>
        <sz val="11"/>
        <color theme="1"/>
        <rFont val="Calibri"/>
        <family val="2"/>
        <scheme val="minor"/>
      </rPr>
      <t>N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5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</si>
  <si>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7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8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4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</si>
  <si>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6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9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3</t>
    </r>
  </si>
  <si>
    <r>
      <t>C</t>
    </r>
    <r>
      <rPr>
        <vertAlign val="subscript"/>
        <sz val="11"/>
        <color theme="1"/>
        <rFont val="Calibri"/>
        <family val="2"/>
        <scheme val="minor"/>
      </rPr>
      <t>9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</si>
  <si>
    <r>
      <t>C</t>
    </r>
    <r>
      <rPr>
        <vertAlign val="subscript"/>
        <sz val="11"/>
        <color rgb="FF333333"/>
        <rFont val="Trebuchet MS"/>
        <family val="2"/>
      </rPr>
      <t>3</t>
    </r>
    <r>
      <rPr>
        <sz val="10"/>
        <color rgb="FF333333"/>
        <rFont val="Trebuchet MS"/>
        <family val="2"/>
      </rPr>
      <t>H</t>
    </r>
    <r>
      <rPr>
        <vertAlign val="subscript"/>
        <sz val="11"/>
        <color rgb="FF333333"/>
        <rFont val="Trebuchet MS"/>
        <family val="2"/>
      </rPr>
      <t>5</t>
    </r>
    <r>
      <rPr>
        <sz val="10"/>
        <color rgb="FF333333"/>
        <rFont val="Trebuchet MS"/>
        <family val="2"/>
      </rPr>
      <t>O</t>
    </r>
    <r>
      <rPr>
        <vertAlign val="subscript"/>
        <sz val="11"/>
        <color rgb="FF333333"/>
        <rFont val="Trebuchet MS"/>
        <family val="2"/>
      </rPr>
      <t>3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</si>
  <si>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4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4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5</t>
    </r>
  </si>
  <si>
    <t>C3H3O3</t>
  </si>
  <si>
    <t>C24H33N7O19P3S</t>
  </si>
  <si>
    <r>
      <t>C</t>
    </r>
    <r>
      <rPr>
        <vertAlign val="subscript"/>
        <sz val="11"/>
        <color rgb="FF333333"/>
        <rFont val="Trebuchet MS"/>
        <family val="2"/>
      </rPr>
      <t>5</t>
    </r>
    <r>
      <rPr>
        <sz val="10"/>
        <color rgb="FF333333"/>
        <rFont val="Trebuchet MS"/>
        <family val="2"/>
      </rPr>
      <t>H</t>
    </r>
    <r>
      <rPr>
        <vertAlign val="subscript"/>
        <sz val="11"/>
        <color rgb="FF333333"/>
        <rFont val="Trebuchet MS"/>
        <family val="2"/>
      </rPr>
      <t>10</t>
    </r>
    <r>
      <rPr>
        <sz val="10"/>
        <color rgb="FF333333"/>
        <rFont val="Trebuchet MS"/>
        <family val="2"/>
      </rPr>
      <t>O</t>
    </r>
    <r>
      <rPr>
        <vertAlign val="subscript"/>
        <sz val="11"/>
        <color rgb="FF333333"/>
        <rFont val="Trebuchet MS"/>
        <family val="2"/>
      </rPr>
      <t>9</t>
    </r>
    <r>
      <rPr>
        <sz val="10"/>
        <color rgb="FF333333"/>
        <rFont val="Trebuchet MS"/>
        <family val="2"/>
      </rPr>
      <t>P</t>
    </r>
    <r>
      <rPr>
        <vertAlign val="subscript"/>
        <sz val="11"/>
        <color rgb="FF333333"/>
        <rFont val="Trebuchet MS"/>
        <family val="2"/>
      </rPr>
      <t>2</t>
    </r>
  </si>
  <si>
    <r>
      <t>C</t>
    </r>
    <r>
      <rPr>
        <vertAlign val="subscript"/>
        <sz val="11"/>
        <color rgb="FF333333"/>
        <rFont val="Trebuchet MS"/>
        <family val="2"/>
      </rPr>
      <t>5</t>
    </r>
    <r>
      <rPr>
        <sz val="10"/>
        <color rgb="FF333333"/>
        <rFont val="Trebuchet MS"/>
        <family val="2"/>
      </rPr>
      <t>H</t>
    </r>
    <r>
      <rPr>
        <vertAlign val="subscript"/>
        <sz val="11"/>
        <color rgb="FF333333"/>
        <rFont val="Trebuchet MS"/>
        <family val="2"/>
      </rPr>
      <t>11</t>
    </r>
    <r>
      <rPr>
        <sz val="10"/>
        <color rgb="FF333333"/>
        <rFont val="Trebuchet MS"/>
        <family val="2"/>
      </rPr>
      <t>O</t>
    </r>
    <r>
      <rPr>
        <vertAlign val="subscript"/>
        <sz val="11"/>
        <color rgb="FF333333"/>
        <rFont val="Trebuchet MS"/>
        <family val="2"/>
      </rPr>
      <t>7</t>
    </r>
    <r>
      <rPr>
        <sz val="10"/>
        <color rgb="FF333333"/>
        <rFont val="Trebuchet MS"/>
        <family val="2"/>
      </rPr>
      <t>P</t>
    </r>
  </si>
  <si>
    <t>Mg</t>
  </si>
  <si>
    <r>
      <t>C</t>
    </r>
    <r>
      <rPr>
        <vertAlign val="subscript"/>
        <sz val="11"/>
        <color rgb="FF333333"/>
        <rFont val="Calibri"/>
        <family val="2"/>
        <scheme val="minor"/>
      </rPr>
      <t>20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21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7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6</t>
    </r>
  </si>
  <si>
    <r>
      <t>C</t>
    </r>
    <r>
      <rPr>
        <vertAlign val="subscript"/>
        <sz val="11"/>
        <color rgb="FF333333"/>
        <rFont val="Trebuchet MS"/>
        <family val="2"/>
      </rPr>
      <t>20</t>
    </r>
    <r>
      <rPr>
        <sz val="10"/>
        <color rgb="FF333333"/>
        <rFont val="Trebuchet MS"/>
        <family val="2"/>
      </rPr>
      <t>H</t>
    </r>
    <r>
      <rPr>
        <vertAlign val="subscript"/>
        <sz val="11"/>
        <color rgb="FF333333"/>
        <rFont val="Trebuchet MS"/>
        <family val="2"/>
      </rPr>
      <t>20</t>
    </r>
    <r>
      <rPr>
        <sz val="10"/>
        <color rgb="FF333333"/>
        <rFont val="Trebuchet MS"/>
        <family val="2"/>
      </rPr>
      <t>N</t>
    </r>
    <r>
      <rPr>
        <vertAlign val="subscript"/>
        <sz val="11"/>
        <color rgb="FF333333"/>
        <rFont val="Trebuchet MS"/>
        <family val="2"/>
      </rPr>
      <t>7</t>
    </r>
    <r>
      <rPr>
        <sz val="10"/>
        <color rgb="FF333333"/>
        <rFont val="Trebuchet MS"/>
        <family val="2"/>
      </rPr>
      <t>O</t>
    </r>
    <r>
      <rPr>
        <vertAlign val="subscript"/>
        <sz val="11"/>
        <color rgb="FF333333"/>
        <rFont val="Trebuchet MS"/>
        <family val="2"/>
      </rPr>
      <t>6</t>
    </r>
  </si>
  <si>
    <r>
      <t>C</t>
    </r>
    <r>
      <rPr>
        <vertAlign val="subscript"/>
        <sz val="11"/>
        <color rgb="FF333333"/>
        <rFont val="Trebuchet MS"/>
        <family val="2"/>
      </rPr>
      <t>35</t>
    </r>
    <r>
      <rPr>
        <sz val="10"/>
        <color rgb="FF333333"/>
        <rFont val="Trebuchet MS"/>
        <family val="2"/>
      </rPr>
      <t>H</t>
    </r>
    <r>
      <rPr>
        <vertAlign val="subscript"/>
        <sz val="11"/>
        <color rgb="FF333333"/>
        <rFont val="Trebuchet MS"/>
        <family val="2"/>
      </rPr>
      <t>33</t>
    </r>
    <r>
      <rPr>
        <sz val="10"/>
        <color rgb="FF333333"/>
        <rFont val="Trebuchet MS"/>
        <family val="2"/>
      </rPr>
      <t>N</t>
    </r>
    <r>
      <rPr>
        <vertAlign val="subscript"/>
        <sz val="11"/>
        <color rgb="FF333333"/>
        <rFont val="Trebuchet MS"/>
        <family val="2"/>
      </rPr>
      <t>4</t>
    </r>
    <r>
      <rPr>
        <sz val="10"/>
        <color rgb="FF333333"/>
        <rFont val="Trebuchet MS"/>
        <family val="2"/>
      </rPr>
      <t>O</t>
    </r>
    <r>
      <rPr>
        <vertAlign val="subscript"/>
        <sz val="11"/>
        <color rgb="FF333333"/>
        <rFont val="Trebuchet MS"/>
        <family val="2"/>
      </rPr>
      <t>4</t>
    </r>
    <r>
      <rPr>
        <sz val="10"/>
        <color rgb="FF333333"/>
        <rFont val="Trebuchet MS"/>
        <family val="2"/>
      </rPr>
      <t>Mg</t>
    </r>
  </si>
  <si>
    <r>
      <t>C</t>
    </r>
    <r>
      <rPr>
        <vertAlign val="subscript"/>
        <sz val="11"/>
        <color theme="1"/>
        <rFont val="Calibri"/>
        <family val="2"/>
        <scheme val="minor"/>
      </rPr>
      <t>34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30</t>
    </r>
    <r>
      <rPr>
        <sz val="11"/>
        <color theme="1"/>
        <rFont val="Calibri"/>
        <family val="2"/>
        <scheme val="minor"/>
      </rPr>
      <t>N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Mg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</si>
  <si>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20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23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7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6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</si>
  <si>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21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26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7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14</t>
    </r>
    <r>
      <rPr>
        <sz val="11"/>
        <color rgb="FF333333"/>
        <rFont val="Calibri"/>
        <family val="2"/>
        <scheme val="minor"/>
      </rPr>
      <t>P</t>
    </r>
    <r>
      <rPr>
        <vertAlign val="subscript"/>
        <sz val="11"/>
        <color rgb="FF333333"/>
        <rFont val="Calibri"/>
        <family val="2"/>
        <scheme val="minor"/>
      </rPr>
      <t>2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</si>
  <si>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21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27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7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14</t>
    </r>
    <r>
      <rPr>
        <sz val="11"/>
        <color rgb="FF333333"/>
        <rFont val="Calibri"/>
        <family val="2"/>
        <scheme val="minor"/>
      </rPr>
      <t>P</t>
    </r>
    <r>
      <rPr>
        <vertAlign val="subscript"/>
        <sz val="11"/>
        <color rgb="FF333333"/>
        <rFont val="Calibri"/>
        <family val="2"/>
        <scheme val="minor"/>
      </rPr>
      <t>2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</si>
  <si>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21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25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7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17</t>
    </r>
    <r>
      <rPr>
        <sz val="11"/>
        <color rgb="FF333333"/>
        <rFont val="Calibri"/>
        <family val="2"/>
        <scheme val="minor"/>
      </rPr>
      <t>P</t>
    </r>
    <r>
      <rPr>
        <vertAlign val="subscript"/>
        <sz val="11"/>
        <color rgb="FF333333"/>
        <rFont val="Calibri"/>
        <family val="2"/>
        <scheme val="minor"/>
      </rPr>
      <t>3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</si>
  <si>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21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26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7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17</t>
    </r>
    <r>
      <rPr>
        <sz val="11"/>
        <color rgb="FF333333"/>
        <rFont val="Calibri"/>
        <family val="2"/>
        <scheme val="minor"/>
      </rPr>
      <t>P</t>
    </r>
    <r>
      <rPr>
        <vertAlign val="subscript"/>
        <sz val="11"/>
        <color rgb="FF333333"/>
        <rFont val="Calibri"/>
        <family val="2"/>
        <scheme val="minor"/>
      </rPr>
      <t>3</t>
    </r>
  </si>
  <si>
    <r>
      <t>H</t>
    </r>
    <r>
      <rPr>
        <vertAlign val="subscript"/>
        <sz val="11"/>
        <color rgb="FF333333"/>
        <rFont val="Calibri"/>
        <family val="2"/>
        <scheme val="minor"/>
      </rPr>
      <t>4</t>
    </r>
    <r>
      <rPr>
        <sz val="11"/>
        <color rgb="FF333333"/>
        <rFont val="Calibri"/>
        <family val="2"/>
        <scheme val="minor"/>
      </rPr>
      <t>N</t>
    </r>
  </si>
  <si>
    <r>
      <t>NO</t>
    </r>
    <r>
      <rPr>
        <vertAlign val="subscript"/>
        <sz val="11"/>
        <color rgb="FF333333"/>
        <rFont val="Trebuchet MS"/>
        <family val="2"/>
      </rPr>
      <t>3</t>
    </r>
  </si>
  <si>
    <r>
      <t>NO</t>
    </r>
    <r>
      <rPr>
        <vertAlign val="subscript"/>
        <sz val="11"/>
        <color rgb="FF333333"/>
        <rFont val="Trebuchet MS"/>
        <family val="2"/>
      </rPr>
      <t>2</t>
    </r>
  </si>
  <si>
    <r>
      <t>O</t>
    </r>
    <r>
      <rPr>
        <vertAlign val="subscript"/>
        <sz val="11"/>
        <color rgb="FF333333"/>
        <rFont val="Calibri"/>
        <family val="2"/>
        <scheme val="minor"/>
      </rPr>
      <t>2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</si>
  <si>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4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2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5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</si>
  <si>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4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5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3</t>
    </r>
  </si>
  <si>
    <t>C18H35O</t>
  </si>
  <si>
    <r>
      <t>C</t>
    </r>
    <r>
      <rPr>
        <vertAlign val="subscript"/>
        <sz val="11"/>
        <color rgb="FF333333"/>
        <rFont val="Calibri"/>
        <family val="2"/>
        <scheme val="minor"/>
      </rPr>
      <t>5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7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3</t>
    </r>
  </si>
  <si>
    <r>
      <t>C</t>
    </r>
    <r>
      <rPr>
        <vertAlign val="subscript"/>
        <sz val="11"/>
        <color rgb="FF333333"/>
        <rFont val="Trebuchet MS"/>
        <family val="2"/>
      </rPr>
      <t>18</t>
    </r>
    <r>
      <rPr>
        <sz val="10"/>
        <color rgb="FF333333"/>
        <rFont val="Trebuchet MS"/>
        <family val="2"/>
      </rPr>
      <t>H</t>
    </r>
    <r>
      <rPr>
        <vertAlign val="subscript"/>
        <sz val="11"/>
        <color rgb="FF333333"/>
        <rFont val="Trebuchet MS"/>
        <family val="2"/>
      </rPr>
      <t>33</t>
    </r>
    <r>
      <rPr>
        <sz val="10"/>
        <color rgb="FF333333"/>
        <rFont val="Trebuchet MS"/>
        <family val="2"/>
      </rPr>
      <t>O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</si>
  <si>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5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13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2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2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</si>
  <si>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5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3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2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4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</si>
  <si>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10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10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2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11</t>
    </r>
    <r>
      <rPr>
        <sz val="11"/>
        <color rgb="FF333333"/>
        <rFont val="Calibri"/>
        <family val="2"/>
        <scheme val="minor"/>
      </rPr>
      <t>P</t>
    </r>
  </si>
  <si>
    <r>
      <t>C</t>
    </r>
    <r>
      <rPr>
        <vertAlign val="subscript"/>
        <sz val="11"/>
        <color rgb="FF333333"/>
        <rFont val="Trebuchet MS"/>
        <family val="2"/>
      </rPr>
      <t>10</t>
    </r>
    <r>
      <rPr>
        <sz val="10"/>
        <color rgb="FF333333"/>
        <rFont val="Trebuchet MS"/>
        <family val="2"/>
      </rPr>
      <t>H</t>
    </r>
    <r>
      <rPr>
        <vertAlign val="subscript"/>
        <sz val="11"/>
        <color rgb="FF333333"/>
        <rFont val="Trebuchet MS"/>
        <family val="2"/>
      </rPr>
      <t>11</t>
    </r>
    <r>
      <rPr>
        <sz val="10"/>
        <color rgb="FF333333"/>
        <rFont val="Trebuchet MS"/>
        <family val="2"/>
      </rPr>
      <t>N</t>
    </r>
    <r>
      <rPr>
        <vertAlign val="subscript"/>
        <sz val="11"/>
        <color rgb="FF333333"/>
        <rFont val="Trebuchet MS"/>
        <family val="2"/>
      </rPr>
      <t>5</t>
    </r>
    <r>
      <rPr>
        <sz val="10"/>
        <color rgb="FF333333"/>
        <rFont val="Trebuchet MS"/>
        <family val="2"/>
      </rPr>
      <t>O</t>
    </r>
    <r>
      <rPr>
        <vertAlign val="subscript"/>
        <sz val="11"/>
        <color rgb="FF333333"/>
        <rFont val="Trebuchet MS"/>
        <family val="2"/>
      </rPr>
      <t>13</t>
    </r>
    <r>
      <rPr>
        <sz val="10"/>
        <color rgb="FF333333"/>
        <rFont val="Trebuchet MS"/>
        <family val="2"/>
      </rPr>
      <t>P</t>
    </r>
    <r>
      <rPr>
        <vertAlign val="subscript"/>
        <sz val="11"/>
        <color rgb="FF333333"/>
        <rFont val="Trebuchet MS"/>
        <family val="2"/>
      </rPr>
      <t>2</t>
    </r>
    <r>
      <rPr>
        <sz val="10"/>
        <color rgb="FF333333"/>
        <rFont val="Trebuchet MS"/>
        <family val="2"/>
      </rPr>
      <t>S</t>
    </r>
  </si>
  <si>
    <r>
      <t>C</t>
    </r>
    <r>
      <rPr>
        <vertAlign val="subscript"/>
        <sz val="11"/>
        <color theme="1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13</t>
    </r>
    <r>
      <rPr>
        <sz val="11"/>
        <color theme="1"/>
        <rFont val="Calibri"/>
        <family val="2"/>
        <scheme val="minor"/>
      </rPr>
      <t>N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4</t>
    </r>
  </si>
  <si>
    <r>
      <t>C</t>
    </r>
    <r>
      <rPr>
        <vertAlign val="subscript"/>
        <sz val="11"/>
        <color rgb="FF333333"/>
        <rFont val="Trebuchet MS"/>
        <family val="2"/>
      </rPr>
      <t>14</t>
    </r>
    <r>
      <rPr>
        <sz val="10"/>
        <color rgb="FF333333"/>
        <rFont val="Trebuchet MS"/>
        <family val="2"/>
      </rPr>
      <t>H</t>
    </r>
    <r>
      <rPr>
        <vertAlign val="subscript"/>
        <sz val="11"/>
        <color rgb="FF333333"/>
        <rFont val="Trebuchet MS"/>
        <family val="2"/>
      </rPr>
      <t>22</t>
    </r>
    <r>
      <rPr>
        <sz val="10"/>
        <color rgb="FF333333"/>
        <rFont val="Trebuchet MS"/>
        <family val="2"/>
      </rPr>
      <t>N</t>
    </r>
    <r>
      <rPr>
        <vertAlign val="subscript"/>
        <sz val="11"/>
        <color rgb="FF333333"/>
        <rFont val="Trebuchet MS"/>
        <family val="2"/>
      </rPr>
      <t>3</t>
    </r>
    <r>
      <rPr>
        <sz val="10"/>
        <color rgb="FF333333"/>
        <rFont val="Trebuchet MS"/>
        <family val="2"/>
      </rPr>
      <t>O</t>
    </r>
    <r>
      <rPr>
        <vertAlign val="subscript"/>
        <sz val="11"/>
        <color rgb="FF333333"/>
        <rFont val="Trebuchet MS"/>
        <family val="2"/>
      </rPr>
      <t>17</t>
    </r>
    <r>
      <rPr>
        <sz val="10"/>
        <color rgb="FF333333"/>
        <rFont val="Trebuchet MS"/>
        <family val="2"/>
      </rPr>
      <t>P</t>
    </r>
    <r>
      <rPr>
        <vertAlign val="subscript"/>
        <sz val="11"/>
        <color rgb="FF333333"/>
        <rFont val="Trebuchet MS"/>
        <family val="2"/>
      </rPr>
      <t>3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</si>
  <si>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3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2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6</t>
    </r>
    <r>
      <rPr>
        <sz val="11"/>
        <color rgb="FF333333"/>
        <rFont val="Calibri"/>
        <family val="2"/>
        <scheme val="minor"/>
      </rPr>
      <t>P</t>
    </r>
  </si>
  <si>
    <r>
      <t>C</t>
    </r>
    <r>
      <rPr>
        <vertAlign val="subscript"/>
        <sz val="11"/>
        <color theme="1"/>
        <rFont val="Calibri"/>
        <family val="2"/>
        <scheme val="minor"/>
      </rPr>
      <t>20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39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P</t>
    </r>
    <r>
      <rPr>
        <vertAlign val="subscript"/>
        <sz val="11"/>
        <color theme="1"/>
        <rFont val="Calibri"/>
        <family val="2"/>
        <scheme val="minor"/>
      </rPr>
      <t>2</t>
    </r>
  </si>
  <si>
    <r>
      <t>C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P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</si>
  <si>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4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8</t>
    </r>
    <r>
      <rPr>
        <sz val="11"/>
        <color rgb="FF333333"/>
        <rFont val="Calibri"/>
        <family val="2"/>
        <scheme val="minor"/>
      </rPr>
      <t>NO</t>
    </r>
    <r>
      <rPr>
        <vertAlign val="subscript"/>
        <sz val="11"/>
        <color rgb="FF333333"/>
        <rFont val="Calibri"/>
        <family val="2"/>
        <scheme val="minor"/>
      </rPr>
      <t>6</t>
    </r>
    <r>
      <rPr>
        <sz val="11"/>
        <color rgb="FF333333"/>
        <rFont val="Calibri"/>
        <family val="2"/>
        <scheme val="minor"/>
      </rPr>
      <t>P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</si>
  <si>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5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6</t>
    </r>
    <r>
      <rPr>
        <sz val="11"/>
        <color rgb="FF333333"/>
        <rFont val="Calibri"/>
        <family val="2"/>
        <scheme val="minor"/>
      </rPr>
      <t>NO</t>
    </r>
    <r>
      <rPr>
        <vertAlign val="subscript"/>
        <sz val="11"/>
        <color rgb="FF333333"/>
        <rFont val="Calibri"/>
        <family val="2"/>
        <scheme val="minor"/>
      </rPr>
      <t>2</t>
    </r>
  </si>
  <si>
    <r>
      <t>C</t>
    </r>
    <r>
      <rPr>
        <vertAlign val="subscript"/>
        <sz val="11"/>
        <color rgb="FF333333"/>
        <rFont val="Trebuchet MS"/>
        <family val="2"/>
      </rPr>
      <t>16</t>
    </r>
    <r>
      <rPr>
        <sz val="10"/>
        <color rgb="FF333333"/>
        <rFont val="Trebuchet MS"/>
        <family val="2"/>
      </rPr>
      <t>H</t>
    </r>
    <r>
      <rPr>
        <vertAlign val="subscript"/>
        <sz val="11"/>
        <color rgb="FF333333"/>
        <rFont val="Trebuchet MS"/>
        <family val="2"/>
      </rPr>
      <t>29</t>
    </r>
    <r>
      <rPr>
        <sz val="10"/>
        <color rgb="FF333333"/>
        <rFont val="Trebuchet MS"/>
        <family val="2"/>
      </rPr>
      <t>O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</si>
  <si>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10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8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6</t>
    </r>
  </si>
  <si>
    <r>
      <t>C</t>
    </r>
    <r>
      <rPr>
        <vertAlign val="subscript"/>
        <sz val="11"/>
        <color theme="1"/>
        <rFont val="Calibri"/>
        <family val="2"/>
        <scheme val="minor"/>
      </rPr>
      <t>34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32</t>
    </r>
    <r>
      <rPr>
        <sz val="11"/>
        <color theme="1"/>
        <rFont val="Calibri"/>
        <family val="2"/>
        <scheme val="minor"/>
      </rPr>
      <t>N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4</t>
    </r>
  </si>
  <si>
    <r>
      <t>C</t>
    </r>
    <r>
      <rPr>
        <vertAlign val="subscript"/>
        <sz val="11"/>
        <color theme="1"/>
        <rFont val="Calibri"/>
        <family val="2"/>
        <scheme val="minor"/>
      </rPr>
      <t>34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38</t>
    </r>
    <r>
      <rPr>
        <sz val="11"/>
        <color theme="1"/>
        <rFont val="Calibri"/>
        <family val="2"/>
        <scheme val="minor"/>
      </rPr>
      <t>N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4</t>
    </r>
  </si>
  <si>
    <r>
      <t>C</t>
    </r>
    <r>
      <rPr>
        <vertAlign val="subscript"/>
        <sz val="11"/>
        <color rgb="FF333333"/>
        <rFont val="Trebuchet MS"/>
        <family val="2"/>
      </rPr>
      <t>53</t>
    </r>
    <r>
      <rPr>
        <sz val="10"/>
        <color rgb="FF333333"/>
        <rFont val="Trebuchet MS"/>
        <family val="2"/>
      </rPr>
      <t>H</t>
    </r>
    <r>
      <rPr>
        <vertAlign val="subscript"/>
        <sz val="11"/>
        <color rgb="FF333333"/>
        <rFont val="Trebuchet MS"/>
        <family val="2"/>
      </rPr>
      <t>82</t>
    </r>
    <r>
      <rPr>
        <sz val="10"/>
        <color rgb="FF333333"/>
        <rFont val="Trebuchet MS"/>
        <family val="2"/>
      </rPr>
      <t>O</t>
    </r>
    <r>
      <rPr>
        <vertAlign val="subscript"/>
        <sz val="11"/>
        <color rgb="FF333333"/>
        <rFont val="Trebuchet MS"/>
        <family val="2"/>
      </rPr>
      <t>2</t>
    </r>
  </si>
  <si>
    <r>
      <t>C</t>
    </r>
    <r>
      <rPr>
        <vertAlign val="subscript"/>
        <sz val="11"/>
        <color rgb="FF333333"/>
        <rFont val="Trebuchet MS"/>
        <family val="2"/>
      </rPr>
      <t>53</t>
    </r>
    <r>
      <rPr>
        <sz val="10"/>
        <color rgb="FF333333"/>
        <rFont val="Trebuchet MS"/>
        <family val="2"/>
      </rPr>
      <t>H</t>
    </r>
    <r>
      <rPr>
        <vertAlign val="subscript"/>
        <sz val="11"/>
        <color rgb="FF333333"/>
        <rFont val="Trebuchet MS"/>
        <family val="2"/>
      </rPr>
      <t>80</t>
    </r>
    <r>
      <rPr>
        <sz val="10"/>
        <color rgb="FF333333"/>
        <rFont val="Trebuchet MS"/>
        <family val="2"/>
      </rPr>
      <t>O</t>
    </r>
    <r>
      <rPr>
        <vertAlign val="subscript"/>
        <sz val="11"/>
        <color rgb="FF333333"/>
        <rFont val="Trebuchet MS"/>
        <family val="2"/>
      </rPr>
      <t>2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</si>
  <si>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15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21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5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15</t>
    </r>
    <r>
      <rPr>
        <sz val="11"/>
        <color rgb="FF333333"/>
        <rFont val="Calibri"/>
        <family val="2"/>
        <scheme val="minor"/>
      </rPr>
      <t>P</t>
    </r>
    <r>
      <rPr>
        <vertAlign val="subscript"/>
        <sz val="11"/>
        <color rgb="FF333333"/>
        <rFont val="Calibri"/>
        <family val="2"/>
        <scheme val="minor"/>
      </rPr>
      <t>2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</si>
  <si>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15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19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5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14</t>
    </r>
    <r>
      <rPr>
        <sz val="11"/>
        <color rgb="FF333333"/>
        <rFont val="Calibri"/>
        <family val="2"/>
        <scheme val="minor"/>
      </rPr>
      <t>P</t>
    </r>
    <r>
      <rPr>
        <vertAlign val="subscript"/>
        <sz val="11"/>
        <color rgb="FF333333"/>
        <rFont val="Calibri"/>
        <family val="2"/>
        <scheme val="minor"/>
      </rPr>
      <t>2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</si>
  <si>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15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19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5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20</t>
    </r>
    <r>
      <rPr>
        <sz val="11"/>
        <color rgb="FF333333"/>
        <rFont val="Calibri"/>
        <family val="2"/>
        <scheme val="minor"/>
      </rPr>
      <t>P</t>
    </r>
    <r>
      <rPr>
        <vertAlign val="subscript"/>
        <sz val="11"/>
        <color rgb="FF333333"/>
        <rFont val="Calibri"/>
        <family val="2"/>
        <scheme val="minor"/>
      </rPr>
      <t>4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</si>
  <si>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10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13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4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9</t>
    </r>
    <r>
      <rPr>
        <sz val="11"/>
        <color rgb="FF333333"/>
        <rFont val="Calibri"/>
        <family val="2"/>
        <scheme val="minor"/>
      </rPr>
      <t>P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</si>
  <si>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8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13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2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9</t>
    </r>
    <r>
      <rPr>
        <sz val="11"/>
        <color rgb="FF333333"/>
        <rFont val="Calibri"/>
        <family val="2"/>
        <scheme val="minor"/>
      </rPr>
      <t>P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</si>
  <si>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8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15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3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8</t>
    </r>
    <r>
      <rPr>
        <sz val="11"/>
        <color rgb="FF333333"/>
        <rFont val="Calibri"/>
        <family val="2"/>
        <scheme val="minor"/>
      </rPr>
      <t>P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</si>
  <si>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5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11</t>
    </r>
    <r>
      <rPr>
        <sz val="11"/>
        <color rgb="FF333333"/>
        <rFont val="Calibri"/>
        <family val="2"/>
        <scheme val="minor"/>
      </rPr>
      <t>NO</t>
    </r>
    <r>
      <rPr>
        <vertAlign val="subscript"/>
        <sz val="11"/>
        <color rgb="FF333333"/>
        <rFont val="Calibri"/>
        <family val="2"/>
        <scheme val="minor"/>
      </rPr>
      <t>7</t>
    </r>
    <r>
      <rPr>
        <sz val="11"/>
        <color rgb="FF333333"/>
        <rFont val="Calibri"/>
        <family val="2"/>
        <scheme val="minor"/>
      </rPr>
      <t>P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</si>
  <si>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5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8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14</t>
    </r>
    <r>
      <rPr>
        <sz val="11"/>
        <color rgb="FF333333"/>
        <rFont val="Calibri"/>
        <family val="2"/>
        <scheme val="minor"/>
      </rPr>
      <t>P</t>
    </r>
    <r>
      <rPr>
        <vertAlign val="subscript"/>
        <sz val="11"/>
        <color rgb="FF333333"/>
        <rFont val="Calibri"/>
        <family val="2"/>
        <scheme val="minor"/>
      </rPr>
      <t>3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</si>
  <si>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7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14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2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8</t>
    </r>
    <r>
      <rPr>
        <sz val="11"/>
        <color rgb="FF333333"/>
        <rFont val="Calibri"/>
        <family val="2"/>
        <scheme val="minor"/>
      </rPr>
      <t>P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</si>
  <si>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13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15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4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12</t>
    </r>
    <r>
      <rPr>
        <sz val="11"/>
        <color rgb="FF333333"/>
        <rFont val="Calibri"/>
        <family val="2"/>
        <scheme val="minor"/>
      </rPr>
      <t>P</t>
    </r>
  </si>
  <si>
    <r>
      <t>C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NO</t>
    </r>
    <r>
      <rPr>
        <vertAlign val="sub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P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</si>
  <si>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3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3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3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</si>
  <si>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5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9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8</t>
    </r>
    <r>
      <rPr>
        <sz val="11"/>
        <color rgb="FF333333"/>
        <rFont val="Calibri"/>
        <family val="2"/>
        <scheme val="minor"/>
      </rPr>
      <t>P</t>
    </r>
  </si>
  <si>
    <t>H2</t>
  </si>
  <si>
    <r>
      <t>C</t>
    </r>
    <r>
      <rPr>
        <vertAlign val="subscript"/>
        <sz val="11"/>
        <color rgb="FF333333"/>
        <rFont val="Calibri"/>
        <family val="2"/>
        <scheme val="minor"/>
      </rPr>
      <t>10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17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4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6</t>
    </r>
  </si>
  <si>
    <r>
      <t>H</t>
    </r>
    <r>
      <rPr>
        <vertAlign val="subscript"/>
        <sz val="11"/>
        <color theme="1"/>
        <rFont val="Calibri"/>
        <family val="2"/>
        <scheme val="minor"/>
      </rPr>
      <t>2</t>
    </r>
  </si>
  <si>
    <r>
      <t>C</t>
    </r>
    <r>
      <rPr>
        <vertAlign val="subscript"/>
        <sz val="11"/>
        <color rgb="FF333333"/>
        <rFont val="Trebuchet MS"/>
        <family val="2"/>
      </rPr>
      <t>5</t>
    </r>
    <r>
      <rPr>
        <sz val="10"/>
        <color rgb="FF333333"/>
        <rFont val="Trebuchet MS"/>
        <family val="2"/>
      </rPr>
      <t>H</t>
    </r>
    <r>
      <rPr>
        <vertAlign val="subscript"/>
        <sz val="11"/>
        <color rgb="FF333333"/>
        <rFont val="Trebuchet MS"/>
        <family val="2"/>
      </rPr>
      <t>8</t>
    </r>
    <r>
      <rPr>
        <sz val="10"/>
        <color rgb="FF333333"/>
        <rFont val="Trebuchet MS"/>
        <family val="2"/>
      </rPr>
      <t>O</t>
    </r>
    <r>
      <rPr>
        <vertAlign val="subscript"/>
        <sz val="11"/>
        <color rgb="FF333333"/>
        <rFont val="Trebuchet MS"/>
        <family val="2"/>
      </rPr>
      <t>11</t>
    </r>
    <r>
      <rPr>
        <sz val="10"/>
        <color rgb="FF333333"/>
        <rFont val="Trebuchet MS"/>
        <family val="2"/>
      </rPr>
      <t>P</t>
    </r>
    <r>
      <rPr>
        <vertAlign val="subscript"/>
        <sz val="11"/>
        <color rgb="FF333333"/>
        <rFont val="Trebuchet MS"/>
        <family val="2"/>
      </rPr>
      <t>2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</si>
  <si>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7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9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5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</si>
  <si>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7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13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10</t>
    </r>
    <r>
      <rPr>
        <sz val="11"/>
        <color rgb="FF333333"/>
        <rFont val="Calibri"/>
        <family val="2"/>
        <scheme val="minor"/>
      </rPr>
      <t>P</t>
    </r>
  </si>
  <si>
    <r>
      <t>C</t>
    </r>
    <r>
      <rPr>
        <vertAlign val="subscript"/>
        <sz val="11"/>
        <color rgb="FF333333"/>
        <rFont val="Trebuchet MS"/>
        <family val="2"/>
      </rPr>
      <t>7</t>
    </r>
    <r>
      <rPr>
        <sz val="10"/>
        <color rgb="FF333333"/>
        <rFont val="Trebuchet MS"/>
        <family val="2"/>
      </rPr>
      <t>H</t>
    </r>
    <r>
      <rPr>
        <vertAlign val="subscript"/>
        <sz val="11"/>
        <color rgb="FF333333"/>
        <rFont val="Trebuchet MS"/>
        <family val="2"/>
      </rPr>
      <t>12</t>
    </r>
    <r>
      <rPr>
        <sz val="10"/>
        <color rgb="FF333333"/>
        <rFont val="Trebuchet MS"/>
        <family val="2"/>
      </rPr>
      <t>O</t>
    </r>
    <r>
      <rPr>
        <vertAlign val="subscript"/>
        <sz val="11"/>
        <color rgb="FF333333"/>
        <rFont val="Trebuchet MS"/>
        <family val="2"/>
      </rPr>
      <t>13</t>
    </r>
    <r>
      <rPr>
        <sz val="10"/>
        <color rgb="FF333333"/>
        <rFont val="Trebuchet MS"/>
        <family val="2"/>
      </rPr>
      <t>P</t>
    </r>
    <r>
      <rPr>
        <vertAlign val="subscript"/>
        <sz val="11"/>
        <color rgb="FF333333"/>
        <rFont val="Trebuchet MS"/>
        <family val="2"/>
      </rPr>
      <t>2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</si>
  <si>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7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8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8</t>
    </r>
    <r>
      <rPr>
        <sz val="11"/>
        <color rgb="FF333333"/>
        <rFont val="Calibri"/>
        <family val="2"/>
        <scheme val="minor"/>
      </rPr>
      <t>P</t>
    </r>
  </si>
  <si>
    <r>
      <t>O</t>
    </r>
    <r>
      <rPr>
        <vertAlign val="subscript"/>
        <sz val="11"/>
        <color rgb="FF333333"/>
        <rFont val="Trebuchet MS"/>
        <family val="2"/>
      </rPr>
      <t>3</t>
    </r>
    <r>
      <rPr>
        <sz val="10"/>
        <color rgb="FF333333"/>
        <rFont val="Trebuchet MS"/>
        <family val="2"/>
      </rPr>
      <t>S</t>
    </r>
  </si>
  <si>
    <r>
      <t>SO</t>
    </r>
    <r>
      <rPr>
        <vertAlign val="subscript"/>
        <sz val="11"/>
        <color rgb="FF333333"/>
        <rFont val="Calibri"/>
        <family val="2"/>
        <scheme val="minor"/>
      </rPr>
      <t>4</t>
    </r>
  </si>
  <si>
    <r>
      <t>C</t>
    </r>
    <r>
      <rPr>
        <vertAlign val="subscript"/>
        <sz val="11"/>
        <color rgb="FF333333"/>
        <rFont val="Trebuchet MS"/>
        <family val="2"/>
      </rPr>
      <t>12</t>
    </r>
    <r>
      <rPr>
        <sz val="10"/>
        <color rgb="FF333333"/>
        <rFont val="Trebuchet MS"/>
        <family val="2"/>
      </rPr>
      <t>H</t>
    </r>
    <r>
      <rPr>
        <vertAlign val="subscript"/>
        <sz val="11"/>
        <color rgb="FF333333"/>
        <rFont val="Trebuchet MS"/>
        <family val="2"/>
      </rPr>
      <t>22</t>
    </r>
    <r>
      <rPr>
        <sz val="10"/>
        <color rgb="FF333333"/>
        <rFont val="Trebuchet MS"/>
        <family val="2"/>
      </rPr>
      <t>O</t>
    </r>
    <r>
      <rPr>
        <vertAlign val="subscript"/>
        <sz val="11"/>
        <color rgb="FF333333"/>
        <rFont val="Trebuchet MS"/>
        <family val="2"/>
      </rPr>
      <t>11</t>
    </r>
  </si>
  <si>
    <r>
      <t>C</t>
    </r>
    <r>
      <rPr>
        <vertAlign val="subscript"/>
        <sz val="11"/>
        <color rgb="FF333333"/>
        <rFont val="Trebuchet MS"/>
        <family val="2"/>
      </rPr>
      <t>12</t>
    </r>
    <r>
      <rPr>
        <sz val="10"/>
        <color rgb="FF333333"/>
        <rFont val="Trebuchet MS"/>
        <family val="2"/>
      </rPr>
      <t>H</t>
    </r>
    <r>
      <rPr>
        <vertAlign val="subscript"/>
        <sz val="11"/>
        <color rgb="FF333333"/>
        <rFont val="Trebuchet MS"/>
        <family val="2"/>
      </rPr>
      <t>21</t>
    </r>
    <r>
      <rPr>
        <sz val="10"/>
        <color rgb="FF333333"/>
        <rFont val="Trebuchet MS"/>
        <family val="2"/>
      </rPr>
      <t>O</t>
    </r>
    <r>
      <rPr>
        <vertAlign val="subscript"/>
        <sz val="11"/>
        <color rgb="FF333333"/>
        <rFont val="Trebuchet MS"/>
        <family val="2"/>
      </rPr>
      <t>14</t>
    </r>
    <r>
      <rPr>
        <sz val="10"/>
        <color rgb="FF333333"/>
        <rFont val="Trebuchet MS"/>
        <family val="2"/>
      </rPr>
      <t>P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</si>
  <si>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4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4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4</t>
    </r>
  </si>
  <si>
    <r>
      <t>C</t>
    </r>
    <r>
      <rPr>
        <vertAlign val="subscript"/>
        <sz val="11"/>
        <color rgb="FF333333"/>
        <rFont val="Trebuchet MS"/>
        <family val="2"/>
      </rPr>
      <t>4</t>
    </r>
    <r>
      <rPr>
        <sz val="10"/>
        <color rgb="FF333333"/>
        <rFont val="Trebuchet MS"/>
        <family val="2"/>
      </rPr>
      <t>H</t>
    </r>
    <r>
      <rPr>
        <vertAlign val="subscript"/>
        <sz val="11"/>
        <color rgb="FF333333"/>
        <rFont val="Trebuchet MS"/>
        <family val="2"/>
      </rPr>
      <t>5</t>
    </r>
    <r>
      <rPr>
        <sz val="10"/>
        <color rgb="FF333333"/>
        <rFont val="Trebuchet MS"/>
        <family val="2"/>
      </rPr>
      <t>O</t>
    </r>
    <r>
      <rPr>
        <vertAlign val="subscript"/>
        <sz val="11"/>
        <color rgb="FF333333"/>
        <rFont val="Trebuchet MS"/>
        <family val="2"/>
      </rPr>
      <t>3</t>
    </r>
  </si>
  <si>
    <r>
      <t>C</t>
    </r>
    <r>
      <rPr>
        <vertAlign val="subscript"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NO</t>
    </r>
    <r>
      <rPr>
        <vertAlign val="subscript"/>
        <sz val="11"/>
        <color theme="1"/>
        <rFont val="Calibri"/>
        <family val="2"/>
        <scheme val="minor"/>
      </rPr>
      <t>4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</si>
  <si>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19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21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7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6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</si>
  <si>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9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11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2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12</t>
    </r>
    <r>
      <rPr>
        <sz val="11"/>
        <color rgb="FF333333"/>
        <rFont val="Calibri"/>
        <family val="2"/>
        <scheme val="minor"/>
      </rPr>
      <t>P</t>
    </r>
    <r>
      <rPr>
        <vertAlign val="subscript"/>
        <sz val="11"/>
        <color rgb="FF333333"/>
        <rFont val="Calibri"/>
        <family val="2"/>
        <scheme val="minor"/>
      </rPr>
      <t>2</t>
    </r>
  </si>
  <si>
    <r>
      <t>C</t>
    </r>
    <r>
      <rPr>
        <vertAlign val="subscript"/>
        <sz val="11"/>
        <color rgb="FF333333"/>
        <rFont val="Trebuchet MS"/>
        <family val="2"/>
      </rPr>
      <t>15</t>
    </r>
    <r>
      <rPr>
        <sz val="10"/>
        <color rgb="FF333333"/>
        <rFont val="Trebuchet MS"/>
        <family val="2"/>
      </rPr>
      <t>H</t>
    </r>
    <r>
      <rPr>
        <vertAlign val="subscript"/>
        <sz val="11"/>
        <color rgb="FF333333"/>
        <rFont val="Trebuchet MS"/>
        <family val="2"/>
      </rPr>
      <t>22</t>
    </r>
    <r>
      <rPr>
        <sz val="10"/>
        <color rgb="FF333333"/>
        <rFont val="Trebuchet MS"/>
        <family val="2"/>
      </rPr>
      <t>N</t>
    </r>
    <r>
      <rPr>
        <vertAlign val="subscript"/>
        <sz val="11"/>
        <color rgb="FF333333"/>
        <rFont val="Trebuchet MS"/>
        <family val="2"/>
      </rPr>
      <t>2</t>
    </r>
    <r>
      <rPr>
        <sz val="10"/>
        <color rgb="FF333333"/>
        <rFont val="Trebuchet MS"/>
        <family val="2"/>
      </rPr>
      <t>O</t>
    </r>
    <r>
      <rPr>
        <vertAlign val="subscript"/>
        <sz val="11"/>
        <color rgb="FF333333"/>
        <rFont val="Trebuchet MS"/>
        <family val="2"/>
      </rPr>
      <t>17</t>
    </r>
    <r>
      <rPr>
        <sz val="10"/>
        <color rgb="FF333333"/>
        <rFont val="Trebuchet MS"/>
        <family val="2"/>
      </rPr>
      <t>P</t>
    </r>
    <r>
      <rPr>
        <vertAlign val="subscript"/>
        <sz val="11"/>
        <color rgb="FF333333"/>
        <rFont val="Trebuchet MS"/>
        <family val="2"/>
      </rPr>
      <t>2</t>
    </r>
  </si>
  <si>
    <r>
      <t>C</t>
    </r>
    <r>
      <rPr>
        <vertAlign val="subscript"/>
        <sz val="11"/>
        <color rgb="FF333333"/>
        <rFont val="Trebuchet MS"/>
        <family val="2"/>
      </rPr>
      <t>15</t>
    </r>
    <r>
      <rPr>
        <sz val="10"/>
        <color rgb="FF333333"/>
        <rFont val="Trebuchet MS"/>
        <family val="2"/>
      </rPr>
      <t>H</t>
    </r>
    <r>
      <rPr>
        <vertAlign val="subscript"/>
        <sz val="11"/>
        <color rgb="FF333333"/>
        <rFont val="Trebuchet MS"/>
        <family val="2"/>
      </rPr>
      <t>21</t>
    </r>
    <r>
      <rPr>
        <sz val="10"/>
        <color rgb="FF333333"/>
        <rFont val="Trebuchet MS"/>
        <family val="2"/>
      </rPr>
      <t>N</t>
    </r>
    <r>
      <rPr>
        <vertAlign val="subscript"/>
        <sz val="11"/>
        <color rgb="FF333333"/>
        <rFont val="Trebuchet MS"/>
        <family val="2"/>
      </rPr>
      <t>2</t>
    </r>
    <r>
      <rPr>
        <sz val="10"/>
        <color rgb="FF333333"/>
        <rFont val="Trebuchet MS"/>
        <family val="2"/>
      </rPr>
      <t>O</t>
    </r>
    <r>
      <rPr>
        <vertAlign val="subscript"/>
        <sz val="11"/>
        <color rgb="FF333333"/>
        <rFont val="Trebuchet MS"/>
        <family val="2"/>
      </rPr>
      <t>19</t>
    </r>
    <r>
      <rPr>
        <sz val="10"/>
        <color rgb="FF333333"/>
        <rFont val="Trebuchet MS"/>
        <family val="2"/>
      </rPr>
      <t>P</t>
    </r>
    <r>
      <rPr>
        <vertAlign val="subscript"/>
        <sz val="11"/>
        <color rgb="FF333333"/>
        <rFont val="Trebuchet MS"/>
        <family val="2"/>
      </rPr>
      <t>2</t>
    </r>
    <r>
      <rPr>
        <sz val="10"/>
        <color rgb="FF333333"/>
        <rFont val="Trebuchet MS"/>
        <family val="2"/>
      </rPr>
      <t>S</t>
    </r>
  </si>
  <si>
    <r>
      <t>C</t>
    </r>
    <r>
      <rPr>
        <vertAlign val="subscript"/>
        <sz val="11"/>
        <color theme="1"/>
        <rFont val="Calibri"/>
        <family val="2"/>
        <scheme val="minor"/>
      </rPr>
      <t>40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36</t>
    </r>
    <r>
      <rPr>
        <sz val="11"/>
        <color theme="1"/>
        <rFont val="Calibri"/>
        <family val="2"/>
        <scheme val="minor"/>
      </rPr>
      <t>N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16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</si>
  <si>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10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11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4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9</t>
    </r>
    <r>
      <rPr>
        <sz val="11"/>
        <color rgb="FF333333"/>
        <rFont val="Calibri"/>
        <family val="2"/>
        <scheme val="minor"/>
      </rPr>
      <t>P</t>
    </r>
  </si>
  <si>
    <t>head gp</t>
  </si>
  <si>
    <t>acyl gp</t>
  </si>
  <si>
    <t>head gp - CDP</t>
  </si>
  <si>
    <t>CDP</t>
  </si>
  <si>
    <t>For 1 FA:</t>
  </si>
  <si>
    <t>acyl gps</t>
  </si>
  <si>
    <t>dagpg</t>
  </si>
  <si>
    <t>dag</t>
  </si>
  <si>
    <t>dag3p</t>
  </si>
  <si>
    <t>1 dagpg = 1 MGDG</t>
  </si>
  <si>
    <t>1 dag + 1 UDPg = 1 dagpg + 1 UDP + 1 H+</t>
  </si>
  <si>
    <t>1 dag3p + 1 H2O = 1 dag + 1 p</t>
  </si>
  <si>
    <t>CDP-dag</t>
  </si>
  <si>
    <t>1 dag3p + 1 CTP + 1 H+ = 1 CDP-dag + 1 pp</t>
  </si>
  <si>
    <t>g3p</t>
  </si>
  <si>
    <t>1 dhap + 1 NADPH + 1 H+ = 1 g3p + 1 NADP+</t>
  </si>
  <si>
    <t>UDP-sqp</t>
  </si>
  <si>
    <t>1 dag + 1 UDP-sqp = 1 SQDG + 1 UDP + 1 H+</t>
  </si>
  <si>
    <t>1 UDPg + 1 SO3_2- + 1 H+ = 1 UDP-sqp + 1 H2O</t>
  </si>
  <si>
    <t>UDP-gal</t>
  </si>
  <si>
    <t>1 MGDG + 1 UDP-gal = 1 DGDG + 1 UDP + 1 H+</t>
  </si>
  <si>
    <t>1 UDPg = 1 UDP-gal</t>
  </si>
  <si>
    <t>pgp</t>
  </si>
  <si>
    <t>1 CDP-dag + 1 g3p = 1 pgp + 1 CMP + 1 H+</t>
  </si>
  <si>
    <t>1 pgp + 1 H2O = 1 PG + 1 p</t>
  </si>
  <si>
    <t>ag3p</t>
  </si>
  <si>
    <t>1 g3p + 0.5567 hdaACP + 0.1340 polACP + 0.0825 odaACP + 0.2268 olACP  = 1 ag3p + 1 holACP</t>
  </si>
  <si>
    <t>1 ag3p + 0.5567 hdaACP + 0.1340 polACP + 0.0825 odaACP + 0.2268 olACP = 1 dag3p + 1 holACP</t>
  </si>
  <si>
    <r>
      <t>C</t>
    </r>
    <r>
      <rPr>
        <vertAlign val="subscript"/>
        <sz val="11"/>
        <rFont val="Calibri"/>
        <family val="2"/>
        <scheme val="minor"/>
      </rPr>
      <t>19.6186</t>
    </r>
    <r>
      <rPr>
        <sz val="11"/>
        <rFont val="Calibri"/>
        <family val="2"/>
        <scheme val="minor"/>
      </rPr>
      <t>H</t>
    </r>
    <r>
      <rPr>
        <vertAlign val="subscript"/>
        <sz val="11"/>
        <rFont val="Calibri"/>
        <family val="2"/>
        <scheme val="minor"/>
      </rPr>
      <t>37.5156</t>
    </r>
    <r>
      <rPr>
        <sz val="11"/>
        <rFont val="Calibri"/>
        <family val="2"/>
        <scheme val="minor"/>
      </rPr>
      <t>O</t>
    </r>
    <r>
      <rPr>
        <vertAlign val="subscript"/>
        <sz val="11"/>
        <rFont val="Calibri"/>
        <family val="2"/>
        <scheme val="minor"/>
      </rPr>
      <t>7</t>
    </r>
    <r>
      <rPr>
        <sz val="11"/>
        <rFont val="Calibri"/>
        <family val="2"/>
        <scheme val="minor"/>
      </rPr>
      <t>P</t>
    </r>
    <r>
      <rPr>
        <vertAlign val="subscript"/>
        <sz val="11"/>
        <rFont val="Calibri"/>
        <family val="2"/>
        <scheme val="minor"/>
      </rPr>
      <t>1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</si>
  <si>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45.2372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80.0312</t>
    </r>
    <r>
      <rPr>
        <sz val="11"/>
        <color rgb="FF333333"/>
        <rFont val="Calibri"/>
        <family val="2"/>
        <scheme val="minor"/>
      </rPr>
      <t>N</t>
    </r>
    <r>
      <rPr>
        <vertAlign val="subscript"/>
        <sz val="11"/>
        <color rgb="FF333333"/>
        <rFont val="Calibri"/>
        <family val="2"/>
        <scheme val="minor"/>
      </rPr>
      <t>3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15</t>
    </r>
    <r>
      <rPr>
        <sz val="11"/>
        <color rgb="FF333333"/>
        <rFont val="Calibri"/>
        <family val="2"/>
        <scheme val="minor"/>
      </rPr>
      <t>P</t>
    </r>
    <r>
      <rPr>
        <vertAlign val="subscript"/>
        <sz val="11"/>
        <color rgb="FF333333"/>
        <rFont val="Calibri"/>
        <family val="2"/>
        <scheme val="minor"/>
      </rPr>
      <t>2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</si>
  <si>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42.2372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79.0312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10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</si>
  <si>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36.2372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69.0312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5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</si>
  <si>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36.2372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68.0312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8</t>
    </r>
    <r>
      <rPr>
        <sz val="11"/>
        <color rgb="FF333333"/>
        <rFont val="Calibri"/>
        <family val="2"/>
        <scheme val="minor"/>
      </rPr>
      <t>P</t>
    </r>
    <r>
      <rPr>
        <vertAlign val="subscript"/>
        <sz val="11"/>
        <color rgb="FF333333"/>
        <rFont val="Calibri"/>
        <family val="2"/>
        <scheme val="minor"/>
      </rPr>
      <t>1</t>
    </r>
  </si>
  <si>
    <r>
      <t>C</t>
    </r>
    <r>
      <rPr>
        <vertAlign val="subscript"/>
        <sz val="11"/>
        <color rgb="FF333333"/>
        <rFont val="Calibri"/>
        <family val="2"/>
        <scheme val="minor"/>
      </rPr>
      <t>48.2372</t>
    </r>
    <r>
      <rPr>
        <sz val="11"/>
        <color rgb="FF333333"/>
        <rFont val="Calibri"/>
        <family val="2"/>
        <scheme val="minor"/>
      </rPr>
      <t>H</t>
    </r>
    <r>
      <rPr>
        <vertAlign val="subscript"/>
        <sz val="11"/>
        <color rgb="FF333333"/>
        <rFont val="Calibri"/>
        <family val="2"/>
        <scheme val="minor"/>
      </rPr>
      <t>89.0312</t>
    </r>
    <r>
      <rPr>
        <sz val="11"/>
        <color rgb="FF333333"/>
        <rFont val="Calibri"/>
        <family val="2"/>
        <scheme val="minor"/>
      </rPr>
      <t>O</t>
    </r>
    <r>
      <rPr>
        <vertAlign val="subscript"/>
        <sz val="11"/>
        <color rgb="FF333333"/>
        <rFont val="Calibri"/>
        <family val="2"/>
        <scheme val="minor"/>
      </rPr>
      <t>15</t>
    </r>
  </si>
  <si>
    <r>
      <t>C</t>
    </r>
    <r>
      <rPr>
        <vertAlign val="subscript"/>
        <sz val="11"/>
        <color theme="1"/>
        <rFont val="Calibri"/>
        <family val="2"/>
        <scheme val="minor"/>
      </rPr>
      <t>39.2372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75.0312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>P</t>
    </r>
    <r>
      <rPr>
        <vertAlign val="subscript"/>
        <sz val="11"/>
        <color theme="1"/>
        <rFont val="Calibri"/>
        <family val="2"/>
        <scheme val="minor"/>
      </rPr>
      <t>1</t>
    </r>
  </si>
  <si>
    <r>
      <t>C</t>
    </r>
    <r>
      <rPr>
        <vertAlign val="subscript"/>
        <sz val="11"/>
        <color theme="1"/>
        <rFont val="Calibri"/>
        <family val="2"/>
        <scheme val="minor"/>
      </rPr>
      <t>39.2372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74.0312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13</t>
    </r>
    <r>
      <rPr>
        <sz val="11"/>
        <color theme="1"/>
        <rFont val="Calibri"/>
        <family val="2"/>
        <scheme val="minor"/>
      </rPr>
      <t>P</t>
    </r>
    <r>
      <rPr>
        <vertAlign val="subscript"/>
        <sz val="11"/>
        <color theme="1"/>
        <rFont val="Calibri"/>
        <family val="2"/>
        <scheme val="minor"/>
      </rPr>
      <t>2</t>
    </r>
  </si>
  <si>
    <r>
      <t>C</t>
    </r>
    <r>
      <rPr>
        <vertAlign val="subscript"/>
        <sz val="10"/>
        <color rgb="FF333333"/>
        <rFont val="Trebuchet MS"/>
        <family val="2"/>
      </rPr>
      <t>42.2372</t>
    </r>
    <r>
      <rPr>
        <sz val="10"/>
        <color rgb="FF333333"/>
        <rFont val="Trebuchet MS"/>
        <family val="2"/>
      </rPr>
      <t>H</t>
    </r>
    <r>
      <rPr>
        <vertAlign val="subscript"/>
        <sz val="10"/>
        <color rgb="FF333333"/>
        <rFont val="Trebuchet MS"/>
        <family val="2"/>
      </rPr>
      <t>78.0312</t>
    </r>
    <r>
      <rPr>
        <sz val="10"/>
        <color rgb="FF333333"/>
        <rFont val="Trebuchet MS"/>
        <family val="2"/>
      </rPr>
      <t>O</t>
    </r>
    <r>
      <rPr>
        <vertAlign val="subscript"/>
        <sz val="10"/>
        <color rgb="FF333333"/>
        <rFont val="Trebuchet MS"/>
        <family val="2"/>
      </rPr>
      <t>12</t>
    </r>
    <r>
      <rPr>
        <sz val="10"/>
        <color rgb="FF333333"/>
        <rFont val="Trebuchet MS"/>
        <family val="2"/>
      </rPr>
      <t>S</t>
    </r>
    <r>
      <rPr>
        <vertAlign val="subscript"/>
        <sz val="10"/>
        <color rgb="FF333333"/>
        <rFont val="Trebuchet MS"/>
        <family val="2"/>
      </rPr>
      <t>1</t>
    </r>
  </si>
  <si>
    <r>
      <t>C</t>
    </r>
    <r>
      <rPr>
        <vertAlign val="subscript"/>
        <sz val="11"/>
        <color theme="1"/>
        <rFont val="Calibri"/>
        <family val="2"/>
        <scheme val="minor"/>
      </rPr>
      <t>40.5266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76.7045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10.524</t>
    </r>
    <r>
      <rPr>
        <sz val="11"/>
        <color theme="1"/>
        <rFont val="Calibri"/>
        <family val="2"/>
        <scheme val="minor"/>
      </rPr>
      <t>P</t>
    </r>
    <r>
      <rPr>
        <vertAlign val="subscript"/>
        <sz val="11"/>
        <color theme="1"/>
        <rFont val="Calibri"/>
        <family val="2"/>
        <scheme val="minor"/>
      </rPr>
      <t>0.6666</t>
    </r>
    <r>
      <rPr>
        <sz val="11"/>
        <color theme="1"/>
        <rFont val="Calibri"/>
        <family val="2"/>
        <scheme val="minor"/>
      </rPr>
      <t>S</t>
    </r>
    <r>
      <rPr>
        <vertAlign val="subscript"/>
        <sz val="11"/>
        <color theme="1"/>
        <rFont val="Calibri"/>
        <family val="2"/>
        <scheme val="minor"/>
      </rPr>
      <t>0.1429</t>
    </r>
  </si>
  <si>
    <r>
      <t>C</t>
    </r>
    <r>
      <rPr>
        <vertAlign val="subscript"/>
        <sz val="11"/>
        <color rgb="FF333333"/>
        <rFont val="Trebuchet MS"/>
        <family val="2"/>
      </rPr>
      <t>35</t>
    </r>
    <r>
      <rPr>
        <sz val="10"/>
        <color rgb="FF333333"/>
        <rFont val="Trebuchet MS"/>
        <family val="2"/>
      </rPr>
      <t>H</t>
    </r>
    <r>
      <rPr>
        <vertAlign val="subscript"/>
        <sz val="11"/>
        <color rgb="FF333333"/>
        <rFont val="Trebuchet MS"/>
        <family val="2"/>
      </rPr>
      <t>28</t>
    </r>
    <r>
      <rPr>
        <sz val="10"/>
        <color rgb="FF333333"/>
        <rFont val="Trebuchet MS"/>
        <family val="2"/>
      </rPr>
      <t>N</t>
    </r>
    <r>
      <rPr>
        <vertAlign val="subscript"/>
        <sz val="11"/>
        <color rgb="FF333333"/>
        <rFont val="Trebuchet MS"/>
        <family val="2"/>
      </rPr>
      <t>4</t>
    </r>
    <r>
      <rPr>
        <sz val="10"/>
        <color rgb="FF333333"/>
        <rFont val="Trebuchet MS"/>
        <family val="2"/>
      </rPr>
      <t>O</t>
    </r>
    <r>
      <rPr>
        <vertAlign val="subscript"/>
        <sz val="11"/>
        <color rgb="FF333333"/>
        <rFont val="Trebuchet MS"/>
        <family val="2"/>
      </rPr>
      <t>5</t>
    </r>
    <r>
      <rPr>
        <sz val="10"/>
        <color rgb="FF333333"/>
        <rFont val="Trebuchet MS"/>
        <family val="2"/>
      </rPr>
      <t>Mg</t>
    </r>
  </si>
  <si>
    <r>
      <t>C</t>
    </r>
    <r>
      <rPr>
        <vertAlign val="subscript"/>
        <sz val="11"/>
        <color theme="1"/>
        <rFont val="Calibri"/>
        <family val="2"/>
        <scheme val="minor"/>
      </rPr>
      <t>43.3969348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68.6735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15.0762</t>
    </r>
    <r>
      <rPr>
        <sz val="11"/>
        <color theme="1"/>
        <rFont val="Calibri"/>
        <family val="2"/>
        <scheme val="minor"/>
      </rPr>
      <t>N</t>
    </r>
    <r>
      <rPr>
        <vertAlign val="subscript"/>
        <sz val="11"/>
        <color theme="1"/>
        <rFont val="Calibri"/>
        <family val="2"/>
        <scheme val="minor"/>
      </rPr>
      <t>9.96299</t>
    </r>
    <r>
      <rPr>
        <sz val="11"/>
        <color theme="1"/>
        <rFont val="Calibri"/>
        <family val="2"/>
        <scheme val="minor"/>
      </rPr>
      <t>P</t>
    </r>
    <r>
      <rPr>
        <vertAlign val="subscript"/>
        <sz val="11"/>
        <color theme="1"/>
        <rFont val="Calibri"/>
        <family val="2"/>
        <scheme val="minor"/>
      </rPr>
      <t>0.67544</t>
    </r>
    <r>
      <rPr>
        <sz val="11"/>
        <color theme="1"/>
        <rFont val="Calibri"/>
        <family val="2"/>
        <scheme val="minor"/>
      </rPr>
      <t>S</t>
    </r>
    <r>
      <rPr>
        <vertAlign val="subscript"/>
        <sz val="11"/>
        <color theme="1"/>
        <rFont val="Calibri"/>
        <family val="2"/>
        <scheme val="minor"/>
      </rPr>
      <t>0.20483</t>
    </r>
  </si>
  <si>
    <t>2.147 ATP + 2.637 UTP + 2.276 GTP + 2.940 CTP = 1 RNA + 10 pp</t>
  </si>
  <si>
    <t>2.147 ATP + 2.637 UTP + 2.276 GTP + 2.940 CTP = 1 RNA + 10 diphosphate</t>
  </si>
  <si>
    <t>0.05793 protein + 0.001299 DNA + 0.05164 RNA + 0.2191 lipid + 0.01233 glycogen + 0.01232 chlorophyll_a = 1 biomass</t>
  </si>
  <si>
    <r>
      <t>electrons (NO</t>
    </r>
    <r>
      <rPr>
        <b/>
        <vertAlign val="subscript"/>
        <sz val="11"/>
        <color theme="1"/>
        <rFont val="Calibri"/>
        <family val="2"/>
        <scheme val="minor"/>
      </rPr>
      <t>3</t>
    </r>
    <r>
      <rPr>
        <b/>
        <vertAlign val="superscript"/>
        <sz val="11"/>
        <color theme="1"/>
        <rFont val="Calibri"/>
        <family val="2"/>
        <scheme val="minor"/>
      </rPr>
      <t>-</t>
    </r>
    <r>
      <rPr>
        <b/>
        <sz val="11"/>
        <color theme="1"/>
        <rFont val="Calibri"/>
        <family val="2"/>
        <scheme val="minor"/>
      </rPr>
      <t>, SO</t>
    </r>
    <r>
      <rPr>
        <b/>
        <vertAlign val="subscript"/>
        <sz val="11"/>
        <color theme="1"/>
        <rFont val="Calibri"/>
        <family val="2"/>
        <scheme val="minor"/>
      </rPr>
      <t>4</t>
    </r>
    <r>
      <rPr>
        <b/>
        <vertAlign val="superscript"/>
        <sz val="11"/>
        <color theme="1"/>
        <rFont val="Calibri"/>
        <family val="2"/>
        <scheme val="minor"/>
      </rPr>
      <t>2-</t>
    </r>
    <r>
      <rPr>
        <b/>
        <sz val="11"/>
        <color theme="1"/>
        <rFont val="Calibri"/>
        <family val="2"/>
        <scheme val="minor"/>
      </rPr>
      <t>)</t>
    </r>
  </si>
  <si>
    <r>
      <t>electrons (NH</t>
    </r>
    <r>
      <rPr>
        <b/>
        <vertAlign val="sub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, SO</t>
    </r>
    <r>
      <rPr>
        <b/>
        <vertAlign val="subscript"/>
        <sz val="11"/>
        <color theme="1"/>
        <rFont val="Calibri"/>
        <family val="2"/>
        <scheme val="minor"/>
      </rPr>
      <t>4</t>
    </r>
    <r>
      <rPr>
        <b/>
        <vertAlign val="superscript"/>
        <sz val="11"/>
        <color theme="1"/>
        <rFont val="Calibri"/>
        <family val="2"/>
        <scheme val="minor"/>
      </rPr>
      <t>2-</t>
    </r>
    <r>
      <rPr>
        <b/>
        <sz val="11"/>
        <color theme="1"/>
        <rFont val="Calibri"/>
        <family val="2"/>
        <scheme val="minor"/>
      </rPr>
      <t>)</t>
    </r>
  </si>
  <si>
    <r>
      <t>electrons (N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, SO</t>
    </r>
    <r>
      <rPr>
        <b/>
        <vertAlign val="subscript"/>
        <sz val="11"/>
        <color theme="1"/>
        <rFont val="Calibri"/>
        <family val="2"/>
        <scheme val="minor"/>
      </rPr>
      <t>4</t>
    </r>
    <r>
      <rPr>
        <b/>
        <vertAlign val="superscript"/>
        <sz val="11"/>
        <color theme="1"/>
        <rFont val="Calibri"/>
        <family val="2"/>
        <scheme val="minor"/>
      </rPr>
      <t>2-</t>
    </r>
    <r>
      <rPr>
        <b/>
        <sz val="11"/>
        <color theme="1"/>
        <rFont val="Calibri"/>
        <family val="2"/>
        <scheme val="minor"/>
      </rPr>
      <t>)</t>
    </r>
  </si>
  <si>
    <r>
      <rPr>
        <b/>
        <sz val="11"/>
        <color theme="1"/>
        <rFont val="Calibri"/>
        <family val="2"/>
      </rPr>
      <t>°</t>
    </r>
    <r>
      <rPr>
        <b/>
        <sz val="11"/>
        <color theme="1"/>
        <rFont val="Calibri"/>
        <family val="2"/>
        <scheme val="minor"/>
      </rPr>
      <t xml:space="preserve"> of reduction (NO</t>
    </r>
    <r>
      <rPr>
        <b/>
        <vertAlign val="subscript"/>
        <sz val="11"/>
        <color theme="1"/>
        <rFont val="Calibri"/>
        <family val="2"/>
        <scheme val="minor"/>
      </rPr>
      <t>3</t>
    </r>
    <r>
      <rPr>
        <b/>
        <vertAlign val="superscript"/>
        <sz val="11"/>
        <color theme="1"/>
        <rFont val="Calibri"/>
        <family val="2"/>
        <scheme val="minor"/>
      </rPr>
      <t>-</t>
    </r>
    <r>
      <rPr>
        <b/>
        <sz val="11"/>
        <color theme="1"/>
        <rFont val="Calibri"/>
        <family val="2"/>
        <scheme val="minor"/>
      </rPr>
      <t>, SO</t>
    </r>
    <r>
      <rPr>
        <b/>
        <vertAlign val="subscript"/>
        <sz val="11"/>
        <color theme="1"/>
        <rFont val="Calibri"/>
        <family val="2"/>
        <scheme val="minor"/>
      </rPr>
      <t>4</t>
    </r>
    <r>
      <rPr>
        <b/>
        <vertAlign val="superscript"/>
        <sz val="11"/>
        <color theme="1"/>
        <rFont val="Calibri"/>
        <family val="2"/>
        <scheme val="minor"/>
      </rPr>
      <t>2-</t>
    </r>
    <r>
      <rPr>
        <b/>
        <sz val="11"/>
        <color theme="1"/>
        <rFont val="Calibri"/>
        <family val="2"/>
        <scheme val="minor"/>
      </rPr>
      <t>)</t>
    </r>
  </si>
  <si>
    <r>
      <rPr>
        <b/>
        <sz val="11"/>
        <color theme="1"/>
        <rFont val="Calibri"/>
        <family val="2"/>
      </rPr>
      <t>°</t>
    </r>
    <r>
      <rPr>
        <b/>
        <sz val="11"/>
        <color theme="1"/>
        <rFont val="Calibri"/>
        <family val="2"/>
        <scheme val="minor"/>
      </rPr>
      <t xml:space="preserve"> of reduction (NH</t>
    </r>
    <r>
      <rPr>
        <b/>
        <vertAlign val="sub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, SO</t>
    </r>
    <r>
      <rPr>
        <b/>
        <vertAlign val="subscript"/>
        <sz val="11"/>
        <color theme="1"/>
        <rFont val="Calibri"/>
        <family val="2"/>
        <scheme val="minor"/>
      </rPr>
      <t>4</t>
    </r>
    <r>
      <rPr>
        <b/>
        <vertAlign val="superscript"/>
        <sz val="11"/>
        <color theme="1"/>
        <rFont val="Calibri"/>
        <family val="2"/>
        <scheme val="minor"/>
      </rPr>
      <t>2-</t>
    </r>
    <r>
      <rPr>
        <b/>
        <sz val="11"/>
        <color theme="1"/>
        <rFont val="Calibri"/>
        <family val="2"/>
        <scheme val="minor"/>
      </rPr>
      <t>)</t>
    </r>
  </si>
  <si>
    <r>
      <rPr>
        <b/>
        <sz val="11"/>
        <color theme="1"/>
        <rFont val="Calibri"/>
        <family val="2"/>
      </rPr>
      <t>°</t>
    </r>
    <r>
      <rPr>
        <b/>
        <sz val="11"/>
        <color theme="1"/>
        <rFont val="Calibri"/>
        <family val="2"/>
        <scheme val="minor"/>
      </rPr>
      <t xml:space="preserve"> of reduction (N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, SO</t>
    </r>
    <r>
      <rPr>
        <b/>
        <vertAlign val="subscript"/>
        <sz val="11"/>
        <color theme="1"/>
        <rFont val="Calibri"/>
        <family val="2"/>
        <scheme val="minor"/>
      </rPr>
      <t>4</t>
    </r>
    <r>
      <rPr>
        <b/>
        <vertAlign val="superscript"/>
        <sz val="11"/>
        <color theme="1"/>
        <rFont val="Calibri"/>
        <family val="2"/>
        <scheme val="minor"/>
      </rPr>
      <t>2-</t>
    </r>
    <r>
      <rPr>
        <b/>
        <sz val="11"/>
        <color theme="1"/>
        <rFont val="Calibri"/>
        <family val="2"/>
        <scheme val="minor"/>
      </rPr>
      <t>)</t>
    </r>
  </si>
  <si>
    <r>
      <t>C</t>
    </r>
    <r>
      <rPr>
        <vertAlign val="subscript"/>
        <sz val="11"/>
        <color theme="1"/>
        <rFont val="Calibri"/>
        <family val="2"/>
        <scheme val="minor"/>
      </rPr>
      <t>55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71</t>
    </r>
    <r>
      <rPr>
        <sz val="11"/>
        <color theme="1"/>
        <rFont val="Calibri"/>
        <family val="2"/>
        <scheme val="minor"/>
      </rPr>
      <t>N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>Mg</t>
    </r>
  </si>
  <si>
    <r>
      <t>C</t>
    </r>
    <r>
      <rPr>
        <vertAlign val="subscript"/>
        <sz val="11"/>
        <color theme="1"/>
        <rFont val="Calibri"/>
        <family val="2"/>
        <scheme val="minor"/>
      </rPr>
      <t>35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32</t>
    </r>
    <r>
      <rPr>
        <sz val="11"/>
        <color theme="1"/>
        <rFont val="Calibri"/>
        <family val="2"/>
        <scheme val="minor"/>
      </rPr>
      <t>N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>Mg</t>
    </r>
  </si>
  <si>
    <r>
      <t>C</t>
    </r>
    <r>
      <rPr>
        <vertAlign val="subscript"/>
        <sz val="11"/>
        <color theme="1"/>
        <rFont val="Calibri"/>
        <family val="2"/>
        <scheme val="minor"/>
      </rPr>
      <t>35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30</t>
    </r>
    <r>
      <rPr>
        <sz val="11"/>
        <color theme="1"/>
        <rFont val="Calibri"/>
        <family val="2"/>
        <scheme val="minor"/>
      </rPr>
      <t>N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>Mg</t>
    </r>
  </si>
  <si>
    <t>2.5 ± 6.2</t>
  </si>
  <si>
    <t>1 PEP + 1 HCO3- = 1 p + 1 oaa</t>
  </si>
  <si>
    <t>1 phosphoenolpyruvate + 1 hydrogen_carbonate = 1  phosphate + 1 oxaloacetate</t>
  </si>
  <si>
    <r>
      <t xml:space="preserve">-15.0 </t>
    </r>
    <r>
      <rPr>
        <sz val="11"/>
        <rFont val="Calibri"/>
        <family val="2"/>
      </rPr>
      <t>±</t>
    </r>
    <r>
      <rPr>
        <sz val="11"/>
        <rFont val="Calibri"/>
        <family val="2"/>
        <scheme val="minor"/>
      </rPr>
      <t xml:space="preserve"> 1.6</t>
    </r>
  </si>
  <si>
    <t>NP_683122.1</t>
  </si>
  <si>
    <t>1100aa</t>
  </si>
  <si>
    <t>NP_681206.1</t>
  </si>
  <si>
    <t>980aa</t>
  </si>
  <si>
    <t>NP_682018.1</t>
  </si>
  <si>
    <t>204aa</t>
  </si>
  <si>
    <t>NP_682322.1</t>
  </si>
  <si>
    <t>NP_680921.1</t>
  </si>
  <si>
    <t>562aa</t>
  </si>
  <si>
    <t>NP_681769.1</t>
  </si>
  <si>
    <t>-36.7 ± 6.2</t>
  </si>
  <si>
    <t>NP_682510.1</t>
  </si>
  <si>
    <t>NP_681982.1</t>
  </si>
  <si>
    <t>399aa</t>
  </si>
  <si>
    <r>
      <t xml:space="preserve">32% ID, 72% coverage BLAST hit to ssr2016, reported for cyclic electron flow in </t>
    </r>
    <r>
      <rPr>
        <i/>
        <sz val="11"/>
        <rFont val="Calibri"/>
        <family val="2"/>
      </rPr>
      <t>Synechocystis</t>
    </r>
    <r>
      <rPr>
        <sz val="11"/>
        <rFont val="Calibri"/>
        <family val="2"/>
      </rPr>
      <t xml:space="preserve"> sp. PCC 6803 in Yeremenko et al., </t>
    </r>
    <r>
      <rPr>
        <i/>
        <sz val="11"/>
        <rFont val="Calibri"/>
        <family val="2"/>
      </rPr>
      <t>Plant Cell Physiol</t>
    </r>
    <r>
      <rPr>
        <sz val="11"/>
        <rFont val="Calibri"/>
        <family val="2"/>
      </rPr>
      <t>, 2005</t>
    </r>
  </si>
  <si>
    <t>NP_682645.1</t>
  </si>
  <si>
    <t>NP_681792.1</t>
  </si>
  <si>
    <t>59aa</t>
  </si>
  <si>
    <t>tlr2164</t>
  </si>
  <si>
    <t>NP_682954.1</t>
  </si>
  <si>
    <t>374aa</t>
  </si>
  <si>
    <t>NADH dehydrogenase subunit NdhL</t>
  </si>
  <si>
    <t>NADH dehydrogenase subunit 4 NdhD3</t>
  </si>
  <si>
    <t>NADH dehydrogenase subunit J NdhJ</t>
  </si>
  <si>
    <t>tlr0667</t>
  </si>
  <si>
    <t>NADH dehydrogenase subunit H NdhA</t>
  </si>
  <si>
    <t>tlr0669</t>
  </si>
  <si>
    <t>NADH dehydrogenase subunit J NdhG</t>
  </si>
  <si>
    <t>tlr0670</t>
  </si>
  <si>
    <t>NADH dehydrogenase subunit K NdhE</t>
  </si>
  <si>
    <t>tlr1429</t>
  </si>
  <si>
    <t>NADH dehydrogenase subunit A NdhC</t>
  </si>
  <si>
    <t>tlr2125</t>
  </si>
  <si>
    <t>NAD(P)H-quinone oxidoreductase subunit D4 NdhD4</t>
  </si>
  <si>
    <t>1 HCO3-_e = 1 HCO3-</t>
  </si>
  <si>
    <t>1 hydrogen_carbonate_external = 1 hydrogen_carbonate</t>
  </si>
  <si>
    <t>Polymerization energy (photons required for polymerization steps)</t>
  </si>
  <si>
    <t>Photons required to energize electrons incorporated into biomass</t>
  </si>
  <si>
    <r>
      <t>(NO</t>
    </r>
    <r>
      <rPr>
        <vertAlign val="subscript"/>
        <sz val="11"/>
        <color theme="1"/>
        <rFont val="Calibri"/>
        <family val="2"/>
        <scheme val="minor"/>
      </rPr>
      <t>3</t>
    </r>
    <r>
      <rPr>
        <vertAlign val="superscript"/>
        <sz val="11"/>
        <color theme="1"/>
        <rFont val="Calibri"/>
        <family val="2"/>
        <scheme val="minor"/>
      </rPr>
      <t>-</t>
    </r>
    <r>
      <rPr>
        <sz val="11"/>
        <color theme="1"/>
        <rFont val="Calibri"/>
        <family val="2"/>
        <scheme val="minor"/>
      </rPr>
      <t>, SO</t>
    </r>
    <r>
      <rPr>
        <vertAlign val="subscript"/>
        <sz val="11"/>
        <color theme="1"/>
        <rFont val="Calibri"/>
        <family val="2"/>
        <scheme val="minor"/>
      </rPr>
      <t>4</t>
    </r>
    <r>
      <rPr>
        <vertAlign val="superscript"/>
        <sz val="11"/>
        <color theme="1"/>
        <rFont val="Calibri"/>
        <family val="2"/>
        <scheme val="minor"/>
      </rPr>
      <t>2-</t>
    </r>
    <r>
      <rPr>
        <sz val="11"/>
        <color theme="1"/>
        <rFont val="Calibri"/>
        <family val="2"/>
        <scheme val="minor"/>
      </rPr>
      <t>)</t>
    </r>
  </si>
  <si>
    <r>
      <t>(NH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, SO</t>
    </r>
    <r>
      <rPr>
        <vertAlign val="subscript"/>
        <sz val="11"/>
        <color theme="1"/>
        <rFont val="Calibri"/>
        <family val="2"/>
        <scheme val="minor"/>
      </rPr>
      <t>4</t>
    </r>
    <r>
      <rPr>
        <vertAlign val="superscript"/>
        <sz val="11"/>
        <color theme="1"/>
        <rFont val="Calibri"/>
        <family val="2"/>
        <scheme val="minor"/>
      </rPr>
      <t>2-</t>
    </r>
    <r>
      <rPr>
        <sz val="11"/>
        <color theme="1"/>
        <rFont val="Calibri"/>
        <family val="2"/>
        <scheme val="minor"/>
      </rPr>
      <t>)</t>
    </r>
  </si>
  <si>
    <r>
      <t>(N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, SO</t>
    </r>
    <r>
      <rPr>
        <vertAlign val="subscript"/>
        <sz val="11"/>
        <color theme="1"/>
        <rFont val="Calibri"/>
        <family val="2"/>
        <scheme val="minor"/>
      </rPr>
      <t>4</t>
    </r>
    <r>
      <rPr>
        <vertAlign val="superscript"/>
        <sz val="11"/>
        <color theme="1"/>
        <rFont val="Calibri"/>
        <family val="2"/>
        <scheme val="minor"/>
      </rPr>
      <t>2-</t>
    </r>
    <r>
      <rPr>
        <sz val="11"/>
        <color theme="1"/>
        <rFont val="Calibri"/>
        <family val="2"/>
        <scheme val="minor"/>
      </rPr>
      <t>)</t>
    </r>
  </si>
  <si>
    <t>Sum polymerization + biomass</t>
  </si>
  <si>
    <r>
      <t xml:space="preserve">RNA term, calculated from nucleotide content of genes for 5S, 16S, and 23S ribosomal genes for </t>
    </r>
    <r>
      <rPr>
        <i/>
        <sz val="11"/>
        <color theme="1"/>
        <rFont val="Calibri"/>
        <family val="2"/>
        <scheme val="minor"/>
      </rPr>
      <t>Thermosynechococcus elongatus</t>
    </r>
    <r>
      <rPr>
        <sz val="11"/>
        <color theme="1"/>
        <rFont val="Calibri"/>
        <family val="2"/>
        <scheme val="minor"/>
      </rPr>
      <t xml:space="preserve"> BP-1 from NCBI</t>
    </r>
  </si>
  <si>
    <t>1 O2 = 1 O2_e</t>
  </si>
  <si>
    <t>1 O2 = 1 O2_external</t>
  </si>
  <si>
    <t xml:space="preserve">Photorespiratory 2-phosphoglycolate metabolism and photoreduction of O2 cooperate in high-light acclimation of Synechocystis sp. strain PCC 6803. 
</t>
  </si>
  <si>
    <t xml:space="preserve">Genes encoding A-type flavoproteins are essential for photoreduction of O2 in cyanobacteria. 
 </t>
  </si>
  <si>
    <t xml:space="preserve">Module fusion in an A-type flavoprotein from the cyanobacterium Synechocystis condenses a multiple-component pathway in a single polypeptide chain.
</t>
  </si>
  <si>
    <t>2 H+ + 1 O2 + 2 NADPH = 2 H2O + 2 NADP+</t>
  </si>
  <si>
    <t>no EC #</t>
  </si>
  <si>
    <t>flv1</t>
  </si>
  <si>
    <t>flv3</t>
  </si>
  <si>
    <t>flv1 WP_024124239.1 in Thermosynechococcus sp. NK55</t>
  </si>
  <si>
    <t>WP_011057213.1</t>
  </si>
  <si>
    <t>578aa</t>
  </si>
  <si>
    <t>flv3 WP_024124126.1 in Thermosynechococcus sp. NK55</t>
  </si>
  <si>
    <t>WP_011056931.1</t>
  </si>
  <si>
    <t>571aa</t>
  </si>
  <si>
    <t>MAVTITKRPPRLTLQVLDIAPETTAIRCLDWDRDRFDIEFALENGTTYNSFLIKGERIALVDTSHAKFGD</t>
  </si>
  <si>
    <t>RYLEQLWQLVNPSDLDYLIVSHTEPDHSGLVKDVLVKAPHVTVVASKVALQFLGDLIHQPFTQQQVKNGD</t>
  </si>
  <si>
    <t>RLDLGKGHVLEFVMAPNLHWPDTILTFDHGTQTLFTCDVFGAHFCNDDPFDSEPELLAPDFKFYYDCLMG</t>
  </si>
  <si>
    <t>PNARSVLSAFKRLESLPPVQLVATGHGPLLRHHLDQWLESYRNWSQEQAKAATTVAIFYAANYGYSNALA</t>
  </si>
  <si>
    <t>EAIERGTAKTGVVVEKMDLLTAEPQDIRELTEIAAGIIIGTPPTTAVAKTALSTIRAAAHAKQAIGVFES</t>
  </si>
  <si>
    <t>GVADAEPAYPLLNQFRDAGLVPSFPVIRVTAAPTDALFQEAEEAGTDMGQWLLRDRTVKQMKALDTDLDK</t>
  </si>
  <si>
    <t>ALGRLSGGLYIITAQKGAINSAMLASWVAQASTEPLGVSIAVAKDRAIESFLHVGDTFVLNVLEAENYQP</t>
  </si>
  <si>
    <t>LMRHFLKRFPPGADRFAHVKTYPASNGSPILADALAYMECTVVSRLDAHDHWIVYSTVDSGRVSKPDGMT</t>
  </si>
  <si>
    <t>AVHHRKVGNHY</t>
  </si>
  <si>
    <t>none listed</t>
  </si>
  <si>
    <t>PetF:  2 Fe as [2Fe-2S]</t>
  </si>
  <si>
    <t>PetA:  1 Fe per monomer bound as haem; 1 cyt f er b6-f FeS</t>
  </si>
  <si>
    <t>PetB:  1 Fe per monomer bound as haem; 2 ct b6 per b6-f complex</t>
  </si>
  <si>
    <t>PetC:  2 Fe per complex; 2 Fe as [2Fe-2S]</t>
  </si>
  <si>
    <t>PsbA/PsbD:  1 Fe per heterodimer as neither haem nore FeS</t>
  </si>
  <si>
    <t>PsaA/PsaB:  4 Fe per heterodimer as Fx [4Fe-S]; 1 heterodimer per PSI so 4 Fe per PSI</t>
  </si>
  <si>
    <t>PsaC:  8 Fe per heterodimer as FA [4Fe-4S] and FB [4Fe-4S] per</t>
  </si>
  <si>
    <t>PsbE/PsbF:  1 Fe per heterodimer as haem; 1 or 2 b559 (1 or 2 Fe) per PSII reaction center</t>
  </si>
  <si>
    <t>1 4Fe4S cluster, Synechococcus sp.</t>
  </si>
  <si>
    <t>Complex formation between ferredoxin and Synechococcus ferredoxin: nitrate oxidoreductase.</t>
  </si>
  <si>
    <t>Tuning a nitrate reductase for function. The first spectropotentiometric characterization of a bacterial assimilatory nitrate reductase reveals novel redox properties.</t>
  </si>
  <si>
    <t>1 4Fe-4S cluster in Anabaena</t>
  </si>
  <si>
    <t>Identification of amino acid residues of nitrite reductase from Anabaena sp. PCC 7120 involved in ferredoxin binding.</t>
  </si>
  <si>
    <t xml:space="preserve">3Fe-4S cluser, Synechocystis sp. </t>
  </si>
  <si>
    <t>Structure-function studies of glutamate synthases: a class of self-regulated iron-sulfur flavoenzymes essential for nitrogen assimilation.</t>
  </si>
  <si>
    <t>Properties of the recombinant ferredoxin-dependent glutamate synthase of Synechocystis PCC6803. Comparison with the Azospirillum brasilense NADPH-dependent enzyme and its isolated alpha subunit.</t>
  </si>
  <si>
    <t>Ferredoxin-dependent iron-sulfur flavoprotein glutamate synthase (GlsF) from the Cyanobacterium synechocystis sp. PCC 6803: expression and assembly in Escherichia coli.</t>
  </si>
  <si>
    <t>serine-glyoxylate transaminase (serine:glyoxylate aminotransferase)</t>
  </si>
  <si>
    <t xml:space="preserve"> prtn </t>
  </si>
  <si>
    <t xml:space="preserve"> DNA </t>
  </si>
  <si>
    <t xml:space="preserve"> RNA </t>
  </si>
  <si>
    <t xml:space="preserve"> lip </t>
  </si>
  <si>
    <t xml:space="preserve"> glycg </t>
  </si>
  <si>
    <t xml:space="preserve"> chl </t>
  </si>
  <si>
    <t xml:space="preserve"> 1 biom </t>
  </si>
  <si>
    <t xml:space="preserve">+ </t>
  </si>
  <si>
    <t>=</t>
  </si>
  <si>
    <t>mmol/g</t>
  </si>
  <si>
    <t>CHL29</t>
  </si>
  <si>
    <t>T18</t>
  </si>
  <si>
    <t>1 H2O2 = 1 H2O2_e</t>
  </si>
  <si>
    <t>1 hydrogen_peroxide = 1 hydrogen_peroxide_external</t>
  </si>
  <si>
    <t xml:space="preserve">0 ATP </t>
  </si>
  <si>
    <t xml:space="preserve">0 H2O </t>
  </si>
  <si>
    <t xml:space="preserve">0 ADP </t>
  </si>
  <si>
    <t xml:space="preserve">0 p </t>
  </si>
  <si>
    <t>0 H+</t>
  </si>
  <si>
    <t>succinate-semialdehyde dehydrogenase</t>
  </si>
  <si>
    <t>N requirement</t>
  </si>
  <si>
    <t>Fe requirement</t>
  </si>
  <si>
    <t>Reactions, can be pasted as unformatted text into WordPad file and used as input for EFMtool</t>
  </si>
  <si>
    <t>Metabolites, can be pasted as unformatted text into WordPad file and used as input for EFMtool</t>
  </si>
  <si>
    <r>
      <rPr>
        <b/>
        <sz val="11"/>
        <color theme="1"/>
        <rFont val="Calibri"/>
        <family val="2"/>
        <scheme val="minor"/>
      </rPr>
      <t>Protein_Worksheet</t>
    </r>
    <r>
      <rPr>
        <sz val="11"/>
        <color theme="1"/>
        <rFont val="Calibri"/>
        <family val="2"/>
        <scheme val="minor"/>
      </rPr>
      <t>: for calculating elemental composition of enzymes</t>
    </r>
  </si>
  <si>
    <r>
      <rPr>
        <b/>
        <sz val="11"/>
        <color theme="1"/>
        <rFont val="Calibri"/>
        <family val="2"/>
        <scheme val="minor"/>
      </rPr>
      <t>Amino_Acids</t>
    </r>
    <r>
      <rPr>
        <sz val="11"/>
        <color theme="1"/>
        <rFont val="Calibri"/>
        <family val="2"/>
        <scheme val="minor"/>
      </rPr>
      <t>: amino acid synthesis reactions</t>
    </r>
  </si>
  <si>
    <r>
      <rPr>
        <b/>
        <sz val="11"/>
        <color theme="1"/>
        <rFont val="Calibri"/>
        <family val="2"/>
        <scheme val="minor"/>
      </rPr>
      <t>Biomass</t>
    </r>
    <r>
      <rPr>
        <sz val="11"/>
        <color theme="1"/>
        <rFont val="Calibri"/>
        <family val="2"/>
        <scheme val="minor"/>
      </rPr>
      <t>: macromolecule and biomass synthesis reactions</t>
    </r>
  </si>
  <si>
    <r>
      <rPr>
        <b/>
        <sz val="11"/>
        <color theme="1"/>
        <rFont val="Calibri"/>
        <family val="2"/>
        <scheme val="minor"/>
      </rPr>
      <t>Central_Metabolism</t>
    </r>
    <r>
      <rPr>
        <sz val="11"/>
        <color theme="1"/>
        <rFont val="Calibri"/>
        <family val="2"/>
        <scheme val="minor"/>
      </rPr>
      <t>: glycolysis, pentose phosphate, TCA cycle, and pyruvate metabolism reactions</t>
    </r>
  </si>
  <si>
    <r>
      <rPr>
        <b/>
        <sz val="11"/>
        <color theme="1"/>
        <rFont val="Calibri"/>
        <family val="2"/>
        <scheme val="minor"/>
      </rPr>
      <t>Chlorophyll_&amp;_Photosynthesis</t>
    </r>
    <r>
      <rPr>
        <sz val="11"/>
        <color theme="1"/>
        <rFont val="Calibri"/>
        <family val="2"/>
        <scheme val="minor"/>
      </rPr>
      <t>: chlorophyll, tetrapyrrole, methylerythritol phosphate synthesis reactions and light and dark reactions of photosynthesis</t>
    </r>
  </si>
  <si>
    <r>
      <rPr>
        <b/>
        <sz val="11"/>
        <color theme="1"/>
        <rFont val="Calibri"/>
        <family val="2"/>
        <scheme val="minor"/>
      </rPr>
      <t>Lipids</t>
    </r>
    <r>
      <rPr>
        <sz val="11"/>
        <color theme="1"/>
        <rFont val="Calibri"/>
        <family val="2"/>
        <scheme val="minor"/>
      </rPr>
      <t>: fatty acid synthesis reactions</t>
    </r>
  </si>
  <si>
    <r>
      <rPr>
        <b/>
        <sz val="11"/>
        <color theme="1"/>
        <rFont val="Calibri"/>
        <family val="2"/>
        <scheme val="minor"/>
      </rPr>
      <t>Nucleotides</t>
    </r>
    <r>
      <rPr>
        <sz val="11"/>
        <color theme="1"/>
        <rFont val="Calibri"/>
        <family val="2"/>
        <scheme val="minor"/>
      </rPr>
      <t>: nucleotide synthesis reactions</t>
    </r>
  </si>
  <si>
    <r>
      <rPr>
        <b/>
        <sz val="11"/>
        <color theme="1"/>
        <rFont val="Calibri"/>
        <family val="2"/>
        <scheme val="minor"/>
      </rPr>
      <t>Oxidative_Phosphorylation</t>
    </r>
    <r>
      <rPr>
        <sz val="11"/>
        <color theme="1"/>
        <rFont val="Calibri"/>
        <family val="2"/>
        <scheme val="minor"/>
      </rPr>
      <t>: cellular respiration reactions</t>
    </r>
  </si>
  <si>
    <r>
      <rPr>
        <b/>
        <sz val="11"/>
        <color theme="1"/>
        <rFont val="Calibri"/>
        <family val="2"/>
        <scheme val="minor"/>
      </rPr>
      <t>Polysaccharide</t>
    </r>
    <r>
      <rPr>
        <sz val="11"/>
        <color theme="1"/>
        <rFont val="Calibri"/>
        <family val="2"/>
        <scheme val="minor"/>
      </rPr>
      <t>: glycogen and sucrose synthesis reactions</t>
    </r>
  </si>
  <si>
    <r>
      <rPr>
        <b/>
        <sz val="11"/>
        <color theme="1"/>
        <rFont val="Calibri"/>
        <family val="2"/>
        <scheme val="minor"/>
      </rPr>
      <t>Photorespiration</t>
    </r>
    <r>
      <rPr>
        <sz val="11"/>
        <color theme="1"/>
        <rFont val="Calibri"/>
        <family val="2"/>
        <scheme val="minor"/>
      </rPr>
      <t>: photorespiration pathway reactions</t>
    </r>
  </si>
  <si>
    <r>
      <rPr>
        <b/>
        <sz val="11"/>
        <color theme="1"/>
        <rFont val="Calibri"/>
        <family val="2"/>
        <scheme val="minor"/>
      </rPr>
      <t>Transport</t>
    </r>
    <r>
      <rPr>
        <sz val="11"/>
        <color theme="1"/>
        <rFont val="Calibri"/>
        <family val="2"/>
        <scheme val="minor"/>
      </rPr>
      <t>: metabolite transport reactions</t>
    </r>
  </si>
  <si>
    <r>
      <rPr>
        <b/>
        <sz val="11"/>
        <color theme="1"/>
        <rFont val="Calibri"/>
        <family val="2"/>
        <scheme val="minor"/>
      </rPr>
      <t>CNA_Metabolites</t>
    </r>
    <r>
      <rPr>
        <sz val="11"/>
        <color theme="1"/>
        <rFont val="Calibri"/>
        <family val="2"/>
        <scheme val="minor"/>
      </rPr>
      <t>: metabolites list</t>
    </r>
  </si>
  <si>
    <r>
      <rPr>
        <b/>
        <sz val="11"/>
        <color theme="1"/>
        <rFont val="Calibri"/>
        <family val="2"/>
        <scheme val="minor"/>
      </rPr>
      <t>CNA_Reactions</t>
    </r>
    <r>
      <rPr>
        <sz val="11"/>
        <color theme="1"/>
        <rFont val="Calibri"/>
        <family val="2"/>
        <scheme val="minor"/>
      </rPr>
      <t>: reactions list and nitrogen and iron requirements</t>
    </r>
  </si>
  <si>
    <r>
      <rPr>
        <b/>
        <sz val="11"/>
        <color theme="1"/>
        <rFont val="Calibri"/>
        <family val="2"/>
        <scheme val="minor"/>
      </rPr>
      <t>Composition_Balance</t>
    </r>
    <r>
      <rPr>
        <sz val="11"/>
        <color theme="1"/>
        <rFont val="Calibri"/>
        <family val="2"/>
        <scheme val="minor"/>
      </rPr>
      <t>: elemental and electron balance for metabolites</t>
    </r>
  </si>
  <si>
    <r>
      <rPr>
        <b/>
        <sz val="11"/>
        <color theme="1"/>
        <rFont val="Calibri"/>
        <family val="2"/>
        <scheme val="minor"/>
      </rPr>
      <t>Biomass_Calculations</t>
    </r>
    <r>
      <rPr>
        <sz val="11"/>
        <color theme="1"/>
        <rFont val="Calibri"/>
        <family val="2"/>
        <scheme val="minor"/>
      </rPr>
      <t>: details of biomass composition</t>
    </r>
  </si>
  <si>
    <r>
      <rPr>
        <b/>
        <sz val="11"/>
        <color theme="1"/>
        <rFont val="Calibri"/>
        <family val="2"/>
        <scheme val="minor"/>
      </rPr>
      <t>Macromolecule_Calculations</t>
    </r>
    <r>
      <rPr>
        <sz val="11"/>
        <color theme="1"/>
        <rFont val="Calibri"/>
        <family val="2"/>
        <scheme val="minor"/>
      </rPr>
      <t>: details of macromolecular monomer composition</t>
    </r>
  </si>
  <si>
    <r>
      <rPr>
        <b/>
        <sz val="11"/>
        <color theme="1"/>
        <rFont val="Calibri"/>
        <family val="2"/>
        <scheme val="minor"/>
      </rPr>
      <t>N_&amp;_S_Assimilation</t>
    </r>
    <r>
      <rPr>
        <sz val="11"/>
        <color theme="1"/>
        <rFont val="Calibri"/>
        <family val="2"/>
        <scheme val="minor"/>
      </rPr>
      <t>: nitrate and sulfate assimilation reactions</t>
    </r>
  </si>
  <si>
    <t xml:space="preserve">adenosine_3,5-bisphosphate                                                            </t>
  </si>
  <si>
    <t xml:space="preserve">adenosine_5-phosphosulfate                                                             </t>
  </si>
  <si>
    <t xml:space="preserve">4-(cytidine_5-diphospho)-2-C-methyl-D-erythritol                                       </t>
  </si>
  <si>
    <t xml:space="preserve">1-(o-carboxyphenylamino)-1-deoxyribulose_5-phosphate                                  </t>
  </si>
  <si>
    <t xml:space="preserve">hexadecanoyl-ACP                                                                      </t>
  </si>
  <si>
    <t xml:space="preserve">holo-ACP                                                                              </t>
  </si>
  <si>
    <t xml:space="preserve">malonyl-ACP                                                                           </t>
  </si>
  <si>
    <t xml:space="preserve">octadecanoyl-ACP                                                                      </t>
  </si>
  <si>
    <t xml:space="preserve">oleic-acp                                                                             </t>
  </si>
  <si>
    <t xml:space="preserve">orotidine-5-phosphate                                                                  </t>
  </si>
  <si>
    <t xml:space="preserve">phosphoadenosine-5-phosphosulfate                                                      </t>
  </si>
  <si>
    <t xml:space="preserve">2-phospho-4-(cytidine_5-diphospho)-2-C-methyl-D-erythritol                             </t>
  </si>
  <si>
    <t xml:space="preserve">palmitoleic-acp                                                                       </t>
  </si>
  <si>
    <t xml:space="preserve">1-(5-phospho-B-D-ribosyl)-5-(5-phosphoribosylamino)methylideneaminoimidazole-4-carboxamide </t>
  </si>
  <si>
    <t xml:space="preserve">5-phosphoribosyl-4-(N-succinocarboxamide)-5-aminoimidazole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</si>
</sst>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 Narrow"/>
      <family val="2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rgb="FF000000"/>
      <name val="Courier New"/>
      <family val="3"/>
    </font>
    <font>
      <sz val="11"/>
      <color rgb="FF333333"/>
      <name val="Calibri"/>
      <family val="2"/>
      <scheme val="minor"/>
    </font>
    <font>
      <vertAlign val="subscript"/>
      <sz val="11"/>
      <color rgb="FF333333"/>
      <name val="Calibri"/>
      <family val="2"/>
      <scheme val="minor"/>
    </font>
    <font>
      <sz val="10"/>
      <color rgb="FF333333"/>
      <name val="Trebuchet MS"/>
      <family val="2"/>
    </font>
    <font>
      <sz val="11"/>
      <color rgb="FF00000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rgb="FF333333"/>
      <name val="Trebuchet MS"/>
      <family val="2"/>
    </font>
    <font>
      <sz val="11"/>
      <color rgb="FF444444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i/>
      <sz val="11"/>
      <name val="Calibri"/>
      <family val="2"/>
    </font>
    <font>
      <u/>
      <sz val="11"/>
      <name val="Calibri"/>
      <family val="2"/>
    </font>
    <font>
      <u/>
      <sz val="11"/>
      <color rgb="FF0000FF"/>
      <name val="Calibri"/>
      <family val="2"/>
    </font>
    <font>
      <sz val="11"/>
      <color rgb="FF0000FF"/>
      <name val="Calibri"/>
      <family val="2"/>
    </font>
    <font>
      <sz val="11"/>
      <color indexed="8"/>
      <name val="Calibri"/>
      <family val="2"/>
    </font>
    <font>
      <i/>
      <sz val="11"/>
      <name val="Calibri"/>
      <family val="2"/>
    </font>
    <font>
      <b/>
      <sz val="11"/>
      <color theme="1"/>
      <name val="Calibri"/>
      <family val="2"/>
    </font>
    <font>
      <b/>
      <vertAlign val="subscript"/>
      <sz val="11"/>
      <color theme="1"/>
      <name val="Calibri"/>
      <family val="2"/>
    </font>
    <font>
      <sz val="10"/>
      <color theme="1"/>
      <name val="Arial Unicode MS"/>
      <family val="2"/>
    </font>
    <font>
      <vertAlign val="subscript"/>
      <sz val="11"/>
      <name val="Calibri"/>
      <family val="2"/>
      <scheme val="minor"/>
    </font>
    <font>
      <vertAlign val="subscript"/>
      <sz val="10"/>
      <color rgb="FF333333"/>
      <name val="Trebuchet MS"/>
      <family val="2"/>
    </font>
    <font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</cellStyleXfs>
  <cellXfs count="123">
    <xf numFmtId="0" fontId="0" fillId="0" borderId="0" xfId="0"/>
    <xf numFmtId="0" fontId="1" fillId="2" borderId="0" xfId="0" applyFont="1" applyFill="1"/>
    <xf numFmtId="0" fontId="0" fillId="2" borderId="0" xfId="0" applyFill="1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1" fillId="3" borderId="0" xfId="0" applyFont="1" applyFill="1"/>
    <xf numFmtId="0" fontId="0" fillId="3" borderId="0" xfId="0" applyFill="1" applyAlignment="1">
      <alignment horizontal="center"/>
    </xf>
    <xf numFmtId="0" fontId="0" fillId="3" borderId="0" xfId="0" applyFill="1"/>
    <xf numFmtId="0" fontId="0" fillId="4" borderId="0" xfId="0" applyFont="1" applyFill="1"/>
    <xf numFmtId="0" fontId="7" fillId="4" borderId="0" xfId="0" applyNumberFormat="1" applyFont="1" applyFill="1" applyAlignment="1"/>
    <xf numFmtId="0" fontId="6" fillId="2" borderId="0" xfId="3" applyFill="1"/>
    <xf numFmtId="0" fontId="0" fillId="2" borderId="0" xfId="0" applyFont="1" applyFill="1"/>
    <xf numFmtId="0" fontId="7" fillId="2" borderId="0" xfId="0" applyNumberFormat="1" applyFont="1" applyFill="1" applyAlignment="1"/>
    <xf numFmtId="0" fontId="0" fillId="4" borderId="0" xfId="0" applyFill="1"/>
    <xf numFmtId="0" fontId="1" fillId="3" borderId="0" xfId="0" applyFont="1" applyFill="1" applyAlignment="1">
      <alignment horizontal="center"/>
    </xf>
    <xf numFmtId="0" fontId="0" fillId="0" borderId="0" xfId="0" applyFont="1"/>
    <xf numFmtId="0" fontId="0" fillId="2" borderId="0" xfId="0" applyNumberFormat="1" applyFont="1" applyFill="1" applyAlignment="1"/>
    <xf numFmtId="0" fontId="2" fillId="0" borderId="0" xfId="1" applyAlignment="1">
      <alignment horizontal="center"/>
    </xf>
    <xf numFmtId="0" fontId="2" fillId="0" borderId="0" xfId="1" applyAlignment="1">
      <alignment horizontal="left"/>
    </xf>
    <xf numFmtId="0" fontId="2" fillId="0" borderId="0" xfId="1"/>
    <xf numFmtId="0" fontId="2" fillId="0" borderId="0" xfId="1" applyFill="1" applyAlignment="1">
      <alignment horizontal="center"/>
    </xf>
    <xf numFmtId="0" fontId="2" fillId="0" borderId="0" xfId="1" applyBorder="1" applyAlignment="1">
      <alignment horizontal="center"/>
    </xf>
    <xf numFmtId="0" fontId="2" fillId="0" borderId="0" xfId="1" applyBorder="1"/>
    <xf numFmtId="0" fontId="2" fillId="6" borderId="0" xfId="1" applyFill="1" applyAlignment="1">
      <alignment horizontal="center"/>
    </xf>
    <xf numFmtId="0" fontId="2" fillId="6" borderId="0" xfId="1" applyFill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2" fillId="5" borderId="1" xfId="1" applyFill="1" applyBorder="1"/>
    <xf numFmtId="0" fontId="2" fillId="5" borderId="2" xfId="1" applyFill="1" applyBorder="1"/>
    <xf numFmtId="0" fontId="2" fillId="7" borderId="0" xfId="1" applyFill="1" applyAlignment="1">
      <alignment horizontal="center"/>
    </xf>
    <xf numFmtId="0" fontId="2" fillId="5" borderId="0" xfId="1" applyFill="1" applyBorder="1"/>
    <xf numFmtId="0" fontId="2" fillId="5" borderId="3" xfId="1" applyFill="1" applyBorder="1"/>
    <xf numFmtId="0" fontId="2" fillId="5" borderId="4" xfId="1" applyFill="1" applyBorder="1"/>
    <xf numFmtId="0" fontId="2" fillId="5" borderId="5" xfId="1" applyFill="1" applyBorder="1"/>
    <xf numFmtId="0" fontId="8" fillId="2" borderId="0" xfId="0" applyFont="1" applyFill="1" applyBorder="1" applyAlignment="1">
      <alignment horizontal="center" vertical="center" wrapText="1"/>
    </xf>
    <xf numFmtId="0" fontId="7" fillId="0" borderId="0" xfId="0" applyFont="1"/>
    <xf numFmtId="0" fontId="6" fillId="0" borderId="0" xfId="3"/>
    <xf numFmtId="0" fontId="0" fillId="2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ont="1" applyFill="1"/>
    <xf numFmtId="0" fontId="0" fillId="0" borderId="0" xfId="0" applyNumberFormat="1" applyFont="1" applyFill="1" applyAlignment="1"/>
    <xf numFmtId="0" fontId="12" fillId="0" borderId="0" xfId="0" applyFont="1"/>
    <xf numFmtId="0" fontId="14" fillId="0" borderId="0" xfId="0" applyFont="1"/>
    <xf numFmtId="0" fontId="15" fillId="0" borderId="0" xfId="0" applyFont="1"/>
    <xf numFmtId="0" fontId="0" fillId="0" borderId="0" xfId="0" quotePrefix="1"/>
    <xf numFmtId="0" fontId="0" fillId="2" borderId="0" xfId="0" quotePrefix="1" applyFill="1"/>
    <xf numFmtId="0" fontId="20" fillId="0" borderId="0" xfId="0" applyFont="1"/>
    <xf numFmtId="0" fontId="21" fillId="0" borderId="0" xfId="0" applyFont="1" applyAlignment="1"/>
    <xf numFmtId="0" fontId="22" fillId="2" borderId="0" xfId="0" applyFont="1" applyFill="1"/>
    <xf numFmtId="0" fontId="22" fillId="2" borderId="0" xfId="0" applyFont="1" applyFill="1" applyAlignment="1">
      <alignment horizontal="center"/>
    </xf>
    <xf numFmtId="0" fontId="21" fillId="2" borderId="0" xfId="0" applyFont="1" applyFill="1"/>
    <xf numFmtId="0" fontId="22" fillId="3" borderId="0" xfId="0" applyFont="1" applyFill="1"/>
    <xf numFmtId="0" fontId="21" fillId="3" borderId="0" xfId="0" applyFont="1" applyFill="1" applyAlignment="1">
      <alignment horizontal="center"/>
    </xf>
    <xf numFmtId="0" fontId="21" fillId="3" borderId="0" xfId="0" applyFont="1" applyFill="1"/>
    <xf numFmtId="0" fontId="21" fillId="0" borderId="0" xfId="0" applyFont="1"/>
    <xf numFmtId="0" fontId="21" fillId="2" borderId="0" xfId="0" applyFont="1" applyFill="1" applyAlignment="1">
      <alignment horizontal="center"/>
    </xf>
    <xf numFmtId="0" fontId="24" fillId="2" borderId="0" xfId="3" applyFont="1" applyFill="1"/>
    <xf numFmtId="0" fontId="21" fillId="2" borderId="0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24" fillId="0" borderId="0" xfId="0" applyFont="1"/>
    <xf numFmtId="0" fontId="21" fillId="4" borderId="0" xfId="0" applyFont="1" applyFill="1"/>
    <xf numFmtId="0" fontId="21" fillId="0" borderId="0" xfId="0" applyFont="1" applyFill="1"/>
    <xf numFmtId="0" fontId="21" fillId="0" borderId="0" xfId="0" applyFont="1" applyAlignment="1">
      <alignment horizontal="left"/>
    </xf>
    <xf numFmtId="0" fontId="21" fillId="2" borderId="0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1" fillId="0" borderId="0" xfId="0" applyFont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center" vertical="center" wrapText="1"/>
      <protection locked="0"/>
    </xf>
    <xf numFmtId="0" fontId="22" fillId="0" borderId="0" xfId="0" applyFont="1"/>
    <xf numFmtId="11" fontId="21" fillId="0" borderId="0" xfId="0" applyNumberFormat="1" applyFont="1"/>
    <xf numFmtId="0" fontId="25" fillId="2" borderId="0" xfId="3" applyFont="1" applyFill="1"/>
    <xf numFmtId="0" fontId="26" fillId="2" borderId="0" xfId="0" applyFont="1" applyFill="1"/>
    <xf numFmtId="0" fontId="26" fillId="0" borderId="0" xfId="0" applyFont="1"/>
    <xf numFmtId="0" fontId="26" fillId="3" borderId="0" xfId="0" applyFont="1" applyFill="1"/>
    <xf numFmtId="0" fontId="25" fillId="2" borderId="0" xfId="3" applyFont="1" applyFill="1" applyAlignment="1">
      <alignment horizontal="right"/>
    </xf>
    <xf numFmtId="0" fontId="6" fillId="2" borderId="0" xfId="3" applyFill="1" applyAlignment="1">
      <alignment horizontal="right"/>
    </xf>
    <xf numFmtId="0" fontId="24" fillId="2" borderId="0" xfId="3" applyFont="1" applyFill="1" applyAlignment="1">
      <alignment horizontal="right"/>
    </xf>
    <xf numFmtId="0" fontId="26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21" fillId="2" borderId="0" xfId="0" applyFont="1" applyFill="1" applyAlignment="1">
      <alignment horizontal="right"/>
    </xf>
    <xf numFmtId="0" fontId="21" fillId="3" borderId="0" xfId="0" applyFont="1" applyFill="1" applyAlignment="1">
      <alignment horizontal="right"/>
    </xf>
    <xf numFmtId="0" fontId="21" fillId="2" borderId="0" xfId="0" applyFont="1" applyFill="1" applyAlignment="1">
      <alignment horizontal="left"/>
    </xf>
    <xf numFmtId="0" fontId="21" fillId="3" borderId="0" xfId="0" applyFont="1" applyFill="1" applyAlignment="1">
      <alignment horizontal="left"/>
    </xf>
    <xf numFmtId="0" fontId="21" fillId="0" borderId="0" xfId="0" applyFont="1" applyFill="1" applyAlignment="1">
      <alignment horizontal="center"/>
    </xf>
    <xf numFmtId="0" fontId="0" fillId="3" borderId="0" xfId="0" applyFill="1" applyAlignment="1">
      <alignment horizontal="right"/>
    </xf>
    <xf numFmtId="0" fontId="0" fillId="0" borderId="0" xfId="0" applyAlignment="1">
      <alignment horizontal="right"/>
    </xf>
    <xf numFmtId="0" fontId="0" fillId="2" borderId="0" xfId="0" applyFill="1" applyAlignment="1">
      <alignment horizontal="right"/>
    </xf>
    <xf numFmtId="0" fontId="1" fillId="3" borderId="0" xfId="0" applyFont="1" applyFill="1" applyAlignment="1">
      <alignment horizontal="right"/>
    </xf>
    <xf numFmtId="0" fontId="0" fillId="2" borderId="0" xfId="0" applyFont="1" applyFill="1" applyAlignment="1">
      <alignment horizontal="right"/>
    </xf>
    <xf numFmtId="0" fontId="27" fillId="2" borderId="0" xfId="0" applyFont="1" applyFill="1" applyBorder="1" applyAlignment="1">
      <alignment horizontal="left" vertical="center" wrapText="1"/>
    </xf>
    <xf numFmtId="0" fontId="24" fillId="0" borderId="0" xfId="0" applyFont="1" applyAlignment="1">
      <alignment horizontal="right"/>
    </xf>
    <xf numFmtId="0" fontId="6" fillId="0" borderId="0" xfId="3" applyAlignment="1">
      <alignment horizontal="right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/>
    <xf numFmtId="0" fontId="1" fillId="0" borderId="0" xfId="0" applyFont="1" applyAlignment="1">
      <alignment horizontal="center"/>
    </xf>
    <xf numFmtId="0" fontId="31" fillId="0" borderId="0" xfId="0" applyFont="1" applyAlignment="1">
      <alignment vertical="center"/>
    </xf>
    <xf numFmtId="0" fontId="1" fillId="0" borderId="0" xfId="0" applyFont="1" applyFill="1" applyAlignment="1">
      <alignment horizontal="center"/>
    </xf>
    <xf numFmtId="0" fontId="0" fillId="2" borderId="0" xfId="0" quotePrefix="1" applyFill="1" applyAlignment="1">
      <alignment horizontal="right"/>
    </xf>
    <xf numFmtId="0" fontId="21" fillId="2" borderId="0" xfId="0" quotePrefix="1" applyFont="1" applyFill="1" applyAlignment="1">
      <alignment horizontal="right"/>
    </xf>
    <xf numFmtId="0" fontId="6" fillId="2" borderId="0" xfId="3" applyNumberFormat="1" applyFill="1" applyAlignment="1"/>
    <xf numFmtId="20" fontId="0" fillId="0" borderId="0" xfId="0" quotePrefix="1" applyNumberFormat="1"/>
    <xf numFmtId="2" fontId="0" fillId="0" borderId="0" xfId="0" applyNumberFormat="1"/>
    <xf numFmtId="0" fontId="12" fillId="0" borderId="0" xfId="0" applyFont="1" applyFill="1"/>
    <xf numFmtId="0" fontId="1" fillId="0" borderId="0" xfId="0" applyFont="1" applyFill="1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7" fillId="2" borderId="0" xfId="0" quotePrefix="1" applyFont="1" applyFill="1" applyAlignment="1">
      <alignment horizontal="right"/>
    </xf>
    <xf numFmtId="0" fontId="7" fillId="2" borderId="0" xfId="0" applyFont="1" applyFill="1" applyAlignment="1">
      <alignment horizontal="right"/>
    </xf>
    <xf numFmtId="0" fontId="7" fillId="2" borderId="0" xfId="0" applyFont="1" applyFill="1" applyAlignment="1">
      <alignment horizontal="center"/>
    </xf>
    <xf numFmtId="0" fontId="6" fillId="0" borderId="0" xfId="3" applyFill="1"/>
    <xf numFmtId="0" fontId="25" fillId="0" borderId="0" xfId="3" applyFont="1" applyFill="1"/>
    <xf numFmtId="0" fontId="25" fillId="0" borderId="0" xfId="3" applyFont="1" applyFill="1" applyAlignment="1">
      <alignment horizontal="right"/>
    </xf>
    <xf numFmtId="0" fontId="21" fillId="0" borderId="0" xfId="0" applyFont="1" applyFill="1" applyAlignment="1">
      <alignment horizontal="right"/>
    </xf>
    <xf numFmtId="0" fontId="21" fillId="0" borderId="0" xfId="0" applyFont="1" applyFill="1" applyBorder="1" applyAlignment="1">
      <alignment horizontal="left" vertical="center" wrapText="1"/>
    </xf>
    <xf numFmtId="0" fontId="34" fillId="0" borderId="0" xfId="0" applyFont="1"/>
    <xf numFmtId="0" fontId="0" fillId="0" borderId="0" xfId="0" applyFont="1" applyAlignment="1">
      <alignment vertical="center"/>
    </xf>
    <xf numFmtId="0" fontId="35" fillId="0" borderId="0" xfId="0" applyFont="1" applyAlignment="1" applyProtection="1"/>
    <xf numFmtId="0" fontId="0" fillId="0" borderId="0" xfId="0"/>
    <xf numFmtId="0" fontId="0" fillId="0" borderId="0" xfId="0" applyFill="1"/>
    <xf numFmtId="0" fontId="35" fillId="0" borderId="0" xfId="0" applyFont="1" applyAlignment="1" applyProtection="1"/>
    <xf numFmtId="0" fontId="0" fillId="8" borderId="0" xfId="0" applyFill="1"/>
    <xf numFmtId="0" fontId="29" fillId="2" borderId="0" xfId="0" applyFont="1" applyFill="1" applyAlignment="1">
      <alignment horizontal="center"/>
    </xf>
  </cellXfs>
  <cellStyles count="5">
    <cellStyle name="Hyperlink" xfId="3" builtinId="8"/>
    <cellStyle name="Hyperlink 2" xfId="2"/>
    <cellStyle name="Hyperlink 3" xfId="4"/>
    <cellStyle name="Normal" xfId="0" builtinId="0"/>
    <cellStyle name="Normal 2" xfId="1"/>
  </cellStyles>
  <dxfs count="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</dxf>
  </dxfs>
  <tableStyles count="0" defaultTableStyle="TableStyleMedium2" defaultPivotStyle="PivotStyleLight16"/>
  <colors>
    <mruColors>
      <color rgb="FF9900CC"/>
      <color rgb="FF006600"/>
      <color rgb="FF0000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iocyc.org/TELO197221/NEW-IMAGE?type=REACTION&amp;object=GLUC1PURIDYLTRANS-RXN" TargetMode="External"/><Relationship Id="rId3" Type="http://schemas.openxmlformats.org/officeDocument/2006/relationships/hyperlink" Target="http://www.ncbi.nlm.nih.gov/protein/NP_681247.1" TargetMode="External"/><Relationship Id="rId7" Type="http://schemas.openxmlformats.org/officeDocument/2006/relationships/hyperlink" Target="http://www.biocyc.org/TELO197221/NEW-IMAGE?type=REACTION&amp;object=PHOSPHOGLUCMUT-RXN" TargetMode="External"/><Relationship Id="rId2" Type="http://schemas.openxmlformats.org/officeDocument/2006/relationships/hyperlink" Target="http://www.ncbi.nlm.nih.gov/protein/22299519?report=fasta" TargetMode="External"/><Relationship Id="rId1" Type="http://schemas.openxmlformats.org/officeDocument/2006/relationships/hyperlink" Target="http://www.ncbi.nlm.nih.gov/protein/NP_682766.1" TargetMode="External"/><Relationship Id="rId6" Type="http://schemas.openxmlformats.org/officeDocument/2006/relationships/hyperlink" Target="http://www.ncbi.nlm.nih.gov/protein/22298125?report=fasta" TargetMode="External"/><Relationship Id="rId11" Type="http://schemas.openxmlformats.org/officeDocument/2006/relationships/printerSettings" Target="../printerSettings/printerSettings10.bin"/><Relationship Id="rId5" Type="http://schemas.openxmlformats.org/officeDocument/2006/relationships/hyperlink" Target="http://www.ncbi.nlm.nih.gov/protein/NP_681372.1" TargetMode="External"/><Relationship Id="rId10" Type="http://schemas.openxmlformats.org/officeDocument/2006/relationships/hyperlink" Target="http://www.biocyc.org/TELO197221/NEW-IMAGE?type=REACTION&amp;object=SUCROSE-PHOSPHATASE-RXN" TargetMode="External"/><Relationship Id="rId4" Type="http://schemas.openxmlformats.org/officeDocument/2006/relationships/hyperlink" Target="http://www.ncbi.nlm.nih.gov/protein/22298000?report=fasta" TargetMode="External"/><Relationship Id="rId9" Type="http://schemas.openxmlformats.org/officeDocument/2006/relationships/hyperlink" Target="http://www.biocyc.org/TELO197221/NEW-IMAGE?type=REACTION&amp;object=SUCROSE-PHOSPHATE-SYNTHASE-RXN" TargetMode="Externa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iocyc.org/META/NEW-IMAGE?type=REACTION&amp;object=GLYOCARBOLIG-RXN" TargetMode="External"/><Relationship Id="rId3" Type="http://schemas.openxmlformats.org/officeDocument/2006/relationships/hyperlink" Target="http://www.biocyc.org/TELO197221/NEW-IMAGE?type=REACTION&amp;object=RXN-969" TargetMode="External"/><Relationship Id="rId7" Type="http://schemas.openxmlformats.org/officeDocument/2006/relationships/hyperlink" Target="http://www.biocyc.org/TELO197221/NEW-IMAGE?type=REACTION&amp;object=GLY3KIN-RXN" TargetMode="External"/><Relationship Id="rId2" Type="http://schemas.openxmlformats.org/officeDocument/2006/relationships/hyperlink" Target="http://www.biocyc.org/TELO197221/NEW-IMAGE?type=REACTION&amp;object=GPH-RXN" TargetMode="External"/><Relationship Id="rId1" Type="http://schemas.openxmlformats.org/officeDocument/2006/relationships/hyperlink" Target="http://www.biocyc.org/TELO197221/NEW-IMAGE?type=REACTION&amp;object=RXN-961" TargetMode="External"/><Relationship Id="rId6" Type="http://schemas.openxmlformats.org/officeDocument/2006/relationships/hyperlink" Target="http://www.biocyc.org/TELO197221/NEW-IMAGE?type=REACTION&amp;object=GLYCERATE-DEHYDROGENASE-RXN" TargetMode="External"/><Relationship Id="rId5" Type="http://schemas.openxmlformats.org/officeDocument/2006/relationships/hyperlink" Target="http://www.biocyc.org/TELO197221/NEW-IMAGE?type=REACTION&amp;object=SERINE-GLYOXYLATE-AMINOTRANSFERASE-RXN" TargetMode="External"/><Relationship Id="rId4" Type="http://schemas.openxmlformats.org/officeDocument/2006/relationships/hyperlink" Target="http://www.biocyc.org/TELO197221/NEW-IMAGE?type=REACTION&amp;object=GLYCINE-AMINOTRANSFERASE-RXN" TargetMode="External"/><Relationship Id="rId9" Type="http://schemas.openxmlformats.org/officeDocument/2006/relationships/hyperlink" Target="http://www.biocyc.org/META/NEW-IMAGE?type=REACTION&amp;object=RXN0-5289" TargetMode="Externa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ncbi.nlm.nih.gov/protein/22298579?report=fasta" TargetMode="External"/><Relationship Id="rId13" Type="http://schemas.openxmlformats.org/officeDocument/2006/relationships/hyperlink" Target="http://www.biocyc.org/TELO197221/NEW-IMAGE?type=REACTION&amp;object=SULFATE-ADENYLYLTRANS-RXN" TargetMode="External"/><Relationship Id="rId18" Type="http://schemas.openxmlformats.org/officeDocument/2006/relationships/hyperlink" Target="http://www.ncbi.nlm.nih.gov/protein/22298898?report=fasta" TargetMode="External"/><Relationship Id="rId26" Type="http://schemas.openxmlformats.org/officeDocument/2006/relationships/hyperlink" Target="http://www.biocyc.org/META/NEW-IMAGE?type=REACTION&amp;object=325-BISPHOSPHATE-NUCLEOTIDASE-RXN" TargetMode="External"/><Relationship Id="rId3" Type="http://schemas.openxmlformats.org/officeDocument/2006/relationships/hyperlink" Target="http://www.ncbi.nlm.nih.gov/protein/NP_682131.1" TargetMode="External"/><Relationship Id="rId21" Type="http://schemas.openxmlformats.org/officeDocument/2006/relationships/hyperlink" Target="http://www.ncbi.nlm.nih.gov/protein/NP_682139.1" TargetMode="External"/><Relationship Id="rId7" Type="http://schemas.openxmlformats.org/officeDocument/2006/relationships/hyperlink" Target="http://www.ncbi.nlm.nih.gov/protein/NP_681826.1" TargetMode="External"/><Relationship Id="rId12" Type="http://schemas.openxmlformats.org/officeDocument/2006/relationships/hyperlink" Target="http://www.ncbi.nlm.nih.gov/protein/22298470?report=fasta" TargetMode="External"/><Relationship Id="rId17" Type="http://schemas.openxmlformats.org/officeDocument/2006/relationships/hyperlink" Target="http://www.ncbi.nlm.nih.gov/protein/NP_682145.1" TargetMode="External"/><Relationship Id="rId25" Type="http://schemas.openxmlformats.org/officeDocument/2006/relationships/hyperlink" Target="http://www.biocyc.org/TELO197221/NEW-IMAGE?type=REACTION&amp;object=FERREDOXIN--NITRITE-REDUCTASE-RXN" TargetMode="External"/><Relationship Id="rId2" Type="http://schemas.openxmlformats.org/officeDocument/2006/relationships/hyperlink" Target="http://www.ncbi.nlm.nih.gov/protein/22298588?report=fasta" TargetMode="External"/><Relationship Id="rId16" Type="http://schemas.openxmlformats.org/officeDocument/2006/relationships/hyperlink" Target="http://www.biocyc.org/TELO197221/NEW-IMAGE?type=REACTION&amp;object=SULFITE-REDUCTASE-FERREDOXIN-RXN" TargetMode="External"/><Relationship Id="rId20" Type="http://schemas.openxmlformats.org/officeDocument/2006/relationships/hyperlink" Target="http://www.ncbi.nlm.nih.gov/protein/22298898?report=fasta" TargetMode="External"/><Relationship Id="rId1" Type="http://schemas.openxmlformats.org/officeDocument/2006/relationships/hyperlink" Target="http://www.ncbi.nlm.nih.gov/protein/NP_681835.1" TargetMode="External"/><Relationship Id="rId6" Type="http://schemas.openxmlformats.org/officeDocument/2006/relationships/hyperlink" Target="http://www.ncbi.nlm.nih.gov/protein/22299855?report=fasta" TargetMode="External"/><Relationship Id="rId11" Type="http://schemas.openxmlformats.org/officeDocument/2006/relationships/hyperlink" Target="http://www.ncbi.nlm.nih.gov/protein/NP_681717.1" TargetMode="External"/><Relationship Id="rId24" Type="http://schemas.openxmlformats.org/officeDocument/2006/relationships/hyperlink" Target="http://www.biocyc.org/TELO197221/NEW-IMAGE?type=REACTION&amp;object=1.7.7.2-RXN" TargetMode="External"/><Relationship Id="rId5" Type="http://schemas.openxmlformats.org/officeDocument/2006/relationships/hyperlink" Target="http://www.ncbi.nlm.nih.gov/protein/NP_683102.1" TargetMode="External"/><Relationship Id="rId15" Type="http://schemas.openxmlformats.org/officeDocument/2006/relationships/hyperlink" Target="http://www.biocyc.org/TELO197221/NEW-IMAGE?type=REACTION&amp;object=1.8.4.8-RXN" TargetMode="External"/><Relationship Id="rId23" Type="http://schemas.openxmlformats.org/officeDocument/2006/relationships/hyperlink" Target="http://www.biocyc.org/TELO197221/NEW-IMAGE?type=REACTION&amp;object=NITRATE-REDUCTASE-NADH-RXN" TargetMode="External"/><Relationship Id="rId10" Type="http://schemas.openxmlformats.org/officeDocument/2006/relationships/hyperlink" Target="http://www.ncbi.nlm.nih.gov/protein/22297882?report=fasta" TargetMode="External"/><Relationship Id="rId19" Type="http://schemas.openxmlformats.org/officeDocument/2006/relationships/hyperlink" Target="http://www.ncbi.nlm.nih.gov/protein/NP_682145.1" TargetMode="External"/><Relationship Id="rId4" Type="http://schemas.openxmlformats.org/officeDocument/2006/relationships/hyperlink" Target="http://www.ncbi.nlm.nih.gov/protein/22298884?report=fasta" TargetMode="External"/><Relationship Id="rId9" Type="http://schemas.openxmlformats.org/officeDocument/2006/relationships/hyperlink" Target="http://www.ncbi.nlm.nih.gov/protein/NP_681129.1" TargetMode="External"/><Relationship Id="rId14" Type="http://schemas.openxmlformats.org/officeDocument/2006/relationships/hyperlink" Target="http://www.biocyc.org/TELO197221/NEW-IMAGE?type=REACTION&amp;object=ADENYLYLSULFKIN-RXN" TargetMode="External"/><Relationship Id="rId22" Type="http://schemas.openxmlformats.org/officeDocument/2006/relationships/hyperlink" Target="http://www.ncbi.nlm.nih.gov/protein/22298892?report=fasta" TargetMode="External"/><Relationship Id="rId27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hyperlink" Target="http://www.ncbi.nlm.nih.gov/protein/22298893?report=fasta" TargetMode="External"/><Relationship Id="rId13" Type="http://schemas.openxmlformats.org/officeDocument/2006/relationships/hyperlink" Target="http://www.ncbi.nlm.nih.gov/protein/22298545?report=fasta" TargetMode="External"/><Relationship Id="rId3" Type="http://schemas.openxmlformats.org/officeDocument/2006/relationships/hyperlink" Target="http://www.ncbi.nlm.nih.gov/protein/NP_682956.1" TargetMode="External"/><Relationship Id="rId7" Type="http://schemas.openxmlformats.org/officeDocument/2006/relationships/hyperlink" Target="http://www.ncbi.nlm.nih.gov/protein/NP_682140.1" TargetMode="External"/><Relationship Id="rId12" Type="http://schemas.openxmlformats.org/officeDocument/2006/relationships/hyperlink" Target="http://www.ncbi.nlm.nih.gov/protein/NP_681792.1" TargetMode="External"/><Relationship Id="rId2" Type="http://schemas.openxmlformats.org/officeDocument/2006/relationships/hyperlink" Target="http://www.ncbi.nlm.nih.gov/protein/22299710?report=fasta" TargetMode="External"/><Relationship Id="rId16" Type="http://schemas.openxmlformats.org/officeDocument/2006/relationships/printerSettings" Target="../printerSettings/printerSettings12.bin"/><Relationship Id="rId1" Type="http://schemas.openxmlformats.org/officeDocument/2006/relationships/hyperlink" Target="http://www.ncbi.nlm.nih.gov/protein/NP_682957.1" TargetMode="External"/><Relationship Id="rId6" Type="http://schemas.openxmlformats.org/officeDocument/2006/relationships/hyperlink" Target="http://www.ncbi.nlm.nih.gov/protein/22297818?report=fasta" TargetMode="External"/><Relationship Id="rId11" Type="http://schemas.openxmlformats.org/officeDocument/2006/relationships/hyperlink" Target="http://www.ncbi.nlm.nih.gov/protein/22299398?report=fasta" TargetMode="External"/><Relationship Id="rId5" Type="http://schemas.openxmlformats.org/officeDocument/2006/relationships/hyperlink" Target="http://www.ncbi.nlm.nih.gov/protein/NP_681065.1" TargetMode="External"/><Relationship Id="rId15" Type="http://schemas.openxmlformats.org/officeDocument/2006/relationships/hyperlink" Target="http://www.ncbi.nlm.nih.gov/protein/22299707?report=fasta" TargetMode="External"/><Relationship Id="rId10" Type="http://schemas.openxmlformats.org/officeDocument/2006/relationships/hyperlink" Target="http://www.ncbi.nlm.nih.gov/protein/NP_682645.1" TargetMode="External"/><Relationship Id="rId4" Type="http://schemas.openxmlformats.org/officeDocument/2006/relationships/hyperlink" Target="http://www.ncbi.nlm.nih.gov/protein/22299709?report=fasta" TargetMode="External"/><Relationship Id="rId9" Type="http://schemas.openxmlformats.org/officeDocument/2006/relationships/hyperlink" Target="http://www.biocyc.org/TELO197221/NEW-IMAGE?type=REACTION&amp;object=ABC-27-RXN" TargetMode="External"/><Relationship Id="rId14" Type="http://schemas.openxmlformats.org/officeDocument/2006/relationships/hyperlink" Target="http://www.ncbi.nlm.nih.gov/protein/NP_682954.1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hyperlink" Target="http://www.ncbi.nlm.nih.gov/gene/?term=rTEr02" TargetMode="External"/><Relationship Id="rId2" Type="http://schemas.openxmlformats.org/officeDocument/2006/relationships/hyperlink" Target="http://www.ncbi.nlm.nih.gov/gene/?term=rTEr03" TargetMode="External"/><Relationship Id="rId1" Type="http://schemas.openxmlformats.org/officeDocument/2006/relationships/hyperlink" Target="http://www.ncbi.nlm.nih.gov/gene/?term=rTEr01" TargetMode="External"/><Relationship Id="rId4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ncbi.nlm.nih.gov/protein/NP_681487.2" TargetMode="External"/><Relationship Id="rId21" Type="http://schemas.openxmlformats.org/officeDocument/2006/relationships/hyperlink" Target="http://www.ncbi.nlm.nih.gov/protein/NP_682187.1" TargetMode="External"/><Relationship Id="rId42" Type="http://schemas.openxmlformats.org/officeDocument/2006/relationships/hyperlink" Target="http://www.ncbi.nlm.nih.gov/protein/22297821?report=fasta" TargetMode="External"/><Relationship Id="rId63" Type="http://schemas.openxmlformats.org/officeDocument/2006/relationships/hyperlink" Target="http://www.ncbi.nlm.nih.gov/protein/NP_682500.1" TargetMode="External"/><Relationship Id="rId84" Type="http://schemas.openxmlformats.org/officeDocument/2006/relationships/hyperlink" Target="http://www.ncbi.nlm.nih.gov/protein/22299762?report=fasta" TargetMode="External"/><Relationship Id="rId138" Type="http://schemas.openxmlformats.org/officeDocument/2006/relationships/hyperlink" Target="http://www.ncbi.nlm.nih.gov/protein/22297844?report=fasta" TargetMode="External"/><Relationship Id="rId159" Type="http://schemas.openxmlformats.org/officeDocument/2006/relationships/hyperlink" Target="http://www.ncbi.nlm.nih.gov/protein/NP_682359.1" TargetMode="External"/><Relationship Id="rId170" Type="http://schemas.openxmlformats.org/officeDocument/2006/relationships/hyperlink" Target="http://www.ncbi.nlm.nih.gov/protein/22298425?report=fasta" TargetMode="External"/><Relationship Id="rId191" Type="http://schemas.openxmlformats.org/officeDocument/2006/relationships/hyperlink" Target="http://www.biocyc.org/TELO197221/NEW-IMAGE?type=REACTION&amp;object=BRANCHED-CHAINAMINOTRANSFERVAL-RXN" TargetMode="External"/><Relationship Id="rId205" Type="http://schemas.openxmlformats.org/officeDocument/2006/relationships/hyperlink" Target="http://www.biocyc.org/TELO197221/NEW-IMAGE?type=REACTION&amp;object=DIHYDROXYMETVALDEHYDRAT-RXN" TargetMode="External"/><Relationship Id="rId226" Type="http://schemas.openxmlformats.org/officeDocument/2006/relationships/hyperlink" Target="http://www.biocyc.org/TELO197221/NEW-IMAGE?type=REACTION&amp;object=PRTRANS-RXN" TargetMode="External"/><Relationship Id="rId247" Type="http://schemas.openxmlformats.org/officeDocument/2006/relationships/hyperlink" Target="http://www.biocyc.org/TELO197221/NEW-IMAGE?type=REACTION&amp;object=DIAMINOPIMEPIM-RXN" TargetMode="External"/><Relationship Id="rId107" Type="http://schemas.openxmlformats.org/officeDocument/2006/relationships/hyperlink" Target="http://www.ncbi.nlm.nih.gov/protein/NP_682261.1" TargetMode="External"/><Relationship Id="rId268" Type="http://schemas.openxmlformats.org/officeDocument/2006/relationships/hyperlink" Target="http://www.ncbi.nlm.nih.gov/protein/22299367?report=fasta" TargetMode="External"/><Relationship Id="rId11" Type="http://schemas.openxmlformats.org/officeDocument/2006/relationships/hyperlink" Target="http://www.ncbi.nlm.nih.gov/protein/NP_681670.1" TargetMode="External"/><Relationship Id="rId32" Type="http://schemas.openxmlformats.org/officeDocument/2006/relationships/hyperlink" Target="http://www.ncbi.nlm.nih.gov/protein/22299143?report=fasta" TargetMode="External"/><Relationship Id="rId53" Type="http://schemas.openxmlformats.org/officeDocument/2006/relationships/hyperlink" Target="http://www.ncbi.nlm.nih.gov/protein/NP_681641.1" TargetMode="External"/><Relationship Id="rId74" Type="http://schemas.openxmlformats.org/officeDocument/2006/relationships/hyperlink" Target="http://www.ncbi.nlm.nih.gov/protein/22299586?report=fasta" TargetMode="External"/><Relationship Id="rId128" Type="http://schemas.openxmlformats.org/officeDocument/2006/relationships/hyperlink" Target="http://www.ncbi.nlm.nih.gov/protein/22297724?report=fasta" TargetMode="External"/><Relationship Id="rId149" Type="http://schemas.openxmlformats.org/officeDocument/2006/relationships/hyperlink" Target="http://www.ncbi.nlm.nih.gov/protein/NP_682840.1" TargetMode="External"/><Relationship Id="rId5" Type="http://schemas.openxmlformats.org/officeDocument/2006/relationships/hyperlink" Target="http://www.ncbi.nlm.nih.gov/protein/NP_683147.1" TargetMode="External"/><Relationship Id="rId95" Type="http://schemas.openxmlformats.org/officeDocument/2006/relationships/hyperlink" Target="http://www.ncbi.nlm.nih.gov/protein/NP_683147.1" TargetMode="External"/><Relationship Id="rId160" Type="http://schemas.openxmlformats.org/officeDocument/2006/relationships/hyperlink" Target="http://www.ncbi.nlm.nih.gov/protein/22299112?report=fasta" TargetMode="External"/><Relationship Id="rId181" Type="http://schemas.openxmlformats.org/officeDocument/2006/relationships/hyperlink" Target="http://www.ncbi.nlm.nih.gov/protein/NP_683147.1" TargetMode="External"/><Relationship Id="rId216" Type="http://schemas.openxmlformats.org/officeDocument/2006/relationships/hyperlink" Target="http://www.biocyc.org/TELO197221/NEW-IMAGE?type=REACTION&amp;object=ARGSUCCINLYA-RXN" TargetMode="External"/><Relationship Id="rId237" Type="http://schemas.openxmlformats.org/officeDocument/2006/relationships/hyperlink" Target="http://www.biocyc.org/TELO197221/NEW-IMAGE?type=REACTION&amp;object=ATPPHOSPHORIBOSYLTRANS-RXN" TargetMode="External"/><Relationship Id="rId258" Type="http://schemas.openxmlformats.org/officeDocument/2006/relationships/hyperlink" Target="http://www.biocyc.org/TELO197221/NEW-IMAGE?type=REACTION&amp;object=RXN-10814" TargetMode="External"/><Relationship Id="rId279" Type="http://schemas.openxmlformats.org/officeDocument/2006/relationships/printerSettings" Target="../printerSettings/printerSettings3.bin"/><Relationship Id="rId22" Type="http://schemas.openxmlformats.org/officeDocument/2006/relationships/hyperlink" Target="http://www.ncbi.nlm.nih.gov/protein/22298940?report=fasta" TargetMode="External"/><Relationship Id="rId43" Type="http://schemas.openxmlformats.org/officeDocument/2006/relationships/hyperlink" Target="http://www.ncbi.nlm.nih.gov/protein/NP_682555.1" TargetMode="External"/><Relationship Id="rId64" Type="http://schemas.openxmlformats.org/officeDocument/2006/relationships/hyperlink" Target="http://www.ncbi.nlm.nih.gov/protein/22299253?report=fasta" TargetMode="External"/><Relationship Id="rId118" Type="http://schemas.openxmlformats.org/officeDocument/2006/relationships/hyperlink" Target="http://www.ncbi.nlm.nih.gov/protein/161485768?report=fasta" TargetMode="External"/><Relationship Id="rId139" Type="http://schemas.openxmlformats.org/officeDocument/2006/relationships/hyperlink" Target="http://www.ncbi.nlm.nih.gov/protein/NP_681072.1" TargetMode="External"/><Relationship Id="rId85" Type="http://schemas.openxmlformats.org/officeDocument/2006/relationships/hyperlink" Target="http://www.ncbi.nlm.nih.gov/protein/NP_682118.1" TargetMode="External"/><Relationship Id="rId150" Type="http://schemas.openxmlformats.org/officeDocument/2006/relationships/hyperlink" Target="http://www.ncbi.nlm.nih.gov/protein/22299593?report=fasta" TargetMode="External"/><Relationship Id="rId171" Type="http://schemas.openxmlformats.org/officeDocument/2006/relationships/hyperlink" Target="http://www.ncbi.nlm.nih.gov/protein/NP_681133.1" TargetMode="External"/><Relationship Id="rId192" Type="http://schemas.openxmlformats.org/officeDocument/2006/relationships/hyperlink" Target="http://www.biocyc.org/TELO197221/NEW-IMAGE?type=REACTION&amp;object=2-ISOPROPYLMALATESYN-RXN" TargetMode="External"/><Relationship Id="rId206" Type="http://schemas.openxmlformats.org/officeDocument/2006/relationships/hyperlink" Target="http://www.biocyc.org/TELO197221/NEW-IMAGE?type=REACTION&amp;object=BRANCHED-CHAINAMINOTRANSFERILEU-RXN" TargetMode="External"/><Relationship Id="rId227" Type="http://schemas.openxmlformats.org/officeDocument/2006/relationships/hyperlink" Target="http://www.biocyc.org/TELO197221/NEW-IMAGE?type=REACTION&amp;object=PRAISOM-RXN" TargetMode="External"/><Relationship Id="rId248" Type="http://schemas.openxmlformats.org/officeDocument/2006/relationships/hyperlink" Target="http://www.biocyc.org/TELO197221/NEW-IMAGE?type=REACTION&amp;object=DIAMINOPIMDECARB-RXN" TargetMode="External"/><Relationship Id="rId269" Type="http://schemas.openxmlformats.org/officeDocument/2006/relationships/hyperlink" Target="http://www.ncbi.nlm.nih.gov/protein/NP_681670.1" TargetMode="External"/><Relationship Id="rId12" Type="http://schemas.openxmlformats.org/officeDocument/2006/relationships/hyperlink" Target="http://www.ncbi.nlm.nih.gov/protein/22298423?report=fasta" TargetMode="External"/><Relationship Id="rId33" Type="http://schemas.openxmlformats.org/officeDocument/2006/relationships/hyperlink" Target="http://www.ncbi.nlm.nih.gov/protein/NP_682833.1" TargetMode="External"/><Relationship Id="rId108" Type="http://schemas.openxmlformats.org/officeDocument/2006/relationships/hyperlink" Target="http://www.ncbi.nlm.nih.gov/protein/22299014?report=fasta" TargetMode="External"/><Relationship Id="rId129" Type="http://schemas.openxmlformats.org/officeDocument/2006/relationships/hyperlink" Target="http://www.ncbi.nlm.nih.gov/protein/NP_681024.1" TargetMode="External"/><Relationship Id="rId54" Type="http://schemas.openxmlformats.org/officeDocument/2006/relationships/hyperlink" Target="http://www.ncbi.nlm.nih.gov/protein/22298394?report=fasta" TargetMode="External"/><Relationship Id="rId75" Type="http://schemas.openxmlformats.org/officeDocument/2006/relationships/hyperlink" Target="http://www.ncbi.nlm.nih.gov/protein/NP_682252.1" TargetMode="External"/><Relationship Id="rId96" Type="http://schemas.openxmlformats.org/officeDocument/2006/relationships/hyperlink" Target="http://www.ncbi.nlm.nih.gov/protein/22299900?report=fasta" TargetMode="External"/><Relationship Id="rId140" Type="http://schemas.openxmlformats.org/officeDocument/2006/relationships/hyperlink" Target="http://www.ncbi.nlm.nih.gov/protein/22297825?report=fasta" TargetMode="External"/><Relationship Id="rId161" Type="http://schemas.openxmlformats.org/officeDocument/2006/relationships/hyperlink" Target="http://www.ncbi.nlm.nih.gov/protein/NP_681148.1" TargetMode="External"/><Relationship Id="rId182" Type="http://schemas.openxmlformats.org/officeDocument/2006/relationships/hyperlink" Target="http://www.ncbi.nlm.nih.gov/protein/22299900?report=fasta" TargetMode="External"/><Relationship Id="rId217" Type="http://schemas.openxmlformats.org/officeDocument/2006/relationships/hyperlink" Target="http://www.biocyc.org/TELO197221/NEW-IMAGE?type=REACTION&amp;object=GLYOHMETRANS-RXN" TargetMode="External"/><Relationship Id="rId6" Type="http://schemas.openxmlformats.org/officeDocument/2006/relationships/hyperlink" Target="http://www.ncbi.nlm.nih.gov/protein/22299900?report=fasta" TargetMode="External"/><Relationship Id="rId238" Type="http://schemas.openxmlformats.org/officeDocument/2006/relationships/hyperlink" Target="http://www.biocyc.org/TELO197221/NEW-IMAGE?type=REACTION&amp;object=HISTPRATPHYD-RXN" TargetMode="External"/><Relationship Id="rId259" Type="http://schemas.openxmlformats.org/officeDocument/2006/relationships/hyperlink" Target="http://www.biocyc.org/TELO197221/NEW-IMAGE?type=REACTION&amp;object=DIHYDRODIPICSYN-RXN" TargetMode="External"/><Relationship Id="rId23" Type="http://schemas.openxmlformats.org/officeDocument/2006/relationships/hyperlink" Target="http://www.ncbi.nlm.nih.gov/protein/NP_682024.1" TargetMode="External"/><Relationship Id="rId119" Type="http://schemas.openxmlformats.org/officeDocument/2006/relationships/hyperlink" Target="http://www.ncbi.nlm.nih.gov/protein/NP_681229.1" TargetMode="External"/><Relationship Id="rId270" Type="http://schemas.openxmlformats.org/officeDocument/2006/relationships/hyperlink" Target="http://www.ncbi.nlm.nih.gov/protein/22298423?report=fasta" TargetMode="External"/><Relationship Id="rId44" Type="http://schemas.openxmlformats.org/officeDocument/2006/relationships/hyperlink" Target="http://www.ncbi.nlm.nih.gov/protein/22299308?report=fasta" TargetMode="External"/><Relationship Id="rId65" Type="http://schemas.openxmlformats.org/officeDocument/2006/relationships/hyperlink" Target="http://www.ncbi.nlm.nih.gov/protein/NP_682007.1" TargetMode="External"/><Relationship Id="rId86" Type="http://schemas.openxmlformats.org/officeDocument/2006/relationships/hyperlink" Target="http://www.ncbi.nlm.nih.gov/protein/22298871?report=fasta" TargetMode="External"/><Relationship Id="rId130" Type="http://schemas.openxmlformats.org/officeDocument/2006/relationships/hyperlink" Target="http://www.ncbi.nlm.nih.gov/protein/22297777?report=fasta" TargetMode="External"/><Relationship Id="rId151" Type="http://schemas.openxmlformats.org/officeDocument/2006/relationships/hyperlink" Target="http://www.ncbi.nlm.nih.gov/protein/NP_682892.1" TargetMode="External"/><Relationship Id="rId172" Type="http://schemas.openxmlformats.org/officeDocument/2006/relationships/hyperlink" Target="http://www.ncbi.nlm.nih.gov/protein/22297886?report=fasta" TargetMode="External"/><Relationship Id="rId193" Type="http://schemas.openxmlformats.org/officeDocument/2006/relationships/hyperlink" Target="http://www.biocyc.org/TELO197221/NEW-IMAGE?type=REACTION&amp;object=3-ISOPROPYLMALISOM-RXN" TargetMode="External"/><Relationship Id="rId202" Type="http://schemas.openxmlformats.org/officeDocument/2006/relationships/hyperlink" Target="http://metacyc.org/META/NEW-IMAGE?type=REACTION&amp;object=THREDEHYD-RXN" TargetMode="External"/><Relationship Id="rId207" Type="http://schemas.openxmlformats.org/officeDocument/2006/relationships/hyperlink" Target="http://www.biocyc.org/TELO197221/NEW-IMAGE?type=REACTION&amp;object=N-ACETYLTRANSFER-RXN" TargetMode="External"/><Relationship Id="rId223" Type="http://schemas.openxmlformats.org/officeDocument/2006/relationships/hyperlink" Target="http://metacyc.org/META/NEW-IMAGE?type=REACTION&amp;object=PREPHENATEDEHYDROG-RXN" TargetMode="External"/><Relationship Id="rId228" Type="http://schemas.openxmlformats.org/officeDocument/2006/relationships/hyperlink" Target="http://www.biocyc.org/TELO197221/NEW-IMAGE?type=REACTION&amp;object=IGPSYN-RXN" TargetMode="External"/><Relationship Id="rId244" Type="http://schemas.openxmlformats.org/officeDocument/2006/relationships/hyperlink" Target="http://www.biocyc.org/TELO197221/NEW-IMAGE?type=REACTION&amp;object=HISTIDPHOS-RXN" TargetMode="External"/><Relationship Id="rId249" Type="http://schemas.openxmlformats.org/officeDocument/2006/relationships/hyperlink" Target="http://www.biocyc.org/TELO197221/NEW-IMAGE?type=REACTION&amp;object=DAHPSYN-RXN" TargetMode="External"/><Relationship Id="rId13" Type="http://schemas.openxmlformats.org/officeDocument/2006/relationships/hyperlink" Target="http://www.ncbi.nlm.nih.gov/protein/NP_682086.1" TargetMode="External"/><Relationship Id="rId18" Type="http://schemas.openxmlformats.org/officeDocument/2006/relationships/hyperlink" Target="http://www.ncbi.nlm.nih.gov/protein/22298601?report=fasta" TargetMode="External"/><Relationship Id="rId39" Type="http://schemas.openxmlformats.org/officeDocument/2006/relationships/hyperlink" Target="http://www.ncbi.nlm.nih.gov/protein/NP_680860.1" TargetMode="External"/><Relationship Id="rId109" Type="http://schemas.openxmlformats.org/officeDocument/2006/relationships/hyperlink" Target="http://www.ncbi.nlm.nih.gov/protein/NP_681076.1" TargetMode="External"/><Relationship Id="rId260" Type="http://schemas.openxmlformats.org/officeDocument/2006/relationships/hyperlink" Target="http://www.biocyc.org/TELO197221/NEW-IMAGE?type=REACTION&amp;object=RXN-14014" TargetMode="External"/><Relationship Id="rId265" Type="http://schemas.openxmlformats.org/officeDocument/2006/relationships/hyperlink" Target="http://www.ncbi.nlm.nih.gov/protein/NP_682086.1" TargetMode="External"/><Relationship Id="rId34" Type="http://schemas.openxmlformats.org/officeDocument/2006/relationships/hyperlink" Target="http://www.ncbi.nlm.nih.gov/protein/22299586?report=fasta" TargetMode="External"/><Relationship Id="rId50" Type="http://schemas.openxmlformats.org/officeDocument/2006/relationships/hyperlink" Target="http://www.ncbi.nlm.nih.gov/protein/22298770?report=fasta" TargetMode="External"/><Relationship Id="rId55" Type="http://schemas.openxmlformats.org/officeDocument/2006/relationships/hyperlink" Target="http://www.ncbi.nlm.nih.gov/protein/NP_681294.1" TargetMode="External"/><Relationship Id="rId76" Type="http://schemas.openxmlformats.org/officeDocument/2006/relationships/hyperlink" Target="http://www.ncbi.nlm.nih.gov/protein/22299005?report=fasta" TargetMode="External"/><Relationship Id="rId97" Type="http://schemas.openxmlformats.org/officeDocument/2006/relationships/hyperlink" Target="http://www.ncbi.nlm.nih.gov/protein/NP_683225.1" TargetMode="External"/><Relationship Id="rId104" Type="http://schemas.openxmlformats.org/officeDocument/2006/relationships/hyperlink" Target="http://www.ncbi.nlm.nih.gov/protein/22297868?report=fasta" TargetMode="External"/><Relationship Id="rId120" Type="http://schemas.openxmlformats.org/officeDocument/2006/relationships/hyperlink" Target="http://www.ncbi.nlm.nih.gov/protein/22297982?report=fasta" TargetMode="External"/><Relationship Id="rId125" Type="http://schemas.openxmlformats.org/officeDocument/2006/relationships/hyperlink" Target="http://www.ncbi.nlm.nih.gov/protein/NP_680972.1" TargetMode="External"/><Relationship Id="rId141" Type="http://schemas.openxmlformats.org/officeDocument/2006/relationships/hyperlink" Target="http://www.ncbi.nlm.nih.gov/protein/NP_682909.1" TargetMode="External"/><Relationship Id="rId146" Type="http://schemas.openxmlformats.org/officeDocument/2006/relationships/hyperlink" Target="http://www.ncbi.nlm.nih.gov/protein/22298762?report=fasta" TargetMode="External"/><Relationship Id="rId167" Type="http://schemas.openxmlformats.org/officeDocument/2006/relationships/hyperlink" Target="http://www.ncbi.nlm.nih.gov/protein/NP_681380.1" TargetMode="External"/><Relationship Id="rId188" Type="http://schemas.openxmlformats.org/officeDocument/2006/relationships/hyperlink" Target="http://www.biocyc.org/TELO197221/NEW-IMAGE?type=REACTION&amp;object=ACETOLACTSYN-RXN" TargetMode="External"/><Relationship Id="rId7" Type="http://schemas.openxmlformats.org/officeDocument/2006/relationships/hyperlink" Target="http://www.ncbi.nlm.nih.gov/protein/NP_681027.1" TargetMode="External"/><Relationship Id="rId71" Type="http://schemas.openxmlformats.org/officeDocument/2006/relationships/hyperlink" Target="http://www.ncbi.nlm.nih.gov/protein/NP_681848.1" TargetMode="External"/><Relationship Id="rId92" Type="http://schemas.openxmlformats.org/officeDocument/2006/relationships/hyperlink" Target="http://www.ncbi.nlm.nih.gov/protein/22298254?report=fasta" TargetMode="External"/><Relationship Id="rId162" Type="http://schemas.openxmlformats.org/officeDocument/2006/relationships/hyperlink" Target="http://www.ncbi.nlm.nih.gov/protein/22297901?report=fasta" TargetMode="External"/><Relationship Id="rId183" Type="http://schemas.openxmlformats.org/officeDocument/2006/relationships/hyperlink" Target="http://www.biocyc.org/TELO197221/NEW-IMAGE?type=REACTION&amp;object=GLUTAMATE-SYNTHASE-FERREDOXIN-RXN" TargetMode="External"/><Relationship Id="rId213" Type="http://schemas.openxmlformats.org/officeDocument/2006/relationships/hyperlink" Target="http://www.biocyc.org/TELO197221/NEW-IMAGE?type=REACTION&amp;object=CARBPSYN-RXN" TargetMode="External"/><Relationship Id="rId218" Type="http://schemas.openxmlformats.org/officeDocument/2006/relationships/hyperlink" Target="http://www.biocyc.org/TELO197221/NEW-IMAGE?type=REACTION&amp;object=PGLYCDEHYDROG-RXN" TargetMode="External"/><Relationship Id="rId234" Type="http://schemas.openxmlformats.org/officeDocument/2006/relationships/hyperlink" Target="http://metacyc.org/META/NEW-IMAGE?type=REACTION&amp;object=CYSPH-RXN" TargetMode="External"/><Relationship Id="rId239" Type="http://schemas.openxmlformats.org/officeDocument/2006/relationships/hyperlink" Target="http://www.biocyc.org/TELO197221/NEW-IMAGE?type=REACTION&amp;object=HISTCYCLOHYD-RXN" TargetMode="External"/><Relationship Id="rId2" Type="http://schemas.openxmlformats.org/officeDocument/2006/relationships/hyperlink" Target="http://www.ncbi.nlm.nih.gov/protein/22298473?report=fasta" TargetMode="External"/><Relationship Id="rId29" Type="http://schemas.openxmlformats.org/officeDocument/2006/relationships/hyperlink" Target="http://www.ncbi.nlm.nih.gov/protein/NP_681699.1" TargetMode="External"/><Relationship Id="rId250" Type="http://schemas.openxmlformats.org/officeDocument/2006/relationships/hyperlink" Target="http://www.biocyc.org/TELO197221/NEW-IMAGE?type=REACTION&amp;object=3-DEHYDROQUINATE-SYNTHASE-RXN" TargetMode="External"/><Relationship Id="rId255" Type="http://schemas.openxmlformats.org/officeDocument/2006/relationships/hyperlink" Target="http://www.biocyc.org/TELO197221/NEW-IMAGE?type=REACTION&amp;object=CHORISMATE-SYNTHASE-RXN" TargetMode="External"/><Relationship Id="rId271" Type="http://schemas.openxmlformats.org/officeDocument/2006/relationships/hyperlink" Target="http://www.ncbi.nlm.nih.gov/protein/NP_683122.1" TargetMode="External"/><Relationship Id="rId276" Type="http://schemas.openxmlformats.org/officeDocument/2006/relationships/hyperlink" Target="http://www.ncbi.nlm.nih.gov/protein/22298473?report=fasta" TargetMode="External"/><Relationship Id="rId24" Type="http://schemas.openxmlformats.org/officeDocument/2006/relationships/hyperlink" Target="http://www.ncbi.nlm.nih.gov/protein/22298777?report=fasta" TargetMode="External"/><Relationship Id="rId40" Type="http://schemas.openxmlformats.org/officeDocument/2006/relationships/hyperlink" Target="http://www.ncbi.nlm.nih.gov/protein/22297613?report=fasta" TargetMode="External"/><Relationship Id="rId45" Type="http://schemas.openxmlformats.org/officeDocument/2006/relationships/hyperlink" Target="http://www.ncbi.nlm.nih.gov/protein/NP_682015.1" TargetMode="External"/><Relationship Id="rId66" Type="http://schemas.openxmlformats.org/officeDocument/2006/relationships/hyperlink" Target="http://www.ncbi.nlm.nih.gov/protein/22298760?report=fasta" TargetMode="External"/><Relationship Id="rId87" Type="http://schemas.openxmlformats.org/officeDocument/2006/relationships/hyperlink" Target="http://www.ncbi.nlm.nih.gov/protein/NP_681549.1" TargetMode="External"/><Relationship Id="rId110" Type="http://schemas.openxmlformats.org/officeDocument/2006/relationships/hyperlink" Target="http://www.ncbi.nlm.nih.gov/protein/22297829?report=fasta" TargetMode="External"/><Relationship Id="rId115" Type="http://schemas.openxmlformats.org/officeDocument/2006/relationships/hyperlink" Target="http://www.ncbi.nlm.nih.gov/protein/NP_683062.1" TargetMode="External"/><Relationship Id="rId131" Type="http://schemas.openxmlformats.org/officeDocument/2006/relationships/hyperlink" Target="http://www.ncbi.nlm.nih.gov/protein/NP_681024.1" TargetMode="External"/><Relationship Id="rId136" Type="http://schemas.openxmlformats.org/officeDocument/2006/relationships/hyperlink" Target="http://www.ncbi.nlm.nih.gov/protein/22298728?report=fasta" TargetMode="External"/><Relationship Id="rId157" Type="http://schemas.openxmlformats.org/officeDocument/2006/relationships/hyperlink" Target="http://www.ncbi.nlm.nih.gov/protein/NP_682840.1" TargetMode="External"/><Relationship Id="rId178" Type="http://schemas.openxmlformats.org/officeDocument/2006/relationships/hyperlink" Target="http://www.ncbi.nlm.nih.gov/protein/22299649?report=fasta" TargetMode="External"/><Relationship Id="rId61" Type="http://schemas.openxmlformats.org/officeDocument/2006/relationships/hyperlink" Target="http://www.ncbi.nlm.nih.gov/protein/NP_681553.1" TargetMode="External"/><Relationship Id="rId82" Type="http://schemas.openxmlformats.org/officeDocument/2006/relationships/hyperlink" Target="http://www.ncbi.nlm.nih.gov/protein/22298951?report=fasta" TargetMode="External"/><Relationship Id="rId152" Type="http://schemas.openxmlformats.org/officeDocument/2006/relationships/hyperlink" Target="http://www.ncbi.nlm.nih.gov/protein/22299645?report=fasta" TargetMode="External"/><Relationship Id="rId173" Type="http://schemas.openxmlformats.org/officeDocument/2006/relationships/hyperlink" Target="http://www.ncbi.nlm.nih.gov/protein/NP_681253.1" TargetMode="External"/><Relationship Id="rId194" Type="http://schemas.openxmlformats.org/officeDocument/2006/relationships/hyperlink" Target="http://www.biocyc.org/TELO197221/NEW-IMAGE?type=REACTION&amp;object=RXN-8991" TargetMode="External"/><Relationship Id="rId199" Type="http://schemas.openxmlformats.org/officeDocument/2006/relationships/hyperlink" Target="http://www.biocyc.org/TELO197221/NEW-IMAGE?type=REACTION&amp;object=HOMOSERDEHYDROG-RXN" TargetMode="External"/><Relationship Id="rId203" Type="http://schemas.openxmlformats.org/officeDocument/2006/relationships/hyperlink" Target="http://www.biocyc.org/TELO197221/NEW-IMAGE?type=REACTION&amp;object=ACETOOHBUTSYN-RXN" TargetMode="External"/><Relationship Id="rId208" Type="http://schemas.openxmlformats.org/officeDocument/2006/relationships/hyperlink" Target="http://www.biocyc.org/TELO197221/NEW-IMAGE?type=REACTION&amp;object=ACETYLGLUTKIN-RXN" TargetMode="External"/><Relationship Id="rId229" Type="http://schemas.openxmlformats.org/officeDocument/2006/relationships/hyperlink" Target="http://www.biocyc.org/TELO197221/NEW-IMAGE?type=REACTION&amp;object=TRYPSYN-RXN" TargetMode="External"/><Relationship Id="rId19" Type="http://schemas.openxmlformats.org/officeDocument/2006/relationships/hyperlink" Target="http://www.ncbi.nlm.nih.gov/protein/NP_681640.1" TargetMode="External"/><Relationship Id="rId224" Type="http://schemas.openxmlformats.org/officeDocument/2006/relationships/hyperlink" Target="http://www.biocyc.org/TELO197221/NEW-IMAGE?type=REACTION&amp;object=RXN-10814" TargetMode="External"/><Relationship Id="rId240" Type="http://schemas.openxmlformats.org/officeDocument/2006/relationships/hyperlink" Target="http://www.biocyc.org/TELO197221/NEW-IMAGE?type=REACTION&amp;object=PRIBFAICARPISOM-RXN" TargetMode="External"/><Relationship Id="rId245" Type="http://schemas.openxmlformats.org/officeDocument/2006/relationships/hyperlink" Target="http://www.biocyc.org/TELO197221/NEW-IMAGE?type=REACTION&amp;object=HISTOLDEHYD-RXN" TargetMode="External"/><Relationship Id="rId261" Type="http://schemas.openxmlformats.org/officeDocument/2006/relationships/hyperlink" Target="http://www.ncbi.nlm.nih.gov/protein/NP_682252.1" TargetMode="External"/><Relationship Id="rId266" Type="http://schemas.openxmlformats.org/officeDocument/2006/relationships/hyperlink" Target="http://www.ncbi.nlm.nih.gov/protein/22298839?report=fasta" TargetMode="External"/><Relationship Id="rId14" Type="http://schemas.openxmlformats.org/officeDocument/2006/relationships/hyperlink" Target="http://www.ncbi.nlm.nih.gov/protein/22298839?report=fasta" TargetMode="External"/><Relationship Id="rId30" Type="http://schemas.openxmlformats.org/officeDocument/2006/relationships/hyperlink" Target="http://www.ncbi.nlm.nih.gov/protein/22298452?report=fasta" TargetMode="External"/><Relationship Id="rId35" Type="http://schemas.openxmlformats.org/officeDocument/2006/relationships/hyperlink" Target="http://www.ncbi.nlm.nih.gov/protein/NP_682252.1" TargetMode="External"/><Relationship Id="rId56" Type="http://schemas.openxmlformats.org/officeDocument/2006/relationships/hyperlink" Target="http://www.ncbi.nlm.nih.gov/protein/22298047?report=fasta" TargetMode="External"/><Relationship Id="rId77" Type="http://schemas.openxmlformats.org/officeDocument/2006/relationships/hyperlink" Target="http://www.ncbi.nlm.nih.gov/protein/NP_682701.1" TargetMode="External"/><Relationship Id="rId100" Type="http://schemas.openxmlformats.org/officeDocument/2006/relationships/hyperlink" Target="http://www.ncbi.nlm.nih.gov/protein/22298911?report=fasta" TargetMode="External"/><Relationship Id="rId105" Type="http://schemas.openxmlformats.org/officeDocument/2006/relationships/hyperlink" Target="http://www.ncbi.nlm.nih.gov/protein/NP_682462.1" TargetMode="External"/><Relationship Id="rId126" Type="http://schemas.openxmlformats.org/officeDocument/2006/relationships/hyperlink" Target="http://www.ncbi.nlm.nih.gov/protein/22297725?report=fasta" TargetMode="External"/><Relationship Id="rId147" Type="http://schemas.openxmlformats.org/officeDocument/2006/relationships/hyperlink" Target="http://www.ncbi.nlm.nih.gov/protein/NP_682777.1" TargetMode="External"/><Relationship Id="rId168" Type="http://schemas.openxmlformats.org/officeDocument/2006/relationships/hyperlink" Target="http://www.ncbi.nlm.nih.gov/protein/22298133?report=fasta" TargetMode="External"/><Relationship Id="rId8" Type="http://schemas.openxmlformats.org/officeDocument/2006/relationships/hyperlink" Target="http://www.ncbi.nlm.nih.gov/protein/22297780?report=fasta" TargetMode="External"/><Relationship Id="rId51" Type="http://schemas.openxmlformats.org/officeDocument/2006/relationships/hyperlink" Target="http://www.ncbi.nlm.nih.gov/protein/NP_682917.1" TargetMode="External"/><Relationship Id="rId72" Type="http://schemas.openxmlformats.org/officeDocument/2006/relationships/hyperlink" Target="http://www.ncbi.nlm.nih.gov/protein/22298601?report=fasta" TargetMode="External"/><Relationship Id="rId93" Type="http://schemas.openxmlformats.org/officeDocument/2006/relationships/hyperlink" Target="http://www.ncbi.nlm.nih.gov/protein/NP_681156.1" TargetMode="External"/><Relationship Id="rId98" Type="http://schemas.openxmlformats.org/officeDocument/2006/relationships/hyperlink" Target="http://www.ncbi.nlm.nih.gov/protein/22299978?report=fasta" TargetMode="External"/><Relationship Id="rId121" Type="http://schemas.openxmlformats.org/officeDocument/2006/relationships/hyperlink" Target="http://www.ncbi.nlm.nih.gov/protein/NP_683264.1" TargetMode="External"/><Relationship Id="rId142" Type="http://schemas.openxmlformats.org/officeDocument/2006/relationships/hyperlink" Target="http://www.ncbi.nlm.nih.gov/protein/22299662?report=fasta" TargetMode="External"/><Relationship Id="rId163" Type="http://schemas.openxmlformats.org/officeDocument/2006/relationships/hyperlink" Target="http://www.ncbi.nlm.nih.gov/protein/NP_681573.2" TargetMode="External"/><Relationship Id="rId184" Type="http://schemas.openxmlformats.org/officeDocument/2006/relationships/hyperlink" Target="http://www.biocyc.org/TELO197221/NEW-IMAGE?type=REACTION&amp;object=GLUTAMINESYN-RXN" TargetMode="External"/><Relationship Id="rId189" Type="http://schemas.openxmlformats.org/officeDocument/2006/relationships/hyperlink" Target="http://www.biocyc.org/TELO197221/NEW-IMAGE?type=REACTION&amp;object=ACETOLACTREDUCTOISOM-RXN" TargetMode="External"/><Relationship Id="rId219" Type="http://schemas.openxmlformats.org/officeDocument/2006/relationships/hyperlink" Target="http://www.biocyc.org/TELO197221/NEW-IMAGE?type=REACTION&amp;object=PSERTRANSAM-RXN" TargetMode="External"/><Relationship Id="rId3" Type="http://schemas.openxmlformats.org/officeDocument/2006/relationships/hyperlink" Target="http://www.ncbi.nlm.nih.gov/protein/NP_682840.1" TargetMode="External"/><Relationship Id="rId214" Type="http://schemas.openxmlformats.org/officeDocument/2006/relationships/hyperlink" Target="http://www.biocyc.org/TELO197221/NEW-IMAGE?type=REACTION&amp;object=RXN-13482" TargetMode="External"/><Relationship Id="rId230" Type="http://schemas.openxmlformats.org/officeDocument/2006/relationships/hyperlink" Target="http://www.biocyc.org/TELO197221/NEW-IMAGE?type=REACTION&amp;object=GLUTKIN-RXN" TargetMode="External"/><Relationship Id="rId235" Type="http://schemas.openxmlformats.org/officeDocument/2006/relationships/hyperlink" Target="http://metacyc.org/META/NEW-IMAGE?type=REACTION&amp;object=CYSTATHIONINE-BETA-LYASE-RXN" TargetMode="External"/><Relationship Id="rId251" Type="http://schemas.openxmlformats.org/officeDocument/2006/relationships/hyperlink" Target="http://www.biocyc.org/TELO197221/NEW-IMAGE?type=REACTION&amp;object=3-DEHYDROQUINATE-DEHYDRATASE-RXN" TargetMode="External"/><Relationship Id="rId256" Type="http://schemas.openxmlformats.org/officeDocument/2006/relationships/hyperlink" Target="http://www.biocyc.org/TELO197221/NEW-IMAGE?type=REACTION&amp;object=CHORISMATEMUT-RXN" TargetMode="External"/><Relationship Id="rId277" Type="http://schemas.openxmlformats.org/officeDocument/2006/relationships/hyperlink" Target="http://www.ncbi.nlm.nih.gov/protein/NP_681206.1" TargetMode="External"/><Relationship Id="rId25" Type="http://schemas.openxmlformats.org/officeDocument/2006/relationships/hyperlink" Target="http://www.ncbi.nlm.nih.gov/protein/NP_681699.1" TargetMode="External"/><Relationship Id="rId46" Type="http://schemas.openxmlformats.org/officeDocument/2006/relationships/hyperlink" Target="http://www.ncbi.nlm.nih.gov/protein/22298768?report=fasta" TargetMode="External"/><Relationship Id="rId67" Type="http://schemas.openxmlformats.org/officeDocument/2006/relationships/hyperlink" Target="http://www.ncbi.nlm.nih.gov/protein/NP_682897.1" TargetMode="External"/><Relationship Id="rId116" Type="http://schemas.openxmlformats.org/officeDocument/2006/relationships/hyperlink" Target="http://www.ncbi.nlm.nih.gov/protein/22299815?report=fasta" TargetMode="External"/><Relationship Id="rId137" Type="http://schemas.openxmlformats.org/officeDocument/2006/relationships/hyperlink" Target="http://www.ncbi.nlm.nih.gov/protein/NP_681091.1" TargetMode="External"/><Relationship Id="rId158" Type="http://schemas.openxmlformats.org/officeDocument/2006/relationships/hyperlink" Target="http://www.ncbi.nlm.nih.gov/protein/22299593?report=fasta" TargetMode="External"/><Relationship Id="rId272" Type="http://schemas.openxmlformats.org/officeDocument/2006/relationships/hyperlink" Target="http://www.ncbi.nlm.nih.gov/protein/22299875?report=fasta" TargetMode="External"/><Relationship Id="rId20" Type="http://schemas.openxmlformats.org/officeDocument/2006/relationships/hyperlink" Target="http://www.ncbi.nlm.nih.gov/protein/22298393?report=fasta" TargetMode="External"/><Relationship Id="rId41" Type="http://schemas.openxmlformats.org/officeDocument/2006/relationships/hyperlink" Target="http://www.ncbi.nlm.nih.gov/protein/NP_681068.1" TargetMode="External"/><Relationship Id="rId62" Type="http://schemas.openxmlformats.org/officeDocument/2006/relationships/hyperlink" Target="http://www.ncbi.nlm.nih.gov/protein/22298306?report=fasta" TargetMode="External"/><Relationship Id="rId83" Type="http://schemas.openxmlformats.org/officeDocument/2006/relationships/hyperlink" Target="http://www.ncbi.nlm.nih.gov/protein/NP_683009.1" TargetMode="External"/><Relationship Id="rId88" Type="http://schemas.openxmlformats.org/officeDocument/2006/relationships/hyperlink" Target="http://www.ncbi.nlm.nih.gov/protein/22298302?report=fasta" TargetMode="External"/><Relationship Id="rId111" Type="http://schemas.openxmlformats.org/officeDocument/2006/relationships/hyperlink" Target="http://www.ncbi.nlm.nih.gov/protein/NP_682261.1" TargetMode="External"/><Relationship Id="rId132" Type="http://schemas.openxmlformats.org/officeDocument/2006/relationships/hyperlink" Target="http://www.ncbi.nlm.nih.gov/protein/22297777?report=fasta" TargetMode="External"/><Relationship Id="rId153" Type="http://schemas.openxmlformats.org/officeDocument/2006/relationships/hyperlink" Target="http://www.ncbi.nlm.nih.gov/protein/NP_683084.1" TargetMode="External"/><Relationship Id="rId174" Type="http://schemas.openxmlformats.org/officeDocument/2006/relationships/hyperlink" Target="http://www.ncbi.nlm.nih.gov/protein/22298006?report=fasta" TargetMode="External"/><Relationship Id="rId179" Type="http://schemas.openxmlformats.org/officeDocument/2006/relationships/hyperlink" Target="http://www.ncbi.nlm.nih.gov/protein/NP_681720.1" TargetMode="External"/><Relationship Id="rId195" Type="http://schemas.openxmlformats.org/officeDocument/2006/relationships/hyperlink" Target="http://www.biocyc.org/TELO197221/NEW-IMAGE?type=REACTION&amp;object=RXN-13158" TargetMode="External"/><Relationship Id="rId209" Type="http://schemas.openxmlformats.org/officeDocument/2006/relationships/hyperlink" Target="http://www.biocyc.org/TELO197221/NEW-IMAGE?type=REACTION&amp;object=N-ACETYLGLUTPREDUCT-RXN" TargetMode="External"/><Relationship Id="rId190" Type="http://schemas.openxmlformats.org/officeDocument/2006/relationships/hyperlink" Target="http://www.biocyc.org/TELO197221/NEW-IMAGE?type=REACTION&amp;object=DIHYDROXYISOVALDEHYDRAT-RXN" TargetMode="External"/><Relationship Id="rId204" Type="http://schemas.openxmlformats.org/officeDocument/2006/relationships/hyperlink" Target="http://www.biocyc.org/TELO197221/NEW-IMAGE?type=REACTION&amp;object=ACETOOHBUTREDUCTOISOM-RXN" TargetMode="External"/><Relationship Id="rId220" Type="http://schemas.openxmlformats.org/officeDocument/2006/relationships/hyperlink" Target="http://www.biocyc.org/TELO197221/NEW-IMAGE?type=REACTION&amp;object=RXN0-5114" TargetMode="External"/><Relationship Id="rId225" Type="http://schemas.openxmlformats.org/officeDocument/2006/relationships/hyperlink" Target="http://www.biocyc.org/TELO197221/NEW-IMAGE?type=REACTION&amp;object=ANTHRANSYN-RXN" TargetMode="External"/><Relationship Id="rId241" Type="http://schemas.openxmlformats.org/officeDocument/2006/relationships/hyperlink" Target="http://www.biocyc.org/TELO197221/NEW-IMAGE?type=REACTION&amp;object=GLUTAMIDOTRANS-RXN" TargetMode="External"/><Relationship Id="rId246" Type="http://schemas.openxmlformats.org/officeDocument/2006/relationships/hyperlink" Target="http://www.biocyc.org/TELO197221/NEW-IMAGE?type=REACTION&amp;object=RXN-7737" TargetMode="External"/><Relationship Id="rId267" Type="http://schemas.openxmlformats.org/officeDocument/2006/relationships/hyperlink" Target="http://www.ncbi.nlm.nih.gov/protein/NP_682614.1" TargetMode="External"/><Relationship Id="rId15" Type="http://schemas.openxmlformats.org/officeDocument/2006/relationships/hyperlink" Target="http://www.ncbi.nlm.nih.gov/protein/NP_683044.1" TargetMode="External"/><Relationship Id="rId36" Type="http://schemas.openxmlformats.org/officeDocument/2006/relationships/hyperlink" Target="http://www.ncbi.nlm.nih.gov/protein/22299005?report=fasta" TargetMode="External"/><Relationship Id="rId57" Type="http://schemas.openxmlformats.org/officeDocument/2006/relationships/hyperlink" Target="http://www.ncbi.nlm.nih.gov/protein/NP_683101.1" TargetMode="External"/><Relationship Id="rId106" Type="http://schemas.openxmlformats.org/officeDocument/2006/relationships/hyperlink" Target="http://www.ncbi.nlm.nih.gov/protein/22299215?report=fasta" TargetMode="External"/><Relationship Id="rId127" Type="http://schemas.openxmlformats.org/officeDocument/2006/relationships/hyperlink" Target="http://www.ncbi.nlm.nih.gov/protein/NP_680971.1" TargetMode="External"/><Relationship Id="rId262" Type="http://schemas.openxmlformats.org/officeDocument/2006/relationships/hyperlink" Target="http://www.ncbi.nlm.nih.gov/protein/22299005?report=fasta" TargetMode="External"/><Relationship Id="rId10" Type="http://schemas.openxmlformats.org/officeDocument/2006/relationships/hyperlink" Target="http://www.ncbi.nlm.nih.gov/protein/22297788?report=fasta" TargetMode="External"/><Relationship Id="rId31" Type="http://schemas.openxmlformats.org/officeDocument/2006/relationships/hyperlink" Target="http://www.ncbi.nlm.nih.gov/protein/NP_682390.1" TargetMode="External"/><Relationship Id="rId52" Type="http://schemas.openxmlformats.org/officeDocument/2006/relationships/hyperlink" Target="http://www.ncbi.nlm.nih.gov/protein/22299670?report=fasta" TargetMode="External"/><Relationship Id="rId73" Type="http://schemas.openxmlformats.org/officeDocument/2006/relationships/hyperlink" Target="http://www.ncbi.nlm.nih.gov/protein/NP_682833.1" TargetMode="External"/><Relationship Id="rId78" Type="http://schemas.openxmlformats.org/officeDocument/2006/relationships/hyperlink" Target="http://www.ncbi.nlm.nih.gov/protein/22299454?report=fasta" TargetMode="External"/><Relationship Id="rId94" Type="http://schemas.openxmlformats.org/officeDocument/2006/relationships/hyperlink" Target="http://www.ncbi.nlm.nih.gov/protein/22297909?report=fasta" TargetMode="External"/><Relationship Id="rId99" Type="http://schemas.openxmlformats.org/officeDocument/2006/relationships/hyperlink" Target="http://www.ncbi.nlm.nih.gov/protein/NP_682158.1" TargetMode="External"/><Relationship Id="rId101" Type="http://schemas.openxmlformats.org/officeDocument/2006/relationships/hyperlink" Target="http://www.ncbi.nlm.nih.gov/protein/NP_682378.1" TargetMode="External"/><Relationship Id="rId122" Type="http://schemas.openxmlformats.org/officeDocument/2006/relationships/hyperlink" Target="http://www.ncbi.nlm.nih.gov/protein/22300017?report=fasta" TargetMode="External"/><Relationship Id="rId143" Type="http://schemas.openxmlformats.org/officeDocument/2006/relationships/hyperlink" Target="http://www.ncbi.nlm.nih.gov/protein/NP_683042.1" TargetMode="External"/><Relationship Id="rId148" Type="http://schemas.openxmlformats.org/officeDocument/2006/relationships/hyperlink" Target="http://www.ncbi.nlm.nih.gov/protein/22299530?report=fasta" TargetMode="External"/><Relationship Id="rId164" Type="http://schemas.openxmlformats.org/officeDocument/2006/relationships/hyperlink" Target="http://www.ncbi.nlm.nih.gov/protein/161485766?report=fasta" TargetMode="External"/><Relationship Id="rId169" Type="http://schemas.openxmlformats.org/officeDocument/2006/relationships/hyperlink" Target="http://www.ncbi.nlm.nih.gov/protein/NP_681672.1" TargetMode="External"/><Relationship Id="rId185" Type="http://schemas.openxmlformats.org/officeDocument/2006/relationships/hyperlink" Target="http://www.biocyc.org/TELO197221/NEW-IMAGE?type=REACTION&amp;object=RXN-13697" TargetMode="External"/><Relationship Id="rId4" Type="http://schemas.openxmlformats.org/officeDocument/2006/relationships/hyperlink" Target="http://www.ncbi.nlm.nih.gov/protein/22299593?report=fasta" TargetMode="External"/><Relationship Id="rId9" Type="http://schemas.openxmlformats.org/officeDocument/2006/relationships/hyperlink" Target="http://www.ncbi.nlm.nih.gov/protein/NP_681035.1" TargetMode="External"/><Relationship Id="rId180" Type="http://schemas.openxmlformats.org/officeDocument/2006/relationships/hyperlink" Target="http://www.ncbi.nlm.nih.gov/protein/22298473?report=fasta" TargetMode="External"/><Relationship Id="rId210" Type="http://schemas.openxmlformats.org/officeDocument/2006/relationships/hyperlink" Target="http://www.biocyc.org/TELO197221/NEW-IMAGE?type=REACTION&amp;object=ACETYLORNTRANSAM-RXN" TargetMode="External"/><Relationship Id="rId215" Type="http://schemas.openxmlformats.org/officeDocument/2006/relationships/hyperlink" Target="http://www.biocyc.org/TELO197221/NEW-IMAGE?type=REACTION&amp;object=ARGSUCCINSYN-RXN" TargetMode="External"/><Relationship Id="rId236" Type="http://schemas.openxmlformats.org/officeDocument/2006/relationships/hyperlink" Target="http://www.biocyc.org/TELO197221/NEW-IMAGE?type=REACTION&amp;object=HOMOCYSMETB12-RXN" TargetMode="External"/><Relationship Id="rId257" Type="http://schemas.openxmlformats.org/officeDocument/2006/relationships/hyperlink" Target="http://www.biocyc.org/TELO197221/NEW-IMAGE?type=REACTION&amp;object=PREPHENATEDEHYDRAT-RXN" TargetMode="External"/><Relationship Id="rId278" Type="http://schemas.openxmlformats.org/officeDocument/2006/relationships/hyperlink" Target="http://www.ncbi.nlm.nih.gov/protein/22297959?report=fasta" TargetMode="External"/><Relationship Id="rId26" Type="http://schemas.openxmlformats.org/officeDocument/2006/relationships/hyperlink" Target="http://www.ncbi.nlm.nih.gov/protein/22298452?report=fasta" TargetMode="External"/><Relationship Id="rId231" Type="http://schemas.openxmlformats.org/officeDocument/2006/relationships/hyperlink" Target="http://www.biocyc.org/TELO197221/NEW-IMAGE?type=REACTION&amp;object=GLUTSEMIALDEHYDROG-RXN" TargetMode="External"/><Relationship Id="rId252" Type="http://schemas.openxmlformats.org/officeDocument/2006/relationships/hyperlink" Target="http://www.biocyc.org/TELO197221/NEW-IMAGE?type=REACTION&amp;object=SHIKIMATE-5-DEHYDROGENASE-RXN" TargetMode="External"/><Relationship Id="rId273" Type="http://schemas.openxmlformats.org/officeDocument/2006/relationships/hyperlink" Target="http://www.ncbi.nlm.nih.gov/protein/NP_682840.1" TargetMode="External"/><Relationship Id="rId47" Type="http://schemas.openxmlformats.org/officeDocument/2006/relationships/hyperlink" Target="http://www.ncbi.nlm.nih.gov/protein/NP_681772.1" TargetMode="External"/><Relationship Id="rId68" Type="http://schemas.openxmlformats.org/officeDocument/2006/relationships/hyperlink" Target="http://www.ncbi.nlm.nih.gov/protein/22299650?report=fasta" TargetMode="External"/><Relationship Id="rId89" Type="http://schemas.openxmlformats.org/officeDocument/2006/relationships/hyperlink" Target="NP_" TargetMode="External"/><Relationship Id="rId112" Type="http://schemas.openxmlformats.org/officeDocument/2006/relationships/hyperlink" Target="http://www.ncbi.nlm.nih.gov/protein/22299014?report=fasta" TargetMode="External"/><Relationship Id="rId133" Type="http://schemas.openxmlformats.org/officeDocument/2006/relationships/hyperlink" Target="http://www.ncbi.nlm.nih.gov/protein/NP_681007.1" TargetMode="External"/><Relationship Id="rId154" Type="http://schemas.openxmlformats.org/officeDocument/2006/relationships/hyperlink" Target="http://www.ncbi.nlm.nih.gov/protein/22299837?report=fasta" TargetMode="External"/><Relationship Id="rId175" Type="http://schemas.openxmlformats.org/officeDocument/2006/relationships/hyperlink" Target="http://www.ncbi.nlm.nih.gov/protein/NP_682593.1" TargetMode="External"/><Relationship Id="rId196" Type="http://schemas.openxmlformats.org/officeDocument/2006/relationships/hyperlink" Target="http://www.biocyc.org/TELO197221/NEW-IMAGE?type=REACTION&amp;object=BRANCHED-CHAINAMINOTRANSFERLEU-RXN" TargetMode="External"/><Relationship Id="rId200" Type="http://schemas.openxmlformats.org/officeDocument/2006/relationships/hyperlink" Target="http://www.biocyc.org/TELO197221/NEW-IMAGE?type=REACTION&amp;object=HOMOSERKIN-RXN" TargetMode="External"/><Relationship Id="rId16" Type="http://schemas.openxmlformats.org/officeDocument/2006/relationships/hyperlink" Target="http://www.ncbi.nlm.nih.gov/protein/22299797?report=fasta" TargetMode="External"/><Relationship Id="rId221" Type="http://schemas.openxmlformats.org/officeDocument/2006/relationships/hyperlink" Target="http://www.biocyc.org/TELO197221/NEW-IMAGE?type=REACTION&amp;object=SERINE-O-ACETTRAN-RXN" TargetMode="External"/><Relationship Id="rId242" Type="http://schemas.openxmlformats.org/officeDocument/2006/relationships/hyperlink" Target="http://www.biocyc.org/TELO197221/NEW-IMAGE?type=REACTION&amp;object=IMIDPHOSDEHYD-RXN" TargetMode="External"/><Relationship Id="rId263" Type="http://schemas.openxmlformats.org/officeDocument/2006/relationships/hyperlink" Target="http://www.ncbi.nlm.nih.gov/protein/NP_682833.1" TargetMode="External"/><Relationship Id="rId37" Type="http://schemas.openxmlformats.org/officeDocument/2006/relationships/hyperlink" Target="http://www.ncbi.nlm.nih.gov/protein/NP_682623.1" TargetMode="External"/><Relationship Id="rId58" Type="http://schemas.openxmlformats.org/officeDocument/2006/relationships/hyperlink" Target="http://www.ncbi.nlm.nih.gov/protein/22299854?report=fasta" TargetMode="External"/><Relationship Id="rId79" Type="http://schemas.openxmlformats.org/officeDocument/2006/relationships/hyperlink" Target="http://www.ncbi.nlm.nih.gov/protein/NP_682701.1" TargetMode="External"/><Relationship Id="rId102" Type="http://schemas.openxmlformats.org/officeDocument/2006/relationships/hyperlink" Target="http://www.ncbi.nlm.nih.gov/protein/22299131?report=fasta" TargetMode="External"/><Relationship Id="rId123" Type="http://schemas.openxmlformats.org/officeDocument/2006/relationships/hyperlink" Target="http://www.ncbi.nlm.nih.gov/protein/NP_681818.1" TargetMode="External"/><Relationship Id="rId144" Type="http://schemas.openxmlformats.org/officeDocument/2006/relationships/hyperlink" Target="http://www.ncbi.nlm.nih.gov/protein/22299795?report=fasta" TargetMode="External"/><Relationship Id="rId90" Type="http://schemas.openxmlformats.org/officeDocument/2006/relationships/hyperlink" Target="http://www.ncbi.nlm.nih.gov/protein/22298650?report=fasta" TargetMode="External"/><Relationship Id="rId165" Type="http://schemas.openxmlformats.org/officeDocument/2006/relationships/hyperlink" Target="http://www.ncbi.nlm.nih.gov/protein/NP_681284.1" TargetMode="External"/><Relationship Id="rId186" Type="http://schemas.openxmlformats.org/officeDocument/2006/relationships/hyperlink" Target="http://www.biocyc.org/TELO197221/NEW-IMAGE?type=REACTION&amp;object=ASNSYNA-RXN" TargetMode="External"/><Relationship Id="rId211" Type="http://schemas.openxmlformats.org/officeDocument/2006/relationships/hyperlink" Target="http://www.biocyc.org/TELO197221/NEW-IMAGE?type=REACTION&amp;object=GLUTAMATE-N-ACETYLTRANSFERASE-RXN" TargetMode="External"/><Relationship Id="rId232" Type="http://schemas.openxmlformats.org/officeDocument/2006/relationships/hyperlink" Target="http://metacyc.org/META/NEW-IMAGE?type=REACTION&amp;object=SPONTPRO-RXN" TargetMode="External"/><Relationship Id="rId253" Type="http://schemas.openxmlformats.org/officeDocument/2006/relationships/hyperlink" Target="http://www.biocyc.org/TELO197221/NEW-IMAGE?type=REACTION&amp;object=SHIKIMATE-KINASE-RXN" TargetMode="External"/><Relationship Id="rId274" Type="http://schemas.openxmlformats.org/officeDocument/2006/relationships/hyperlink" Target="http://www.ncbi.nlm.nih.gov/protein/22299593?report=fasta" TargetMode="External"/><Relationship Id="rId27" Type="http://schemas.openxmlformats.org/officeDocument/2006/relationships/hyperlink" Target="http://www.ncbi.nlm.nih.gov/protein/NP_682024.1" TargetMode="External"/><Relationship Id="rId48" Type="http://schemas.openxmlformats.org/officeDocument/2006/relationships/hyperlink" Target="http://www.ncbi.nlm.nih.gov/protein/22298525?report=fasta" TargetMode="External"/><Relationship Id="rId69" Type="http://schemas.openxmlformats.org/officeDocument/2006/relationships/hyperlink" Target="http://www.ncbi.nlm.nih.gov/protein/NP_683044.1" TargetMode="External"/><Relationship Id="rId113" Type="http://schemas.openxmlformats.org/officeDocument/2006/relationships/hyperlink" Target="http://www.ncbi.nlm.nih.gov/protein/NP_682504.1" TargetMode="External"/><Relationship Id="rId134" Type="http://schemas.openxmlformats.org/officeDocument/2006/relationships/hyperlink" Target="http://www.ncbi.nlm.nih.gov/protein/22297760?report=fasta" TargetMode="External"/><Relationship Id="rId80" Type="http://schemas.openxmlformats.org/officeDocument/2006/relationships/hyperlink" Target="http://www.ncbi.nlm.nih.gov/protein/22299454?report=fasta" TargetMode="External"/><Relationship Id="rId155" Type="http://schemas.openxmlformats.org/officeDocument/2006/relationships/hyperlink" Target="http://www.ncbi.nlm.nih.gov/protein/NP_682551.1" TargetMode="External"/><Relationship Id="rId176" Type="http://schemas.openxmlformats.org/officeDocument/2006/relationships/hyperlink" Target="http://www.ncbi.nlm.nih.gov/protein/22299346?report=fasta" TargetMode="External"/><Relationship Id="rId197" Type="http://schemas.openxmlformats.org/officeDocument/2006/relationships/hyperlink" Target="http://www.biocyc.org/TELO197221/NEW-IMAGE?type=REACTION&amp;object=ASPARTATEKIN-RXN" TargetMode="External"/><Relationship Id="rId201" Type="http://schemas.openxmlformats.org/officeDocument/2006/relationships/hyperlink" Target="http://www.biocyc.org/TELO197221/NEW-IMAGE?type=REACTION&amp;object=THRESYN-RXN" TargetMode="External"/><Relationship Id="rId222" Type="http://schemas.openxmlformats.org/officeDocument/2006/relationships/hyperlink" Target="http://www.biocyc.org/TELO197221/NEW-IMAGE?type=REACTION&amp;object=ACSERLY-RXN" TargetMode="External"/><Relationship Id="rId243" Type="http://schemas.openxmlformats.org/officeDocument/2006/relationships/hyperlink" Target="http://www.biocyc.org/TELO197221/NEW-IMAGE?type=REACTION&amp;object=HISTAMINOTRANS-RXN" TargetMode="External"/><Relationship Id="rId264" Type="http://schemas.openxmlformats.org/officeDocument/2006/relationships/hyperlink" Target="http://www.ncbi.nlm.nih.gov/protein/22299586?report=fasta" TargetMode="External"/><Relationship Id="rId17" Type="http://schemas.openxmlformats.org/officeDocument/2006/relationships/hyperlink" Target="http://www.ncbi.nlm.nih.gov/protein/NP_681848.1" TargetMode="External"/><Relationship Id="rId38" Type="http://schemas.openxmlformats.org/officeDocument/2006/relationships/hyperlink" Target="http://www.ncbi.nlm.nih.gov/protein/22299376?report=fasta" TargetMode="External"/><Relationship Id="rId59" Type="http://schemas.openxmlformats.org/officeDocument/2006/relationships/hyperlink" Target="http://www.ncbi.nlm.nih.gov/protein/NP_682908.1" TargetMode="External"/><Relationship Id="rId103" Type="http://schemas.openxmlformats.org/officeDocument/2006/relationships/hyperlink" Target="http://www.ncbi.nlm.nih.gov/protein/NP_681115.1" TargetMode="External"/><Relationship Id="rId124" Type="http://schemas.openxmlformats.org/officeDocument/2006/relationships/hyperlink" Target="http://www.ncbi.nlm.nih.gov/protein/22298571?report=fasta" TargetMode="External"/><Relationship Id="rId70" Type="http://schemas.openxmlformats.org/officeDocument/2006/relationships/hyperlink" Target="http://www.ncbi.nlm.nih.gov/protein/22299797?report=fasta" TargetMode="External"/><Relationship Id="rId91" Type="http://schemas.openxmlformats.org/officeDocument/2006/relationships/hyperlink" Target="http://www.ncbi.nlm.nih.gov/protein/NP_681501.1" TargetMode="External"/><Relationship Id="rId145" Type="http://schemas.openxmlformats.org/officeDocument/2006/relationships/hyperlink" Target="http://www.ncbi.nlm.nih.gov/protein/NP_682009.1" TargetMode="External"/><Relationship Id="rId166" Type="http://schemas.openxmlformats.org/officeDocument/2006/relationships/hyperlink" Target="http://www.ncbi.nlm.nih.gov/protein/22298037?report=fasta" TargetMode="External"/><Relationship Id="rId187" Type="http://schemas.openxmlformats.org/officeDocument/2006/relationships/hyperlink" Target="http://www.biocyc.org/TELO197221/NEW-IMAGE?type=REACTION&amp;object=ALANINE-DEHYDROGENASE-RXN" TargetMode="External"/><Relationship Id="rId1" Type="http://schemas.openxmlformats.org/officeDocument/2006/relationships/hyperlink" Target="http://www.ncbi.nlm.nih.gov/protein/NP_681720.1" TargetMode="External"/><Relationship Id="rId212" Type="http://schemas.openxmlformats.org/officeDocument/2006/relationships/hyperlink" Target="http://www.biocyc.org/TELO197221/NEW-IMAGE?type=REACTION&amp;object=ACETYLORNDEACET-RXN" TargetMode="External"/><Relationship Id="rId233" Type="http://schemas.openxmlformats.org/officeDocument/2006/relationships/hyperlink" Target="http://www.biocyc.org/TELO197221/NEW-IMAGE?type=REACTION&amp;object=PYRROLINECARBREDUCT-RXN" TargetMode="External"/><Relationship Id="rId254" Type="http://schemas.openxmlformats.org/officeDocument/2006/relationships/hyperlink" Target="http://www.biocyc.org/TELO197221/NEW-IMAGE?type=REACTION&amp;object=2.5.1.19-RXN" TargetMode="External"/><Relationship Id="rId28" Type="http://schemas.openxmlformats.org/officeDocument/2006/relationships/hyperlink" Target="http://www.ncbi.nlm.nih.gov/protein/22298777?report=fasta" TargetMode="External"/><Relationship Id="rId49" Type="http://schemas.openxmlformats.org/officeDocument/2006/relationships/hyperlink" Target="http://www.ncbi.nlm.nih.gov/protein/NP_682017.1" TargetMode="External"/><Relationship Id="rId114" Type="http://schemas.openxmlformats.org/officeDocument/2006/relationships/hyperlink" Target="http://www.ncbi.nlm.nih.gov/protein/22299257?report=fasta" TargetMode="External"/><Relationship Id="rId275" Type="http://schemas.openxmlformats.org/officeDocument/2006/relationships/hyperlink" Target="http://www.ncbi.nlm.nih.gov/protein/NP_681720.1" TargetMode="External"/><Relationship Id="rId60" Type="http://schemas.openxmlformats.org/officeDocument/2006/relationships/hyperlink" Target="http://www.ncbi.nlm.nih.gov/protein/22299661?report=fasta" TargetMode="External"/><Relationship Id="rId81" Type="http://schemas.openxmlformats.org/officeDocument/2006/relationships/hyperlink" Target="http://www.ncbi.nlm.nih.gov/protein/NP_682198.1" TargetMode="External"/><Relationship Id="rId135" Type="http://schemas.openxmlformats.org/officeDocument/2006/relationships/hyperlink" Target="http://www.ncbi.nlm.nih.gov/protein/NP_681975.1" TargetMode="External"/><Relationship Id="rId156" Type="http://schemas.openxmlformats.org/officeDocument/2006/relationships/hyperlink" Target="http://www.ncbi.nlm.nih.gov/protein/22299304?report=fasta" TargetMode="External"/><Relationship Id="rId177" Type="http://schemas.openxmlformats.org/officeDocument/2006/relationships/hyperlink" Target="http://www.ncbi.nlm.nih.gov/protein/NP_682896.1" TargetMode="External"/><Relationship Id="rId198" Type="http://schemas.openxmlformats.org/officeDocument/2006/relationships/hyperlink" Target="http://www.biocyc.org/TELO197221/NEW-IMAGE?type=REACTION&amp;object=ASPARTATE-SEMIALDEHYDE-DEHYDROGENASE-RXN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ncbi.nlm.nih.gov/protein/22299818?report=fasta" TargetMode="External"/><Relationship Id="rId117" Type="http://schemas.openxmlformats.org/officeDocument/2006/relationships/hyperlink" Target="http://www.ncbi.nlm.nih.gov/protein/22299484?report=fasta" TargetMode="External"/><Relationship Id="rId21" Type="http://schemas.openxmlformats.org/officeDocument/2006/relationships/hyperlink" Target="http://www.ncbi.nlm.nih.gov/protein/NP_681373.1" TargetMode="External"/><Relationship Id="rId42" Type="http://schemas.openxmlformats.org/officeDocument/2006/relationships/hyperlink" Target="http://www.ncbi.nlm.nih.gov/protein/22299413?report=fasta" TargetMode="External"/><Relationship Id="rId47" Type="http://schemas.openxmlformats.org/officeDocument/2006/relationships/hyperlink" Target="http://www.ncbi.nlm.nih.gov/protein/NP_681482.1" TargetMode="External"/><Relationship Id="rId63" Type="http://schemas.openxmlformats.org/officeDocument/2006/relationships/hyperlink" Target="http://www.ncbi.nlm.nih.gov/protein/NP_681018.1" TargetMode="External"/><Relationship Id="rId68" Type="http://schemas.openxmlformats.org/officeDocument/2006/relationships/hyperlink" Target="http://www.ncbi.nlm.nih.gov/protein/22299455?report=fasta" TargetMode="External"/><Relationship Id="rId84" Type="http://schemas.openxmlformats.org/officeDocument/2006/relationships/hyperlink" Target="http://www.biocyc.org/TELO197221/NEW-IMAGE?type=REACTION&amp;object=GAPOXNPHOSPHN-RXN" TargetMode="External"/><Relationship Id="rId89" Type="http://schemas.openxmlformats.org/officeDocument/2006/relationships/hyperlink" Target="http://www.biocyc.org/TELO197221/NEW-IMAGE?type=REACTION&amp;object=GLU6PDEHYDROG-RXN" TargetMode="External"/><Relationship Id="rId112" Type="http://schemas.openxmlformats.org/officeDocument/2006/relationships/hyperlink" Target="http://www.ncbi.nlm.nih.gov/protein/NP_681012.1" TargetMode="External"/><Relationship Id="rId16" Type="http://schemas.openxmlformats.org/officeDocument/2006/relationships/hyperlink" Target="http://www.ncbi.nlm.nih.gov/protein/22299811?report=fasta" TargetMode="External"/><Relationship Id="rId107" Type="http://schemas.openxmlformats.org/officeDocument/2006/relationships/hyperlink" Target="http://www.biocyc.org/TELO197221/NEW-IMAGE?type=REACTION&amp;object=1.1.1.39-RXN" TargetMode="External"/><Relationship Id="rId11" Type="http://schemas.openxmlformats.org/officeDocument/2006/relationships/hyperlink" Target="http://www.ncbi.nlm.nih.gov/protein/NP_680834.1" TargetMode="External"/><Relationship Id="rId32" Type="http://schemas.openxmlformats.org/officeDocument/2006/relationships/hyperlink" Target="http://www.ncbi.nlm.nih.gov/protein/22298620?report=fasta" TargetMode="External"/><Relationship Id="rId37" Type="http://schemas.openxmlformats.org/officeDocument/2006/relationships/hyperlink" Target="http://www.ncbi.nlm.nih.gov/protein/NP_682063.1" TargetMode="External"/><Relationship Id="rId53" Type="http://schemas.openxmlformats.org/officeDocument/2006/relationships/hyperlink" Target="http://www.ncbi.nlm.nih.gov/protein/NP_682544.1" TargetMode="External"/><Relationship Id="rId58" Type="http://schemas.openxmlformats.org/officeDocument/2006/relationships/hyperlink" Target="http://www.ncbi.nlm.nih.gov/protein/22298712?report=fasta" TargetMode="External"/><Relationship Id="rId74" Type="http://schemas.openxmlformats.org/officeDocument/2006/relationships/hyperlink" Target="http://www.ncbi.nlm.nih.gov/protein/22297771?report=fasta" TargetMode="External"/><Relationship Id="rId79" Type="http://schemas.openxmlformats.org/officeDocument/2006/relationships/hyperlink" Target="http://www.biocyc.org/TELO197221/NEW-IMAGE?type=REACTION&amp;object=PGLUCISOM-RXN" TargetMode="External"/><Relationship Id="rId102" Type="http://schemas.openxmlformats.org/officeDocument/2006/relationships/hyperlink" Target="http://www.biocyc.org/TELO197221/NEW-IMAGE?type=REACTION&amp;object=SUCCINATE-DEHYDROGENASE-UBIQUINONE-RXN" TargetMode="External"/><Relationship Id="rId123" Type="http://schemas.openxmlformats.org/officeDocument/2006/relationships/hyperlink" Target="http://www.ncbi.nlm.nih.gov/protein/22299075?report=fasta" TargetMode="External"/><Relationship Id="rId128" Type="http://schemas.openxmlformats.org/officeDocument/2006/relationships/printerSettings" Target="../printerSettings/printerSettings5.bin"/><Relationship Id="rId5" Type="http://schemas.openxmlformats.org/officeDocument/2006/relationships/hyperlink" Target="http://www.ncbi.nlm.nih.gov/protein/22297919?report=fasta" TargetMode="External"/><Relationship Id="rId90" Type="http://schemas.openxmlformats.org/officeDocument/2006/relationships/hyperlink" Target="http://www.biocyc.org/TELO197221/NEW-IMAGE?type=REACTION&amp;object=6PGLUCONOLACT-RXN" TargetMode="External"/><Relationship Id="rId95" Type="http://schemas.openxmlformats.org/officeDocument/2006/relationships/hyperlink" Target="http://www.biocyc.org/TELO197221/NEW-IMAGE?type=REACTION&amp;object=TRANSALDOL-RXN" TargetMode="External"/><Relationship Id="rId19" Type="http://schemas.openxmlformats.org/officeDocument/2006/relationships/hyperlink" Target="http://www.ncbi.nlm.nih.gov/protein/NP_681447.1" TargetMode="External"/><Relationship Id="rId14" Type="http://schemas.openxmlformats.org/officeDocument/2006/relationships/hyperlink" Target="http://www.ncbi.nlm.nih.gov/protein/NP_682256.1" TargetMode="External"/><Relationship Id="rId22" Type="http://schemas.openxmlformats.org/officeDocument/2006/relationships/hyperlink" Target="http://www.ncbi.nlm.nih.gov/protein/22298126?report=fasta" TargetMode="External"/><Relationship Id="rId27" Type="http://schemas.openxmlformats.org/officeDocument/2006/relationships/hyperlink" Target="http://www.ncbi.nlm.nih.gov/protein/NP_681306.1" TargetMode="External"/><Relationship Id="rId30" Type="http://schemas.openxmlformats.org/officeDocument/2006/relationships/hyperlink" Target="http://www.ncbi.nlm.nih.gov/protein/22298083?report=fasta" TargetMode="External"/><Relationship Id="rId35" Type="http://schemas.openxmlformats.org/officeDocument/2006/relationships/hyperlink" Target="http://www.ncbi.nlm.nih.gov/protein/NP_683159.1" TargetMode="External"/><Relationship Id="rId43" Type="http://schemas.openxmlformats.org/officeDocument/2006/relationships/hyperlink" Target="http://www.ncbi.nlm.nih.gov/protein/NP_681257.1" TargetMode="External"/><Relationship Id="rId48" Type="http://schemas.openxmlformats.org/officeDocument/2006/relationships/hyperlink" Target="http://www.ncbi.nlm.nih.gov/protein/22298235?report=fasta" TargetMode="External"/><Relationship Id="rId56" Type="http://schemas.openxmlformats.org/officeDocument/2006/relationships/hyperlink" Target="http://www.ncbi.nlm.nih.gov/protein/22299077?report=fasta" TargetMode="External"/><Relationship Id="rId64" Type="http://schemas.openxmlformats.org/officeDocument/2006/relationships/hyperlink" Target="http://www.ncbi.nlm.nih.gov/protein/22297771?report=fasta" TargetMode="External"/><Relationship Id="rId69" Type="http://schemas.openxmlformats.org/officeDocument/2006/relationships/hyperlink" Target="http://www.ncbi.nlm.nih.gov/protein/NP_682230.1" TargetMode="External"/><Relationship Id="rId77" Type="http://schemas.openxmlformats.org/officeDocument/2006/relationships/hyperlink" Target="http://www.ncbi.nlm.nih.gov/protein/NP_681658.1" TargetMode="External"/><Relationship Id="rId100" Type="http://schemas.openxmlformats.org/officeDocument/2006/relationships/hyperlink" Target="http://www.biocyc.org/TELO197221/NEW-IMAGE?type=REACTION&amp;object=RXN-7774" TargetMode="External"/><Relationship Id="rId105" Type="http://schemas.openxmlformats.org/officeDocument/2006/relationships/hyperlink" Target="http://www.biocyc.org/TELO197221/NEW-IMAGE?type=REACTION&amp;object=PYRUVFORMLY-RXN" TargetMode="External"/><Relationship Id="rId113" Type="http://schemas.openxmlformats.org/officeDocument/2006/relationships/hyperlink" Target="http://www.ncbi.nlm.nih.gov/protein/22297765?report=fasta" TargetMode="External"/><Relationship Id="rId118" Type="http://schemas.openxmlformats.org/officeDocument/2006/relationships/hyperlink" Target="http://www.ncbi.nlm.nih.gov/protein/NP_682066.1" TargetMode="External"/><Relationship Id="rId126" Type="http://schemas.openxmlformats.org/officeDocument/2006/relationships/hyperlink" Target="http://www.ncbi.nlm.nih.gov/protein/NP_681769.1" TargetMode="External"/><Relationship Id="rId8" Type="http://schemas.openxmlformats.org/officeDocument/2006/relationships/hyperlink" Target="http://www.ncbi.nlm.nih.gov/protein/NP_681506.1" TargetMode="External"/><Relationship Id="rId51" Type="http://schemas.openxmlformats.org/officeDocument/2006/relationships/hyperlink" Target="http://www.ncbi.nlm.nih.gov/protein/NP_681012.1" TargetMode="External"/><Relationship Id="rId72" Type="http://schemas.openxmlformats.org/officeDocument/2006/relationships/hyperlink" Target="http://www.ncbi.nlm.nih.gov/protein/22298430?report=fasta" TargetMode="External"/><Relationship Id="rId80" Type="http://schemas.openxmlformats.org/officeDocument/2006/relationships/hyperlink" Target="http://www.biocyc.org/TELO197221/NEW-IMAGE?type=REACTION&amp;object=6PFRUCTPHOS-RXN" TargetMode="External"/><Relationship Id="rId85" Type="http://schemas.openxmlformats.org/officeDocument/2006/relationships/hyperlink" Target="http://www.biocyc.org/TELO197221/NEW-IMAGE?type=REACTION&amp;object=PHOSGLYPHOS-RXN" TargetMode="External"/><Relationship Id="rId93" Type="http://schemas.openxmlformats.org/officeDocument/2006/relationships/hyperlink" Target="http://www.biocyc.org/TELO197221/NEW-IMAGE?type=REACTION&amp;object=RIB5PISOM-RXN" TargetMode="External"/><Relationship Id="rId98" Type="http://schemas.openxmlformats.org/officeDocument/2006/relationships/hyperlink" Target="http://www.biocyc.org/TELO197221/NEW-IMAGE?type=REACTION&amp;object=ACONITATEDEHYDR-RXN" TargetMode="External"/><Relationship Id="rId121" Type="http://schemas.openxmlformats.org/officeDocument/2006/relationships/hyperlink" Target="http://www.ncbi.nlm.nih.gov/protein/22298771?report=fasta" TargetMode="External"/><Relationship Id="rId3" Type="http://schemas.openxmlformats.org/officeDocument/2006/relationships/hyperlink" Target="http://www.ncbi.nlm.nih.gov/protein/22298084?report=fasta" TargetMode="External"/><Relationship Id="rId12" Type="http://schemas.openxmlformats.org/officeDocument/2006/relationships/hyperlink" Target="http://www.ncbi.nlm.nih.gov/protein/22297587?report=fasta" TargetMode="External"/><Relationship Id="rId17" Type="http://schemas.openxmlformats.org/officeDocument/2006/relationships/hyperlink" Target="http://www.ncbi.nlm.nih.gov/protein/NP_680942.1" TargetMode="External"/><Relationship Id="rId25" Type="http://schemas.openxmlformats.org/officeDocument/2006/relationships/hyperlink" Target="http://www.ncbi.nlm.nih.gov/protein/NP_683065.1" TargetMode="External"/><Relationship Id="rId33" Type="http://schemas.openxmlformats.org/officeDocument/2006/relationships/hyperlink" Target="http://www.ncbi.nlm.nih.gov/protein/NP_681366.1" TargetMode="External"/><Relationship Id="rId38" Type="http://schemas.openxmlformats.org/officeDocument/2006/relationships/hyperlink" Target="http://www.ncbi.nlm.nih.gov/protein/22298816?report=fasta" TargetMode="External"/><Relationship Id="rId46" Type="http://schemas.openxmlformats.org/officeDocument/2006/relationships/hyperlink" Target="http://www.ncbi.nlm.nih.gov/protein/22299936?report=fasta" TargetMode="External"/><Relationship Id="rId59" Type="http://schemas.openxmlformats.org/officeDocument/2006/relationships/hyperlink" Target="http://www.ncbi.nlm.nih.gov/protein/NP_680995.1" TargetMode="External"/><Relationship Id="rId67" Type="http://schemas.openxmlformats.org/officeDocument/2006/relationships/hyperlink" Target="http://www.ncbi.nlm.nih.gov/protein/NP_682702.1" TargetMode="External"/><Relationship Id="rId103" Type="http://schemas.openxmlformats.org/officeDocument/2006/relationships/hyperlink" Target="http://www.biocyc.org/TELO197221/NEW-IMAGE?type=REACTION&amp;object=FUMHYDR-RXN" TargetMode="External"/><Relationship Id="rId108" Type="http://schemas.openxmlformats.org/officeDocument/2006/relationships/hyperlink" Target="http://www.biocyc.org/TELO197221/NEW-IMAGE?type=REACTION&amp;object=ACETATE--COA-LIGASE-RXN" TargetMode="External"/><Relationship Id="rId116" Type="http://schemas.openxmlformats.org/officeDocument/2006/relationships/hyperlink" Target="http://www.ncbi.nlm.nih.gov/protein/NP_682731.1" TargetMode="External"/><Relationship Id="rId124" Type="http://schemas.openxmlformats.org/officeDocument/2006/relationships/hyperlink" Target="http://www.ncbi.nlm.nih.gov/protein/NP_680921.1" TargetMode="External"/><Relationship Id="rId20" Type="http://schemas.openxmlformats.org/officeDocument/2006/relationships/hyperlink" Target="http://www.ncbi.nlm.nih.gov/protein/22298200?report=fasta" TargetMode="External"/><Relationship Id="rId41" Type="http://schemas.openxmlformats.org/officeDocument/2006/relationships/hyperlink" Target="http://www.ncbi.nlm.nih.gov/protein/22299413?report=fasta" TargetMode="External"/><Relationship Id="rId54" Type="http://schemas.openxmlformats.org/officeDocument/2006/relationships/hyperlink" Target="http://www.ncbi.nlm.nih.gov/protein/22299297?report=fasta" TargetMode="External"/><Relationship Id="rId62" Type="http://schemas.openxmlformats.org/officeDocument/2006/relationships/hyperlink" Target="http://www.ncbi.nlm.nih.gov/protein/22298533?report=fasta" TargetMode="External"/><Relationship Id="rId70" Type="http://schemas.openxmlformats.org/officeDocument/2006/relationships/hyperlink" Target="http://www.ncbi.nlm.nih.gov/protein/22298983?report=fasta" TargetMode="External"/><Relationship Id="rId75" Type="http://schemas.openxmlformats.org/officeDocument/2006/relationships/hyperlink" Target="http://www.ncbi.nlm.nih.gov/protein/NP_682089.1" TargetMode="External"/><Relationship Id="rId83" Type="http://schemas.openxmlformats.org/officeDocument/2006/relationships/hyperlink" Target="http://www.biocyc.org/TELO197221/NEW-IMAGE?type=REACTION&amp;object=TRIOSEPISOMERIZATION-RXN" TargetMode="External"/><Relationship Id="rId88" Type="http://schemas.openxmlformats.org/officeDocument/2006/relationships/hyperlink" Target="http://www.biocyc.org/TELO197221/NEW-IMAGE?type=REACTION&amp;object=PEPSYNTH-RXN" TargetMode="External"/><Relationship Id="rId91" Type="http://schemas.openxmlformats.org/officeDocument/2006/relationships/hyperlink" Target="http://www.biocyc.org/TELO197221/NEW-IMAGE?type=REACTION&amp;object=RXN-9952" TargetMode="External"/><Relationship Id="rId96" Type="http://schemas.openxmlformats.org/officeDocument/2006/relationships/hyperlink" Target="http://www.biocyc.org/TELO197221/NEW-IMAGE?type=REACTION&amp;object=2TRANSKETO-RXN" TargetMode="External"/><Relationship Id="rId111" Type="http://schemas.openxmlformats.org/officeDocument/2006/relationships/hyperlink" Target="http://www.biocyc.org/TELO197221/NEW-IMAGE?type=REACTION&amp;object=DLACTDEHYDROGNAD-RXN" TargetMode="External"/><Relationship Id="rId1" Type="http://schemas.openxmlformats.org/officeDocument/2006/relationships/hyperlink" Target="http://www.ncbi.nlm.nih.gov/protein/22298259?report=fasta" TargetMode="External"/><Relationship Id="rId6" Type="http://schemas.openxmlformats.org/officeDocument/2006/relationships/hyperlink" Target="http://www.ncbi.nlm.nih.gov/protein/NP_681756.1" TargetMode="External"/><Relationship Id="rId15" Type="http://schemas.openxmlformats.org/officeDocument/2006/relationships/hyperlink" Target="http://www.ncbi.nlm.nih.gov/protein/NP_683058.1" TargetMode="External"/><Relationship Id="rId23" Type="http://schemas.openxmlformats.org/officeDocument/2006/relationships/hyperlink" Target="http://www.ncbi.nlm.nih.gov/protein/NP_681554.1" TargetMode="External"/><Relationship Id="rId28" Type="http://schemas.openxmlformats.org/officeDocument/2006/relationships/hyperlink" Target="http://www.ncbi.nlm.nih.gov/protein/22298059?report=fasta" TargetMode="External"/><Relationship Id="rId36" Type="http://schemas.openxmlformats.org/officeDocument/2006/relationships/hyperlink" Target="http://www.ncbi.nlm.nih.gov/protein/22299912?report=fasta" TargetMode="External"/><Relationship Id="rId49" Type="http://schemas.openxmlformats.org/officeDocument/2006/relationships/hyperlink" Target="http://www.ncbi.nlm.nih.gov/protein/NP_681093.1" TargetMode="External"/><Relationship Id="rId57" Type="http://schemas.openxmlformats.org/officeDocument/2006/relationships/hyperlink" Target="http://www.ncbi.nlm.nih.gov/protein/NP_681959.1" TargetMode="External"/><Relationship Id="rId106" Type="http://schemas.openxmlformats.org/officeDocument/2006/relationships/hyperlink" Target="http://www.biocyc.org/TELO197221/NEW-IMAGE?type=REACTION&amp;object=PEPCARBOX-RXN" TargetMode="External"/><Relationship Id="rId114" Type="http://schemas.openxmlformats.org/officeDocument/2006/relationships/hyperlink" Target="http://www.biocyc.org/TELO197221/NEW-IMAGE?type=REACTION&amp;object=3PGAREARR-RXN" TargetMode="External"/><Relationship Id="rId119" Type="http://schemas.openxmlformats.org/officeDocument/2006/relationships/hyperlink" Target="http://www.ncbi.nlm.nih.gov/protein/22298819?report=fasta" TargetMode="External"/><Relationship Id="rId127" Type="http://schemas.openxmlformats.org/officeDocument/2006/relationships/hyperlink" Target="http://www.ncbi.nlm.nih.gov/protein/22298522?report=fasta" TargetMode="External"/><Relationship Id="rId10" Type="http://schemas.openxmlformats.org/officeDocument/2006/relationships/hyperlink" Target="http://www.ncbi.nlm.nih.gov/protein/NP_681331.1" TargetMode="External"/><Relationship Id="rId31" Type="http://schemas.openxmlformats.org/officeDocument/2006/relationships/hyperlink" Target="http://www.ncbi.nlm.nih.gov/protein/NP_681867.1" TargetMode="External"/><Relationship Id="rId44" Type="http://schemas.openxmlformats.org/officeDocument/2006/relationships/hyperlink" Target="http://www.ncbi.nlm.nih.gov/protein/22298010?report=fasta" TargetMode="External"/><Relationship Id="rId52" Type="http://schemas.openxmlformats.org/officeDocument/2006/relationships/hyperlink" Target="http://www.ncbi.nlm.nih.gov/protein/22297765?report=fasta" TargetMode="External"/><Relationship Id="rId60" Type="http://schemas.openxmlformats.org/officeDocument/2006/relationships/hyperlink" Target="http://www.ncbi.nlm.nih.gov/protein/22297748?report=fasta" TargetMode="External"/><Relationship Id="rId65" Type="http://schemas.openxmlformats.org/officeDocument/2006/relationships/hyperlink" Target="http://www.ncbi.nlm.nih.gov/protein/NP_681500.1" TargetMode="External"/><Relationship Id="rId73" Type="http://schemas.openxmlformats.org/officeDocument/2006/relationships/hyperlink" Target="http://www.ncbi.nlm.nih.gov/protein/NP_681018.1" TargetMode="External"/><Relationship Id="rId78" Type="http://schemas.openxmlformats.org/officeDocument/2006/relationships/hyperlink" Target="http://www.ncbi.nlm.nih.gov/protein/22298411?report=fasta" TargetMode="External"/><Relationship Id="rId81" Type="http://schemas.openxmlformats.org/officeDocument/2006/relationships/hyperlink" Target="http://www.biocyc.org/TELO197221/NEW-IMAGE?type=REACTION&amp;object=F16BDEPHOS-RXN" TargetMode="External"/><Relationship Id="rId86" Type="http://schemas.openxmlformats.org/officeDocument/2006/relationships/hyperlink" Target="http://www.biocyc.org/TELO197221/NEW-IMAGE?type=REACTION&amp;object=2PGADEHYDRAT-RXN" TargetMode="External"/><Relationship Id="rId94" Type="http://schemas.openxmlformats.org/officeDocument/2006/relationships/hyperlink" Target="http://www.biocyc.org/TELO197221/NEW-IMAGE?type=REACTION&amp;object=1TRANSKETO-RXN" TargetMode="External"/><Relationship Id="rId99" Type="http://schemas.openxmlformats.org/officeDocument/2006/relationships/hyperlink" Target="http://www.biocyc.org/TELO197221/NEW-IMAGE?type=REACTION&amp;object=ISOCITDEH-RXN" TargetMode="External"/><Relationship Id="rId101" Type="http://schemas.openxmlformats.org/officeDocument/2006/relationships/hyperlink" Target="http://www.biocyc.org/TELO197221/NEW-IMAGE?type=REACTION&amp;object=SUCCSEMIALDDEHYDROG-RXN" TargetMode="External"/><Relationship Id="rId122" Type="http://schemas.openxmlformats.org/officeDocument/2006/relationships/hyperlink" Target="http://www.ncbi.nlm.nih.gov/protein/NP_682322.1" TargetMode="External"/><Relationship Id="rId4" Type="http://schemas.openxmlformats.org/officeDocument/2006/relationships/hyperlink" Target="NP_681166.1" TargetMode="External"/><Relationship Id="rId9" Type="http://schemas.openxmlformats.org/officeDocument/2006/relationships/hyperlink" Target="http://www.ncbi.nlm.nih.gov/protein/NP_682106.1" TargetMode="External"/><Relationship Id="rId13" Type="http://schemas.openxmlformats.org/officeDocument/2006/relationships/hyperlink" Target="http://www.ncbi.nlm.nih.gov/protein/NP_682256.1" TargetMode="External"/><Relationship Id="rId18" Type="http://schemas.openxmlformats.org/officeDocument/2006/relationships/hyperlink" Target="http://www.ncbi.nlm.nih.gov/protein/22297695?report=fasta" TargetMode="External"/><Relationship Id="rId39" Type="http://schemas.openxmlformats.org/officeDocument/2006/relationships/hyperlink" Target="http://www.ncbi.nlm.nih.gov/protein/NP_682660.1" TargetMode="External"/><Relationship Id="rId109" Type="http://schemas.openxmlformats.org/officeDocument/2006/relationships/hyperlink" Target="http://www.biocyc.org/TELO197221/NEW-IMAGE?type=REACTION&amp;object=ACETALD-DEHYDROG-RXN" TargetMode="External"/><Relationship Id="rId34" Type="http://schemas.openxmlformats.org/officeDocument/2006/relationships/hyperlink" Target="http://www.ncbi.nlm.nih.gov/protein/22298119?report=fasta" TargetMode="External"/><Relationship Id="rId50" Type="http://schemas.openxmlformats.org/officeDocument/2006/relationships/hyperlink" Target="http://www.ncbi.nlm.nih.gov/protein/22297846?report=fasta" TargetMode="External"/><Relationship Id="rId55" Type="http://schemas.openxmlformats.org/officeDocument/2006/relationships/hyperlink" Target="http://www.ncbi.nlm.nih.gov/protein/NP_682324.1" TargetMode="External"/><Relationship Id="rId76" Type="http://schemas.openxmlformats.org/officeDocument/2006/relationships/hyperlink" Target="http://www.ncbi.nlm.nih.gov/protein/22298842?report=fasta" TargetMode="External"/><Relationship Id="rId97" Type="http://schemas.openxmlformats.org/officeDocument/2006/relationships/hyperlink" Target="http://www.biocyc.org/TELO197221/NEW-IMAGE?type=REACTION&amp;object=CITSYN-RXN" TargetMode="External"/><Relationship Id="rId104" Type="http://schemas.openxmlformats.org/officeDocument/2006/relationships/hyperlink" Target="http://www.biocyc.org/TELO197221/NEW-IMAGE?type=REACTION&amp;object=PYRUVDEH-RXN" TargetMode="External"/><Relationship Id="rId120" Type="http://schemas.openxmlformats.org/officeDocument/2006/relationships/hyperlink" Target="http://www.ncbi.nlm.nih.gov/protein/NP_682018.1" TargetMode="External"/><Relationship Id="rId125" Type="http://schemas.openxmlformats.org/officeDocument/2006/relationships/hyperlink" Target="http://www.ncbi.nlm.nih.gov/protein/22297674?report=fasta" TargetMode="External"/><Relationship Id="rId7" Type="http://schemas.openxmlformats.org/officeDocument/2006/relationships/hyperlink" Target="http://www.ncbi.nlm.nih.gov/protein/22298509?report=fasta" TargetMode="External"/><Relationship Id="rId71" Type="http://schemas.openxmlformats.org/officeDocument/2006/relationships/hyperlink" Target="http://www.ncbi.nlm.nih.gov/protein/NP_681677.1" TargetMode="External"/><Relationship Id="rId92" Type="http://schemas.openxmlformats.org/officeDocument/2006/relationships/hyperlink" Target="http://www.biocyc.org/TELO197221/NEW-IMAGE?type=REACTION&amp;object=RIBULP3EPIM-RXN" TargetMode="External"/><Relationship Id="rId2" Type="http://schemas.openxmlformats.org/officeDocument/2006/relationships/hyperlink" Target="http://www.ncbi.nlm.nih.gov/protein/22298859?report=fasta" TargetMode="External"/><Relationship Id="rId29" Type="http://schemas.openxmlformats.org/officeDocument/2006/relationships/hyperlink" Target="http://www.ncbi.nlm.nih.gov/protein/NP_681330.1" TargetMode="External"/><Relationship Id="rId24" Type="http://schemas.openxmlformats.org/officeDocument/2006/relationships/hyperlink" Target="http://www.ncbi.nlm.nih.gov/protein/22298307?report=fasta" TargetMode="External"/><Relationship Id="rId40" Type="http://schemas.openxmlformats.org/officeDocument/2006/relationships/hyperlink" Target="http://www.ncbi.nlm.nih.gov/protein/NP_682660.1" TargetMode="External"/><Relationship Id="rId45" Type="http://schemas.openxmlformats.org/officeDocument/2006/relationships/hyperlink" Target="http://www.ncbi.nlm.nih.gov/protein/NP_683183.1" TargetMode="External"/><Relationship Id="rId66" Type="http://schemas.openxmlformats.org/officeDocument/2006/relationships/hyperlink" Target="http://www.ncbi.nlm.nih.gov/protein/22298253?report=fasta" TargetMode="External"/><Relationship Id="rId87" Type="http://schemas.openxmlformats.org/officeDocument/2006/relationships/hyperlink" Target="http://www.biocyc.org/TELO197221/NEW-IMAGE?type=REACTION&amp;object=PEPDEPHOS-RXN" TargetMode="External"/><Relationship Id="rId110" Type="http://schemas.openxmlformats.org/officeDocument/2006/relationships/hyperlink" Target="http://www.biocyc.org/TELO197221/NEW-IMAGE?type=REACTION&amp;object=ALCOHOL-DEHYDROG-RXN" TargetMode="External"/><Relationship Id="rId115" Type="http://schemas.openxmlformats.org/officeDocument/2006/relationships/hyperlink" Target="http://www.biocyc.org/TELO197221/NEW-IMAGE?type=REACTION&amp;object=RXN66-3" TargetMode="External"/><Relationship Id="rId61" Type="http://schemas.openxmlformats.org/officeDocument/2006/relationships/hyperlink" Target="http://www.ncbi.nlm.nih.gov/protein/NP_681780.1" TargetMode="External"/><Relationship Id="rId82" Type="http://schemas.openxmlformats.org/officeDocument/2006/relationships/hyperlink" Target="http://www.biocyc.org/TELO197221/NEW-IMAGE?type=REACTION&amp;object=F16ALDOLASE-RXN" TargetMode="External"/></Relationships>
</file>

<file path=xl/worksheets/_rels/sheet6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ncbi.nlm.nih.gov/protein/NP_681485.1" TargetMode="External"/><Relationship Id="rId21" Type="http://schemas.openxmlformats.org/officeDocument/2006/relationships/hyperlink" Target="http://www.ncbi.nlm.nih.gov/protein/NP_682301.1" TargetMode="External"/><Relationship Id="rId42" Type="http://schemas.openxmlformats.org/officeDocument/2006/relationships/hyperlink" Target="http://www.ncbi.nlm.nih.gov/protein/22299281?report=fasta" TargetMode="External"/><Relationship Id="rId63" Type="http://schemas.openxmlformats.org/officeDocument/2006/relationships/hyperlink" Target="http://www.ncbi.nlm.nih.gov/protein/NP_681832.1" TargetMode="External"/><Relationship Id="rId84" Type="http://schemas.openxmlformats.org/officeDocument/2006/relationships/hyperlink" Target="http://www.ncbi.nlm.nih.gov/protein/22298815?report=fasta" TargetMode="External"/><Relationship Id="rId138" Type="http://schemas.openxmlformats.org/officeDocument/2006/relationships/hyperlink" Target="http://www.biocyc.org/TELO197221/NEW-IMAGE?type=REACTION&amp;object=2.7.7.60-RXN" TargetMode="External"/><Relationship Id="rId159" Type="http://schemas.openxmlformats.org/officeDocument/2006/relationships/hyperlink" Target="http://www.biocyc.org/TELO197221/NEW-IMAGE?type=REACTION&amp;object=SEDOBISALDOL-RXN" TargetMode="External"/><Relationship Id="rId170" Type="http://schemas.openxmlformats.org/officeDocument/2006/relationships/hyperlink" Target="http://www.ncbi.nlm.nih.gov/protein/NP_682320.1" TargetMode="External"/><Relationship Id="rId191" Type="http://schemas.openxmlformats.org/officeDocument/2006/relationships/hyperlink" Target="http://www.ncbi.nlm.nih.gov/protein/22298273?report=fasta" TargetMode="External"/><Relationship Id="rId205" Type="http://schemas.openxmlformats.org/officeDocument/2006/relationships/hyperlink" Target="http://www.ncbi.nlm.nih.gov/protein/22299085?report=fasta" TargetMode="External"/><Relationship Id="rId226" Type="http://schemas.openxmlformats.org/officeDocument/2006/relationships/hyperlink" Target="http://www.ncbi.nlm.nih.gov/protein/22297741?report=fasta" TargetMode="External"/><Relationship Id="rId247" Type="http://schemas.openxmlformats.org/officeDocument/2006/relationships/hyperlink" Target="http://www.ncbi.nlm.nih.gov/protein/NP_681283.1" TargetMode="External"/><Relationship Id="rId107" Type="http://schemas.openxmlformats.org/officeDocument/2006/relationships/hyperlink" Target="http://www.ncbi.nlm.nih.gov/protein/NP_683195.1" TargetMode="External"/><Relationship Id="rId11" Type="http://schemas.openxmlformats.org/officeDocument/2006/relationships/hyperlink" Target="http://www.ncbi.nlm.nih.gov/protein/NP_681530.1" TargetMode="External"/><Relationship Id="rId32" Type="http://schemas.openxmlformats.org/officeDocument/2006/relationships/hyperlink" Target="http://www.ncbi.nlm.nih.gov/protein/22299388?report=fasta" TargetMode="External"/><Relationship Id="rId53" Type="http://schemas.openxmlformats.org/officeDocument/2006/relationships/hyperlink" Target="http://www.ncbi.nlm.nih.gov/protein/NP_681831.1" TargetMode="External"/><Relationship Id="rId74" Type="http://schemas.openxmlformats.org/officeDocument/2006/relationships/hyperlink" Target="http://www.ncbi.nlm.nih.gov/protein/22297564?report=fasta" TargetMode="External"/><Relationship Id="rId128" Type="http://schemas.openxmlformats.org/officeDocument/2006/relationships/hyperlink" Target="http://www.biocyc.org/TELO197221/NEW-IMAGE?type=REACTION&amp;object=RXN1F-10" TargetMode="External"/><Relationship Id="rId149" Type="http://schemas.openxmlformats.org/officeDocument/2006/relationships/hyperlink" Target="http://www.biocyc.org/TELO197221/NEW-IMAGE?type=REACTION&amp;object=S-ADENMETSYN-RXN" TargetMode="External"/><Relationship Id="rId5" Type="http://schemas.openxmlformats.org/officeDocument/2006/relationships/hyperlink" Target="http://www.ncbi.nlm.nih.gov/protein/NP_682256.1" TargetMode="External"/><Relationship Id="rId95" Type="http://schemas.openxmlformats.org/officeDocument/2006/relationships/hyperlink" Target="http://www.ncbi.nlm.nih.gov/protein/NP_682176.1" TargetMode="External"/><Relationship Id="rId160" Type="http://schemas.openxmlformats.org/officeDocument/2006/relationships/hyperlink" Target="http://www.biocyc.org/TELO197221/NEW-IMAGE?type=REACTION&amp;object=SEDOHEPTULOSE-BISPHOSPHATASE-RXN" TargetMode="External"/><Relationship Id="rId181" Type="http://schemas.openxmlformats.org/officeDocument/2006/relationships/hyperlink" Target="http://www.ncbi.nlm.nih.gov/protein/22299618?report=fasta" TargetMode="External"/><Relationship Id="rId216" Type="http://schemas.openxmlformats.org/officeDocument/2006/relationships/hyperlink" Target="http://www.ncbi.nlm.nih.gov/protein/22298420?report=fasta" TargetMode="External"/><Relationship Id="rId237" Type="http://schemas.openxmlformats.org/officeDocument/2006/relationships/hyperlink" Target="http://www.ncbi.nlm.nih.gov/protein/NP_683201.1" TargetMode="External"/><Relationship Id="rId22" Type="http://schemas.openxmlformats.org/officeDocument/2006/relationships/hyperlink" Target="http://www.ncbi.nlm.nih.gov/protein/22299054?report=fasta" TargetMode="External"/><Relationship Id="rId43" Type="http://schemas.openxmlformats.org/officeDocument/2006/relationships/hyperlink" Target="http://www.ncbi.nlm.nih.gov/protein/NP_681269.2" TargetMode="External"/><Relationship Id="rId64" Type="http://schemas.openxmlformats.org/officeDocument/2006/relationships/hyperlink" Target="http://www.ncbi.nlm.nih.gov/protein/22298585?report=fasta" TargetMode="External"/><Relationship Id="rId118" Type="http://schemas.openxmlformats.org/officeDocument/2006/relationships/hyperlink" Target="http://www.ncbi.nlm.nih.gov/protein/22298238?report=fasta" TargetMode="External"/><Relationship Id="rId139" Type="http://schemas.openxmlformats.org/officeDocument/2006/relationships/hyperlink" Target="http://www.biocyc.org/TELO197221/NEW-IMAGE?type=REACTION&amp;object=2.7.1.148-RXN" TargetMode="External"/><Relationship Id="rId85" Type="http://schemas.openxmlformats.org/officeDocument/2006/relationships/hyperlink" Target="http://www.ncbi.nlm.nih.gov/protein/NP_682633.1" TargetMode="External"/><Relationship Id="rId150" Type="http://schemas.openxmlformats.org/officeDocument/2006/relationships/hyperlink" Target="http://www.biocyc.org/TELO197221/NEW-IMAGE?type=REACTION&amp;object=ADENOSYLHOMOCYSTEINASE-RXN" TargetMode="External"/><Relationship Id="rId171" Type="http://schemas.openxmlformats.org/officeDocument/2006/relationships/hyperlink" Target="http://www.ncbi.nlm.nih.gov/protein/22299073?report=fasta" TargetMode="External"/><Relationship Id="rId192" Type="http://schemas.openxmlformats.org/officeDocument/2006/relationships/hyperlink" Target="http://www.ncbi.nlm.nih.gov/protein/NP_681521.1" TargetMode="External"/><Relationship Id="rId206" Type="http://schemas.openxmlformats.org/officeDocument/2006/relationships/hyperlink" Target="http://www.ncbi.nlm.nih.gov/protein/NP_683049.1" TargetMode="External"/><Relationship Id="rId227" Type="http://schemas.openxmlformats.org/officeDocument/2006/relationships/hyperlink" Target="http://www.ncbi.nlm.nih.gov/protein/NP_683063.1" TargetMode="External"/><Relationship Id="rId248" Type="http://schemas.openxmlformats.org/officeDocument/2006/relationships/hyperlink" Target="http://www.ncbi.nlm.nih.gov/protein/22298036?report=fasta" TargetMode="External"/><Relationship Id="rId12" Type="http://schemas.openxmlformats.org/officeDocument/2006/relationships/hyperlink" Target="http://www.ncbi.nlm.nih.gov/protein/22298283?report=fasta" TargetMode="External"/><Relationship Id="rId33" Type="http://schemas.openxmlformats.org/officeDocument/2006/relationships/hyperlink" Target="http://www.ncbi.nlm.nih.gov/protein/NP_683135.1" TargetMode="External"/><Relationship Id="rId108" Type="http://schemas.openxmlformats.org/officeDocument/2006/relationships/hyperlink" Target="http://www.ncbi.nlm.nih.gov/protein/22299948?report=fasta" TargetMode="External"/><Relationship Id="rId129" Type="http://schemas.openxmlformats.org/officeDocument/2006/relationships/hyperlink" Target="http://metacyc.org/META/NEW-IMAGE?type=REACTION&amp;object=RXN1F-66" TargetMode="External"/><Relationship Id="rId54" Type="http://schemas.openxmlformats.org/officeDocument/2006/relationships/hyperlink" Target="http://www.ncbi.nlm.nih.gov/protein/22298584?report=fasta" TargetMode="External"/><Relationship Id="rId70" Type="http://schemas.openxmlformats.org/officeDocument/2006/relationships/hyperlink" Target="http://www.ncbi.nlm.nih.gov/protein/22299726?report=fasta" TargetMode="External"/><Relationship Id="rId75" Type="http://schemas.openxmlformats.org/officeDocument/2006/relationships/hyperlink" Target="http://www.ncbi.nlm.nih.gov/protein/NP_682194.1" TargetMode="External"/><Relationship Id="rId91" Type="http://schemas.openxmlformats.org/officeDocument/2006/relationships/hyperlink" Target="http://www.ncbi.nlm.nih.gov/protein/NP_682177.1" TargetMode="External"/><Relationship Id="rId96" Type="http://schemas.openxmlformats.org/officeDocument/2006/relationships/hyperlink" Target="http://www.ncbi.nlm.nih.gov/protein/22298929?report=fasta" TargetMode="External"/><Relationship Id="rId140" Type="http://schemas.openxmlformats.org/officeDocument/2006/relationships/hyperlink" Target="http://www.biocyc.org/TELO197221/NEW-IMAGE?type=REACTION&amp;object=RXN0-302" TargetMode="External"/><Relationship Id="rId145" Type="http://schemas.openxmlformats.org/officeDocument/2006/relationships/hyperlink" Target="http://metacyc.org/META/NEW-IMAGE?type=REACTION&amp;object=FPPSYN-RXN" TargetMode="External"/><Relationship Id="rId161" Type="http://schemas.openxmlformats.org/officeDocument/2006/relationships/hyperlink" Target="http://www.biocyc.org/TELO197221/NEW-IMAGE?type=REACTION&amp;object=PHOSPHORIBULOKINASE-RXN" TargetMode="External"/><Relationship Id="rId166" Type="http://schemas.openxmlformats.org/officeDocument/2006/relationships/hyperlink" Target="http://www.ncbi.nlm.nih.gov/protein/NP_682420.1" TargetMode="External"/><Relationship Id="rId182" Type="http://schemas.openxmlformats.org/officeDocument/2006/relationships/hyperlink" Target="http://www.ncbi.nlm.nih.gov/protein/NP_683199.1" TargetMode="External"/><Relationship Id="rId187" Type="http://schemas.openxmlformats.org/officeDocument/2006/relationships/hyperlink" Target="http://www.ncbi.nlm.nih.gov/protein/22298828?report=fasta" TargetMode="External"/><Relationship Id="rId217" Type="http://schemas.openxmlformats.org/officeDocument/2006/relationships/hyperlink" Target="http://www.ncbi.nlm.nih.gov/protein/NP_681520.1" TargetMode="External"/><Relationship Id="rId1" Type="http://schemas.openxmlformats.org/officeDocument/2006/relationships/hyperlink" Target="http://www.ncbi.nlm.nih.gov/protein/NP_682296.1" TargetMode="External"/><Relationship Id="rId6" Type="http://schemas.openxmlformats.org/officeDocument/2006/relationships/hyperlink" Target="http://www.ncbi.nlm.nih.gov/protein/22299009?report=fasta" TargetMode="External"/><Relationship Id="rId212" Type="http://schemas.openxmlformats.org/officeDocument/2006/relationships/hyperlink" Target="http://www.ncbi.nlm.nih.gov/protein/22299263?report=fasta" TargetMode="External"/><Relationship Id="rId233" Type="http://schemas.openxmlformats.org/officeDocument/2006/relationships/hyperlink" Target="http://www.ncbi.nlm.nih.gov/protein/NP_681520.1" TargetMode="External"/><Relationship Id="rId238" Type="http://schemas.openxmlformats.org/officeDocument/2006/relationships/hyperlink" Target="http://www.ncbi.nlm.nih.gov/protein/22299954?report=fasta" TargetMode="External"/><Relationship Id="rId254" Type="http://schemas.openxmlformats.org/officeDocument/2006/relationships/hyperlink" Target="http://www.ncbi.nlm.nih.gov/protein/499369353?report=fasta" TargetMode="External"/><Relationship Id="rId23" Type="http://schemas.openxmlformats.org/officeDocument/2006/relationships/hyperlink" Target="http://www.ncbi.nlm.nih.gov/protein/NP_681062.1" TargetMode="External"/><Relationship Id="rId28" Type="http://schemas.openxmlformats.org/officeDocument/2006/relationships/hyperlink" Target="http://www.ncbi.nlm.nih.gov/protein/22298969?report=fasta" TargetMode="External"/><Relationship Id="rId49" Type="http://schemas.openxmlformats.org/officeDocument/2006/relationships/hyperlink" Target="http://www.ncbi.nlm.nih.gov/protein/NP_682945.1" TargetMode="External"/><Relationship Id="rId114" Type="http://schemas.openxmlformats.org/officeDocument/2006/relationships/hyperlink" Target="http://www.ncbi.nlm.nih.gov/protein/22298237?report=fasta" TargetMode="External"/><Relationship Id="rId119" Type="http://schemas.openxmlformats.org/officeDocument/2006/relationships/hyperlink" Target="http://www.ncbi.nlm.nih.gov/protein/NP_681633.1" TargetMode="External"/><Relationship Id="rId44" Type="http://schemas.openxmlformats.org/officeDocument/2006/relationships/hyperlink" Target="http://www.ncbi.nlm.nih.gov/protein/161485771?report=fasta" TargetMode="External"/><Relationship Id="rId60" Type="http://schemas.openxmlformats.org/officeDocument/2006/relationships/hyperlink" Target="http://www.ncbi.nlm.nih.gov/protein/22299578?report=fasta" TargetMode="External"/><Relationship Id="rId65" Type="http://schemas.openxmlformats.org/officeDocument/2006/relationships/hyperlink" Target="http://www.ncbi.nlm.nih.gov/protein/NP_681832.1" TargetMode="External"/><Relationship Id="rId81" Type="http://schemas.openxmlformats.org/officeDocument/2006/relationships/hyperlink" Target="http://www.ncbi.nlm.nih.gov/protein/NP_682023.1" TargetMode="External"/><Relationship Id="rId86" Type="http://schemas.openxmlformats.org/officeDocument/2006/relationships/hyperlink" Target="http://www.ncbi.nlm.nih.gov/protein/22299386?report=fasta" TargetMode="External"/><Relationship Id="rId130" Type="http://schemas.openxmlformats.org/officeDocument/2006/relationships/hyperlink" Target="http://www.biocyc.org/TELO197221/NEW-IMAGE?type=REACTION&amp;object=GLURS-RXN" TargetMode="External"/><Relationship Id="rId135" Type="http://schemas.openxmlformats.org/officeDocument/2006/relationships/hyperlink" Target="http://www.biocyc.org/TELO197221/NEW-IMAGE?type=REACTION&amp;object=UROGENIIISYN-RXN" TargetMode="External"/><Relationship Id="rId151" Type="http://schemas.openxmlformats.org/officeDocument/2006/relationships/hyperlink" Target="http://www.biocyc.org/TELO197221/NEW-IMAGE?type=REACTION&amp;object=ADENODEAMIN-RXN" TargetMode="External"/><Relationship Id="rId156" Type="http://schemas.openxmlformats.org/officeDocument/2006/relationships/hyperlink" Target="http://www.biocyc.org/TELO197221/NEW-IMAGE?type=REACTION&amp;object=1.18.1.2-RXN" TargetMode="External"/><Relationship Id="rId177" Type="http://schemas.openxmlformats.org/officeDocument/2006/relationships/hyperlink" Target="http://www.ncbi.nlm.nih.gov/protein/22298618?report=fasta" TargetMode="External"/><Relationship Id="rId198" Type="http://schemas.openxmlformats.org/officeDocument/2006/relationships/hyperlink" Target="http://www.ncbi.nlm.nih.gov/protein/NP_681667.1" TargetMode="External"/><Relationship Id="rId172" Type="http://schemas.openxmlformats.org/officeDocument/2006/relationships/hyperlink" Target="http://www.ncbi.nlm.nih.gov/protein/NP_682331.1" TargetMode="External"/><Relationship Id="rId193" Type="http://schemas.openxmlformats.org/officeDocument/2006/relationships/hyperlink" Target="http://www.ncbi.nlm.nih.gov/protein/22298274?report=fasta" TargetMode="External"/><Relationship Id="rId202" Type="http://schemas.openxmlformats.org/officeDocument/2006/relationships/hyperlink" Target="http://www.ncbi.nlm.nih.gov/protein/NP_682073.1" TargetMode="External"/><Relationship Id="rId207" Type="http://schemas.openxmlformats.org/officeDocument/2006/relationships/hyperlink" Target="http://www.ncbi.nlm.nih.gov/protein/22299802?report=fasta" TargetMode="External"/><Relationship Id="rId223" Type="http://schemas.openxmlformats.org/officeDocument/2006/relationships/hyperlink" Target="http://www.ncbi.nlm.nih.gov/protein/NP_683202.1" TargetMode="External"/><Relationship Id="rId228" Type="http://schemas.openxmlformats.org/officeDocument/2006/relationships/hyperlink" Target="http://www.ncbi.nlm.nih.gov/protein/22299816?report=fastahttp://www.ncbi.nlm.nih.gov/protein/22299816?report=fasta" TargetMode="External"/><Relationship Id="rId244" Type="http://schemas.openxmlformats.org/officeDocument/2006/relationships/hyperlink" Target="http://www.ncbi.nlm.nih.gov/protein/22299510?report=fasta" TargetMode="External"/><Relationship Id="rId249" Type="http://schemas.openxmlformats.org/officeDocument/2006/relationships/hyperlink" Target="http://www.ncbi.nlm.nih.gov/protein/NP_681626.1" TargetMode="External"/><Relationship Id="rId13" Type="http://schemas.openxmlformats.org/officeDocument/2006/relationships/hyperlink" Target="http://www.ncbi.nlm.nih.gov/protein/NP_681473.1" TargetMode="External"/><Relationship Id="rId18" Type="http://schemas.openxmlformats.org/officeDocument/2006/relationships/hyperlink" Target="http://www.ncbi.nlm.nih.gov/protein/22299379?report=fasta" TargetMode="External"/><Relationship Id="rId39" Type="http://schemas.openxmlformats.org/officeDocument/2006/relationships/hyperlink" Target="http://www.ncbi.nlm.nih.gov/protein/NP_681296.1" TargetMode="External"/><Relationship Id="rId109" Type="http://schemas.openxmlformats.org/officeDocument/2006/relationships/hyperlink" Target="http://www.ncbi.nlm.nih.gov/protein/NP_682357.1" TargetMode="External"/><Relationship Id="rId34" Type="http://schemas.openxmlformats.org/officeDocument/2006/relationships/hyperlink" Target="http://www.ncbi.nlm.nih.gov/protein/22299888?report=fasta" TargetMode="External"/><Relationship Id="rId50" Type="http://schemas.openxmlformats.org/officeDocument/2006/relationships/hyperlink" Target="http://www.ncbi.nlm.nih.gov/protein/22299698?report=fasta" TargetMode="External"/><Relationship Id="rId55" Type="http://schemas.openxmlformats.org/officeDocument/2006/relationships/hyperlink" Target="http://www.ncbi.nlm.nih.gov/protein/NP_681395.1" TargetMode="External"/><Relationship Id="rId76" Type="http://schemas.openxmlformats.org/officeDocument/2006/relationships/hyperlink" Target="http://www.ncbi.nlm.nih.gov/protein/22298947?report=fasta" TargetMode="External"/><Relationship Id="rId97" Type="http://schemas.openxmlformats.org/officeDocument/2006/relationships/hyperlink" Target="http://www.ncbi.nlm.nih.gov/protein/NP_680967.1" TargetMode="External"/><Relationship Id="rId104" Type="http://schemas.openxmlformats.org/officeDocument/2006/relationships/hyperlink" Target="http://www.ncbi.nlm.nih.gov/protein/22299387?report=fasta" TargetMode="External"/><Relationship Id="rId120" Type="http://schemas.openxmlformats.org/officeDocument/2006/relationships/hyperlink" Target="http://www.ncbi.nlm.nih.gov/protein/22298386?report=fasta" TargetMode="External"/><Relationship Id="rId125" Type="http://schemas.openxmlformats.org/officeDocument/2006/relationships/hyperlink" Target="http://www.biocyc.org/TELO197221/NEW-IMAGE?type=REACTION&amp;object=RXN-MG-PROTOPORPHYRIN-METHYLESTER-SYN" TargetMode="External"/><Relationship Id="rId141" Type="http://schemas.openxmlformats.org/officeDocument/2006/relationships/hyperlink" Target="http://www.biocyc.org/TELO197221/NEW-IMAGE?type=REACTION&amp;object=ISPH2-RXN" TargetMode="External"/><Relationship Id="rId146" Type="http://schemas.openxmlformats.org/officeDocument/2006/relationships/hyperlink" Target="http://www.biocyc.org/TELO197221/NEW-IMAGE?type=REACTION&amp;object=FARNESYLTRANSTRANSFERASE-RXN" TargetMode="External"/><Relationship Id="rId167" Type="http://schemas.openxmlformats.org/officeDocument/2006/relationships/hyperlink" Target="http://www.ncbi.nlm.nih.gov/protein/22299173?report=fasta" TargetMode="External"/><Relationship Id="rId188" Type="http://schemas.openxmlformats.org/officeDocument/2006/relationships/hyperlink" Target="http://www.ncbi.nlm.nih.gov/protein/NP_682847.1" TargetMode="External"/><Relationship Id="rId7" Type="http://schemas.openxmlformats.org/officeDocument/2006/relationships/hyperlink" Target="http://www.ncbi.nlm.nih.gov/protein/NP_682704.1" TargetMode="External"/><Relationship Id="rId71" Type="http://schemas.openxmlformats.org/officeDocument/2006/relationships/hyperlink" Target="http://www.ncbi.nlm.nih.gov/protein/NP_682973.1" TargetMode="External"/><Relationship Id="rId92" Type="http://schemas.openxmlformats.org/officeDocument/2006/relationships/hyperlink" Target="http://www.ncbi.nlm.nih.gov/protein/22298930?report=fasta" TargetMode="External"/><Relationship Id="rId162" Type="http://schemas.openxmlformats.org/officeDocument/2006/relationships/hyperlink" Target="http://www.biocyc.org/TELO197221/NEW-IMAGE?type=REACTION&amp;object=PYRNUTRANSHYDROGEN-RXN" TargetMode="External"/><Relationship Id="rId183" Type="http://schemas.openxmlformats.org/officeDocument/2006/relationships/hyperlink" Target="http://www.ncbi.nlm.nih.gov/protein/22299952?report=fasta" TargetMode="External"/><Relationship Id="rId213" Type="http://schemas.openxmlformats.org/officeDocument/2006/relationships/hyperlink" Target="http://www.ncbi.nlm.nih.gov/protein/NP_681982.1" TargetMode="External"/><Relationship Id="rId218" Type="http://schemas.openxmlformats.org/officeDocument/2006/relationships/hyperlink" Target="http://www.ncbi.nlm.nih.gov/protein/22298273?report=fasta" TargetMode="External"/><Relationship Id="rId234" Type="http://schemas.openxmlformats.org/officeDocument/2006/relationships/hyperlink" Target="http://www.ncbi.nlm.nih.gov/protein/22298273?report=fasta" TargetMode="External"/><Relationship Id="rId239" Type="http://schemas.openxmlformats.org/officeDocument/2006/relationships/hyperlink" Target="http://www.ncbi.nlm.nih.gov/protein/NP_683063.1" TargetMode="External"/><Relationship Id="rId2" Type="http://schemas.openxmlformats.org/officeDocument/2006/relationships/hyperlink" Target="http://www.ncbi.nlm.nih.gov/protein/22299049?report=fasta" TargetMode="External"/><Relationship Id="rId29" Type="http://schemas.openxmlformats.org/officeDocument/2006/relationships/hyperlink" Target="http://www.ncbi.nlm.nih.gov/protein/NP_682512.1" TargetMode="External"/><Relationship Id="rId250" Type="http://schemas.openxmlformats.org/officeDocument/2006/relationships/hyperlink" Target="http://www.ncbi.nlm.nih.gov/protein/22298379?report=fasta" TargetMode="External"/><Relationship Id="rId255" Type="http://schemas.openxmlformats.org/officeDocument/2006/relationships/printerSettings" Target="../printerSettings/printerSettings6.bin"/><Relationship Id="rId24" Type="http://schemas.openxmlformats.org/officeDocument/2006/relationships/hyperlink" Target="http://www.ncbi.nlm.nih.gov/protein/22297815?report=fasta" TargetMode="External"/><Relationship Id="rId40" Type="http://schemas.openxmlformats.org/officeDocument/2006/relationships/hyperlink" Target="http://www.ncbi.nlm.nih.gov/protein/22298049?report=fasta" TargetMode="External"/><Relationship Id="rId45" Type="http://schemas.openxmlformats.org/officeDocument/2006/relationships/hyperlink" Target="http://www.ncbi.nlm.nih.gov/protein/NP_681212.1" TargetMode="External"/><Relationship Id="rId66" Type="http://schemas.openxmlformats.org/officeDocument/2006/relationships/hyperlink" Target="http://www.ncbi.nlm.nih.gov/protein/22298585?report=fasta" TargetMode="External"/><Relationship Id="rId87" Type="http://schemas.openxmlformats.org/officeDocument/2006/relationships/hyperlink" Target="http://www.ncbi.nlm.nih.gov/protein/NP_682334.1" TargetMode="External"/><Relationship Id="rId110" Type="http://schemas.openxmlformats.org/officeDocument/2006/relationships/hyperlink" Target="http://www.ncbi.nlm.nih.gov/protein/22299110?report=fasta" TargetMode="External"/><Relationship Id="rId115" Type="http://schemas.openxmlformats.org/officeDocument/2006/relationships/hyperlink" Target="http://www.ncbi.nlm.nih.gov/protein/NP_681483.1" TargetMode="External"/><Relationship Id="rId131" Type="http://schemas.openxmlformats.org/officeDocument/2006/relationships/hyperlink" Target="http://www.biocyc.org/TELO197221/NEW-IMAGE?type=REACTION&amp;object=GLUTRNAREDUCT-RXN" TargetMode="External"/><Relationship Id="rId136" Type="http://schemas.openxmlformats.org/officeDocument/2006/relationships/hyperlink" Target="http://www.biocyc.org/TELO197221/NEW-IMAGE?type=REACTION&amp;object=DXS-RXN" TargetMode="External"/><Relationship Id="rId157" Type="http://schemas.openxmlformats.org/officeDocument/2006/relationships/hyperlink" Target="http://www.biocyc.org/TELO197221/NEW-IMAGE?type=REACTION&amp;object=RIBULOSE-BISPHOSPHATE-CARBOXYLASE-RXN" TargetMode="External"/><Relationship Id="rId178" Type="http://schemas.openxmlformats.org/officeDocument/2006/relationships/hyperlink" Target="http://www.ncbi.nlm.nih.gov/protein/NP_681234.1" TargetMode="External"/><Relationship Id="rId61" Type="http://schemas.openxmlformats.org/officeDocument/2006/relationships/hyperlink" Target="http://www.ncbi.nlm.nih.gov/protein/NP_681786.1" TargetMode="External"/><Relationship Id="rId82" Type="http://schemas.openxmlformats.org/officeDocument/2006/relationships/hyperlink" Target="http://www.ncbi.nlm.nih.gov/protein/22298776?report=fasta" TargetMode="External"/><Relationship Id="rId152" Type="http://schemas.openxmlformats.org/officeDocument/2006/relationships/hyperlink" Target="http://www.biocyc.org/TELO197221/NEW-IMAGE?type=REACTION&amp;object=RXN-7607" TargetMode="External"/><Relationship Id="rId173" Type="http://schemas.openxmlformats.org/officeDocument/2006/relationships/hyperlink" Target="http://www.ncbi.nlm.nih.gov/protein/22299084?report=fasta" TargetMode="External"/><Relationship Id="rId194" Type="http://schemas.openxmlformats.org/officeDocument/2006/relationships/hyperlink" Target="http://www.ncbi.nlm.nih.gov/protein/NP_682514.1" TargetMode="External"/><Relationship Id="rId199" Type="http://schemas.openxmlformats.org/officeDocument/2006/relationships/hyperlink" Target="http://www.ncbi.nlm.nih.gov/protein/22298420?report=fasta" TargetMode="External"/><Relationship Id="rId203" Type="http://schemas.openxmlformats.org/officeDocument/2006/relationships/hyperlink" Target="http://www.ncbi.nlm.nih.gov/protein/22298826?report=fasta" TargetMode="External"/><Relationship Id="rId208" Type="http://schemas.openxmlformats.org/officeDocument/2006/relationships/hyperlink" Target="http://www.ncbi.nlm.nih.gov/protein/NP_681166.1" TargetMode="External"/><Relationship Id="rId229" Type="http://schemas.openxmlformats.org/officeDocument/2006/relationships/hyperlink" Target="http://www.ncbi.nlm.nih.gov/protein/NP_681602.1" TargetMode="External"/><Relationship Id="rId19" Type="http://schemas.openxmlformats.org/officeDocument/2006/relationships/hyperlink" Target="http://www.ncbi.nlm.nih.gov/protein/NP_682203.1" TargetMode="External"/><Relationship Id="rId224" Type="http://schemas.openxmlformats.org/officeDocument/2006/relationships/hyperlink" Target="http://www.ncbi.nlm.nih.gov/protein/22299955?report=fasta" TargetMode="External"/><Relationship Id="rId240" Type="http://schemas.openxmlformats.org/officeDocument/2006/relationships/hyperlink" Target="http://www.ncbi.nlm.nih.gov/protein/22299816?report=fastahttp://www.ncbi.nlm.nih.gov/protein/22299816?report=fasta" TargetMode="External"/><Relationship Id="rId245" Type="http://schemas.openxmlformats.org/officeDocument/2006/relationships/hyperlink" Target="http://www.ncbi.nlm.nih.gov/protein/NP_683253.1" TargetMode="External"/><Relationship Id="rId14" Type="http://schemas.openxmlformats.org/officeDocument/2006/relationships/hyperlink" Target="http://www.ncbi.nlm.nih.gov/protein/22298226?report=fasta" TargetMode="External"/><Relationship Id="rId30" Type="http://schemas.openxmlformats.org/officeDocument/2006/relationships/hyperlink" Target="http://www.ncbi.nlm.nih.gov/protein/22299265?report=fasta" TargetMode="External"/><Relationship Id="rId35" Type="http://schemas.openxmlformats.org/officeDocument/2006/relationships/hyperlink" Target="http://www.ncbi.nlm.nih.gov/protein/NP_681365.1" TargetMode="External"/><Relationship Id="rId56" Type="http://schemas.openxmlformats.org/officeDocument/2006/relationships/hyperlink" Target="http://www.ncbi.nlm.nih.gov/protein/22298148?report=fasta" TargetMode="External"/><Relationship Id="rId77" Type="http://schemas.openxmlformats.org/officeDocument/2006/relationships/hyperlink" Target="http://www.ncbi.nlm.nih.gov/protein/NP_681768.1" TargetMode="External"/><Relationship Id="rId100" Type="http://schemas.openxmlformats.org/officeDocument/2006/relationships/hyperlink" Target="http://www.ncbi.nlm.nih.gov/protein/22299074?report=fasta" TargetMode="External"/><Relationship Id="rId105" Type="http://schemas.openxmlformats.org/officeDocument/2006/relationships/hyperlink" Target="http://www.ncbi.nlm.nih.gov/protein/NP_681803.1" TargetMode="External"/><Relationship Id="rId126" Type="http://schemas.openxmlformats.org/officeDocument/2006/relationships/hyperlink" Target="http://metacyc.org/META/NEW-IMAGE?type=REACTION&amp;object=RXN-13191" TargetMode="External"/><Relationship Id="rId147" Type="http://schemas.openxmlformats.org/officeDocument/2006/relationships/hyperlink" Target="http://metacyc.org/META/NEW-IMAGE?type=REACTION&amp;object=RXN-10625" TargetMode="External"/><Relationship Id="rId168" Type="http://schemas.openxmlformats.org/officeDocument/2006/relationships/hyperlink" Target="http://www.ncbi.nlm.nih.gov/protein/NP_682421.1" TargetMode="External"/><Relationship Id="rId8" Type="http://schemas.openxmlformats.org/officeDocument/2006/relationships/hyperlink" Target="Genome%20Project%20Poster.docx" TargetMode="External"/><Relationship Id="rId51" Type="http://schemas.openxmlformats.org/officeDocument/2006/relationships/hyperlink" Target="http://www.ncbi.nlm.nih.gov/protein/NP_681412.2" TargetMode="External"/><Relationship Id="rId72" Type="http://schemas.openxmlformats.org/officeDocument/2006/relationships/hyperlink" Target="http://www.ncbi.nlm.nih.gov/protein/22299726?report=fasta" TargetMode="External"/><Relationship Id="rId93" Type="http://schemas.openxmlformats.org/officeDocument/2006/relationships/hyperlink" Target="http://www.ncbi.nlm.nih.gov/protein/NP_682267.1" TargetMode="External"/><Relationship Id="rId98" Type="http://schemas.openxmlformats.org/officeDocument/2006/relationships/hyperlink" Target="http://www.ncbi.nlm.nih.gov/protein/22297720?report=fasta" TargetMode="External"/><Relationship Id="rId121" Type="http://schemas.openxmlformats.org/officeDocument/2006/relationships/hyperlink" Target="http://www.biocyc.org/TELO197221/NEW-IMAGE?type=REACTION&amp;object=UROGENDECARBOX-RXN" TargetMode="External"/><Relationship Id="rId142" Type="http://schemas.openxmlformats.org/officeDocument/2006/relationships/hyperlink" Target="http://www.biocyc.org/TELO197221/NEW-IMAGE?type=REACTION&amp;object=RXN0-884" TargetMode="External"/><Relationship Id="rId163" Type="http://schemas.openxmlformats.org/officeDocument/2006/relationships/hyperlink" Target="http://metacyc.org/META/NEW-IMAGE?type=REACTION&amp;object=RXN0-5224" TargetMode="External"/><Relationship Id="rId184" Type="http://schemas.openxmlformats.org/officeDocument/2006/relationships/hyperlink" Target="http://www.ncbi.nlm.nih.gov/protein/NP_682074.1" TargetMode="External"/><Relationship Id="rId189" Type="http://schemas.openxmlformats.org/officeDocument/2006/relationships/hyperlink" Target="http://www.ncbi.nlm.nih.gov/protein/22299600?report=fasta" TargetMode="External"/><Relationship Id="rId219" Type="http://schemas.openxmlformats.org/officeDocument/2006/relationships/hyperlink" Target="http://www.ncbi.nlm.nih.gov/protein/NP_681521.1" TargetMode="External"/><Relationship Id="rId3" Type="http://schemas.openxmlformats.org/officeDocument/2006/relationships/hyperlink" Target="v" TargetMode="External"/><Relationship Id="rId214" Type="http://schemas.openxmlformats.org/officeDocument/2006/relationships/hyperlink" Target="http://www.ncbi.nlm.nih.gov/protein/22298735?report=fasta" TargetMode="External"/><Relationship Id="rId230" Type="http://schemas.openxmlformats.org/officeDocument/2006/relationships/hyperlink" Target="http://www.ncbi.nlm.nih.gov/protein/22298355?report=fasta" TargetMode="External"/><Relationship Id="rId235" Type="http://schemas.openxmlformats.org/officeDocument/2006/relationships/hyperlink" Target="http://www.ncbi.nlm.nih.gov/protein/NP_682514.1" TargetMode="External"/><Relationship Id="rId251" Type="http://schemas.openxmlformats.org/officeDocument/2006/relationships/hyperlink" Target="http://www.ncbi.nlm.nih.gov/protein/499369635?report=genbank&amp;log$=protalign&amp;blast_rank=1&amp;RID=1AD623J4016" TargetMode="External"/><Relationship Id="rId25" Type="http://schemas.openxmlformats.org/officeDocument/2006/relationships/hyperlink" Target="http://www.ncbi.nlm.nih.gov/protein/NP_681241.1" TargetMode="External"/><Relationship Id="rId46" Type="http://schemas.openxmlformats.org/officeDocument/2006/relationships/hyperlink" Target="http://www.ncbi.nlm.nih.gov/protein/22297965?report=fasta" TargetMode="External"/><Relationship Id="rId67" Type="http://schemas.openxmlformats.org/officeDocument/2006/relationships/hyperlink" Target="http://www.ncbi.nlm.nih.gov/protein/NP_682193.1" TargetMode="External"/><Relationship Id="rId116" Type="http://schemas.openxmlformats.org/officeDocument/2006/relationships/hyperlink" Target="http://www.ncbi.nlm.nih.gov/protein/22298236?report=fasta" TargetMode="External"/><Relationship Id="rId137" Type="http://schemas.openxmlformats.org/officeDocument/2006/relationships/hyperlink" Target="http://www.biocyc.org/TELO197221/NEW-IMAGE?type=REACTION&amp;object=DXPREDISOM-RXN" TargetMode="External"/><Relationship Id="rId158" Type="http://schemas.openxmlformats.org/officeDocument/2006/relationships/hyperlink" Target="http://www.biocyc.org/TELO197221/NEW-IMAGE?type=REACTION&amp;object=1.2.1.13-RXN" TargetMode="External"/><Relationship Id="rId20" Type="http://schemas.openxmlformats.org/officeDocument/2006/relationships/hyperlink" Target="http://www.ncbi.nlm.nih.gov/protein/22298956?report=fasta" TargetMode="External"/><Relationship Id="rId41" Type="http://schemas.openxmlformats.org/officeDocument/2006/relationships/hyperlink" Target="http://www.ncbi.nlm.nih.gov/protein/NP_682528.1" TargetMode="External"/><Relationship Id="rId62" Type="http://schemas.openxmlformats.org/officeDocument/2006/relationships/hyperlink" Target="http://www.ncbi.nlm.nih.gov/protein/22298539?report=fasta" TargetMode="External"/><Relationship Id="rId83" Type="http://schemas.openxmlformats.org/officeDocument/2006/relationships/hyperlink" Target="http://www.ncbi.nlm.nih.gov/protein/NP_682062.1" TargetMode="External"/><Relationship Id="rId88" Type="http://schemas.openxmlformats.org/officeDocument/2006/relationships/hyperlink" Target="http://www.ncbi.nlm.nih.gov/protein/22299087?report=fasta" TargetMode="External"/><Relationship Id="rId111" Type="http://schemas.openxmlformats.org/officeDocument/2006/relationships/hyperlink" Target="http://www.ncbi.nlm.nih.gov/protein/NP_682001.1" TargetMode="External"/><Relationship Id="rId132" Type="http://schemas.openxmlformats.org/officeDocument/2006/relationships/hyperlink" Target="http://www.biocyc.org/TELO197221/NEW-IMAGE?type=REACTION&amp;object=GSAAMINOTRANS-RXN" TargetMode="External"/><Relationship Id="rId153" Type="http://schemas.openxmlformats.org/officeDocument/2006/relationships/hyperlink" Target="http://www.biocyc.org/TELO197221/NEW-IMAGE?type=REACTION&amp;object=PSII-RXN" TargetMode="External"/><Relationship Id="rId174" Type="http://schemas.openxmlformats.org/officeDocument/2006/relationships/hyperlink" Target="http://www.ncbi.nlm.nih.gov/protein/NP_682842.1" TargetMode="External"/><Relationship Id="rId179" Type="http://schemas.openxmlformats.org/officeDocument/2006/relationships/hyperlink" Target="http://www.ncbi.nlm.nih.gov/protein/22297987?report=fasta" TargetMode="External"/><Relationship Id="rId195" Type="http://schemas.openxmlformats.org/officeDocument/2006/relationships/hyperlink" Target="http://www.ncbi.nlm.nih.gov/protein/22299267?report=fasta" TargetMode="External"/><Relationship Id="rId209" Type="http://schemas.openxmlformats.org/officeDocument/2006/relationships/hyperlink" Target="http://www.ncbi.nlm.nih.gov/protein/22297919?report=fasta" TargetMode="External"/><Relationship Id="rId190" Type="http://schemas.openxmlformats.org/officeDocument/2006/relationships/hyperlink" Target="http://www.ncbi.nlm.nih.gov/protein/NP_681520.1" TargetMode="External"/><Relationship Id="rId204" Type="http://schemas.openxmlformats.org/officeDocument/2006/relationships/hyperlink" Target="http://www.ncbi.nlm.nih.gov/protein/NP_682332.1" TargetMode="External"/><Relationship Id="rId220" Type="http://schemas.openxmlformats.org/officeDocument/2006/relationships/hyperlink" Target="http://www.ncbi.nlm.nih.gov/protein/22298274?report=fasta" TargetMode="External"/><Relationship Id="rId225" Type="http://schemas.openxmlformats.org/officeDocument/2006/relationships/hyperlink" Target="http://www.ncbi.nlm.nih.gov/protein/NP_680988.1" TargetMode="External"/><Relationship Id="rId241" Type="http://schemas.openxmlformats.org/officeDocument/2006/relationships/hyperlink" Target="http://www.ncbi.nlm.nih.gov/protein/YP_654185.1" TargetMode="External"/><Relationship Id="rId246" Type="http://schemas.openxmlformats.org/officeDocument/2006/relationships/hyperlink" Target="http://www.ncbi.nlm.nih.gov/protein/22300006?report=fasta" TargetMode="External"/><Relationship Id="rId15" Type="http://schemas.openxmlformats.org/officeDocument/2006/relationships/hyperlink" Target="http://www.ncbi.nlm.nih.gov/protein/NP_681164.1" TargetMode="External"/><Relationship Id="rId36" Type="http://schemas.openxmlformats.org/officeDocument/2006/relationships/hyperlink" Target="http://www.ncbi.nlm.nih.gov/protein/22298118?report=fasta" TargetMode="External"/><Relationship Id="rId57" Type="http://schemas.openxmlformats.org/officeDocument/2006/relationships/hyperlink" Target="http://www.ncbi.nlm.nih.gov/protein/NP_681290.1" TargetMode="External"/><Relationship Id="rId106" Type="http://schemas.openxmlformats.org/officeDocument/2006/relationships/hyperlink" Target="http://www.ncbi.nlm.nih.gov/protein/22298556?report=fasta" TargetMode="External"/><Relationship Id="rId127" Type="http://schemas.openxmlformats.org/officeDocument/2006/relationships/hyperlink" Target="http://www.biocyc.org/TELO197221/NEW-IMAGE?type=REACTION&amp;object=RXN1F-72" TargetMode="External"/><Relationship Id="rId10" Type="http://schemas.openxmlformats.org/officeDocument/2006/relationships/hyperlink" Target="http://www.ncbi.nlm.nih.gov/protein/22298819?report=fasta" TargetMode="External"/><Relationship Id="rId31" Type="http://schemas.openxmlformats.org/officeDocument/2006/relationships/hyperlink" Target="http://www.ncbi.nlm.nih.gov/protein/NP_682635.1" TargetMode="External"/><Relationship Id="rId52" Type="http://schemas.openxmlformats.org/officeDocument/2006/relationships/hyperlink" Target="http://www.ncbi.nlm.nih.gov/protein/161485769?report=fasta" TargetMode="External"/><Relationship Id="rId73" Type="http://schemas.openxmlformats.org/officeDocument/2006/relationships/hyperlink" Target="http://www.ncbi.nlm.nih.gov/protein/NP_680811.1" TargetMode="External"/><Relationship Id="rId78" Type="http://schemas.openxmlformats.org/officeDocument/2006/relationships/hyperlink" Target="http://www.ncbi.nlm.nih.gov/protein/22298521?report=fasta" TargetMode="External"/><Relationship Id="rId94" Type="http://schemas.openxmlformats.org/officeDocument/2006/relationships/hyperlink" Target="http://www.ncbi.nlm.nih.gov/protein/22299020?report=fasta" TargetMode="External"/><Relationship Id="rId99" Type="http://schemas.openxmlformats.org/officeDocument/2006/relationships/hyperlink" Target="http://www.ncbi.nlm.nih.gov/protein/NP_682321.1" TargetMode="External"/><Relationship Id="rId101" Type="http://schemas.openxmlformats.org/officeDocument/2006/relationships/hyperlink" Target="http://www.ncbi.nlm.nih.gov/protein/NP_682333.1" TargetMode="External"/><Relationship Id="rId122" Type="http://schemas.openxmlformats.org/officeDocument/2006/relationships/hyperlink" Target="http://www.biocyc.org/TELO197221/NEW-IMAGE?type=REACTION&amp;object=RXN0-1461" TargetMode="External"/><Relationship Id="rId143" Type="http://schemas.openxmlformats.org/officeDocument/2006/relationships/hyperlink" Target="http://www.biocyc.org/TELO197221/NEW-IMAGE?type=REACTION&amp;object=IPPISOM-RXN" TargetMode="External"/><Relationship Id="rId148" Type="http://schemas.openxmlformats.org/officeDocument/2006/relationships/hyperlink" Target="http://www.biocyc.org/TELO197221/NEW-IMAGE?type=REACTION&amp;object=CATAL-RXN" TargetMode="External"/><Relationship Id="rId164" Type="http://schemas.openxmlformats.org/officeDocument/2006/relationships/hyperlink" Target="http://www.ncbi.nlm.nih.gov/protein/NP_681245.1" TargetMode="External"/><Relationship Id="rId169" Type="http://schemas.openxmlformats.org/officeDocument/2006/relationships/hyperlink" Target="http://www.ncbi.nlm.nih.gov/protein/22299174?report=fasta" TargetMode="External"/><Relationship Id="rId185" Type="http://schemas.openxmlformats.org/officeDocument/2006/relationships/hyperlink" Target="http://www.ncbi.nlm.nih.gov/protein/22298827?report=fasta" TargetMode="External"/><Relationship Id="rId4" Type="http://schemas.openxmlformats.org/officeDocument/2006/relationships/hyperlink" Target="http://www.ncbi.nlm.nih.gov/protein/22299047?report=fasta" TargetMode="External"/><Relationship Id="rId9" Type="http://schemas.openxmlformats.org/officeDocument/2006/relationships/hyperlink" Target="http://www.ncbi.nlm.nih.gov/protein/NP_682066.1" TargetMode="External"/><Relationship Id="rId180" Type="http://schemas.openxmlformats.org/officeDocument/2006/relationships/hyperlink" Target="http://www.ncbi.nlm.nih.gov/protein/NP_682865.1" TargetMode="External"/><Relationship Id="rId210" Type="http://schemas.openxmlformats.org/officeDocument/2006/relationships/hyperlink" Target="http://www.biocyc.org/TELO197221/NEW-IMAGE?type=REACTION&amp;object=RXN0-882" TargetMode="External"/><Relationship Id="rId215" Type="http://schemas.openxmlformats.org/officeDocument/2006/relationships/hyperlink" Target="http://www.ncbi.nlm.nih.gov/protein/NP_681667.1" TargetMode="External"/><Relationship Id="rId236" Type="http://schemas.openxmlformats.org/officeDocument/2006/relationships/hyperlink" Target="http://www.ncbi.nlm.nih.gov/protein/22299267?report=fasta" TargetMode="External"/><Relationship Id="rId26" Type="http://schemas.openxmlformats.org/officeDocument/2006/relationships/hyperlink" Target="http://www.ncbi.nlm.nih.gov/protein/22297994?report=fasta" TargetMode="External"/><Relationship Id="rId231" Type="http://schemas.openxmlformats.org/officeDocument/2006/relationships/hyperlink" Target="http://www.ncbi.nlm.nih.gov/protein/NP_681749.1" TargetMode="External"/><Relationship Id="rId252" Type="http://schemas.openxmlformats.org/officeDocument/2006/relationships/hyperlink" Target="http://www.ncbi.nlm.nih.gov/protein/499369635?report=fasta" TargetMode="External"/><Relationship Id="rId47" Type="http://schemas.openxmlformats.org/officeDocument/2006/relationships/hyperlink" Target="http://www.ncbi.nlm.nih.gov/protein/NP_682436.1" TargetMode="External"/><Relationship Id="rId68" Type="http://schemas.openxmlformats.org/officeDocument/2006/relationships/hyperlink" Target="http://www.ncbi.nlm.nih.gov/protein/22298946?report=fasta" TargetMode="External"/><Relationship Id="rId89" Type="http://schemas.openxmlformats.org/officeDocument/2006/relationships/hyperlink" Target="http://www.ncbi.nlm.nih.gov/protein/NP_682803.1" TargetMode="External"/><Relationship Id="rId112" Type="http://schemas.openxmlformats.org/officeDocument/2006/relationships/hyperlink" Target="http://www.ncbi.nlm.nih.gov/protein/22298754?report=fasta" TargetMode="External"/><Relationship Id="rId133" Type="http://schemas.openxmlformats.org/officeDocument/2006/relationships/hyperlink" Target="http://www.biocyc.org/TELO197221/NEW-IMAGE?type=REACTION&amp;object=PORPHOBILSYNTH-RXN" TargetMode="External"/><Relationship Id="rId154" Type="http://schemas.openxmlformats.org/officeDocument/2006/relationships/hyperlink" Target="http://www.biocyc.org/TELO197221/NEW-IMAGE?type=REACTION&amp;object=PLASTOQUINOL--PLASTOCYANIN-REDUCTASE-RXN" TargetMode="External"/><Relationship Id="rId175" Type="http://schemas.openxmlformats.org/officeDocument/2006/relationships/hyperlink" Target="http://www.ncbi.nlm.nih.gov/protein/22299595?report=fasta" TargetMode="External"/><Relationship Id="rId196" Type="http://schemas.openxmlformats.org/officeDocument/2006/relationships/hyperlink" Target="http://www.ncbi.nlm.nih.gov/protein/NP_683201.1" TargetMode="External"/><Relationship Id="rId200" Type="http://schemas.openxmlformats.org/officeDocument/2006/relationships/hyperlink" Target="http://www.ncbi.nlm.nih.gov/protein/NP_681521.1" TargetMode="External"/><Relationship Id="rId16" Type="http://schemas.openxmlformats.org/officeDocument/2006/relationships/hyperlink" Target="http://www.ncbi.nlm.nih.gov/protein/22297917?report=fasta" TargetMode="External"/><Relationship Id="rId221" Type="http://schemas.openxmlformats.org/officeDocument/2006/relationships/hyperlink" Target="http://www.ncbi.nlm.nih.gov/protein/NP_683194.1" TargetMode="External"/><Relationship Id="rId242" Type="http://schemas.openxmlformats.org/officeDocument/2006/relationships/hyperlink" Target="http://www.ncbi.nlm.nih.gov/protein/109150052?report=fasta" TargetMode="External"/><Relationship Id="rId37" Type="http://schemas.openxmlformats.org/officeDocument/2006/relationships/hyperlink" Target="http://www.ncbi.nlm.nih.gov/protein/NP_682329.1" TargetMode="External"/><Relationship Id="rId58" Type="http://schemas.openxmlformats.org/officeDocument/2006/relationships/hyperlink" Target="http://www.ncbi.nlm.nih.gov/protein/22298043?report=fasta" TargetMode="External"/><Relationship Id="rId79" Type="http://schemas.openxmlformats.org/officeDocument/2006/relationships/hyperlink" Target="http://www.ncbi.nlm.nih.gov/protein/NP_683180.1" TargetMode="External"/><Relationship Id="rId102" Type="http://schemas.openxmlformats.org/officeDocument/2006/relationships/hyperlink" Target="http://www.ncbi.nlm.nih.gov/protein/22299086?report=fasta" TargetMode="External"/><Relationship Id="rId123" Type="http://schemas.openxmlformats.org/officeDocument/2006/relationships/hyperlink" Target="http://www.biocyc.org/TELO197221/NEW-IMAGE?type=REACTION&amp;object=PROTOPORGENOXI-RXN" TargetMode="External"/><Relationship Id="rId144" Type="http://schemas.openxmlformats.org/officeDocument/2006/relationships/hyperlink" Target="http://metacyc.org/META/NEW-IMAGE?type=REACTION&amp;object=GPPSYN-RXN" TargetMode="External"/><Relationship Id="rId90" Type="http://schemas.openxmlformats.org/officeDocument/2006/relationships/hyperlink" Target="http://www.ncbi.nlm.nih.gov/protein/22299556?report=fasta" TargetMode="External"/><Relationship Id="rId165" Type="http://schemas.openxmlformats.org/officeDocument/2006/relationships/hyperlink" Target="http://www.ncbi.nlm.nih.gov/protein/22297998?report=fasta" TargetMode="External"/><Relationship Id="rId186" Type="http://schemas.openxmlformats.org/officeDocument/2006/relationships/hyperlink" Target="http://www.ncbi.nlm.nih.gov/protein/NP_682075.1" TargetMode="External"/><Relationship Id="rId211" Type="http://schemas.openxmlformats.org/officeDocument/2006/relationships/hyperlink" Target="http://www.ncbi.nlm.nih.gov/protein/NP_682510.1" TargetMode="External"/><Relationship Id="rId232" Type="http://schemas.openxmlformats.org/officeDocument/2006/relationships/hyperlink" Target="http://www.ncbi.nlm.nih.gov/protein/22298502?report=fasta" TargetMode="External"/><Relationship Id="rId253" Type="http://schemas.openxmlformats.org/officeDocument/2006/relationships/hyperlink" Target="http://www.ncbi.nlm.nih.gov/protein/499369353?report=genbank&amp;log$=protalign&amp;blast_rank=1&amp;RID=1ADCMZFU014" TargetMode="External"/><Relationship Id="rId27" Type="http://schemas.openxmlformats.org/officeDocument/2006/relationships/hyperlink" Target="http://www.ncbi.nlm.nih.gov/protein/NP_682216.1" TargetMode="External"/><Relationship Id="rId48" Type="http://schemas.openxmlformats.org/officeDocument/2006/relationships/hyperlink" Target="http://www.ncbi.nlm.nih.gov/protein/22299189?report=fasta" TargetMode="External"/><Relationship Id="rId69" Type="http://schemas.openxmlformats.org/officeDocument/2006/relationships/hyperlink" Target="http://www.ncbi.nlm.nih.gov/protein/NP_682973.1" TargetMode="External"/><Relationship Id="rId113" Type="http://schemas.openxmlformats.org/officeDocument/2006/relationships/hyperlink" Target="http://www.ncbi.nlm.nih.gov/protein/NP_681484.1" TargetMode="External"/><Relationship Id="rId134" Type="http://schemas.openxmlformats.org/officeDocument/2006/relationships/hyperlink" Target="http://www.biocyc.org/TELO197221/NEW-IMAGE?type=REACTION&amp;object=OHMETHYLBILANESYN-RXN" TargetMode="External"/><Relationship Id="rId80" Type="http://schemas.openxmlformats.org/officeDocument/2006/relationships/hyperlink" Target="http://www.ncbi.nlm.nih.gov/protein/22299933?report=fasta" TargetMode="External"/><Relationship Id="rId155" Type="http://schemas.openxmlformats.org/officeDocument/2006/relationships/hyperlink" Target="http://www.biocyc.org/TELO197221/NEW-IMAGE?type=REACTION&amp;object=RXN490-3650" TargetMode="External"/><Relationship Id="rId176" Type="http://schemas.openxmlformats.org/officeDocument/2006/relationships/hyperlink" Target="http://www.ncbi.nlm.nih.gov/protein/NP_681865.1" TargetMode="External"/><Relationship Id="rId197" Type="http://schemas.openxmlformats.org/officeDocument/2006/relationships/hyperlink" Target="http://www.ncbi.nlm.nih.gov/protein/22299954?report=fasta" TargetMode="External"/><Relationship Id="rId201" Type="http://schemas.openxmlformats.org/officeDocument/2006/relationships/hyperlink" Target="http://www.ncbi.nlm.nih.gov/protein/22298274?report=fasta" TargetMode="External"/><Relationship Id="rId222" Type="http://schemas.openxmlformats.org/officeDocument/2006/relationships/hyperlink" Target="http://www.ncbi.nlm.nih.gov/protein/22299947?report=fasta" TargetMode="External"/><Relationship Id="rId243" Type="http://schemas.openxmlformats.org/officeDocument/2006/relationships/hyperlink" Target="http://www.ncbi.nlm.nih.gov/protein/NP_682757.1" TargetMode="External"/><Relationship Id="rId17" Type="http://schemas.openxmlformats.org/officeDocument/2006/relationships/hyperlink" Target="http://www.ncbi.nlm.nih.gov/protein/NP_682626.1" TargetMode="External"/><Relationship Id="rId38" Type="http://schemas.openxmlformats.org/officeDocument/2006/relationships/hyperlink" Target="http://www.ncbi.nlm.nih.gov/protein/22299082?report=fasta" TargetMode="External"/><Relationship Id="rId59" Type="http://schemas.openxmlformats.org/officeDocument/2006/relationships/hyperlink" Target="http://www.ncbi.nlm.nih.gov/protein/NP_682825.1" TargetMode="External"/><Relationship Id="rId103" Type="http://schemas.openxmlformats.org/officeDocument/2006/relationships/hyperlink" Target="http://www.ncbi.nlm.nih.gov/protein/NP_682634.1" TargetMode="External"/><Relationship Id="rId124" Type="http://schemas.openxmlformats.org/officeDocument/2006/relationships/hyperlink" Target="http://www.biocyc.org/TELO197221/NEW-IMAGE?type=REACTION&amp;object=RXN1F-20" TargetMode="External"/></Relationships>
</file>

<file path=xl/worksheets/_rels/sheet7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ncbi.nlm.nih.gov/protein/22298818?report=fasta" TargetMode="External"/><Relationship Id="rId117" Type="http://schemas.openxmlformats.org/officeDocument/2006/relationships/hyperlink" Target="http://www.ncbi.nlm.nih.gov/protein/22299236?report=fasta" TargetMode="External"/><Relationship Id="rId21" Type="http://schemas.openxmlformats.org/officeDocument/2006/relationships/hyperlink" Target="http://www.ncbi.nlm.nih.gov/protein/NP_682996.1" TargetMode="External"/><Relationship Id="rId42" Type="http://schemas.openxmlformats.org/officeDocument/2006/relationships/hyperlink" Target="http://www.biocyc.org/TELO197221/NEW-IMAGE?type=REACTION&amp;object=ACETYL-COA-CARBOXYLTRANSFER-RXN" TargetMode="External"/><Relationship Id="rId47" Type="http://schemas.openxmlformats.org/officeDocument/2006/relationships/hyperlink" Target="http://www.biocyc.org/TELO197221/NEW-IMAGE?type=REACTION&amp;object=PHOSPHAGLYPSYN-RXN" TargetMode="External"/><Relationship Id="rId63" Type="http://schemas.openxmlformats.org/officeDocument/2006/relationships/hyperlink" Target="http://www.ncbi.nlm.nih.gov/protein/22298164?report=fasta" TargetMode="External"/><Relationship Id="rId68" Type="http://schemas.openxmlformats.org/officeDocument/2006/relationships/hyperlink" Target="http://www.ncbi.nlm.nih.gov/protein/NP_682661.1" TargetMode="External"/><Relationship Id="rId84" Type="http://schemas.openxmlformats.org/officeDocument/2006/relationships/hyperlink" Target="http://www.ncbi.nlm.nih.gov/protein/NP_682292.1" TargetMode="External"/><Relationship Id="rId89" Type="http://schemas.openxmlformats.org/officeDocument/2006/relationships/hyperlink" Target="http://www.ncbi.nlm.nih.gov/protein/22299045?report=fasta" TargetMode="External"/><Relationship Id="rId112" Type="http://schemas.openxmlformats.org/officeDocument/2006/relationships/hyperlink" Target="http://www.ncbi.nlm.nih.gov/protein/NP_682581.1" TargetMode="External"/><Relationship Id="rId133" Type="http://schemas.openxmlformats.org/officeDocument/2006/relationships/hyperlink" Target="http://www.ncbi.nlm.nih.gov/protein/NP_681635.1" TargetMode="External"/><Relationship Id="rId16" Type="http://schemas.openxmlformats.org/officeDocument/2006/relationships/hyperlink" Target="http://www.ncbi.nlm.nih.gov/protein/22299397?report=fasta" TargetMode="External"/><Relationship Id="rId107" Type="http://schemas.openxmlformats.org/officeDocument/2006/relationships/hyperlink" Target="http://www.ncbi.nlm.nih.gov/protein/22299334?report=fasta" TargetMode="External"/><Relationship Id="rId11" Type="http://schemas.openxmlformats.org/officeDocument/2006/relationships/hyperlink" Target="http://www.ncbi.nlm.nih.gov/protein/NP_681634.2" TargetMode="External"/><Relationship Id="rId32" Type="http://schemas.openxmlformats.org/officeDocument/2006/relationships/hyperlink" Target="http://www.ncbi.nlm.nih.gov/protein/NP_682443.1" TargetMode="External"/><Relationship Id="rId37" Type="http://schemas.openxmlformats.org/officeDocument/2006/relationships/hyperlink" Target="http://www.ncbi.nlm.nih.gov/protein/NP_682509.1" TargetMode="External"/><Relationship Id="rId53" Type="http://schemas.openxmlformats.org/officeDocument/2006/relationships/hyperlink" Target="http://www.ncbi.nlm.nih.gov/protein/22299414?report=fasta" TargetMode="External"/><Relationship Id="rId58" Type="http://schemas.openxmlformats.org/officeDocument/2006/relationships/hyperlink" Target="http://www.ncbi.nlm.nih.gov/protein/NP_681411.1" TargetMode="External"/><Relationship Id="rId74" Type="http://schemas.openxmlformats.org/officeDocument/2006/relationships/hyperlink" Target="http://www.ncbi.nlm.nih.gov/protein/NP_681411.1" TargetMode="External"/><Relationship Id="rId79" Type="http://schemas.openxmlformats.org/officeDocument/2006/relationships/hyperlink" Target="http://www.ncbi.nlm.nih.gov/protein/22298164?report=fasta" TargetMode="External"/><Relationship Id="rId102" Type="http://schemas.openxmlformats.org/officeDocument/2006/relationships/hyperlink" Target="http://www.ncbi.nlm.nih.gov/protein/NP_682581.1" TargetMode="External"/><Relationship Id="rId123" Type="http://schemas.openxmlformats.org/officeDocument/2006/relationships/hyperlink" Target="http://www.ncbi.nlm.nih.gov/protein/22299236?report=fasta" TargetMode="External"/><Relationship Id="rId128" Type="http://schemas.openxmlformats.org/officeDocument/2006/relationships/hyperlink" Target="http://www.ncbi.nlm.nih.gov/protein/NP_682483.1" TargetMode="External"/><Relationship Id="rId5" Type="http://schemas.openxmlformats.org/officeDocument/2006/relationships/hyperlink" Target="http://www.ncbi.nlm.nih.gov/protein/NP_682598.1" TargetMode="External"/><Relationship Id="rId90" Type="http://schemas.openxmlformats.org/officeDocument/2006/relationships/hyperlink" Target="http://www.ncbi.nlm.nih.gov/protein/NP_682292.1" TargetMode="External"/><Relationship Id="rId95" Type="http://schemas.openxmlformats.org/officeDocument/2006/relationships/hyperlink" Target="http://www.ncbi.nlm.nih.gov/protein/22299045?report=fasta" TargetMode="External"/><Relationship Id="rId14" Type="http://schemas.openxmlformats.org/officeDocument/2006/relationships/hyperlink" Target="http://www.ncbi.nlm.nih.gov/protein/22297586?report=fasta" TargetMode="External"/><Relationship Id="rId22" Type="http://schemas.openxmlformats.org/officeDocument/2006/relationships/hyperlink" Target="http://www.ncbi.nlm.nih.gov/protein/22299749?report=fasta" TargetMode="External"/><Relationship Id="rId27" Type="http://schemas.openxmlformats.org/officeDocument/2006/relationships/hyperlink" Target="http://www.ncbi.nlm.nih.gov/protein/NP_682085.1" TargetMode="External"/><Relationship Id="rId30" Type="http://schemas.openxmlformats.org/officeDocument/2006/relationships/hyperlink" Target="http://www.ncbi.nlm.nih.gov/protein/22299923?report=fasta" TargetMode="External"/><Relationship Id="rId35" Type="http://schemas.openxmlformats.org/officeDocument/2006/relationships/hyperlink" Target="http://www.ncbi.nlm.nih.gov/protein/22299196?report=fasta" TargetMode="External"/><Relationship Id="rId43" Type="http://schemas.openxmlformats.org/officeDocument/2006/relationships/hyperlink" Target="http://www.biocyc.org/TELO197221/NEW-IMAGE?type=REACTION&amp;object=GLYC3PDEHYDROGBIOSYN-RXN" TargetMode="External"/><Relationship Id="rId48" Type="http://schemas.openxmlformats.org/officeDocument/2006/relationships/hyperlink" Target="http://www.biocyc.org/TELO197221/NEW-IMAGE?type=REACTION&amp;object=PGPPHOSPHA-RXN" TargetMode="External"/><Relationship Id="rId56" Type="http://schemas.openxmlformats.org/officeDocument/2006/relationships/hyperlink" Target="http://www.ncbi.nlm.nih.gov/protein/NP_682661.1" TargetMode="External"/><Relationship Id="rId64" Type="http://schemas.openxmlformats.org/officeDocument/2006/relationships/hyperlink" Target="http://www.ncbi.nlm.nih.gov/protein/NP_682661.1" TargetMode="External"/><Relationship Id="rId69" Type="http://schemas.openxmlformats.org/officeDocument/2006/relationships/hyperlink" Target="http://www.ncbi.nlm.nih.gov/protein/22299414?report=fasta" TargetMode="External"/><Relationship Id="rId77" Type="http://schemas.openxmlformats.org/officeDocument/2006/relationships/hyperlink" Target="http://www.ncbi.nlm.nih.gov/protein/22299414?report=fasta" TargetMode="External"/><Relationship Id="rId100" Type="http://schemas.openxmlformats.org/officeDocument/2006/relationships/hyperlink" Target="http://www.ncbi.nlm.nih.gov/protein/NP_682581.1" TargetMode="External"/><Relationship Id="rId105" Type="http://schemas.openxmlformats.org/officeDocument/2006/relationships/hyperlink" Target="http://www.ncbi.nlm.nih.gov/protein/22299334?report=fasta" TargetMode="External"/><Relationship Id="rId113" Type="http://schemas.openxmlformats.org/officeDocument/2006/relationships/hyperlink" Target="http://www.ncbi.nlm.nih.gov/protein/22299334?report=fasta" TargetMode="External"/><Relationship Id="rId118" Type="http://schemas.openxmlformats.org/officeDocument/2006/relationships/hyperlink" Target="http://www.ncbi.nlm.nih.gov/protein/NP_682483.1" TargetMode="External"/><Relationship Id="rId126" Type="http://schemas.openxmlformats.org/officeDocument/2006/relationships/hyperlink" Target="http://www.ncbi.nlm.nih.gov/protein/NP_682483.1" TargetMode="External"/><Relationship Id="rId134" Type="http://schemas.openxmlformats.org/officeDocument/2006/relationships/hyperlink" Target="http://www.ncbi.nlm.nih.gov/protein/22298388?report=fasta" TargetMode="External"/><Relationship Id="rId8" Type="http://schemas.openxmlformats.org/officeDocument/2006/relationships/hyperlink" Target="http://www.ncbi.nlm.nih.gov/protein/22297585?report=fasta" TargetMode="External"/><Relationship Id="rId51" Type="http://schemas.openxmlformats.org/officeDocument/2006/relationships/hyperlink" Target="http://www.ncbi.nlm.nih.gov/protein/22298388?report=fasta" TargetMode="External"/><Relationship Id="rId72" Type="http://schemas.openxmlformats.org/officeDocument/2006/relationships/hyperlink" Target="http://www.ncbi.nlm.nih.gov/protein/NP_682661.1" TargetMode="External"/><Relationship Id="rId80" Type="http://schemas.openxmlformats.org/officeDocument/2006/relationships/hyperlink" Target="http://www.ncbi.nlm.nih.gov/protein/NP_682661.1" TargetMode="External"/><Relationship Id="rId85" Type="http://schemas.openxmlformats.org/officeDocument/2006/relationships/hyperlink" Target="http://www.ncbi.nlm.nih.gov/protein/22299045?report=fasta" TargetMode="External"/><Relationship Id="rId93" Type="http://schemas.openxmlformats.org/officeDocument/2006/relationships/hyperlink" Target="http://www.ncbi.nlm.nih.gov/protein/22299045?report=fasta" TargetMode="External"/><Relationship Id="rId98" Type="http://schemas.openxmlformats.org/officeDocument/2006/relationships/hyperlink" Target="http://www.ncbi.nlm.nih.gov/protein/NP_682292.1" TargetMode="External"/><Relationship Id="rId121" Type="http://schemas.openxmlformats.org/officeDocument/2006/relationships/hyperlink" Target="http://www.ncbi.nlm.nih.gov/protein/22299236?report=fasta" TargetMode="External"/><Relationship Id="rId3" Type="http://schemas.openxmlformats.org/officeDocument/2006/relationships/hyperlink" Target="http://www.ncbi.nlm.nih.gov/protein/NP_682433.1" TargetMode="External"/><Relationship Id="rId12" Type="http://schemas.openxmlformats.org/officeDocument/2006/relationships/hyperlink" Target="http://www.ncbi.nlm.nih.gov/protein/161485765?report=fasta" TargetMode="External"/><Relationship Id="rId17" Type="http://schemas.openxmlformats.org/officeDocument/2006/relationships/hyperlink" Target="http://www.ncbi.nlm.nih.gov/protein/NP_681188.1" TargetMode="External"/><Relationship Id="rId25" Type="http://schemas.openxmlformats.org/officeDocument/2006/relationships/hyperlink" Target="http://www.ncbi.nlm.nih.gov/protein/NP_682065.1" TargetMode="External"/><Relationship Id="rId33" Type="http://schemas.openxmlformats.org/officeDocument/2006/relationships/hyperlink" Target="http://www.ncbi.nlm.nih.gov/protein/NP_682443.1" TargetMode="External"/><Relationship Id="rId38" Type="http://schemas.openxmlformats.org/officeDocument/2006/relationships/hyperlink" Target="http://www.ncbi.nlm.nih.gov/protein/22299262?report=fasta" TargetMode="External"/><Relationship Id="rId46" Type="http://schemas.openxmlformats.org/officeDocument/2006/relationships/hyperlink" Target="http://www.biocyc.org/TELO197221/NEW-IMAGE?type=REACTION&amp;object=CDPDIGLYSYN-RXN" TargetMode="External"/><Relationship Id="rId59" Type="http://schemas.openxmlformats.org/officeDocument/2006/relationships/hyperlink" Target="http://www.ncbi.nlm.nih.gov/protein/22298164?report=fasta" TargetMode="External"/><Relationship Id="rId67" Type="http://schemas.openxmlformats.org/officeDocument/2006/relationships/hyperlink" Target="http://www.ncbi.nlm.nih.gov/protein/22298164?report=fasta" TargetMode="External"/><Relationship Id="rId103" Type="http://schemas.openxmlformats.org/officeDocument/2006/relationships/hyperlink" Target="http://www.ncbi.nlm.nih.gov/protein/22299334?report=fasta" TargetMode="External"/><Relationship Id="rId108" Type="http://schemas.openxmlformats.org/officeDocument/2006/relationships/hyperlink" Target="http://www.ncbi.nlm.nih.gov/protein/NP_682581.1" TargetMode="External"/><Relationship Id="rId116" Type="http://schemas.openxmlformats.org/officeDocument/2006/relationships/hyperlink" Target="http://www.ncbi.nlm.nih.gov/protein/NP_682483.1" TargetMode="External"/><Relationship Id="rId124" Type="http://schemas.openxmlformats.org/officeDocument/2006/relationships/hyperlink" Target="http://www.ncbi.nlm.nih.gov/protein/NP_682483.1" TargetMode="External"/><Relationship Id="rId129" Type="http://schemas.openxmlformats.org/officeDocument/2006/relationships/hyperlink" Target="http://www.ncbi.nlm.nih.gov/protein/22299236?report=fasta" TargetMode="External"/><Relationship Id="rId20" Type="http://schemas.openxmlformats.org/officeDocument/2006/relationships/hyperlink" Target="http://www.ncbi.nlm.nih.gov/protein/22299654?report=fasta" TargetMode="External"/><Relationship Id="rId41" Type="http://schemas.openxmlformats.org/officeDocument/2006/relationships/hyperlink" Target="http://www.ncbi.nlm.nih.gov/protein/499368604?report=fasta" TargetMode="External"/><Relationship Id="rId54" Type="http://schemas.openxmlformats.org/officeDocument/2006/relationships/hyperlink" Target="http://www.ncbi.nlm.nih.gov/protein/NP_681411.1" TargetMode="External"/><Relationship Id="rId62" Type="http://schemas.openxmlformats.org/officeDocument/2006/relationships/hyperlink" Target="http://www.ncbi.nlm.nih.gov/protein/NP_681411.1" TargetMode="External"/><Relationship Id="rId70" Type="http://schemas.openxmlformats.org/officeDocument/2006/relationships/hyperlink" Target="http://www.ncbi.nlm.nih.gov/protein/NP_681411.1" TargetMode="External"/><Relationship Id="rId75" Type="http://schemas.openxmlformats.org/officeDocument/2006/relationships/hyperlink" Target="http://www.ncbi.nlm.nih.gov/protein/22298164?report=fasta" TargetMode="External"/><Relationship Id="rId83" Type="http://schemas.openxmlformats.org/officeDocument/2006/relationships/hyperlink" Target="http://www.ncbi.nlm.nih.gov/protein/22298164?report=fasta" TargetMode="External"/><Relationship Id="rId88" Type="http://schemas.openxmlformats.org/officeDocument/2006/relationships/hyperlink" Target="http://www.ncbi.nlm.nih.gov/protein/NP_682292.1" TargetMode="External"/><Relationship Id="rId91" Type="http://schemas.openxmlformats.org/officeDocument/2006/relationships/hyperlink" Target="http://www.ncbi.nlm.nih.gov/protein/22299045?report=fasta" TargetMode="External"/><Relationship Id="rId96" Type="http://schemas.openxmlformats.org/officeDocument/2006/relationships/hyperlink" Target="http://www.ncbi.nlm.nih.gov/protein/NP_682292.1" TargetMode="External"/><Relationship Id="rId111" Type="http://schemas.openxmlformats.org/officeDocument/2006/relationships/hyperlink" Target="http://www.ncbi.nlm.nih.gov/protein/22299334?report=fasta" TargetMode="External"/><Relationship Id="rId132" Type="http://schemas.openxmlformats.org/officeDocument/2006/relationships/hyperlink" Target="http://www.biocyc.org/TELO197221/NEW-IMAGE?type=REACTION&amp;object=3-OXOACYL-ACP-SYNTH-BASE-RXN" TargetMode="External"/><Relationship Id="rId1" Type="http://schemas.openxmlformats.org/officeDocument/2006/relationships/hyperlink" Target="http://www.ncbi.nlm.nih.gov/protein/NP_682101.1" TargetMode="External"/><Relationship Id="rId6" Type="http://schemas.openxmlformats.org/officeDocument/2006/relationships/hyperlink" Target="http://www.ncbi.nlm.nih.gov/protein/22299351?report=fasta" TargetMode="External"/><Relationship Id="rId15" Type="http://schemas.openxmlformats.org/officeDocument/2006/relationships/hyperlink" Target="http://www.ncbi.nlm.nih.gov/protein/NP_682644.1" TargetMode="External"/><Relationship Id="rId23" Type="http://schemas.openxmlformats.org/officeDocument/2006/relationships/hyperlink" Target="http://www.ncbi.nlm.nih.gov/protein/NP_682898.1" TargetMode="External"/><Relationship Id="rId28" Type="http://schemas.openxmlformats.org/officeDocument/2006/relationships/hyperlink" Target="http://www.ncbi.nlm.nih.gov/protein/NP_683170.1" TargetMode="External"/><Relationship Id="rId36" Type="http://schemas.openxmlformats.org/officeDocument/2006/relationships/hyperlink" Target="http://www.ncbi.nlm.nih.gov/protein/NP_682509.1" TargetMode="External"/><Relationship Id="rId49" Type="http://schemas.openxmlformats.org/officeDocument/2006/relationships/hyperlink" Target="http://www.biocyc.org/TELO197221/NEW-IMAGE?type=REACTION&amp;object=UDPGLUCEPIM-RXN" TargetMode="External"/><Relationship Id="rId57" Type="http://schemas.openxmlformats.org/officeDocument/2006/relationships/hyperlink" Target="http://www.ncbi.nlm.nih.gov/protein/22299414?report=fasta" TargetMode="External"/><Relationship Id="rId106" Type="http://schemas.openxmlformats.org/officeDocument/2006/relationships/hyperlink" Target="http://www.ncbi.nlm.nih.gov/protein/NP_682581.1" TargetMode="External"/><Relationship Id="rId114" Type="http://schemas.openxmlformats.org/officeDocument/2006/relationships/hyperlink" Target="http://www.ncbi.nlm.nih.gov/protein/NP_682581.1" TargetMode="External"/><Relationship Id="rId119" Type="http://schemas.openxmlformats.org/officeDocument/2006/relationships/hyperlink" Target="http://www.ncbi.nlm.nih.gov/protein/22299236?report=fasta" TargetMode="External"/><Relationship Id="rId127" Type="http://schemas.openxmlformats.org/officeDocument/2006/relationships/hyperlink" Target="http://www.ncbi.nlm.nih.gov/protein/22299236?report=fasta" TargetMode="External"/><Relationship Id="rId10" Type="http://schemas.openxmlformats.org/officeDocument/2006/relationships/hyperlink" Target="http://www.ncbi.nlm.nih.gov/protein/22298651?report=fasta" TargetMode="External"/><Relationship Id="rId31" Type="http://schemas.openxmlformats.org/officeDocument/2006/relationships/hyperlink" Target="http://www.ncbi.nlm.nih.gov/protein/22299923?report=fasta" TargetMode="External"/><Relationship Id="rId44" Type="http://schemas.openxmlformats.org/officeDocument/2006/relationships/hyperlink" Target="http://www.biocyc.org/TELO197221/NEW-IMAGE?type=REACTION&amp;object=RXN-10462" TargetMode="External"/><Relationship Id="rId52" Type="http://schemas.openxmlformats.org/officeDocument/2006/relationships/hyperlink" Target="http://www.ncbi.nlm.nih.gov/protein/NP_682661.1" TargetMode="External"/><Relationship Id="rId60" Type="http://schemas.openxmlformats.org/officeDocument/2006/relationships/hyperlink" Target="http://www.ncbi.nlm.nih.gov/protein/NP_682661.1" TargetMode="External"/><Relationship Id="rId65" Type="http://schemas.openxmlformats.org/officeDocument/2006/relationships/hyperlink" Target="http://www.ncbi.nlm.nih.gov/protein/22299414?report=fasta" TargetMode="External"/><Relationship Id="rId73" Type="http://schemas.openxmlformats.org/officeDocument/2006/relationships/hyperlink" Target="http://www.ncbi.nlm.nih.gov/protein/22299414?report=fasta" TargetMode="External"/><Relationship Id="rId78" Type="http://schemas.openxmlformats.org/officeDocument/2006/relationships/hyperlink" Target="http://www.ncbi.nlm.nih.gov/protein/NP_681411.1" TargetMode="External"/><Relationship Id="rId81" Type="http://schemas.openxmlformats.org/officeDocument/2006/relationships/hyperlink" Target="http://www.ncbi.nlm.nih.gov/protein/22299414?report=fasta" TargetMode="External"/><Relationship Id="rId86" Type="http://schemas.openxmlformats.org/officeDocument/2006/relationships/hyperlink" Target="http://www.ncbi.nlm.nih.gov/protein/NP_682292.1" TargetMode="External"/><Relationship Id="rId94" Type="http://schemas.openxmlformats.org/officeDocument/2006/relationships/hyperlink" Target="http://www.ncbi.nlm.nih.gov/protein/NP_682292.1" TargetMode="External"/><Relationship Id="rId99" Type="http://schemas.openxmlformats.org/officeDocument/2006/relationships/hyperlink" Target="http://www.ncbi.nlm.nih.gov/protein/22299045?report=fasta" TargetMode="External"/><Relationship Id="rId101" Type="http://schemas.openxmlformats.org/officeDocument/2006/relationships/hyperlink" Target="http://www.ncbi.nlm.nih.gov/protein/22299334?report=fasta" TargetMode="External"/><Relationship Id="rId122" Type="http://schemas.openxmlformats.org/officeDocument/2006/relationships/hyperlink" Target="http://www.ncbi.nlm.nih.gov/protein/NP_682483.1" TargetMode="External"/><Relationship Id="rId130" Type="http://schemas.openxmlformats.org/officeDocument/2006/relationships/hyperlink" Target="http://www.ncbi.nlm.nih.gov/protein/NP_682483.1" TargetMode="External"/><Relationship Id="rId135" Type="http://schemas.openxmlformats.org/officeDocument/2006/relationships/hyperlink" Target="http://metacyc.org/META/NEW-IMAGE?type=REACTION&amp;object=MALONYL-COA-ACP-TRANSACYL-RXN" TargetMode="External"/><Relationship Id="rId4" Type="http://schemas.openxmlformats.org/officeDocument/2006/relationships/hyperlink" Target="http://www.ncbi.nlm.nih.gov/protein/22299186?report=fasta" TargetMode="External"/><Relationship Id="rId9" Type="http://schemas.openxmlformats.org/officeDocument/2006/relationships/hyperlink" Target="http://www.ncbi.nlm.nih.gov/protein/NP_681898.1" TargetMode="External"/><Relationship Id="rId13" Type="http://schemas.openxmlformats.org/officeDocument/2006/relationships/hyperlink" Target="http://www.ncbi.nlm.nih.gov/protein/NP_680833.1" TargetMode="External"/><Relationship Id="rId18" Type="http://schemas.openxmlformats.org/officeDocument/2006/relationships/hyperlink" Target="http://www.ncbi.nlm.nih.gov/protein/22297941?report=fasta" TargetMode="External"/><Relationship Id="rId39" Type="http://schemas.openxmlformats.org/officeDocument/2006/relationships/hyperlink" Target="http://www.ncbi.nlm.nih.gov/protein/22299262?report=fasta" TargetMode="External"/><Relationship Id="rId109" Type="http://schemas.openxmlformats.org/officeDocument/2006/relationships/hyperlink" Target="http://www.ncbi.nlm.nih.gov/protein/22299334?report=fasta" TargetMode="External"/><Relationship Id="rId34" Type="http://schemas.openxmlformats.org/officeDocument/2006/relationships/hyperlink" Target="http://www.ncbi.nlm.nih.gov/protein/22299196?report=fasta" TargetMode="External"/><Relationship Id="rId50" Type="http://schemas.openxmlformats.org/officeDocument/2006/relationships/hyperlink" Target="http://www.ncbi.nlm.nih.gov/protein/NP_681635.1" TargetMode="External"/><Relationship Id="rId55" Type="http://schemas.openxmlformats.org/officeDocument/2006/relationships/hyperlink" Target="http://www.ncbi.nlm.nih.gov/protein/22298164?report=fasta" TargetMode="External"/><Relationship Id="rId76" Type="http://schemas.openxmlformats.org/officeDocument/2006/relationships/hyperlink" Target="http://www.ncbi.nlm.nih.gov/protein/NP_682661.1" TargetMode="External"/><Relationship Id="rId97" Type="http://schemas.openxmlformats.org/officeDocument/2006/relationships/hyperlink" Target="http://www.ncbi.nlm.nih.gov/protein/22299045?report=fasta" TargetMode="External"/><Relationship Id="rId104" Type="http://schemas.openxmlformats.org/officeDocument/2006/relationships/hyperlink" Target="http://www.ncbi.nlm.nih.gov/protein/NP_682581.1" TargetMode="External"/><Relationship Id="rId120" Type="http://schemas.openxmlformats.org/officeDocument/2006/relationships/hyperlink" Target="http://www.ncbi.nlm.nih.gov/protein/NP_682483.1" TargetMode="External"/><Relationship Id="rId125" Type="http://schemas.openxmlformats.org/officeDocument/2006/relationships/hyperlink" Target="http://www.ncbi.nlm.nih.gov/protein/22299236?report=fasta" TargetMode="External"/><Relationship Id="rId7" Type="http://schemas.openxmlformats.org/officeDocument/2006/relationships/hyperlink" Target="http://www.ncbi.nlm.nih.gov/protein/NP_680832.1" TargetMode="External"/><Relationship Id="rId71" Type="http://schemas.openxmlformats.org/officeDocument/2006/relationships/hyperlink" Target="http://www.ncbi.nlm.nih.gov/protein/22298164?report=fasta" TargetMode="External"/><Relationship Id="rId92" Type="http://schemas.openxmlformats.org/officeDocument/2006/relationships/hyperlink" Target="http://www.ncbi.nlm.nih.gov/protein/NP_682292.1" TargetMode="External"/><Relationship Id="rId2" Type="http://schemas.openxmlformats.org/officeDocument/2006/relationships/hyperlink" Target="http://www.ncbi.nlm.nih.gov/protein/22298854?report=fasta" TargetMode="External"/><Relationship Id="rId29" Type="http://schemas.openxmlformats.org/officeDocument/2006/relationships/hyperlink" Target="http://www.ncbi.nlm.nih.gov/protein/NP_683170.1" TargetMode="External"/><Relationship Id="rId24" Type="http://schemas.openxmlformats.org/officeDocument/2006/relationships/hyperlink" Target="http://www.ncbi.nlm.nih.gov/protein/22299651?report=fasta" TargetMode="External"/><Relationship Id="rId40" Type="http://schemas.openxmlformats.org/officeDocument/2006/relationships/hyperlink" Target="http://www.ncbi.nlm.nih.gov/protein/WP_011056182.1" TargetMode="External"/><Relationship Id="rId45" Type="http://schemas.openxmlformats.org/officeDocument/2006/relationships/hyperlink" Target="http://www.biocyc.org/TELO197221/NEW-IMAGE?type=REACTION&amp;object=RXN-1623" TargetMode="External"/><Relationship Id="rId66" Type="http://schemas.openxmlformats.org/officeDocument/2006/relationships/hyperlink" Target="http://www.ncbi.nlm.nih.gov/protein/NP_681411.1" TargetMode="External"/><Relationship Id="rId87" Type="http://schemas.openxmlformats.org/officeDocument/2006/relationships/hyperlink" Target="http://www.ncbi.nlm.nih.gov/protein/22299045?report=fasta" TargetMode="External"/><Relationship Id="rId110" Type="http://schemas.openxmlformats.org/officeDocument/2006/relationships/hyperlink" Target="http://www.ncbi.nlm.nih.gov/protein/NP_682581.1" TargetMode="External"/><Relationship Id="rId115" Type="http://schemas.openxmlformats.org/officeDocument/2006/relationships/hyperlink" Target="http://www.ncbi.nlm.nih.gov/protein/22299334?report=fasta" TargetMode="External"/><Relationship Id="rId131" Type="http://schemas.openxmlformats.org/officeDocument/2006/relationships/hyperlink" Target="http://www.ncbi.nlm.nih.gov/protein/22299236?report=fasta" TargetMode="External"/><Relationship Id="rId136" Type="http://schemas.openxmlformats.org/officeDocument/2006/relationships/printerSettings" Target="../printerSettings/printerSettings7.bin"/><Relationship Id="rId61" Type="http://schemas.openxmlformats.org/officeDocument/2006/relationships/hyperlink" Target="http://www.ncbi.nlm.nih.gov/protein/22299414?report=fasta" TargetMode="External"/><Relationship Id="rId82" Type="http://schemas.openxmlformats.org/officeDocument/2006/relationships/hyperlink" Target="http://www.ncbi.nlm.nih.gov/protein/NP_681411.1" TargetMode="External"/><Relationship Id="rId19" Type="http://schemas.openxmlformats.org/officeDocument/2006/relationships/hyperlink" Target="http://www.ncbi.nlm.nih.gov/protein/NP_682901.1" TargetMode="External"/></Relationships>
</file>

<file path=xl/worksheets/_rels/sheet8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ncbi.nlm.nih.gov/protein/22299090?report=fasta" TargetMode="External"/><Relationship Id="rId117" Type="http://schemas.openxmlformats.org/officeDocument/2006/relationships/hyperlink" Target="http://www.biocyc.org/TELO197221/NEW-IMAGE?type=REACTION&amp;object=GLYRIBONUCSYN-RXN" TargetMode="External"/><Relationship Id="rId21" Type="http://schemas.openxmlformats.org/officeDocument/2006/relationships/hyperlink" Target="http://www.ncbi.nlm.nih.gov/protein/NP_682619.1" TargetMode="External"/><Relationship Id="rId42" Type="http://schemas.openxmlformats.org/officeDocument/2006/relationships/hyperlink" Target="http://www.ncbi.nlm.nih.gov/protein/22297598?report=fasta" TargetMode="External"/><Relationship Id="rId47" Type="http://schemas.openxmlformats.org/officeDocument/2006/relationships/hyperlink" Target="http://www.ncbi.nlm.nih.gov/protein/NP_681598.1" TargetMode="External"/><Relationship Id="rId63" Type="http://schemas.openxmlformats.org/officeDocument/2006/relationships/hyperlink" Target="http://www.ncbi.nlm.nih.gov/protein/NP_681058.1" TargetMode="External"/><Relationship Id="rId68" Type="http://schemas.openxmlformats.org/officeDocument/2006/relationships/hyperlink" Target="http://www.ncbi.nlm.nih.gov/protein/22298208?report=fasta" TargetMode="External"/><Relationship Id="rId84" Type="http://schemas.openxmlformats.org/officeDocument/2006/relationships/hyperlink" Target="http://www.ncbi.nlm.nih.gov/protein/22298351?report=fasta" TargetMode="External"/><Relationship Id="rId89" Type="http://schemas.openxmlformats.org/officeDocument/2006/relationships/hyperlink" Target="http://www.ncbi.nlm.nih.gov/protein/NP_681557.1" TargetMode="External"/><Relationship Id="rId112" Type="http://schemas.openxmlformats.org/officeDocument/2006/relationships/hyperlink" Target="http://www.ncbi.nlm.nih.gov/protein/22297565?report=fasta" TargetMode="External"/><Relationship Id="rId133" Type="http://schemas.openxmlformats.org/officeDocument/2006/relationships/hyperlink" Target="http://www.biocyc.org/TELO197221/NEW-IMAGE?type=REACTION&amp;object=DGDPKIN-RXN" TargetMode="External"/><Relationship Id="rId138" Type="http://schemas.openxmlformats.org/officeDocument/2006/relationships/hyperlink" Target="http://www.biocyc.org/TELO197221/NEW-IMAGE?type=REACTION&amp;object=ADPREDUCT-RXN" TargetMode="External"/><Relationship Id="rId154" Type="http://schemas.openxmlformats.org/officeDocument/2006/relationships/hyperlink" Target="http://www.biocyc.org/TELO197221/NEW-IMAGE?type=REACTION&amp;object=DCTP-DEAM-RXN" TargetMode="External"/><Relationship Id="rId159" Type="http://schemas.openxmlformats.org/officeDocument/2006/relationships/hyperlink" Target="http://www.biocyc.org/TELO197221/NEW-IMAGE?type=REACTION&amp;object=DTMPKI-RXN" TargetMode="External"/><Relationship Id="rId16" Type="http://schemas.openxmlformats.org/officeDocument/2006/relationships/hyperlink" Target="http://www.ncbi.nlm.nih.gov/protein/22298801?report=fasta" TargetMode="External"/><Relationship Id="rId107" Type="http://schemas.openxmlformats.org/officeDocument/2006/relationships/hyperlink" Target="http://www.ncbi.nlm.nih.gov/protein/NP_680974.1" TargetMode="External"/><Relationship Id="rId11" Type="http://schemas.openxmlformats.org/officeDocument/2006/relationships/hyperlink" Target="http://www.ncbi.nlm.nih.gov/protein/NP_682473.1" TargetMode="External"/><Relationship Id="rId32" Type="http://schemas.openxmlformats.org/officeDocument/2006/relationships/hyperlink" Target="http://www.ncbi.nlm.nih.gov/protein/22297598?report=fasta" TargetMode="External"/><Relationship Id="rId37" Type="http://schemas.openxmlformats.org/officeDocument/2006/relationships/hyperlink" Target="http://www.ncbi.nlm.nih.gov/protein/NP_681598.1" TargetMode="External"/><Relationship Id="rId53" Type="http://schemas.openxmlformats.org/officeDocument/2006/relationships/hyperlink" Target="http://www.ncbi.nlm.nih.gov/protein/NP_680891.1" TargetMode="External"/><Relationship Id="rId58" Type="http://schemas.openxmlformats.org/officeDocument/2006/relationships/hyperlink" Target="http://www.ncbi.nlm.nih.gov/protein/22297811?report=fasta" TargetMode="External"/><Relationship Id="rId74" Type="http://schemas.openxmlformats.org/officeDocument/2006/relationships/hyperlink" Target="http://www.ncbi.nlm.nih.gov/protein/22299371?report=fasta" TargetMode="External"/><Relationship Id="rId79" Type="http://schemas.openxmlformats.org/officeDocument/2006/relationships/hyperlink" Target="http://www.ncbi.nlm.nih.gov/protein/NP_681058.1" TargetMode="External"/><Relationship Id="rId102" Type="http://schemas.openxmlformats.org/officeDocument/2006/relationships/hyperlink" Target="http://www.ncbi.nlm.nih.gov/protein/22299598?report=fasta" TargetMode="External"/><Relationship Id="rId123" Type="http://schemas.openxmlformats.org/officeDocument/2006/relationships/hyperlink" Target="http://www.biocyc.org/TELO197221/NEW-IMAGE?type=REACTION&amp;object=AICARSYN-RXN" TargetMode="External"/><Relationship Id="rId128" Type="http://schemas.openxmlformats.org/officeDocument/2006/relationships/hyperlink" Target="http://www.biocyc.org/TELO197221/NEW-IMAGE?type=REACTION&amp;object=GUANYL-KIN-RXN" TargetMode="External"/><Relationship Id="rId144" Type="http://schemas.openxmlformats.org/officeDocument/2006/relationships/hyperlink" Target="http://www.biocyc.org/TELO197221/NEW-IMAGE?type=REACTION&amp;object=OROTPDECARB-RXN" TargetMode="External"/><Relationship Id="rId149" Type="http://schemas.openxmlformats.org/officeDocument/2006/relationships/hyperlink" Target="http://www.biocyc.org/TELO197221/NEW-IMAGE?type=REACTION&amp;object=CDPKIN-RXN" TargetMode="External"/><Relationship Id="rId5" Type="http://schemas.openxmlformats.org/officeDocument/2006/relationships/hyperlink" Target="http://www.ncbi.nlm.nih.gov/protein/NP_682629.1" TargetMode="External"/><Relationship Id="rId90" Type="http://schemas.openxmlformats.org/officeDocument/2006/relationships/hyperlink" Target="http://www.ncbi.nlm.nih.gov/protein/22298310?report=fasta" TargetMode="External"/><Relationship Id="rId95" Type="http://schemas.openxmlformats.org/officeDocument/2006/relationships/hyperlink" Target="http://www.ncbi.nlm.nih.gov/protein/NP_682714.1" TargetMode="External"/><Relationship Id="rId160" Type="http://schemas.openxmlformats.org/officeDocument/2006/relationships/hyperlink" Target="http://www.biocyc.org/TELO197221/NEW-IMAGE?type=REACTION&amp;object=DTDPKIN-RXN" TargetMode="External"/><Relationship Id="rId165" Type="http://schemas.openxmlformats.org/officeDocument/2006/relationships/hyperlink" Target="http://www.biocyc.org/TELO197221/NEW-IMAGE?type=REACTION&amp;object=1.5.1.20-RXN" TargetMode="External"/><Relationship Id="rId22" Type="http://schemas.openxmlformats.org/officeDocument/2006/relationships/hyperlink" Target="http://www.ncbi.nlm.nih.gov/protein/22299372?report=fasta" TargetMode="External"/><Relationship Id="rId27" Type="http://schemas.openxmlformats.org/officeDocument/2006/relationships/hyperlink" Target="http://www.ncbi.nlm.nih.gov/protein/NP_682980.1" TargetMode="External"/><Relationship Id="rId43" Type="http://schemas.openxmlformats.org/officeDocument/2006/relationships/hyperlink" Target="http://www.ncbi.nlm.nih.gov/protein/NP_681058.1" TargetMode="External"/><Relationship Id="rId48" Type="http://schemas.openxmlformats.org/officeDocument/2006/relationships/hyperlink" Target="http://www.ncbi.nlm.nih.gov/protein/22298351?report=fasta" TargetMode="External"/><Relationship Id="rId64" Type="http://schemas.openxmlformats.org/officeDocument/2006/relationships/hyperlink" Target="http://www.ncbi.nlm.nih.gov/protein/22297811?report=fasta" TargetMode="External"/><Relationship Id="rId69" Type="http://schemas.openxmlformats.org/officeDocument/2006/relationships/hyperlink" Target="http://www.ncbi.nlm.nih.gov/protein/NP_682323.1" TargetMode="External"/><Relationship Id="rId113" Type="http://schemas.openxmlformats.org/officeDocument/2006/relationships/hyperlink" Target="http://www.ncbi.nlm.nih.gov/protein/NP_681534.1" TargetMode="External"/><Relationship Id="rId118" Type="http://schemas.openxmlformats.org/officeDocument/2006/relationships/hyperlink" Target="http://www.biocyc.org/TELO197221/NEW-IMAGE?type=REACTION&amp;object=GART-RXN" TargetMode="External"/><Relationship Id="rId134" Type="http://schemas.openxmlformats.org/officeDocument/2006/relationships/hyperlink" Target="http://www.biocyc.org/TELO197221/NEW-IMAGE?type=REACTION&amp;object=DUTP-PYROP-RXN" TargetMode="External"/><Relationship Id="rId139" Type="http://schemas.openxmlformats.org/officeDocument/2006/relationships/hyperlink" Target="http://www.biocyc.org/TELO197221/NEW-IMAGE?type=REACTION&amp;object=DADPKIN-RXN" TargetMode="External"/><Relationship Id="rId80" Type="http://schemas.openxmlformats.org/officeDocument/2006/relationships/hyperlink" Target="http://www.ncbi.nlm.nih.gov/protein/22297811?report=fasta" TargetMode="External"/><Relationship Id="rId85" Type="http://schemas.openxmlformats.org/officeDocument/2006/relationships/hyperlink" Target="http://www.ncbi.nlm.nih.gov/protein/NP_682587.1" TargetMode="External"/><Relationship Id="rId150" Type="http://schemas.openxmlformats.org/officeDocument/2006/relationships/hyperlink" Target="http://www.biocyc.org/TELO197221/NEW-IMAGE?type=REACTION&amp;object=RXN-11832" TargetMode="External"/><Relationship Id="rId155" Type="http://schemas.openxmlformats.org/officeDocument/2006/relationships/hyperlink" Target="http://www.biocyc.org/TELO197221/NEW-IMAGE?type=REACTION&amp;object=DUTP-PYROP-RXN" TargetMode="External"/><Relationship Id="rId12" Type="http://schemas.openxmlformats.org/officeDocument/2006/relationships/hyperlink" Target="http://www.ncbi.nlm.nih.gov/protein/22299226?report=fasta" TargetMode="External"/><Relationship Id="rId17" Type="http://schemas.openxmlformats.org/officeDocument/2006/relationships/hyperlink" Target="http://www.ncbi.nlm.nih.gov/protein/NP_681376.2" TargetMode="External"/><Relationship Id="rId33" Type="http://schemas.openxmlformats.org/officeDocument/2006/relationships/hyperlink" Target="http://www.ncbi.nlm.nih.gov/protein/NP_681058.1" TargetMode="External"/><Relationship Id="rId38" Type="http://schemas.openxmlformats.org/officeDocument/2006/relationships/hyperlink" Target="http://www.ncbi.nlm.nih.gov/protein/22298351?report=fasta" TargetMode="External"/><Relationship Id="rId59" Type="http://schemas.openxmlformats.org/officeDocument/2006/relationships/hyperlink" Target="http://www.ncbi.nlm.nih.gov/protein/NP_681058.1" TargetMode="External"/><Relationship Id="rId103" Type="http://schemas.openxmlformats.org/officeDocument/2006/relationships/hyperlink" Target="http://www.ncbi.nlm.nih.gov/protein/NP_682117.1" TargetMode="External"/><Relationship Id="rId108" Type="http://schemas.openxmlformats.org/officeDocument/2006/relationships/hyperlink" Target="http://www.ncbi.nlm.nih.gov/protein/22297727?report=fasta" TargetMode="External"/><Relationship Id="rId124" Type="http://schemas.openxmlformats.org/officeDocument/2006/relationships/hyperlink" Target="http://www.biocyc.org/TELO197221/NEW-IMAGE?type=REACTION&amp;object=AICARTRANSFORM-RXN" TargetMode="External"/><Relationship Id="rId129" Type="http://schemas.openxmlformats.org/officeDocument/2006/relationships/hyperlink" Target="http://www.biocyc.org/TELO197221/NEW-IMAGE?type=REACTION&amp;object=RXN-14074" TargetMode="External"/><Relationship Id="rId54" Type="http://schemas.openxmlformats.org/officeDocument/2006/relationships/hyperlink" Target="http://www.ncbi.nlm.nih.gov/protein/22297644?report=fasta" TargetMode="External"/><Relationship Id="rId70" Type="http://schemas.openxmlformats.org/officeDocument/2006/relationships/hyperlink" Target="http://www.ncbi.nlm.nih.gov/protein/22299076?report=fasta" TargetMode="External"/><Relationship Id="rId75" Type="http://schemas.openxmlformats.org/officeDocument/2006/relationships/hyperlink" Target="http://www.ncbi.nlm.nih.gov/protein/NP_681185.1" TargetMode="External"/><Relationship Id="rId91" Type="http://schemas.openxmlformats.org/officeDocument/2006/relationships/hyperlink" Target="http://www.ncbi.nlm.nih.gov/protein/NP_683240.1" TargetMode="External"/><Relationship Id="rId96" Type="http://schemas.openxmlformats.org/officeDocument/2006/relationships/hyperlink" Target="http://www.ncbi.nlm.nih.gov/protein/22299467?report=fasta" TargetMode="External"/><Relationship Id="rId140" Type="http://schemas.openxmlformats.org/officeDocument/2006/relationships/hyperlink" Target="http://www.biocyc.org/TELO197221/NEW-IMAGE?type=REACTION&amp;object=ASPCARBTRANS-RXN" TargetMode="External"/><Relationship Id="rId145" Type="http://schemas.openxmlformats.org/officeDocument/2006/relationships/hyperlink" Target="http://www.biocyc.org/TELO197221/NEW-IMAGE?type=REACTION&amp;object=RXN-12002" TargetMode="External"/><Relationship Id="rId161" Type="http://schemas.openxmlformats.org/officeDocument/2006/relationships/hyperlink" Target="http://www.biocyc.org/TELO197221/NEW-IMAGE?type=REACTION&amp;object=THYMIDYLATESYN-RXN" TargetMode="External"/><Relationship Id="rId166" Type="http://schemas.openxmlformats.org/officeDocument/2006/relationships/hyperlink" Target="http://www.biocyc.org/TELO197221/NEW-IMAGE?type=REACTION&amp;object=GCVMULTI-RXN" TargetMode="External"/><Relationship Id="rId1" Type="http://schemas.openxmlformats.org/officeDocument/2006/relationships/hyperlink" Target="http://www.ncbi.nlm.nih.gov/protein/NP_682336.1" TargetMode="External"/><Relationship Id="rId6" Type="http://schemas.openxmlformats.org/officeDocument/2006/relationships/hyperlink" Target="http://www.ncbi.nlm.nih.gov/protein/22299382?report=fasta" TargetMode="External"/><Relationship Id="rId15" Type="http://schemas.openxmlformats.org/officeDocument/2006/relationships/hyperlink" Target="http://www.ncbi.nlm.nih.gov/protein/NP_682048.1" TargetMode="External"/><Relationship Id="rId23" Type="http://schemas.openxmlformats.org/officeDocument/2006/relationships/hyperlink" Target="http://www.ncbi.nlm.nih.gov/protein/NP_682337.1" TargetMode="External"/><Relationship Id="rId28" Type="http://schemas.openxmlformats.org/officeDocument/2006/relationships/hyperlink" Target="http://www.ncbi.nlm.nih.gov/protein/22299733?report=fasta" TargetMode="External"/><Relationship Id="rId36" Type="http://schemas.openxmlformats.org/officeDocument/2006/relationships/hyperlink" Target="http://www.ncbi.nlm.nih.gov/protein/22299340?report=fasta" TargetMode="External"/><Relationship Id="rId49" Type="http://schemas.openxmlformats.org/officeDocument/2006/relationships/hyperlink" Target="http://www.ncbi.nlm.nih.gov/protein/NP_681321.1" TargetMode="External"/><Relationship Id="rId57" Type="http://schemas.openxmlformats.org/officeDocument/2006/relationships/hyperlink" Target="http://www.ncbi.nlm.nih.gov/protein/NP_681058.1" TargetMode="External"/><Relationship Id="rId106" Type="http://schemas.openxmlformats.org/officeDocument/2006/relationships/hyperlink" Target="http://www.ncbi.nlm.nih.gov/protein/22299598?report=fasta" TargetMode="External"/><Relationship Id="rId114" Type="http://schemas.openxmlformats.org/officeDocument/2006/relationships/hyperlink" Target="http://www.ncbi.nlm.nih.gov/protein/22298287?report=fasta" TargetMode="External"/><Relationship Id="rId119" Type="http://schemas.openxmlformats.org/officeDocument/2006/relationships/hyperlink" Target="http://www.biocyc.org/TELO197221/NEW-IMAGE?type=REACTION&amp;object=FGAMSYN-RXN" TargetMode="External"/><Relationship Id="rId127" Type="http://schemas.openxmlformats.org/officeDocument/2006/relationships/hyperlink" Target="http://www.biocyc.org/TELO197221/NEW-IMAGE?type=REACTION&amp;object=GMP-SYN-GLUT-RXN" TargetMode="External"/><Relationship Id="rId10" Type="http://schemas.openxmlformats.org/officeDocument/2006/relationships/hyperlink" Target="http://www.ncbi.nlm.nih.gov/protein/22299728?report=fasta" TargetMode="External"/><Relationship Id="rId31" Type="http://schemas.openxmlformats.org/officeDocument/2006/relationships/hyperlink" Target="http://www.ncbi.nlm.nih.gov/protein/NP_680845.1" TargetMode="External"/><Relationship Id="rId44" Type="http://schemas.openxmlformats.org/officeDocument/2006/relationships/hyperlink" Target="http://www.ncbi.nlm.nih.gov/protein/22297811?report=fasta" TargetMode="External"/><Relationship Id="rId52" Type="http://schemas.openxmlformats.org/officeDocument/2006/relationships/hyperlink" Target="http://www.ncbi.nlm.nih.gov/protein/22299372?report=fasta" TargetMode="External"/><Relationship Id="rId60" Type="http://schemas.openxmlformats.org/officeDocument/2006/relationships/hyperlink" Target="http://www.ncbi.nlm.nih.gov/protein/22297811?report=fasta" TargetMode="External"/><Relationship Id="rId65" Type="http://schemas.openxmlformats.org/officeDocument/2006/relationships/hyperlink" Target="http://www.ncbi.nlm.nih.gov/protein/NP_682348.1" TargetMode="External"/><Relationship Id="rId73" Type="http://schemas.openxmlformats.org/officeDocument/2006/relationships/hyperlink" Target="http://www.ncbi.nlm.nih.gov/protein/NP_682618.1" TargetMode="External"/><Relationship Id="rId78" Type="http://schemas.openxmlformats.org/officeDocument/2006/relationships/hyperlink" Target="http://www.ncbi.nlm.nih.gov/protein/22299993?report=fasta" TargetMode="External"/><Relationship Id="rId81" Type="http://schemas.openxmlformats.org/officeDocument/2006/relationships/hyperlink" Target="http://www.ncbi.nlm.nih.gov/protein/NP_682587.1" TargetMode="External"/><Relationship Id="rId86" Type="http://schemas.openxmlformats.org/officeDocument/2006/relationships/hyperlink" Target="http://www.ncbi.nlm.nih.gov/protein/22299340?report=fasta" TargetMode="External"/><Relationship Id="rId94" Type="http://schemas.openxmlformats.org/officeDocument/2006/relationships/hyperlink" Target="http://www.ncbi.nlm.nih.gov/protein/22298870?report=fasta" TargetMode="External"/><Relationship Id="rId99" Type="http://schemas.openxmlformats.org/officeDocument/2006/relationships/hyperlink" Target="http://www.ncbi.nlm.nih.gov/protein/NP_681613.1" TargetMode="External"/><Relationship Id="rId101" Type="http://schemas.openxmlformats.org/officeDocument/2006/relationships/hyperlink" Target="http://www.ncbi.nlm.nih.gov/protein/NP_682845.1" TargetMode="External"/><Relationship Id="rId122" Type="http://schemas.openxmlformats.org/officeDocument/2006/relationships/hyperlink" Target="http://www.biocyc.org/TELO197221/NEW-IMAGE?type=REACTION&amp;object=SAICARSYN-RXN" TargetMode="External"/><Relationship Id="rId130" Type="http://schemas.openxmlformats.org/officeDocument/2006/relationships/hyperlink" Target="http://www.biocyc.org/TELO197221/NEW-IMAGE?type=REACTION&amp;object=DUTP-PYROP-RXN" TargetMode="External"/><Relationship Id="rId135" Type="http://schemas.openxmlformats.org/officeDocument/2006/relationships/hyperlink" Target="http://www.biocyc.org/TELO197221/NEW-IMAGE?type=REACTION&amp;object=ADENYLOSUCCINATE-SYNTHASE-RXN" TargetMode="External"/><Relationship Id="rId143" Type="http://schemas.openxmlformats.org/officeDocument/2006/relationships/hyperlink" Target="http://www.biocyc.org/TELO197221/NEW-IMAGE?type=REACTION&amp;object=OROPRIBTRANS-RXN" TargetMode="External"/><Relationship Id="rId148" Type="http://schemas.openxmlformats.org/officeDocument/2006/relationships/hyperlink" Target="http://www.biocyc.org/TELO197221/NEW-IMAGE?type=REACTION&amp;object=CTPSYN-RXN" TargetMode="External"/><Relationship Id="rId151" Type="http://schemas.openxmlformats.org/officeDocument/2006/relationships/hyperlink" Target="http://www.biocyc.org/TELO197221/NEW-IMAGE?type=REACTION&amp;object=GDPREDUCT-RXN" TargetMode="External"/><Relationship Id="rId156" Type="http://schemas.openxmlformats.org/officeDocument/2006/relationships/hyperlink" Target="http://www.biocyc.org/TELO197221/NEW-IMAGE?type=REACTION&amp;object=DTMPKI-RXN" TargetMode="External"/><Relationship Id="rId164" Type="http://schemas.openxmlformats.org/officeDocument/2006/relationships/hyperlink" Target="http://www.biocyc.org/TELO197221/NEW-IMAGE?type=REACTION&amp;object=METHYLENETHFDEHYDROG-NADP-RXN" TargetMode="External"/><Relationship Id="rId4" Type="http://schemas.openxmlformats.org/officeDocument/2006/relationships/hyperlink" Target="http://www.ncbi.nlm.nih.gov/protein/22299227?report=fasta" TargetMode="External"/><Relationship Id="rId9" Type="http://schemas.openxmlformats.org/officeDocument/2006/relationships/hyperlink" Target="http://www.ncbi.nlm.nih.gov/protein/NP_682975.1" TargetMode="External"/><Relationship Id="rId13" Type="http://schemas.openxmlformats.org/officeDocument/2006/relationships/hyperlink" Target="http://www.ncbi.nlm.nih.gov/protein/NP_682601.1" TargetMode="External"/><Relationship Id="rId18" Type="http://schemas.openxmlformats.org/officeDocument/2006/relationships/hyperlink" Target="http://www.ncbi.nlm.nih.gov/protein/161485770?report=fasta" TargetMode="External"/><Relationship Id="rId39" Type="http://schemas.openxmlformats.org/officeDocument/2006/relationships/hyperlink" Target="http://www.ncbi.nlm.nih.gov/protein/NP_682117.1" TargetMode="External"/><Relationship Id="rId109" Type="http://schemas.openxmlformats.org/officeDocument/2006/relationships/hyperlink" Target="http://www.ncbi.nlm.nih.gov/protein/NP_680812.1" TargetMode="External"/><Relationship Id="rId34" Type="http://schemas.openxmlformats.org/officeDocument/2006/relationships/hyperlink" Target="http://www.ncbi.nlm.nih.gov/protein/22297811?report=fasta" TargetMode="External"/><Relationship Id="rId50" Type="http://schemas.openxmlformats.org/officeDocument/2006/relationships/hyperlink" Target="http://www.ncbi.nlm.nih.gov/protein/22298074?report=fasta" TargetMode="External"/><Relationship Id="rId55" Type="http://schemas.openxmlformats.org/officeDocument/2006/relationships/hyperlink" Target="http://www.ncbi.nlm.nih.gov/protein/NP_682117.1" TargetMode="External"/><Relationship Id="rId76" Type="http://schemas.openxmlformats.org/officeDocument/2006/relationships/hyperlink" Target="http://www.ncbi.nlm.nih.gov/protein/22297938?report=fasta" TargetMode="External"/><Relationship Id="rId97" Type="http://schemas.openxmlformats.org/officeDocument/2006/relationships/hyperlink" Target="http://www.ncbi.nlm.nih.gov/protein/NP_681058.1" TargetMode="External"/><Relationship Id="rId104" Type="http://schemas.openxmlformats.org/officeDocument/2006/relationships/hyperlink" Target="http://www.ncbi.nlm.nih.gov/protein/22298870?report=fasta" TargetMode="External"/><Relationship Id="rId120" Type="http://schemas.openxmlformats.org/officeDocument/2006/relationships/hyperlink" Target="http://www.biocyc.org/TELO197221/NEW-IMAGE?type=REACTION&amp;object=AIRS-RXN" TargetMode="External"/><Relationship Id="rId125" Type="http://schemas.openxmlformats.org/officeDocument/2006/relationships/hyperlink" Target="http://www.biocyc.org/TELO197221/NEW-IMAGE?type=REACTION&amp;object=IMPCYCLOHYDROLASE-RXN" TargetMode="External"/><Relationship Id="rId141" Type="http://schemas.openxmlformats.org/officeDocument/2006/relationships/hyperlink" Target="http://www.biocyc.org/TELO197221/NEW-IMAGE?type=REACTION&amp;object=DIHYDROOROT-RXN" TargetMode="External"/><Relationship Id="rId146" Type="http://schemas.openxmlformats.org/officeDocument/2006/relationships/hyperlink" Target="http://www.biocyc.org/TELO197221/NEW-IMAGE?type=REACTION&amp;object=UDPKIN-RXN" TargetMode="External"/><Relationship Id="rId167" Type="http://schemas.openxmlformats.org/officeDocument/2006/relationships/hyperlink" Target="http://www.biocyc.org/TELO197221/NEW-IMAGE?type=REACTION&amp;object=DIHYDROFOLATEREDUCT-RXN" TargetMode="External"/><Relationship Id="rId7" Type="http://schemas.openxmlformats.org/officeDocument/2006/relationships/hyperlink" Target="http://www.ncbi.nlm.nih.gov/protein/NP_683116.1" TargetMode="External"/><Relationship Id="rId71" Type="http://schemas.openxmlformats.org/officeDocument/2006/relationships/hyperlink" Target="http://www.ncbi.nlm.nih.gov/protein/NP_681369.1" TargetMode="External"/><Relationship Id="rId92" Type="http://schemas.openxmlformats.org/officeDocument/2006/relationships/hyperlink" Target="http://www.ncbi.nlm.nih.gov/protein/22299993?report=fasta" TargetMode="External"/><Relationship Id="rId162" Type="http://schemas.openxmlformats.org/officeDocument/2006/relationships/hyperlink" Target="http://www.biocyc.org/TELO197221/NEW-IMAGE?type=REACTION&amp;object=FORMYLTHFDEFORMYL-RXN" TargetMode="External"/><Relationship Id="rId2" Type="http://schemas.openxmlformats.org/officeDocument/2006/relationships/hyperlink" Target="http://www.ncbi.nlm.nih.gov/protein/22299089?report=fasta" TargetMode="External"/><Relationship Id="rId29" Type="http://schemas.openxmlformats.org/officeDocument/2006/relationships/hyperlink" Target="http://www.ncbi.nlm.nih.gov/protein/NP_683208.1" TargetMode="External"/><Relationship Id="rId24" Type="http://schemas.openxmlformats.org/officeDocument/2006/relationships/hyperlink" Target="http://www.ncbi.nlm.nih.gov/protein/22299090?report=fasta" TargetMode="External"/><Relationship Id="rId40" Type="http://schemas.openxmlformats.org/officeDocument/2006/relationships/hyperlink" Target="http://www.ncbi.nlm.nih.gov/protein/22298870?report=fasta" TargetMode="External"/><Relationship Id="rId45" Type="http://schemas.openxmlformats.org/officeDocument/2006/relationships/hyperlink" Target="http://www.ncbi.nlm.nih.gov/protein/NP_682587.1" TargetMode="External"/><Relationship Id="rId66" Type="http://schemas.openxmlformats.org/officeDocument/2006/relationships/hyperlink" Target="http://www.ncbi.nlm.nih.gov/protein/22299101?report=fasta" TargetMode="External"/><Relationship Id="rId87" Type="http://schemas.openxmlformats.org/officeDocument/2006/relationships/hyperlink" Target="http://www.ncbi.nlm.nih.gov/protein/NP_681598.1" TargetMode="External"/><Relationship Id="rId110" Type="http://schemas.openxmlformats.org/officeDocument/2006/relationships/hyperlink" Target="http://www.ncbi.nlm.nih.gov/protein/22297565?report=fasta" TargetMode="External"/><Relationship Id="rId115" Type="http://schemas.openxmlformats.org/officeDocument/2006/relationships/hyperlink" Target="http://www.biocyc.org/TELO197221/NEW-IMAGE?type=REACTION&amp;object=PRPPSYN-RXN" TargetMode="External"/><Relationship Id="rId131" Type="http://schemas.openxmlformats.org/officeDocument/2006/relationships/hyperlink" Target="http://www.biocyc.org/TELO197221/NEW-IMAGE?type=REACTION&amp;object=GDPREDUCT-RXN" TargetMode="External"/><Relationship Id="rId136" Type="http://schemas.openxmlformats.org/officeDocument/2006/relationships/hyperlink" Target="http://www.biocyc.org/TELO197221/NEW-IMAGE?type=REACTION&amp;object=AMPSYN-RXN" TargetMode="External"/><Relationship Id="rId157" Type="http://schemas.openxmlformats.org/officeDocument/2006/relationships/hyperlink" Target="http://www.biocyc.org/TELO197221/NEW-IMAGE?type=REACTION&amp;object=DUDPKIN-RXN" TargetMode="External"/><Relationship Id="rId61" Type="http://schemas.openxmlformats.org/officeDocument/2006/relationships/hyperlink" Target="http://www.ncbi.nlm.nih.gov/protein/NP_681058.1" TargetMode="External"/><Relationship Id="rId82" Type="http://schemas.openxmlformats.org/officeDocument/2006/relationships/hyperlink" Target="http://www.ncbi.nlm.nih.gov/protein/22299340?report=fasta" TargetMode="External"/><Relationship Id="rId152" Type="http://schemas.openxmlformats.org/officeDocument/2006/relationships/hyperlink" Target="http://www.biocyc.org/TELO197221/NEW-IMAGE?type=REACTION&amp;object=THIOREDOXIN-REDUCT-NADPH-RXN" TargetMode="External"/><Relationship Id="rId19" Type="http://schemas.openxmlformats.org/officeDocument/2006/relationships/hyperlink" Target="http://www.ncbi.nlm.nih.gov/protein/NP_682286.1" TargetMode="External"/><Relationship Id="rId14" Type="http://schemas.openxmlformats.org/officeDocument/2006/relationships/hyperlink" Target="http://www.ncbi.nlm.nih.gov/protein/NP_682601.1" TargetMode="External"/><Relationship Id="rId30" Type="http://schemas.openxmlformats.org/officeDocument/2006/relationships/hyperlink" Target="http://www.ncbi.nlm.nih.gov/protein/22299961?report=fasta" TargetMode="External"/><Relationship Id="rId35" Type="http://schemas.openxmlformats.org/officeDocument/2006/relationships/hyperlink" Target="http://www.ncbi.nlm.nih.gov/protein/NP_682587.1" TargetMode="External"/><Relationship Id="rId56" Type="http://schemas.openxmlformats.org/officeDocument/2006/relationships/hyperlink" Target="http://www.ncbi.nlm.nih.gov/protein/22298870?report=fasta" TargetMode="External"/><Relationship Id="rId77" Type="http://schemas.openxmlformats.org/officeDocument/2006/relationships/hyperlink" Target="http://www.ncbi.nlm.nih.gov/protein/NP_683240.1" TargetMode="External"/><Relationship Id="rId100" Type="http://schemas.openxmlformats.org/officeDocument/2006/relationships/hyperlink" Target="http://www.ncbi.nlm.nih.gov/protein/22298366?report=fasta" TargetMode="External"/><Relationship Id="rId105" Type="http://schemas.openxmlformats.org/officeDocument/2006/relationships/hyperlink" Target="http://www.ncbi.nlm.nih.gov/protein/NP_682845.1" TargetMode="External"/><Relationship Id="rId126" Type="http://schemas.openxmlformats.org/officeDocument/2006/relationships/hyperlink" Target="http://www.biocyc.org/TELO197221/NEW-IMAGE?type=REACTION&amp;object=IMP-DEHYDROG-RXN" TargetMode="External"/><Relationship Id="rId147" Type="http://schemas.openxmlformats.org/officeDocument/2006/relationships/hyperlink" Target="http://www.biocyc.org/TELO197221/NEW-IMAGE?type=REACTION&amp;object=DUTP-PYROP-RXN" TargetMode="External"/><Relationship Id="rId168" Type="http://schemas.openxmlformats.org/officeDocument/2006/relationships/printerSettings" Target="../printerSettings/printerSettings8.bin"/><Relationship Id="rId8" Type="http://schemas.openxmlformats.org/officeDocument/2006/relationships/hyperlink" Target="http://www.ncbi.nlm.nih.gov/protein/22299869?report=fasta" TargetMode="External"/><Relationship Id="rId51" Type="http://schemas.openxmlformats.org/officeDocument/2006/relationships/hyperlink" Target="http://www.ncbi.nlm.nih.gov/protein/NP_682619.1" TargetMode="External"/><Relationship Id="rId72" Type="http://schemas.openxmlformats.org/officeDocument/2006/relationships/hyperlink" Target="http://www.ncbi.nlm.nih.gov/protein/22298122?report=fasta" TargetMode="External"/><Relationship Id="rId93" Type="http://schemas.openxmlformats.org/officeDocument/2006/relationships/hyperlink" Target="http://www.ncbi.nlm.nih.gov/protein/NP_682117.1" TargetMode="External"/><Relationship Id="rId98" Type="http://schemas.openxmlformats.org/officeDocument/2006/relationships/hyperlink" Target="http://www.ncbi.nlm.nih.gov/protein/22297811?report=fasta" TargetMode="External"/><Relationship Id="rId121" Type="http://schemas.openxmlformats.org/officeDocument/2006/relationships/hyperlink" Target="http://www.biocyc.org/TELO197221/NEW-IMAGE?type=REACTION&amp;object=AIRCARBOXY-RXN" TargetMode="External"/><Relationship Id="rId142" Type="http://schemas.openxmlformats.org/officeDocument/2006/relationships/hyperlink" Target="http://www.biocyc.org/TELO197221/NEW-IMAGE?type=REACTION&amp;object=RXN-9929" TargetMode="External"/><Relationship Id="rId163" Type="http://schemas.openxmlformats.org/officeDocument/2006/relationships/hyperlink" Target="http://www.biocyc.org/TELO197221/NEW-IMAGE?type=REACTION&amp;object=METHENYLTHFCYCLOHYDRO-RXN" TargetMode="External"/><Relationship Id="rId3" Type="http://schemas.openxmlformats.org/officeDocument/2006/relationships/hyperlink" Target="http://www.ncbi.nlm.nih.gov/protein/NP_682474.1" TargetMode="External"/><Relationship Id="rId25" Type="http://schemas.openxmlformats.org/officeDocument/2006/relationships/hyperlink" Target="http://www.ncbi.nlm.nih.gov/protein/NP_682337.1" TargetMode="External"/><Relationship Id="rId46" Type="http://schemas.openxmlformats.org/officeDocument/2006/relationships/hyperlink" Target="http://www.ncbi.nlm.nih.gov/protein/22299340?report=fasta" TargetMode="External"/><Relationship Id="rId67" Type="http://schemas.openxmlformats.org/officeDocument/2006/relationships/hyperlink" Target="http://www.ncbi.nlm.nih.gov/protein/NP_681455.1" TargetMode="External"/><Relationship Id="rId116" Type="http://schemas.openxmlformats.org/officeDocument/2006/relationships/hyperlink" Target="http://www.biocyc.org/TELO197221/NEW-IMAGE?type=REACTION&amp;object=PRPPAMIDOTRANS-RXN" TargetMode="External"/><Relationship Id="rId137" Type="http://schemas.openxmlformats.org/officeDocument/2006/relationships/hyperlink" Target="http://www.biocyc.org/TELO197221/NEW-IMAGE?type=REACTION&amp;object=ADENYL-KIN-RXN" TargetMode="External"/><Relationship Id="rId158" Type="http://schemas.openxmlformats.org/officeDocument/2006/relationships/hyperlink" Target="http://www.biocyc.org/TELO197221/NEW-IMAGE?type=REACTION&amp;object=ADPREDUCT-RXN" TargetMode="External"/><Relationship Id="rId20" Type="http://schemas.openxmlformats.org/officeDocument/2006/relationships/hyperlink" Target="http://www.ncbi.nlm.nih.gov/protein/22299039?report=fasta" TargetMode="External"/><Relationship Id="rId41" Type="http://schemas.openxmlformats.org/officeDocument/2006/relationships/hyperlink" Target="http://www.ncbi.nlm.nih.gov/protein/NP_680845.1" TargetMode="External"/><Relationship Id="rId62" Type="http://schemas.openxmlformats.org/officeDocument/2006/relationships/hyperlink" Target="http://www.ncbi.nlm.nih.gov/protein/22297811?report=fasta" TargetMode="External"/><Relationship Id="rId83" Type="http://schemas.openxmlformats.org/officeDocument/2006/relationships/hyperlink" Target="http://www.ncbi.nlm.nih.gov/protein/NP_681598.1" TargetMode="External"/><Relationship Id="rId88" Type="http://schemas.openxmlformats.org/officeDocument/2006/relationships/hyperlink" Target="http://www.ncbi.nlm.nih.gov/protein/22298351?report=fasta" TargetMode="External"/><Relationship Id="rId111" Type="http://schemas.openxmlformats.org/officeDocument/2006/relationships/hyperlink" Target="http://www.ncbi.nlm.nih.gov/protein/NP_680812.1" TargetMode="External"/><Relationship Id="rId132" Type="http://schemas.openxmlformats.org/officeDocument/2006/relationships/hyperlink" Target="http://www.biocyc.org/TELO197221/NEW-IMAGE?type=REACTION&amp;object=GUANYL-KIN-RXN" TargetMode="External"/><Relationship Id="rId153" Type="http://schemas.openxmlformats.org/officeDocument/2006/relationships/hyperlink" Target="http://www.biocyc.org/TELO197221/NEW-IMAGE?type=REACTION&amp;object=DCDPKIN-RXN" TargetMode="External"/></Relationships>
</file>

<file path=xl/worksheets/_rels/sheet9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ncbi.nlm.nih.gov/protein/NP_682801.1" TargetMode="External"/><Relationship Id="rId18" Type="http://schemas.openxmlformats.org/officeDocument/2006/relationships/hyperlink" Target="http://www.ncbi.nlm.nih.gov/protein/22299553?report=fasta" TargetMode="External"/><Relationship Id="rId26" Type="http://schemas.openxmlformats.org/officeDocument/2006/relationships/hyperlink" Target="http://www.ncbi.nlm.nih.gov/protein/22297975?report=fasta" TargetMode="External"/><Relationship Id="rId39" Type="http://schemas.openxmlformats.org/officeDocument/2006/relationships/hyperlink" Target="http://www.ncbi.nlm.nih.gov/protein/NP_681316.1" TargetMode="External"/><Relationship Id="rId21" Type="http://schemas.openxmlformats.org/officeDocument/2006/relationships/hyperlink" Target="http://www.ncbi.nlm.nih.gov/protein/NP_682392.1" TargetMode="External"/><Relationship Id="rId34" Type="http://schemas.openxmlformats.org/officeDocument/2006/relationships/hyperlink" Target="http://www.ncbi.nlm.nih.gov/protein/22297928?report=fasta" TargetMode="External"/><Relationship Id="rId42" Type="http://schemas.openxmlformats.org/officeDocument/2006/relationships/hyperlink" Target="http://www.ncbi.nlm.nih.gov/protein/22297976?report=fasta" TargetMode="External"/><Relationship Id="rId47" Type="http://schemas.openxmlformats.org/officeDocument/2006/relationships/hyperlink" Target="http://www.ncbi.nlm.nih.gov/protein/NP_681695.1" TargetMode="External"/><Relationship Id="rId50" Type="http://schemas.openxmlformats.org/officeDocument/2006/relationships/hyperlink" Target="http://www.ncbi.nlm.nih.gov/protein/22298448?report=fasta" TargetMode="External"/><Relationship Id="rId55" Type="http://schemas.openxmlformats.org/officeDocument/2006/relationships/hyperlink" Target="http://www.biocyc.org/TELO197221/NEW-IMAGE?type=REACTION&amp;object=NADH-DEHYDROG-A-RXN" TargetMode="External"/><Relationship Id="rId63" Type="http://schemas.openxmlformats.org/officeDocument/2006/relationships/printerSettings" Target="../printerSettings/printerSettings9.bin"/><Relationship Id="rId7" Type="http://schemas.openxmlformats.org/officeDocument/2006/relationships/hyperlink" Target="http://www.ncbi.nlm.nih.gov/protein/NP_680836.1" TargetMode="External"/><Relationship Id="rId2" Type="http://schemas.openxmlformats.org/officeDocument/2006/relationships/hyperlink" Target="http://www.ncbi.nlm.nih.gov/protein/22298210?report=fasta" TargetMode="External"/><Relationship Id="rId16" Type="http://schemas.openxmlformats.org/officeDocument/2006/relationships/hyperlink" Target="http://www.ncbi.nlm.nih.gov/protein/22299552?report=fasta" TargetMode="External"/><Relationship Id="rId20" Type="http://schemas.openxmlformats.org/officeDocument/2006/relationships/hyperlink" Target="http://www.ncbi.nlm.nih.gov/protein/22299144?report=fasta" TargetMode="External"/><Relationship Id="rId29" Type="http://schemas.openxmlformats.org/officeDocument/2006/relationships/hyperlink" Target="http://www.ncbi.nlm.nih.gov/protein/NP_681225.1" TargetMode="External"/><Relationship Id="rId41" Type="http://schemas.openxmlformats.org/officeDocument/2006/relationships/hyperlink" Target="http://www.ncbi.nlm.nih.gov/protein/NP_681223.1" TargetMode="External"/><Relationship Id="rId54" Type="http://schemas.openxmlformats.org/officeDocument/2006/relationships/hyperlink" Target="http://www.ncbi.nlm.nih.gov/protein/22298973?report=fasta" TargetMode="External"/><Relationship Id="rId62" Type="http://schemas.openxmlformats.org/officeDocument/2006/relationships/hyperlink" Target="http://www.biocyc.org/TELO197221/NEW-IMAGE?type=REACTION&amp;object=RXN0-5266" TargetMode="External"/><Relationship Id="rId1" Type="http://schemas.openxmlformats.org/officeDocument/2006/relationships/hyperlink" Target="http://www.ncbi.nlm.nih.gov/protein/NP_681457.1" TargetMode="External"/><Relationship Id="rId6" Type="http://schemas.openxmlformats.org/officeDocument/2006/relationships/hyperlink" Target="http://www.ncbi.nlm.nih.gov/protein/22299667?report=fasta" TargetMode="External"/><Relationship Id="rId11" Type="http://schemas.openxmlformats.org/officeDocument/2006/relationships/hyperlink" Target="http://www.ncbi.nlm.nih.gov/protein/NP_681509.1" TargetMode="External"/><Relationship Id="rId24" Type="http://schemas.openxmlformats.org/officeDocument/2006/relationships/hyperlink" Target="http://www.ncbi.nlm.nih.gov/protein/22299426?report=fasta" TargetMode="External"/><Relationship Id="rId32" Type="http://schemas.openxmlformats.org/officeDocument/2006/relationships/hyperlink" Target="http://www.ncbi.nlm.nih.gov/protein/22298068?report=fasta" TargetMode="External"/><Relationship Id="rId37" Type="http://schemas.openxmlformats.org/officeDocument/2006/relationships/hyperlink" Target="http://www.ncbi.nlm.nih.gov/protein/NP_681224.1" TargetMode="External"/><Relationship Id="rId40" Type="http://schemas.openxmlformats.org/officeDocument/2006/relationships/hyperlink" Target="http://www.ncbi.nlm.nih.gov/protein/22298069?report=fasta" TargetMode="External"/><Relationship Id="rId45" Type="http://schemas.openxmlformats.org/officeDocument/2006/relationships/hyperlink" Target="http://www.ncbi.nlm.nih.gov/protein/22298248?report=fasta" TargetMode="External"/><Relationship Id="rId53" Type="http://schemas.openxmlformats.org/officeDocument/2006/relationships/hyperlink" Target="http://www.ncbi.nlm.nih.gov/protein/22298973?report=fasta" TargetMode="External"/><Relationship Id="rId58" Type="http://schemas.openxmlformats.org/officeDocument/2006/relationships/hyperlink" Target="http://www.biocyc.org/TELO197221/NEW-IMAGE?type=REACTION&amp;object=INORGPYROPHOSPHAT-RXN" TargetMode="External"/><Relationship Id="rId5" Type="http://schemas.openxmlformats.org/officeDocument/2006/relationships/hyperlink" Target="http://www.ncbi.nlm.nih.gov/protein/NP_682914.1" TargetMode="External"/><Relationship Id="rId15" Type="http://schemas.openxmlformats.org/officeDocument/2006/relationships/hyperlink" Target="http://www.ncbi.nlm.nih.gov/protein/NP_682799.1" TargetMode="External"/><Relationship Id="rId23" Type="http://schemas.openxmlformats.org/officeDocument/2006/relationships/hyperlink" Target="http://www.ncbi.nlm.nih.gov/protein/NP_682673.1" TargetMode="External"/><Relationship Id="rId28" Type="http://schemas.openxmlformats.org/officeDocument/2006/relationships/hyperlink" Target="http://www.ncbi.nlm.nih.gov/protein/22297973?report=fasta" TargetMode="External"/><Relationship Id="rId36" Type="http://schemas.openxmlformats.org/officeDocument/2006/relationships/hyperlink" Target="http://www.ncbi.nlm.nih.gov/protein/22297974?report=fasta" TargetMode="External"/><Relationship Id="rId49" Type="http://schemas.openxmlformats.org/officeDocument/2006/relationships/hyperlink" Target="http://www.ncbi.nlm.nih.gov/protein/22298448?report=fasta" TargetMode="External"/><Relationship Id="rId57" Type="http://schemas.openxmlformats.org/officeDocument/2006/relationships/hyperlink" Target="http://www.biocyc.org/TELO197221/NEW-IMAGE?type=REACTION&amp;object=CYTOCHROME-C-OXIDASE-RXN" TargetMode="External"/><Relationship Id="rId61" Type="http://schemas.openxmlformats.org/officeDocument/2006/relationships/hyperlink" Target="http://www.biocyc.org/TELO197221/NEW-IMAGE?type=REACTION&amp;object=RXN0-5330" TargetMode="External"/><Relationship Id="rId10" Type="http://schemas.openxmlformats.org/officeDocument/2006/relationships/hyperlink" Target="http://www.ncbi.nlm.nih.gov/protein/22298447?report=fasta" TargetMode="External"/><Relationship Id="rId19" Type="http://schemas.openxmlformats.org/officeDocument/2006/relationships/hyperlink" Target="http://www.ncbi.nlm.nih.gov/protein/NP_682391.1" TargetMode="External"/><Relationship Id="rId31" Type="http://schemas.openxmlformats.org/officeDocument/2006/relationships/hyperlink" Target="http://www.ncbi.nlm.nih.gov/protein/NP_681315.1" TargetMode="External"/><Relationship Id="rId44" Type="http://schemas.openxmlformats.org/officeDocument/2006/relationships/hyperlink" Target="http://www.ncbi.nlm.nih.gov/protein/NP_681495.1" TargetMode="External"/><Relationship Id="rId52" Type="http://schemas.openxmlformats.org/officeDocument/2006/relationships/hyperlink" Target="http://www.ncbi.nlm.nih.gov/protein/NP_682220.1" TargetMode="External"/><Relationship Id="rId60" Type="http://schemas.openxmlformats.org/officeDocument/2006/relationships/hyperlink" Target="http://www.biocyc.org/TELO197221/NEW-IMAGE?type=REACTION&amp;object=RXN0-5330" TargetMode="External"/><Relationship Id="rId4" Type="http://schemas.openxmlformats.org/officeDocument/2006/relationships/hyperlink" Target="http://www.ncbi.nlm.nih.gov/protein/22298247?report=fasta" TargetMode="External"/><Relationship Id="rId9" Type="http://schemas.openxmlformats.org/officeDocument/2006/relationships/hyperlink" Target="http://www.ncbi.nlm.nih.gov/protein/NP_681694.1" TargetMode="External"/><Relationship Id="rId14" Type="http://schemas.openxmlformats.org/officeDocument/2006/relationships/hyperlink" Target="http://www.ncbi.nlm.nih.gov/protein/22299554?report=fasta" TargetMode="External"/><Relationship Id="rId22" Type="http://schemas.openxmlformats.org/officeDocument/2006/relationships/hyperlink" Target="http://www.ncbi.nlm.nih.gov/protein/22299145?report=fasta" TargetMode="External"/><Relationship Id="rId27" Type="http://schemas.openxmlformats.org/officeDocument/2006/relationships/hyperlink" Target="http://www.ncbi.nlm.nih.gov/protein/NP_681220.1" TargetMode="External"/><Relationship Id="rId30" Type="http://schemas.openxmlformats.org/officeDocument/2006/relationships/hyperlink" Target="http://www.ncbi.nlm.nih.gov/protein/22297978?report=fasta" TargetMode="External"/><Relationship Id="rId35" Type="http://schemas.openxmlformats.org/officeDocument/2006/relationships/hyperlink" Target="http://www.ncbi.nlm.nih.gov/protein/NP_681221.1" TargetMode="External"/><Relationship Id="rId43" Type="http://schemas.openxmlformats.org/officeDocument/2006/relationships/hyperlink" Target="http://www.ncbi.nlm.nih.gov/protein/NP_681495.1" TargetMode="External"/><Relationship Id="rId48" Type="http://schemas.openxmlformats.org/officeDocument/2006/relationships/hyperlink" Target="http://www.ncbi.nlm.nih.gov/protein/NP_681695.1" TargetMode="External"/><Relationship Id="rId56" Type="http://schemas.openxmlformats.org/officeDocument/2006/relationships/hyperlink" Target="http://www.biocyc.org/TELO197221/NEW-IMAGE?type=REACTION&amp;object=1.10.2.2-RXN" TargetMode="External"/><Relationship Id="rId8" Type="http://schemas.openxmlformats.org/officeDocument/2006/relationships/hyperlink" Target="http://www.ncbi.nlm.nih.gov/protein/22297589?report=fasta" TargetMode="External"/><Relationship Id="rId51" Type="http://schemas.openxmlformats.org/officeDocument/2006/relationships/hyperlink" Target="http://www.ncbi.nlm.nih.gov/protein/NP_682220.1" TargetMode="External"/><Relationship Id="rId3" Type="http://schemas.openxmlformats.org/officeDocument/2006/relationships/hyperlink" Target="http://www.ncbi.nlm.nih.gov/protein/NP_681494.1" TargetMode="External"/><Relationship Id="rId12" Type="http://schemas.openxmlformats.org/officeDocument/2006/relationships/hyperlink" Target="http://www.ncbi.nlm.nih.gov/protein/22298262?report=fasta" TargetMode="External"/><Relationship Id="rId17" Type="http://schemas.openxmlformats.org/officeDocument/2006/relationships/hyperlink" Target="http://www.ncbi.nlm.nih.gov/protein/NP_682800.1" TargetMode="External"/><Relationship Id="rId25" Type="http://schemas.openxmlformats.org/officeDocument/2006/relationships/hyperlink" Target="http://www.ncbi.nlm.nih.gov/protein/NP_681222.1" TargetMode="External"/><Relationship Id="rId33" Type="http://schemas.openxmlformats.org/officeDocument/2006/relationships/hyperlink" Target="http://www.ncbi.nlm.nih.gov/protein/NP_681175.1" TargetMode="External"/><Relationship Id="rId38" Type="http://schemas.openxmlformats.org/officeDocument/2006/relationships/hyperlink" Target="http://www.ncbi.nlm.nih.gov/protein/22297977?report=fasta" TargetMode="External"/><Relationship Id="rId46" Type="http://schemas.openxmlformats.org/officeDocument/2006/relationships/hyperlink" Target="http://www.ncbi.nlm.nih.gov/protein/22298248?report=fasta" TargetMode="External"/><Relationship Id="rId59" Type="http://schemas.openxmlformats.org/officeDocument/2006/relationships/hyperlink" Target="http://www.biocyc.org/TELO197221/NEW-IMAGE?type=REACTION&amp;object=ATPSYN-RX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defaultRowHeight="15"/>
  <sheetData>
    <row r="1" spans="1:2">
      <c r="A1">
        <v>1</v>
      </c>
      <c r="B1" t="s">
        <v>3895</v>
      </c>
    </row>
    <row r="2" spans="1:2">
      <c r="A2">
        <v>2</v>
      </c>
      <c r="B2" t="s">
        <v>3896</v>
      </c>
    </row>
    <row r="3" spans="1:2">
      <c r="A3">
        <v>3</v>
      </c>
      <c r="B3" t="s">
        <v>3897</v>
      </c>
    </row>
    <row r="4" spans="1:2">
      <c r="A4">
        <v>4</v>
      </c>
      <c r="B4" t="s">
        <v>3898</v>
      </c>
    </row>
    <row r="5" spans="1:2">
      <c r="A5">
        <v>5</v>
      </c>
      <c r="B5" t="s">
        <v>3899</v>
      </c>
    </row>
    <row r="6" spans="1:2">
      <c r="A6">
        <v>6</v>
      </c>
      <c r="B6" t="s">
        <v>3900</v>
      </c>
    </row>
    <row r="7" spans="1:2">
      <c r="A7">
        <v>7</v>
      </c>
      <c r="B7" t="s">
        <v>3901</v>
      </c>
    </row>
    <row r="8" spans="1:2">
      <c r="A8">
        <v>8</v>
      </c>
      <c r="B8" t="s">
        <v>3902</v>
      </c>
    </row>
    <row r="9" spans="1:2">
      <c r="A9">
        <v>9</v>
      </c>
      <c r="B9" t="s">
        <v>3903</v>
      </c>
    </row>
    <row r="10" spans="1:2">
      <c r="A10">
        <v>10</v>
      </c>
      <c r="B10" t="s">
        <v>3904</v>
      </c>
    </row>
    <row r="11" spans="1:2">
      <c r="A11">
        <v>11</v>
      </c>
      <c r="B11" t="s">
        <v>3911</v>
      </c>
    </row>
    <row r="12" spans="1:2">
      <c r="A12">
        <v>12</v>
      </c>
      <c r="B12" t="s">
        <v>3905</v>
      </c>
    </row>
    <row r="13" spans="1:2">
      <c r="A13">
        <v>13</v>
      </c>
      <c r="B13" t="s">
        <v>3906</v>
      </c>
    </row>
    <row r="14" spans="1:2">
      <c r="A14">
        <v>14</v>
      </c>
      <c r="B14" t="s">
        <v>3907</v>
      </c>
    </row>
    <row r="15" spans="1:2">
      <c r="A15">
        <v>15</v>
      </c>
      <c r="B15" t="s">
        <v>3909</v>
      </c>
    </row>
    <row r="16" spans="1:2">
      <c r="A16">
        <v>16</v>
      </c>
      <c r="B16" t="s">
        <v>3910</v>
      </c>
    </row>
    <row r="17" spans="1:2">
      <c r="A17">
        <v>17</v>
      </c>
      <c r="B17" t="s">
        <v>3908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zoomScale="90" zoomScaleNormal="90" workbookViewId="0">
      <selection activeCell="E22" sqref="E22"/>
    </sheetView>
  </sheetViews>
  <sheetFormatPr defaultRowHeight="15"/>
  <cols>
    <col min="1" max="1" width="12" style="55" customWidth="1"/>
    <col min="2" max="2" width="12.140625" style="55" customWidth="1"/>
    <col min="3" max="3" width="9.140625" style="55" customWidth="1"/>
    <col min="4" max="4" width="79.85546875" style="55" customWidth="1"/>
    <col min="5" max="5" width="44.85546875" style="55" customWidth="1"/>
    <col min="6" max="6" width="14.5703125" style="55" customWidth="1"/>
    <col min="7" max="7" width="12.7109375" style="55" customWidth="1"/>
    <col min="8" max="9" width="9.140625" style="55" customWidth="1"/>
    <col min="10" max="10" width="13.42578125" style="55" customWidth="1"/>
    <col min="11" max="12" width="9.140625" style="55" customWidth="1"/>
    <col min="13" max="14" width="9.140625" style="55"/>
    <col min="15" max="15" width="27.7109375" style="55" customWidth="1"/>
    <col min="16" max="17" width="13.5703125" style="55" customWidth="1"/>
    <col min="18" max="16384" width="9.140625" style="55"/>
  </cols>
  <sheetData>
    <row r="1" spans="1:17">
      <c r="A1" s="49" t="s">
        <v>3345</v>
      </c>
      <c r="B1" s="49"/>
      <c r="C1" s="49"/>
      <c r="D1" s="49"/>
      <c r="E1" s="49"/>
      <c r="F1" s="49"/>
      <c r="G1" s="49"/>
      <c r="H1" s="3"/>
      <c r="I1" s="49"/>
      <c r="J1" s="49"/>
      <c r="K1" s="49"/>
      <c r="L1" s="49"/>
      <c r="M1" s="49"/>
      <c r="N1" s="49"/>
      <c r="O1" s="51"/>
      <c r="P1" s="122" t="s">
        <v>3291</v>
      </c>
      <c r="Q1" s="122"/>
    </row>
    <row r="2" spans="1:17" ht="18.75">
      <c r="A2" s="50" t="s">
        <v>0</v>
      </c>
      <c r="B2" s="50" t="s">
        <v>1</v>
      </c>
      <c r="C2" s="50" t="s">
        <v>4</v>
      </c>
      <c r="D2" s="49" t="s">
        <v>2</v>
      </c>
      <c r="E2" s="49" t="s">
        <v>3</v>
      </c>
      <c r="F2" s="50" t="s">
        <v>5</v>
      </c>
      <c r="G2" s="50" t="s">
        <v>6</v>
      </c>
      <c r="H2" s="3" t="s">
        <v>7</v>
      </c>
      <c r="I2" s="50" t="s">
        <v>8</v>
      </c>
      <c r="J2" s="50" t="s">
        <v>9</v>
      </c>
      <c r="K2" s="50" t="s">
        <v>10</v>
      </c>
      <c r="L2" s="50" t="s">
        <v>11</v>
      </c>
      <c r="M2" s="50" t="s">
        <v>12</v>
      </c>
      <c r="N2" s="50" t="s">
        <v>13</v>
      </c>
      <c r="O2" s="49" t="s">
        <v>3290</v>
      </c>
      <c r="P2" s="3" t="s">
        <v>3246</v>
      </c>
      <c r="Q2" s="3" t="s">
        <v>3247</v>
      </c>
    </row>
    <row r="3" spans="1:17">
      <c r="H3" s="55">
        <f>COUNTA(H5:H16)</f>
        <v>3</v>
      </c>
      <c r="P3" s="94"/>
      <c r="Q3" s="94"/>
    </row>
    <row r="4" spans="1:17">
      <c r="A4" s="52" t="s">
        <v>1375</v>
      </c>
      <c r="B4" s="54"/>
      <c r="C4" s="54"/>
      <c r="D4" s="54"/>
      <c r="E4" s="54"/>
      <c r="F4" s="54"/>
      <c r="G4" s="80"/>
      <c r="H4" s="54"/>
      <c r="I4" s="54"/>
      <c r="J4" s="54"/>
      <c r="K4" s="54"/>
      <c r="L4" s="54"/>
      <c r="M4" s="54"/>
      <c r="N4" s="54"/>
      <c r="O4" s="54"/>
      <c r="P4" s="54"/>
      <c r="Q4" s="54"/>
    </row>
    <row r="5" spans="1:17">
      <c r="A5" s="51" t="s">
        <v>1372</v>
      </c>
      <c r="B5" s="56" t="s">
        <v>27</v>
      </c>
      <c r="C5" s="51" t="s">
        <v>1378</v>
      </c>
      <c r="D5" s="51" t="s">
        <v>1662</v>
      </c>
      <c r="E5" s="51" t="s">
        <v>1377</v>
      </c>
      <c r="F5" s="70" t="s">
        <v>1940</v>
      </c>
      <c r="G5" s="74" t="s">
        <v>1941</v>
      </c>
      <c r="H5" s="51" t="s">
        <v>1379</v>
      </c>
      <c r="I5" s="56" t="s">
        <v>2545</v>
      </c>
      <c r="J5" s="56" t="s">
        <v>2545</v>
      </c>
      <c r="K5" s="51">
        <v>2630</v>
      </c>
      <c r="L5" s="51">
        <v>12</v>
      </c>
      <c r="M5" s="51">
        <v>720</v>
      </c>
      <c r="N5" s="51">
        <v>544</v>
      </c>
      <c r="O5" s="51" t="s">
        <v>3277</v>
      </c>
      <c r="P5" s="51"/>
      <c r="Q5" s="51"/>
    </row>
    <row r="6" spans="1:17">
      <c r="A6" s="51"/>
      <c r="B6" s="56"/>
      <c r="C6" s="51"/>
      <c r="D6" s="11" t="s">
        <v>1661</v>
      </c>
      <c r="E6" s="51"/>
      <c r="F6" s="51"/>
      <c r="G6" s="79"/>
      <c r="H6" s="51"/>
      <c r="I6" s="51"/>
      <c r="J6" s="51" t="s">
        <v>2653</v>
      </c>
      <c r="K6" s="51"/>
      <c r="L6" s="51"/>
      <c r="M6" s="51"/>
      <c r="N6" s="51"/>
      <c r="O6" s="51"/>
      <c r="P6" s="51"/>
      <c r="Q6" s="51"/>
    </row>
    <row r="7" spans="1:17">
      <c r="G7" s="78"/>
    </row>
    <row r="8" spans="1:17">
      <c r="A8" s="52" t="s">
        <v>2598</v>
      </c>
      <c r="B8" s="54"/>
      <c r="C8" s="54"/>
      <c r="D8" s="54"/>
      <c r="E8" s="54"/>
      <c r="F8" s="54"/>
      <c r="G8" s="80"/>
      <c r="H8" s="54"/>
      <c r="I8" s="54"/>
      <c r="J8" s="54"/>
      <c r="K8" s="54"/>
      <c r="L8" s="54"/>
      <c r="M8" s="54"/>
      <c r="N8" s="54"/>
      <c r="O8" s="54"/>
      <c r="P8" s="54"/>
      <c r="Q8" s="54"/>
    </row>
    <row r="9" spans="1:17">
      <c r="A9" s="51" t="s">
        <v>1373</v>
      </c>
      <c r="B9" s="56" t="s">
        <v>27</v>
      </c>
      <c r="C9" s="51" t="s">
        <v>2599</v>
      </c>
      <c r="D9" s="51" t="s">
        <v>2639</v>
      </c>
      <c r="E9" s="51" t="s">
        <v>2601</v>
      </c>
      <c r="F9" s="11" t="s">
        <v>3043</v>
      </c>
      <c r="G9" s="75" t="s">
        <v>3042</v>
      </c>
      <c r="H9" s="51" t="s">
        <v>2602</v>
      </c>
      <c r="I9" s="51"/>
      <c r="J9" s="51"/>
      <c r="K9" s="51">
        <v>1670</v>
      </c>
      <c r="L9" s="51">
        <v>13</v>
      </c>
      <c r="M9" s="51">
        <v>461</v>
      </c>
      <c r="N9" s="51">
        <v>336</v>
      </c>
      <c r="O9" s="51" t="s">
        <v>3277</v>
      </c>
      <c r="P9" s="51"/>
      <c r="Q9" s="51"/>
    </row>
    <row r="10" spans="1:17">
      <c r="A10" s="51"/>
      <c r="B10" s="56"/>
      <c r="C10" s="51"/>
      <c r="D10" s="11" t="s">
        <v>2600</v>
      </c>
      <c r="E10" s="51"/>
      <c r="F10" s="51"/>
      <c r="G10" s="79"/>
      <c r="H10" s="51"/>
      <c r="I10" s="51"/>
      <c r="J10" s="51"/>
      <c r="K10" s="51"/>
      <c r="L10" s="51"/>
      <c r="M10" s="51"/>
      <c r="N10" s="51"/>
      <c r="O10" s="51"/>
      <c r="P10" s="51"/>
      <c r="Q10" s="51"/>
    </row>
    <row r="11" spans="1:17">
      <c r="B11" s="59"/>
      <c r="G11" s="78"/>
    </row>
    <row r="12" spans="1:17">
      <c r="A12" s="51" t="s">
        <v>1374</v>
      </c>
      <c r="B12" s="56" t="s">
        <v>27</v>
      </c>
      <c r="C12" s="51" t="s">
        <v>2603</v>
      </c>
      <c r="D12" s="51" t="s">
        <v>2651</v>
      </c>
      <c r="E12" s="51" t="s">
        <v>2605</v>
      </c>
      <c r="F12" s="11" t="s">
        <v>3045</v>
      </c>
      <c r="G12" s="75" t="s">
        <v>3044</v>
      </c>
      <c r="H12" s="51" t="s">
        <v>2604</v>
      </c>
      <c r="I12" s="51"/>
      <c r="J12" s="51"/>
      <c r="K12" s="51">
        <v>3639</v>
      </c>
      <c r="L12" s="51">
        <v>16</v>
      </c>
      <c r="M12" s="51">
        <v>1036</v>
      </c>
      <c r="N12" s="51">
        <v>716</v>
      </c>
      <c r="O12" s="51" t="s">
        <v>3277</v>
      </c>
      <c r="P12" s="51"/>
      <c r="Q12" s="51"/>
    </row>
    <row r="13" spans="1:17">
      <c r="A13" s="51"/>
      <c r="B13" s="56"/>
      <c r="C13" s="51"/>
      <c r="D13" s="11" t="s">
        <v>3528</v>
      </c>
      <c r="E13" s="51"/>
      <c r="F13" s="51"/>
      <c r="G13" s="79"/>
      <c r="H13" s="51"/>
      <c r="I13" s="51"/>
      <c r="J13" s="51"/>
      <c r="K13" s="51"/>
      <c r="L13" s="51"/>
      <c r="M13" s="51"/>
      <c r="N13" s="51"/>
      <c r="O13" s="51"/>
      <c r="P13" s="51"/>
      <c r="Q13" s="51"/>
    </row>
    <row r="14" spans="1:17">
      <c r="B14" s="59"/>
      <c r="G14" s="78"/>
    </row>
    <row r="15" spans="1:17">
      <c r="A15" s="51" t="s">
        <v>1376</v>
      </c>
      <c r="B15" s="56" t="s">
        <v>30</v>
      </c>
      <c r="C15" s="51" t="s">
        <v>2606</v>
      </c>
      <c r="D15" s="51" t="s">
        <v>2640</v>
      </c>
      <c r="E15" s="51" t="s">
        <v>2638</v>
      </c>
      <c r="F15" s="51"/>
      <c r="G15" s="79"/>
      <c r="H15" s="51"/>
      <c r="I15" s="51"/>
      <c r="J15" s="51"/>
      <c r="K15" s="51"/>
      <c r="L15" s="51"/>
      <c r="M15" s="51"/>
      <c r="N15" s="51"/>
      <c r="O15" s="51" t="s">
        <v>3275</v>
      </c>
      <c r="P15" s="98" t="s">
        <v>3179</v>
      </c>
      <c r="Q15" s="98" t="s">
        <v>3234</v>
      </c>
    </row>
    <row r="16" spans="1:17">
      <c r="A16" s="51"/>
      <c r="B16" s="51"/>
      <c r="C16" s="51"/>
      <c r="D16" s="11" t="s">
        <v>2607</v>
      </c>
      <c r="E16" s="51"/>
      <c r="F16" s="51"/>
      <c r="G16" s="79"/>
      <c r="H16" s="51"/>
      <c r="I16" s="51"/>
      <c r="J16" s="51"/>
      <c r="K16" s="51"/>
      <c r="L16" s="51"/>
      <c r="M16" s="51"/>
      <c r="N16" s="51"/>
      <c r="O16" s="51"/>
      <c r="P16" s="51"/>
      <c r="Q16" s="51"/>
    </row>
  </sheetData>
  <mergeCells count="1">
    <mergeCell ref="P1:Q1"/>
  </mergeCells>
  <hyperlinks>
    <hyperlink ref="F5" r:id="rId1"/>
    <hyperlink ref="G5" r:id="rId2"/>
    <hyperlink ref="F9" r:id="rId3"/>
    <hyperlink ref="G9" r:id="rId4"/>
    <hyperlink ref="F12" r:id="rId5"/>
    <hyperlink ref="G12" r:id="rId6"/>
    <hyperlink ref="D6" r:id="rId7"/>
    <hyperlink ref="D10" r:id="rId8"/>
    <hyperlink ref="D13" r:id="rId9" display="1 UDP-a-D-glucose + 1 B-D-fructofuranose_6-phosphate = 1 sucrose_6F-phosphate + 1 UDP + 1 H+"/>
    <hyperlink ref="D16" r:id="rId10"/>
  </hyperlinks>
  <pageMargins left="0.7" right="0.7" top="0.75" bottom="0.75" header="0.3" footer="0.3"/>
  <pageSetup orientation="portrait" r:id="rId1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3"/>
  <sheetViews>
    <sheetView zoomScale="90" zoomScaleNormal="90" workbookViewId="0">
      <selection activeCell="D11" sqref="D11"/>
    </sheetView>
  </sheetViews>
  <sheetFormatPr defaultRowHeight="15"/>
  <cols>
    <col min="1" max="1" width="14.42578125" style="55" customWidth="1"/>
    <col min="2" max="2" width="21.5703125" style="55" customWidth="1"/>
    <col min="3" max="3" width="12.140625" style="55" customWidth="1"/>
    <col min="4" max="4" width="90" style="55" customWidth="1"/>
    <col min="5" max="5" width="63.7109375" style="55" customWidth="1"/>
    <col min="6" max="6" width="15.140625" style="55" customWidth="1"/>
    <col min="7" max="7" width="13.42578125" style="55" customWidth="1"/>
    <col min="8" max="12" width="9.140625" style="55" customWidth="1"/>
    <col min="13" max="14" width="9.140625" style="55"/>
    <col min="15" max="15" width="27.7109375" style="55" customWidth="1"/>
    <col min="16" max="16" width="13.7109375" style="55" customWidth="1"/>
    <col min="17" max="17" width="13.5703125" style="55" customWidth="1"/>
    <col min="18" max="16384" width="9.140625" style="55"/>
  </cols>
  <sheetData>
    <row r="1" spans="1:17">
      <c r="A1" s="49" t="s">
        <v>3345</v>
      </c>
      <c r="B1" s="49"/>
      <c r="C1" s="49"/>
      <c r="D1" s="49"/>
      <c r="E1" s="49"/>
      <c r="F1" s="49"/>
      <c r="G1" s="49"/>
      <c r="H1" s="3"/>
      <c r="I1" s="49"/>
      <c r="J1" s="49"/>
      <c r="K1" s="49"/>
      <c r="L1" s="49"/>
      <c r="M1" s="49"/>
      <c r="N1" s="49"/>
      <c r="O1" s="51"/>
      <c r="P1" s="122" t="s">
        <v>3291</v>
      </c>
      <c r="Q1" s="122"/>
    </row>
    <row r="2" spans="1:17" ht="18.75">
      <c r="A2" s="50" t="s">
        <v>0</v>
      </c>
      <c r="B2" s="50" t="s">
        <v>1</v>
      </c>
      <c r="C2" s="50" t="s">
        <v>4</v>
      </c>
      <c r="D2" s="49" t="s">
        <v>2</v>
      </c>
      <c r="E2" s="49" t="s">
        <v>3</v>
      </c>
      <c r="F2" s="50" t="s">
        <v>5</v>
      </c>
      <c r="G2" s="50" t="s">
        <v>6</v>
      </c>
      <c r="H2" s="3" t="s">
        <v>7</v>
      </c>
      <c r="I2" s="50" t="s">
        <v>8</v>
      </c>
      <c r="J2" s="50" t="s">
        <v>9</v>
      </c>
      <c r="K2" s="50" t="s">
        <v>10</v>
      </c>
      <c r="L2" s="50" t="s">
        <v>11</v>
      </c>
      <c r="M2" s="50" t="s">
        <v>12</v>
      </c>
      <c r="N2" s="50" t="s">
        <v>13</v>
      </c>
      <c r="O2" s="49" t="s">
        <v>3290</v>
      </c>
      <c r="P2" s="3" t="s">
        <v>3246</v>
      </c>
      <c r="Q2" s="3" t="s">
        <v>3247</v>
      </c>
    </row>
    <row r="3" spans="1:17">
      <c r="H3" s="55">
        <f>COUNTA(H5:H32)</f>
        <v>10</v>
      </c>
      <c r="P3" s="94"/>
      <c r="Q3" s="94"/>
    </row>
    <row r="4" spans="1:17">
      <c r="A4" s="52" t="s">
        <v>1952</v>
      </c>
      <c r="B4" s="54"/>
      <c r="C4" s="54"/>
      <c r="D4" s="54"/>
      <c r="E4" s="54"/>
      <c r="F4" s="54"/>
      <c r="G4" s="80"/>
      <c r="H4" s="54"/>
      <c r="I4" s="54"/>
      <c r="J4" s="54"/>
      <c r="K4" s="54"/>
      <c r="L4" s="54"/>
      <c r="M4" s="54"/>
      <c r="N4" s="54"/>
      <c r="O4" s="54"/>
      <c r="P4" s="80"/>
      <c r="Q4" s="80"/>
    </row>
    <row r="5" spans="1:17">
      <c r="A5" s="51" t="s">
        <v>1953</v>
      </c>
      <c r="B5" s="56" t="s">
        <v>30</v>
      </c>
      <c r="C5" s="51" t="s">
        <v>1789</v>
      </c>
      <c r="D5" s="51" t="s">
        <v>1969</v>
      </c>
      <c r="E5" s="51" t="s">
        <v>691</v>
      </c>
      <c r="F5" s="70" t="s">
        <v>1251</v>
      </c>
      <c r="G5" s="74" t="s">
        <v>1252</v>
      </c>
      <c r="H5" s="51" t="s">
        <v>693</v>
      </c>
      <c r="I5" s="56" t="s">
        <v>2545</v>
      </c>
      <c r="J5" s="51" t="s">
        <v>2549</v>
      </c>
      <c r="K5" s="51">
        <v>2371</v>
      </c>
      <c r="L5" s="51">
        <v>22</v>
      </c>
      <c r="M5" s="51">
        <v>649</v>
      </c>
      <c r="N5" s="51">
        <v>475</v>
      </c>
      <c r="O5" s="51" t="s">
        <v>3275</v>
      </c>
      <c r="P5" s="98" t="s">
        <v>3189</v>
      </c>
      <c r="Q5" s="98" t="s">
        <v>3235</v>
      </c>
    </row>
    <row r="6" spans="1:17">
      <c r="A6" s="51"/>
      <c r="B6" s="56"/>
      <c r="C6" s="51"/>
      <c r="D6" s="11" t="s">
        <v>1954</v>
      </c>
      <c r="E6" s="51" t="s">
        <v>692</v>
      </c>
      <c r="F6" s="70" t="s">
        <v>1253</v>
      </c>
      <c r="G6" s="74" t="s">
        <v>1254</v>
      </c>
      <c r="H6" s="51" t="s">
        <v>694</v>
      </c>
      <c r="I6" s="51"/>
      <c r="J6" s="51" t="s">
        <v>2529</v>
      </c>
      <c r="K6" s="51">
        <v>627</v>
      </c>
      <c r="L6" s="51">
        <v>8</v>
      </c>
      <c r="M6" s="51">
        <v>167</v>
      </c>
      <c r="N6" s="51">
        <v>118</v>
      </c>
      <c r="O6" s="51"/>
      <c r="P6" s="79"/>
      <c r="Q6" s="79"/>
    </row>
    <row r="7" spans="1:17">
      <c r="B7" s="59"/>
      <c r="G7" s="78"/>
      <c r="P7" s="78"/>
      <c r="Q7" s="78"/>
    </row>
    <row r="8" spans="1:17">
      <c r="A8" s="51" t="s">
        <v>1955</v>
      </c>
      <c r="B8" s="56" t="s">
        <v>30</v>
      </c>
      <c r="C8" s="51" t="s">
        <v>1790</v>
      </c>
      <c r="D8" s="51" t="s">
        <v>1971</v>
      </c>
      <c r="E8" s="51" t="s">
        <v>1787</v>
      </c>
      <c r="F8" s="11" t="s">
        <v>3047</v>
      </c>
      <c r="G8" s="75" t="s">
        <v>3046</v>
      </c>
      <c r="H8" s="51" t="s">
        <v>2581</v>
      </c>
      <c r="I8" s="56" t="s">
        <v>2545</v>
      </c>
      <c r="J8" s="51" t="s">
        <v>2668</v>
      </c>
      <c r="K8" s="51">
        <v>1377</v>
      </c>
      <c r="L8" s="51">
        <v>6</v>
      </c>
      <c r="M8" s="51">
        <v>365</v>
      </c>
      <c r="N8" s="51">
        <v>274</v>
      </c>
      <c r="O8" s="51" t="s">
        <v>3275</v>
      </c>
      <c r="P8" s="98" t="s">
        <v>3180</v>
      </c>
      <c r="Q8" s="98" t="s">
        <v>3236</v>
      </c>
    </row>
    <row r="9" spans="1:17">
      <c r="A9" s="51"/>
      <c r="B9" s="56"/>
      <c r="C9" s="51"/>
      <c r="D9" s="11" t="s">
        <v>1956</v>
      </c>
      <c r="E9" s="51"/>
      <c r="F9" s="51"/>
      <c r="G9" s="79"/>
      <c r="H9" s="51"/>
      <c r="I9" s="51"/>
      <c r="J9" s="51" t="s">
        <v>2669</v>
      </c>
      <c r="K9" s="51"/>
      <c r="L9" s="51"/>
      <c r="M9" s="51"/>
      <c r="N9" s="51"/>
      <c r="O9" s="51"/>
      <c r="P9" s="79"/>
      <c r="Q9" s="79"/>
    </row>
    <row r="10" spans="1:17">
      <c r="B10" s="59"/>
      <c r="G10" s="78"/>
      <c r="P10" s="78"/>
      <c r="Q10" s="78"/>
    </row>
    <row r="11" spans="1:17">
      <c r="A11" s="51" t="s">
        <v>1957</v>
      </c>
      <c r="B11" s="56" t="s">
        <v>30</v>
      </c>
      <c r="C11" s="51" t="s">
        <v>3064</v>
      </c>
      <c r="D11" s="51" t="s">
        <v>1970</v>
      </c>
      <c r="E11" s="51" t="s">
        <v>1959</v>
      </c>
      <c r="F11" s="11" t="s">
        <v>3049</v>
      </c>
      <c r="G11" s="75" t="s">
        <v>3048</v>
      </c>
      <c r="H11" s="64" t="s">
        <v>1884</v>
      </c>
      <c r="I11" s="56" t="s">
        <v>2545</v>
      </c>
      <c r="J11" s="56" t="s">
        <v>2545</v>
      </c>
      <c r="K11" s="51">
        <v>2146</v>
      </c>
      <c r="L11" s="51">
        <v>25</v>
      </c>
      <c r="M11" s="51">
        <v>619</v>
      </c>
      <c r="N11" s="51">
        <v>436</v>
      </c>
      <c r="O11" s="51" t="s">
        <v>3317</v>
      </c>
      <c r="P11" s="98" t="s">
        <v>3181</v>
      </c>
      <c r="Q11" s="98" t="s">
        <v>3237</v>
      </c>
    </row>
    <row r="12" spans="1:17">
      <c r="A12" s="51"/>
      <c r="B12" s="56"/>
      <c r="C12" s="51"/>
      <c r="D12" s="11" t="s">
        <v>1958</v>
      </c>
      <c r="E12" s="51"/>
      <c r="F12" s="11" t="s">
        <v>3051</v>
      </c>
      <c r="G12" s="75" t="s">
        <v>3050</v>
      </c>
      <c r="H12" s="64" t="s">
        <v>1885</v>
      </c>
      <c r="I12" s="51" t="s">
        <v>2653</v>
      </c>
      <c r="J12" s="51" t="s">
        <v>2653</v>
      </c>
      <c r="K12" s="51">
        <v>2312</v>
      </c>
      <c r="L12" s="51">
        <v>20</v>
      </c>
      <c r="M12" s="51">
        <v>643</v>
      </c>
      <c r="N12" s="51">
        <v>487</v>
      </c>
      <c r="O12" s="51"/>
      <c r="P12" s="79"/>
      <c r="Q12" s="79"/>
    </row>
    <row r="13" spans="1:17">
      <c r="B13" s="59"/>
      <c r="G13" s="78"/>
      <c r="P13" s="78"/>
      <c r="Q13" s="78"/>
    </row>
    <row r="14" spans="1:17">
      <c r="A14" s="51" t="s">
        <v>1960</v>
      </c>
      <c r="B14" s="56" t="s">
        <v>30</v>
      </c>
      <c r="C14" s="51" t="s">
        <v>1791</v>
      </c>
      <c r="D14" s="51" t="s">
        <v>1972</v>
      </c>
      <c r="E14" s="51" t="s">
        <v>1962</v>
      </c>
      <c r="F14" s="11" t="s">
        <v>3053</v>
      </c>
      <c r="G14" s="75" t="s">
        <v>3052</v>
      </c>
      <c r="H14" s="51" t="s">
        <v>2582</v>
      </c>
      <c r="I14" s="56" t="s">
        <v>2545</v>
      </c>
      <c r="J14" s="56" t="s">
        <v>2545</v>
      </c>
      <c r="K14" s="51">
        <v>1057</v>
      </c>
      <c r="L14" s="51">
        <v>9</v>
      </c>
      <c r="M14" s="51">
        <v>285</v>
      </c>
      <c r="N14" s="51">
        <v>213</v>
      </c>
      <c r="O14" s="51" t="s">
        <v>3280</v>
      </c>
      <c r="P14" s="79"/>
      <c r="Q14" s="79"/>
    </row>
    <row r="15" spans="1:17">
      <c r="A15" s="51"/>
      <c r="B15" s="56"/>
      <c r="C15" s="51"/>
      <c r="D15" s="11" t="s">
        <v>1961</v>
      </c>
      <c r="E15" s="51"/>
      <c r="F15" s="51"/>
      <c r="G15" s="79"/>
      <c r="H15" s="51"/>
      <c r="I15" s="51" t="s">
        <v>2653</v>
      </c>
      <c r="J15" s="51" t="s">
        <v>2653</v>
      </c>
      <c r="K15" s="51"/>
      <c r="L15" s="51"/>
      <c r="M15" s="51"/>
      <c r="N15" s="51"/>
      <c r="O15" s="51"/>
      <c r="P15" s="79"/>
      <c r="Q15" s="79"/>
    </row>
    <row r="16" spans="1:17">
      <c r="B16" s="59"/>
      <c r="G16" s="78"/>
      <c r="P16" s="78"/>
      <c r="Q16" s="78"/>
    </row>
    <row r="17" spans="1:17">
      <c r="A17" s="51" t="s">
        <v>3358</v>
      </c>
      <c r="B17" s="56"/>
      <c r="C17" s="2" t="s">
        <v>314</v>
      </c>
      <c r="D17" s="51"/>
      <c r="E17" s="51"/>
      <c r="F17" s="51"/>
      <c r="G17" s="79"/>
      <c r="H17" s="51"/>
      <c r="I17" s="51"/>
      <c r="J17" s="51"/>
      <c r="K17" s="51"/>
      <c r="L17" s="51"/>
      <c r="M17" s="51"/>
      <c r="N17" s="51"/>
      <c r="O17" s="51"/>
      <c r="P17" s="79"/>
      <c r="Q17" s="79"/>
    </row>
    <row r="18" spans="1:17">
      <c r="B18" s="59"/>
      <c r="G18" s="78"/>
      <c r="P18" s="78"/>
      <c r="Q18" s="78"/>
    </row>
    <row r="19" spans="1:17">
      <c r="A19" s="51" t="s">
        <v>1963</v>
      </c>
      <c r="B19" s="56" t="s">
        <v>27</v>
      </c>
      <c r="C19" s="51" t="s">
        <v>1792</v>
      </c>
      <c r="D19" s="51" t="s">
        <v>1974</v>
      </c>
      <c r="E19" s="51" t="s">
        <v>3870</v>
      </c>
      <c r="F19" s="11" t="s">
        <v>3054</v>
      </c>
      <c r="G19" s="75" t="s">
        <v>1879</v>
      </c>
      <c r="H19" s="51" t="s">
        <v>2580</v>
      </c>
      <c r="I19" s="51" t="s">
        <v>2670</v>
      </c>
      <c r="J19" s="56" t="s">
        <v>2545</v>
      </c>
      <c r="K19" s="51">
        <v>1833</v>
      </c>
      <c r="L19" s="51">
        <v>14</v>
      </c>
      <c r="M19" s="51">
        <v>496</v>
      </c>
      <c r="N19" s="51">
        <v>384</v>
      </c>
      <c r="O19" s="51" t="s">
        <v>3276</v>
      </c>
      <c r="P19" s="79"/>
      <c r="Q19" s="79"/>
    </row>
    <row r="20" spans="1:17">
      <c r="A20" s="51"/>
      <c r="B20" s="56"/>
      <c r="C20" s="51"/>
      <c r="D20" s="11" t="s">
        <v>1973</v>
      </c>
      <c r="E20" s="51"/>
      <c r="F20" s="51"/>
      <c r="G20" s="79"/>
      <c r="H20" s="51"/>
      <c r="I20" s="51" t="s">
        <v>2671</v>
      </c>
      <c r="J20" s="51"/>
      <c r="K20" s="51"/>
      <c r="L20" s="51"/>
      <c r="M20" s="51"/>
      <c r="N20" s="51"/>
      <c r="O20" s="51"/>
      <c r="P20" s="79"/>
      <c r="Q20" s="79"/>
    </row>
    <row r="21" spans="1:17">
      <c r="B21" s="59"/>
      <c r="G21" s="78"/>
      <c r="P21" s="78"/>
      <c r="Q21" s="78"/>
    </row>
    <row r="22" spans="1:17">
      <c r="A22" s="51" t="s">
        <v>1964</v>
      </c>
      <c r="B22" s="56" t="s">
        <v>27</v>
      </c>
      <c r="C22" s="51" t="s">
        <v>1793</v>
      </c>
      <c r="D22" s="51" t="s">
        <v>1975</v>
      </c>
      <c r="E22" s="51" t="s">
        <v>1967</v>
      </c>
      <c r="F22" s="11" t="s">
        <v>1334</v>
      </c>
      <c r="G22" s="75" t="s">
        <v>1335</v>
      </c>
      <c r="H22" s="51" t="s">
        <v>375</v>
      </c>
      <c r="I22" s="56" t="s">
        <v>2545</v>
      </c>
      <c r="J22" s="56" t="s">
        <v>2545</v>
      </c>
      <c r="K22" s="51">
        <v>2505</v>
      </c>
      <c r="L22" s="51">
        <v>17</v>
      </c>
      <c r="M22" s="51">
        <v>697</v>
      </c>
      <c r="N22" s="51">
        <v>527</v>
      </c>
      <c r="O22" s="51" t="s">
        <v>3276</v>
      </c>
      <c r="P22" s="79"/>
      <c r="Q22" s="79"/>
    </row>
    <row r="23" spans="1:17">
      <c r="A23" s="51"/>
      <c r="B23" s="56"/>
      <c r="C23" s="51"/>
      <c r="D23" s="11" t="s">
        <v>1966</v>
      </c>
      <c r="E23" s="51"/>
      <c r="F23" s="51"/>
      <c r="G23" s="79"/>
      <c r="H23" s="51"/>
      <c r="I23" s="51" t="s">
        <v>2653</v>
      </c>
      <c r="J23" s="51"/>
      <c r="K23" s="51"/>
      <c r="L23" s="51"/>
      <c r="M23" s="51"/>
      <c r="N23" s="51"/>
      <c r="O23" s="51"/>
      <c r="P23" s="79"/>
      <c r="Q23" s="79"/>
    </row>
    <row r="24" spans="1:17">
      <c r="B24" s="59"/>
      <c r="G24" s="78"/>
      <c r="P24" s="78"/>
      <c r="Q24" s="78"/>
    </row>
    <row r="25" spans="1:17">
      <c r="A25" s="51" t="s">
        <v>1965</v>
      </c>
      <c r="B25" s="56" t="s">
        <v>27</v>
      </c>
      <c r="C25" s="51" t="s">
        <v>1794</v>
      </c>
      <c r="D25" s="51" t="s">
        <v>1976</v>
      </c>
      <c r="E25" s="51" t="s">
        <v>1788</v>
      </c>
      <c r="F25" s="51"/>
      <c r="G25" s="79"/>
      <c r="H25" s="51"/>
      <c r="I25" s="56" t="s">
        <v>2545</v>
      </c>
      <c r="J25" s="56" t="s">
        <v>2545</v>
      </c>
      <c r="K25" s="51"/>
      <c r="L25" s="51"/>
      <c r="M25" s="51"/>
      <c r="N25" s="51"/>
      <c r="O25" s="51" t="s">
        <v>3275</v>
      </c>
      <c r="P25" s="98" t="s">
        <v>3182</v>
      </c>
      <c r="Q25" s="98" t="s">
        <v>3238</v>
      </c>
    </row>
    <row r="26" spans="1:17">
      <c r="A26" s="51"/>
      <c r="B26" s="56"/>
      <c r="C26" s="51"/>
      <c r="D26" s="11" t="s">
        <v>1968</v>
      </c>
      <c r="E26" s="51"/>
      <c r="F26" s="51"/>
      <c r="G26" s="79"/>
      <c r="H26" s="51"/>
      <c r="I26" s="51"/>
      <c r="J26" s="51" t="s">
        <v>2653</v>
      </c>
      <c r="K26" s="51"/>
      <c r="L26" s="51"/>
      <c r="M26" s="51"/>
      <c r="N26" s="51"/>
      <c r="O26" s="51"/>
      <c r="P26" s="79"/>
      <c r="Q26" s="79"/>
    </row>
    <row r="27" spans="1:17">
      <c r="B27" s="59"/>
      <c r="G27" s="78"/>
      <c r="P27" s="78"/>
      <c r="Q27" s="78"/>
    </row>
    <row r="28" spans="1:17">
      <c r="A28" s="51" t="s">
        <v>2608</v>
      </c>
      <c r="B28" s="56" t="s">
        <v>27</v>
      </c>
      <c r="C28" s="51" t="s">
        <v>1795</v>
      </c>
      <c r="D28" s="51" t="s">
        <v>2610</v>
      </c>
      <c r="E28" s="51" t="s">
        <v>2615</v>
      </c>
      <c r="F28" s="11" t="s">
        <v>1137</v>
      </c>
      <c r="G28" s="75" t="s">
        <v>1138</v>
      </c>
      <c r="H28" s="51" t="s">
        <v>117</v>
      </c>
      <c r="I28" s="51" t="s">
        <v>2657</v>
      </c>
      <c r="J28" s="51" t="s">
        <v>2673</v>
      </c>
      <c r="K28" s="51">
        <v>2728</v>
      </c>
      <c r="L28" s="51">
        <v>22</v>
      </c>
      <c r="M28" s="51">
        <v>725</v>
      </c>
      <c r="N28" s="51">
        <v>552</v>
      </c>
      <c r="O28" s="51" t="s">
        <v>3275</v>
      </c>
      <c r="P28" s="98" t="s">
        <v>3183</v>
      </c>
      <c r="Q28" s="98" t="s">
        <v>3239</v>
      </c>
    </row>
    <row r="29" spans="1:17">
      <c r="A29" s="51"/>
      <c r="B29" s="56"/>
      <c r="C29" s="51"/>
      <c r="D29" s="11" t="s">
        <v>2609</v>
      </c>
      <c r="E29" s="51"/>
      <c r="F29" s="51"/>
      <c r="G29" s="79"/>
      <c r="H29" s="51"/>
      <c r="I29" s="51" t="s">
        <v>2672</v>
      </c>
      <c r="J29" s="51" t="s">
        <v>2674</v>
      </c>
      <c r="K29" s="51"/>
      <c r="L29" s="51"/>
      <c r="M29" s="51"/>
      <c r="N29" s="51"/>
      <c r="O29" s="51"/>
      <c r="P29" s="79"/>
      <c r="Q29" s="79"/>
    </row>
    <row r="30" spans="1:17">
      <c r="B30" s="59"/>
      <c r="G30" s="78"/>
      <c r="P30" s="78"/>
      <c r="Q30" s="78"/>
    </row>
    <row r="31" spans="1:17">
      <c r="A31" s="51" t="s">
        <v>2611</v>
      </c>
      <c r="B31" s="56" t="s">
        <v>27</v>
      </c>
      <c r="C31" s="51" t="s">
        <v>1796</v>
      </c>
      <c r="D31" s="51" t="s">
        <v>2613</v>
      </c>
      <c r="E31" s="51" t="s">
        <v>2614</v>
      </c>
      <c r="F31" s="11" t="s">
        <v>1121</v>
      </c>
      <c r="G31" s="75" t="s">
        <v>1122</v>
      </c>
      <c r="H31" s="51" t="s">
        <v>83</v>
      </c>
      <c r="I31" s="56" t="s">
        <v>2545</v>
      </c>
      <c r="J31" s="56" t="s">
        <v>2545</v>
      </c>
      <c r="K31" s="51">
        <v>2339</v>
      </c>
      <c r="L31" s="51">
        <v>18</v>
      </c>
      <c r="M31" s="51">
        <v>641</v>
      </c>
      <c r="N31" s="51">
        <v>480</v>
      </c>
      <c r="O31" s="51" t="s">
        <v>3277</v>
      </c>
      <c r="P31" s="79"/>
      <c r="Q31" s="79"/>
    </row>
    <row r="32" spans="1:17">
      <c r="A32" s="51"/>
      <c r="B32" s="56"/>
      <c r="C32" s="51"/>
      <c r="D32" s="11" t="s">
        <v>2612</v>
      </c>
      <c r="E32" s="51"/>
      <c r="F32" s="51"/>
      <c r="G32" s="79"/>
      <c r="H32" s="51"/>
      <c r="I32" s="51" t="s">
        <v>2653</v>
      </c>
      <c r="J32" s="51"/>
      <c r="K32" s="51"/>
      <c r="L32" s="51"/>
      <c r="M32" s="51"/>
      <c r="N32" s="51"/>
      <c r="O32" s="51"/>
      <c r="P32" s="79"/>
      <c r="Q32" s="79"/>
    </row>
    <row r="34" spans="1:12">
      <c r="A34" s="68"/>
      <c r="B34" s="68"/>
      <c r="C34" s="68"/>
      <c r="E34" s="68"/>
      <c r="F34" s="68"/>
      <c r="G34" s="68"/>
      <c r="H34" s="68"/>
      <c r="I34" s="68"/>
      <c r="J34" s="68"/>
      <c r="K34" s="68"/>
      <c r="L34" s="68"/>
    </row>
    <row r="36" spans="1:12">
      <c r="K36" s="69"/>
    </row>
    <row r="37" spans="1:12">
      <c r="K37" s="69"/>
    </row>
    <row r="39" spans="1:12">
      <c r="K39" s="69"/>
    </row>
    <row r="41" spans="1:12">
      <c r="K41" s="69"/>
    </row>
    <row r="42" spans="1:12">
      <c r="K42" s="69"/>
    </row>
    <row r="43" spans="1:12">
      <c r="K43" s="69"/>
    </row>
    <row r="44" spans="1:12">
      <c r="K44" s="69"/>
    </row>
    <row r="45" spans="1:12">
      <c r="H45" s="69"/>
      <c r="K45" s="69"/>
    </row>
    <row r="46" spans="1:12">
      <c r="H46" s="69"/>
      <c r="K46" s="69"/>
    </row>
    <row r="47" spans="1:12">
      <c r="H47" s="69"/>
      <c r="K47" s="69"/>
    </row>
    <row r="48" spans="1:12">
      <c r="K48" s="69"/>
    </row>
    <row r="49" spans="8:11">
      <c r="H49" s="69"/>
      <c r="K49" s="69"/>
    </row>
    <row r="50" spans="8:11">
      <c r="H50" s="69"/>
      <c r="K50" s="69"/>
    </row>
    <row r="51" spans="8:11">
      <c r="H51" s="69"/>
      <c r="K51" s="69"/>
    </row>
    <row r="52" spans="8:11">
      <c r="H52" s="69"/>
      <c r="K52" s="69"/>
    </row>
    <row r="53" spans="8:11">
      <c r="H53" s="69"/>
      <c r="K53" s="69"/>
    </row>
    <row r="54" spans="8:11">
      <c r="H54" s="69"/>
      <c r="K54" s="69"/>
    </row>
    <row r="55" spans="8:11">
      <c r="H55" s="69"/>
      <c r="K55" s="69"/>
    </row>
    <row r="56" spans="8:11">
      <c r="H56" s="69"/>
      <c r="K56" s="69"/>
    </row>
    <row r="57" spans="8:11">
      <c r="H57" s="69"/>
      <c r="K57" s="69"/>
    </row>
    <row r="60" spans="8:11">
      <c r="H60" s="69"/>
      <c r="K60" s="69"/>
    </row>
    <row r="61" spans="8:11">
      <c r="H61" s="69"/>
      <c r="K61" s="69"/>
    </row>
    <row r="62" spans="8:11">
      <c r="H62" s="69"/>
      <c r="K62" s="69"/>
    </row>
    <row r="63" spans="8:11">
      <c r="H63" s="69"/>
      <c r="K63" s="69"/>
    </row>
    <row r="64" spans="8:11">
      <c r="H64" s="69"/>
      <c r="K64" s="69"/>
    </row>
    <row r="65" spans="3:11">
      <c r="H65" s="69"/>
      <c r="K65" s="69"/>
    </row>
    <row r="76" spans="3:11">
      <c r="C76" s="66"/>
    </row>
    <row r="77" spans="3:11">
      <c r="C77" s="65"/>
      <c r="F77" s="65"/>
    </row>
    <row r="81" spans="3:3">
      <c r="C81" s="65"/>
    </row>
    <row r="83" spans="3:3">
      <c r="C83" s="67"/>
    </row>
    <row r="100" spans="1:3">
      <c r="C100" s="66"/>
    </row>
    <row r="103" spans="1:3">
      <c r="A103" s="65"/>
    </row>
  </sheetData>
  <mergeCells count="1">
    <mergeCell ref="P1:Q1"/>
  </mergeCells>
  <hyperlinks>
    <hyperlink ref="D6" r:id="rId1"/>
    <hyperlink ref="D9" r:id="rId2"/>
    <hyperlink ref="D12" r:id="rId3"/>
    <hyperlink ref="D15" r:id="rId4"/>
    <hyperlink ref="D20" r:id="rId5"/>
    <hyperlink ref="D23" r:id="rId6"/>
    <hyperlink ref="D26" r:id="rId7"/>
    <hyperlink ref="D29" r:id="rId8"/>
    <hyperlink ref="D32" r:id="rId9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zoomScale="90" zoomScaleNormal="90" workbookViewId="0">
      <selection activeCell="E29" sqref="E29"/>
    </sheetView>
  </sheetViews>
  <sheetFormatPr defaultRowHeight="15"/>
  <cols>
    <col min="1" max="1" width="13.7109375" customWidth="1"/>
    <col min="2" max="2" width="12.42578125" customWidth="1"/>
    <col min="3" max="3" width="9.140625" customWidth="1"/>
    <col min="4" max="4" width="128.7109375" customWidth="1"/>
    <col min="5" max="5" width="69.5703125" customWidth="1"/>
    <col min="6" max="6" width="14.5703125" customWidth="1"/>
    <col min="7" max="7" width="14.85546875" customWidth="1"/>
    <col min="8" max="8" width="9.140625" customWidth="1"/>
    <col min="9" max="9" width="13.85546875" customWidth="1"/>
    <col min="10" max="12" width="9.140625" customWidth="1"/>
    <col min="15" max="15" width="27.7109375" customWidth="1"/>
    <col min="16" max="16" width="13.7109375" customWidth="1"/>
    <col min="17" max="17" width="13.5703125" customWidth="1"/>
  </cols>
  <sheetData>
    <row r="1" spans="1:18">
      <c r="A1" s="1" t="s">
        <v>3344</v>
      </c>
      <c r="B1" s="1"/>
      <c r="C1" s="1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2"/>
      <c r="P1" s="122" t="s">
        <v>3291</v>
      </c>
      <c r="Q1" s="122"/>
    </row>
    <row r="2" spans="1:18" ht="18.75">
      <c r="A2" s="3" t="s">
        <v>0</v>
      </c>
      <c r="B2" s="3" t="s">
        <v>1</v>
      </c>
      <c r="C2" s="3" t="s">
        <v>4</v>
      </c>
      <c r="D2" s="1" t="s">
        <v>2</v>
      </c>
      <c r="E2" s="1" t="s">
        <v>3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3" t="s">
        <v>13</v>
      </c>
      <c r="O2" s="92" t="s">
        <v>3290</v>
      </c>
      <c r="P2" s="3" t="s">
        <v>3246</v>
      </c>
      <c r="Q2" s="3" t="s">
        <v>3247</v>
      </c>
    </row>
    <row r="3" spans="1:18">
      <c r="H3">
        <f>COUNTA(H5:H31)</f>
        <v>9</v>
      </c>
      <c r="P3" s="94"/>
      <c r="Q3" s="94"/>
    </row>
    <row r="4" spans="1:18">
      <c r="A4" s="52" t="s">
        <v>2912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</row>
    <row r="5" spans="1:18">
      <c r="A5" s="51" t="s">
        <v>1981</v>
      </c>
      <c r="B5" s="56" t="s">
        <v>30</v>
      </c>
      <c r="C5" s="51" t="s">
        <v>2915</v>
      </c>
      <c r="D5" s="51" t="s">
        <v>3529</v>
      </c>
      <c r="E5" s="51" t="s">
        <v>2914</v>
      </c>
      <c r="F5" s="11" t="s">
        <v>3036</v>
      </c>
      <c r="G5" s="11" t="s">
        <v>3035</v>
      </c>
      <c r="H5" s="51" t="s">
        <v>2916</v>
      </c>
      <c r="I5" s="51"/>
      <c r="J5" s="51"/>
      <c r="K5" s="51">
        <v>3645</v>
      </c>
      <c r="L5" s="51">
        <v>34</v>
      </c>
      <c r="M5" s="51">
        <v>1044</v>
      </c>
      <c r="N5" s="51">
        <v>736</v>
      </c>
      <c r="O5" s="51" t="s">
        <v>3275</v>
      </c>
      <c r="P5" s="98" t="s">
        <v>3175</v>
      </c>
      <c r="Q5" s="98" t="s">
        <v>3230</v>
      </c>
    </row>
    <row r="6" spans="1:18">
      <c r="A6" s="51"/>
      <c r="B6" s="56"/>
      <c r="C6" s="51"/>
      <c r="D6" s="11" t="s">
        <v>2913</v>
      </c>
      <c r="E6" s="51"/>
      <c r="F6" s="11"/>
      <c r="G6" s="11"/>
      <c r="H6" s="51"/>
      <c r="I6" s="51"/>
      <c r="J6" s="51"/>
      <c r="K6" s="51"/>
      <c r="L6" s="51"/>
      <c r="M6" s="51"/>
      <c r="N6" s="51"/>
      <c r="O6" s="51"/>
      <c r="P6" s="98"/>
      <c r="Q6" s="98"/>
    </row>
    <row r="7" spans="1:18">
      <c r="A7" s="55"/>
      <c r="B7" s="59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78"/>
      <c r="Q7" s="78"/>
    </row>
    <row r="8" spans="1:18">
      <c r="A8" s="51" t="s">
        <v>751</v>
      </c>
      <c r="B8" s="56" t="s">
        <v>30</v>
      </c>
      <c r="C8" s="51" t="s">
        <v>2920</v>
      </c>
      <c r="D8" s="51" t="s">
        <v>3530</v>
      </c>
      <c r="E8" s="51" t="s">
        <v>2914</v>
      </c>
      <c r="F8" s="11" t="s">
        <v>3036</v>
      </c>
      <c r="G8" s="11" t="s">
        <v>3035</v>
      </c>
      <c r="H8" s="51" t="s">
        <v>2916</v>
      </c>
      <c r="I8" s="51"/>
      <c r="J8" s="51"/>
      <c r="K8" s="51">
        <v>3645</v>
      </c>
      <c r="L8" s="51">
        <v>34</v>
      </c>
      <c r="M8" s="51">
        <v>1044</v>
      </c>
      <c r="N8" s="51">
        <v>736</v>
      </c>
      <c r="O8" s="51" t="s">
        <v>3275</v>
      </c>
      <c r="P8" s="98" t="s">
        <v>3176</v>
      </c>
      <c r="Q8" s="98" t="s">
        <v>3231</v>
      </c>
      <c r="R8" s="62" t="s">
        <v>3861</v>
      </c>
    </row>
    <row r="9" spans="1:18">
      <c r="A9" s="51"/>
      <c r="B9" s="56"/>
      <c r="C9" s="51"/>
      <c r="D9" s="11" t="s">
        <v>3319</v>
      </c>
      <c r="E9" s="51"/>
      <c r="F9" s="11"/>
      <c r="G9" s="11"/>
      <c r="H9" s="51"/>
      <c r="I9" s="51"/>
      <c r="J9" s="51"/>
      <c r="K9" s="51"/>
      <c r="L9" s="51"/>
      <c r="M9" s="51"/>
      <c r="N9" s="51"/>
      <c r="O9" s="51"/>
      <c r="P9" s="98"/>
      <c r="Q9" s="98"/>
      <c r="R9" s="116" t="s">
        <v>3862</v>
      </c>
    </row>
    <row r="10" spans="1:18">
      <c r="A10" s="55"/>
      <c r="B10" s="59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78"/>
      <c r="Q10" s="78"/>
      <c r="R10" s="116" t="s">
        <v>3863</v>
      </c>
    </row>
    <row r="11" spans="1:18">
      <c r="A11" s="51" t="s">
        <v>752</v>
      </c>
      <c r="B11" s="56" t="s">
        <v>30</v>
      </c>
      <c r="C11" s="51" t="s">
        <v>2917</v>
      </c>
      <c r="D11" s="51" t="s">
        <v>3531</v>
      </c>
      <c r="E11" s="51" t="s">
        <v>2919</v>
      </c>
      <c r="F11" s="11" t="s">
        <v>3038</v>
      </c>
      <c r="G11" s="11" t="s">
        <v>3037</v>
      </c>
      <c r="H11" s="51" t="s">
        <v>2918</v>
      </c>
      <c r="I11" s="51"/>
      <c r="J11" s="51"/>
      <c r="K11" s="51">
        <v>2564</v>
      </c>
      <c r="L11" s="51">
        <v>19</v>
      </c>
      <c r="M11" s="51">
        <v>742</v>
      </c>
      <c r="N11" s="51">
        <v>519</v>
      </c>
      <c r="O11" s="51" t="s">
        <v>3275</v>
      </c>
      <c r="P11" s="98" t="s">
        <v>3177</v>
      </c>
      <c r="Q11" s="98" t="s">
        <v>3232</v>
      </c>
      <c r="R11" s="116" t="s">
        <v>3864</v>
      </c>
    </row>
    <row r="12" spans="1:18">
      <c r="A12" s="51"/>
      <c r="B12" s="56"/>
      <c r="C12" s="51"/>
      <c r="D12" s="11" t="s">
        <v>3320</v>
      </c>
      <c r="E12" s="51"/>
      <c r="F12" s="11"/>
      <c r="G12" s="11"/>
      <c r="H12" s="51"/>
      <c r="I12" s="51"/>
      <c r="J12" s="51"/>
      <c r="K12" s="51"/>
      <c r="L12" s="51"/>
      <c r="M12" s="51"/>
      <c r="N12" s="51"/>
      <c r="O12" s="51"/>
      <c r="P12" s="98"/>
      <c r="Q12" s="98"/>
      <c r="R12" s="116" t="s">
        <v>3865</v>
      </c>
    </row>
    <row r="13" spans="1:18">
      <c r="A13" s="55"/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78"/>
      <c r="Q13" s="78"/>
    </row>
    <row r="14" spans="1:18">
      <c r="A14" s="51" t="s">
        <v>3324</v>
      </c>
      <c r="B14" s="51"/>
      <c r="C14" s="51" t="s">
        <v>1096</v>
      </c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79"/>
      <c r="Q14" s="79"/>
    </row>
    <row r="15" spans="1:18">
      <c r="P15" s="94"/>
      <c r="Q15" s="94"/>
    </row>
    <row r="16" spans="1:18">
      <c r="A16" s="6" t="s">
        <v>3325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4"/>
      <c r="Q16" s="84"/>
    </row>
    <row r="17" spans="1:17">
      <c r="A17" s="2" t="s">
        <v>834</v>
      </c>
      <c r="B17" s="5" t="s">
        <v>27</v>
      </c>
      <c r="C17" s="2" t="s">
        <v>833</v>
      </c>
      <c r="D17" s="2" t="s">
        <v>3532</v>
      </c>
      <c r="E17" s="2" t="s">
        <v>836</v>
      </c>
      <c r="F17" s="11" t="s">
        <v>1942</v>
      </c>
      <c r="G17" s="75" t="s">
        <v>1600</v>
      </c>
      <c r="H17" s="2" t="s">
        <v>837</v>
      </c>
      <c r="I17" s="5" t="s">
        <v>2545</v>
      </c>
      <c r="J17" s="2" t="s">
        <v>2549</v>
      </c>
      <c r="K17" s="2">
        <v>2009</v>
      </c>
      <c r="L17" s="2">
        <v>15</v>
      </c>
      <c r="M17" s="2">
        <v>563</v>
      </c>
      <c r="N17" s="2">
        <v>398</v>
      </c>
      <c r="O17" s="2" t="s">
        <v>3277</v>
      </c>
      <c r="P17" s="86"/>
      <c r="Q17" s="86"/>
    </row>
    <row r="18" spans="1:17">
      <c r="A18" s="2"/>
      <c r="B18" s="5"/>
      <c r="C18" s="2"/>
      <c r="D18" s="11" t="s">
        <v>835</v>
      </c>
      <c r="E18" s="2"/>
      <c r="F18" s="2"/>
      <c r="G18" s="86"/>
      <c r="H18" s="2"/>
      <c r="I18" s="5"/>
      <c r="J18" s="2" t="s">
        <v>2675</v>
      </c>
      <c r="K18" s="2"/>
      <c r="L18" s="2"/>
      <c r="M18" s="2"/>
      <c r="N18" s="2"/>
      <c r="O18" s="2"/>
      <c r="P18" s="86"/>
      <c r="Q18" s="86"/>
    </row>
    <row r="19" spans="1:17">
      <c r="B19" s="4"/>
      <c r="G19" s="85"/>
      <c r="I19" s="4"/>
      <c r="P19" s="85"/>
      <c r="Q19" s="85"/>
    </row>
    <row r="20" spans="1:17">
      <c r="A20" s="2" t="s">
        <v>839</v>
      </c>
      <c r="B20" s="5" t="s">
        <v>27</v>
      </c>
      <c r="C20" s="2" t="s">
        <v>838</v>
      </c>
      <c r="D20" s="2" t="s">
        <v>1836</v>
      </c>
      <c r="E20" s="2" t="s">
        <v>841</v>
      </c>
      <c r="F20" s="11" t="s">
        <v>1943</v>
      </c>
      <c r="G20" s="75" t="s">
        <v>1356</v>
      </c>
      <c r="H20" s="2" t="s">
        <v>843</v>
      </c>
      <c r="I20" s="5" t="s">
        <v>2545</v>
      </c>
      <c r="J20" s="2" t="s">
        <v>2676</v>
      </c>
      <c r="K20" s="2">
        <v>1045</v>
      </c>
      <c r="L20" s="2">
        <v>12</v>
      </c>
      <c r="M20" s="2">
        <v>306</v>
      </c>
      <c r="N20" s="2">
        <v>211</v>
      </c>
      <c r="O20" s="2" t="s">
        <v>3277</v>
      </c>
      <c r="P20" s="86"/>
      <c r="Q20" s="86"/>
    </row>
    <row r="21" spans="1:17">
      <c r="A21" s="2"/>
      <c r="B21" s="5"/>
      <c r="C21" s="2"/>
      <c r="D21" s="11" t="s">
        <v>840</v>
      </c>
      <c r="E21" s="2" t="s">
        <v>842</v>
      </c>
      <c r="F21" s="11" t="s">
        <v>1944</v>
      </c>
      <c r="G21" s="75" t="s">
        <v>1916</v>
      </c>
      <c r="H21" s="2" t="s">
        <v>844</v>
      </c>
      <c r="I21" s="5"/>
      <c r="J21" s="2" t="s">
        <v>2677</v>
      </c>
      <c r="K21" s="2">
        <v>990</v>
      </c>
      <c r="L21" s="2">
        <v>11</v>
      </c>
      <c r="M21" s="2">
        <v>294</v>
      </c>
      <c r="N21" s="2">
        <v>201</v>
      </c>
      <c r="O21" s="2"/>
      <c r="P21" s="86"/>
      <c r="Q21" s="86"/>
    </row>
    <row r="22" spans="1:17">
      <c r="B22" s="4"/>
      <c r="G22" s="85"/>
      <c r="I22" s="4"/>
      <c r="P22" s="85"/>
      <c r="Q22" s="85"/>
    </row>
    <row r="23" spans="1:17">
      <c r="A23" s="2" t="s">
        <v>845</v>
      </c>
      <c r="B23" s="5" t="s">
        <v>27</v>
      </c>
      <c r="C23" s="2" t="s">
        <v>846</v>
      </c>
      <c r="D23" s="2" t="s">
        <v>3545</v>
      </c>
      <c r="E23" s="2" t="s">
        <v>848</v>
      </c>
      <c r="F23" s="11" t="s">
        <v>1945</v>
      </c>
      <c r="G23" s="75" t="s">
        <v>1238</v>
      </c>
      <c r="H23" s="2" t="s">
        <v>849</v>
      </c>
      <c r="I23" s="5" t="s">
        <v>2545</v>
      </c>
      <c r="J23" s="5" t="s">
        <v>2545</v>
      </c>
      <c r="K23" s="2">
        <v>1262</v>
      </c>
      <c r="L23" s="2">
        <v>8</v>
      </c>
      <c r="M23" s="2">
        <v>350</v>
      </c>
      <c r="N23" s="2">
        <v>246</v>
      </c>
      <c r="O23" s="2" t="s">
        <v>3275</v>
      </c>
      <c r="P23" s="86"/>
      <c r="Q23" s="86"/>
    </row>
    <row r="24" spans="1:17">
      <c r="A24" s="2"/>
      <c r="B24" s="5"/>
      <c r="C24" s="2"/>
      <c r="D24" s="11" t="s">
        <v>847</v>
      </c>
      <c r="E24" s="2"/>
      <c r="F24" s="2"/>
      <c r="G24" s="86"/>
      <c r="H24" s="2"/>
      <c r="I24" s="2" t="s">
        <v>2653</v>
      </c>
      <c r="J24" s="2" t="s">
        <v>2653</v>
      </c>
      <c r="K24" s="2"/>
      <c r="L24" s="2"/>
      <c r="M24" s="2"/>
      <c r="N24" s="2"/>
      <c r="O24" s="2"/>
      <c r="P24" s="86"/>
      <c r="Q24" s="86"/>
    </row>
    <row r="25" spans="1:17">
      <c r="B25" s="4"/>
      <c r="G25" s="85"/>
      <c r="P25" s="85"/>
      <c r="Q25" s="85"/>
    </row>
    <row r="26" spans="1:17">
      <c r="A26" s="2" t="s">
        <v>850</v>
      </c>
      <c r="B26" s="5" t="s">
        <v>30</v>
      </c>
      <c r="C26" s="2" t="s">
        <v>852</v>
      </c>
      <c r="D26" s="2" t="s">
        <v>3533</v>
      </c>
      <c r="E26" s="2" t="s">
        <v>853</v>
      </c>
      <c r="F26" s="11" t="s">
        <v>1946</v>
      </c>
      <c r="G26" s="75" t="s">
        <v>1947</v>
      </c>
      <c r="H26" s="2" t="s">
        <v>854</v>
      </c>
      <c r="I26" s="2" t="s">
        <v>2678</v>
      </c>
      <c r="J26" s="2" t="s">
        <v>2679</v>
      </c>
      <c r="K26" s="2">
        <v>3254</v>
      </c>
      <c r="L26" s="2">
        <v>18</v>
      </c>
      <c r="M26" s="2">
        <v>932</v>
      </c>
      <c r="N26" s="2">
        <v>644</v>
      </c>
      <c r="O26" s="2" t="s">
        <v>3275</v>
      </c>
      <c r="P26" s="97" t="s">
        <v>3184</v>
      </c>
      <c r="Q26" s="97" t="s">
        <v>3240</v>
      </c>
    </row>
    <row r="27" spans="1:17">
      <c r="A27" s="2"/>
      <c r="B27" s="5"/>
      <c r="C27" s="2"/>
      <c r="D27" s="11" t="s">
        <v>851</v>
      </c>
      <c r="E27" s="2"/>
      <c r="F27" s="2"/>
      <c r="G27" s="86"/>
      <c r="H27" s="2"/>
      <c r="I27" s="2" t="s">
        <v>2576</v>
      </c>
      <c r="J27" s="2" t="s">
        <v>2653</v>
      </c>
      <c r="K27" s="2"/>
      <c r="L27" s="2"/>
      <c r="M27" s="2"/>
      <c r="N27" s="2"/>
      <c r="O27" s="2"/>
      <c r="P27" s="86"/>
      <c r="Q27" s="86"/>
    </row>
    <row r="28" spans="1:17">
      <c r="B28" s="4"/>
      <c r="G28" s="85"/>
      <c r="P28" s="85"/>
      <c r="Q28" s="85"/>
    </row>
    <row r="29" spans="1:17">
      <c r="A29" s="2" t="s">
        <v>1185</v>
      </c>
      <c r="B29" s="5" t="s">
        <v>30</v>
      </c>
      <c r="C29" s="2" t="s">
        <v>1186</v>
      </c>
      <c r="D29" s="2" t="s">
        <v>1669</v>
      </c>
      <c r="E29" s="2" t="s">
        <v>1188</v>
      </c>
      <c r="F29" s="11" t="s">
        <v>1948</v>
      </c>
      <c r="G29" s="75" t="s">
        <v>1221</v>
      </c>
      <c r="H29" s="2" t="s">
        <v>1187</v>
      </c>
      <c r="I29" s="5" t="s">
        <v>2545</v>
      </c>
      <c r="J29" s="2" t="s">
        <v>2680</v>
      </c>
      <c r="K29" s="2">
        <v>1421</v>
      </c>
      <c r="L29" s="2">
        <v>10</v>
      </c>
      <c r="M29" s="2">
        <v>399</v>
      </c>
      <c r="N29" s="2">
        <v>286</v>
      </c>
      <c r="O29" s="2" t="s">
        <v>3275</v>
      </c>
      <c r="P29" s="97" t="s">
        <v>3185</v>
      </c>
      <c r="Q29" s="97" t="s">
        <v>3241</v>
      </c>
    </row>
    <row r="30" spans="1:17">
      <c r="A30" s="2"/>
      <c r="B30" s="2"/>
      <c r="C30" s="2"/>
      <c r="D30" s="11" t="s">
        <v>1189</v>
      </c>
      <c r="E30" s="2"/>
      <c r="F30" s="2"/>
      <c r="G30" s="86"/>
      <c r="H30" s="2"/>
      <c r="I30" s="2"/>
      <c r="J30" s="2" t="s">
        <v>2681</v>
      </c>
      <c r="K30" s="2"/>
      <c r="L30" s="2"/>
      <c r="M30" s="2"/>
      <c r="N30" s="2"/>
      <c r="O30" s="2"/>
      <c r="P30" s="86"/>
      <c r="Q30" s="86"/>
    </row>
  </sheetData>
  <mergeCells count="1">
    <mergeCell ref="P1:Q1"/>
  </mergeCells>
  <hyperlinks>
    <hyperlink ref="F17" r:id="rId1"/>
    <hyperlink ref="G17" r:id="rId2"/>
    <hyperlink ref="F20" r:id="rId3"/>
    <hyperlink ref="G20" r:id="rId4"/>
    <hyperlink ref="F21" r:id="rId5"/>
    <hyperlink ref="G21" r:id="rId6"/>
    <hyperlink ref="F23" r:id="rId7"/>
    <hyperlink ref="G23" r:id="rId8"/>
    <hyperlink ref="F26" r:id="rId9"/>
    <hyperlink ref="G26" r:id="rId10"/>
    <hyperlink ref="F29" r:id="rId11"/>
    <hyperlink ref="G29" r:id="rId12"/>
    <hyperlink ref="D18" r:id="rId13"/>
    <hyperlink ref="D21" r:id="rId14"/>
    <hyperlink ref="D24" r:id="rId15"/>
    <hyperlink ref="D27" r:id="rId16"/>
    <hyperlink ref="F5" r:id="rId17"/>
    <hyperlink ref="G5" r:id="rId18"/>
    <hyperlink ref="F8" r:id="rId19"/>
    <hyperlink ref="G8" r:id="rId20"/>
    <hyperlink ref="F11" r:id="rId21"/>
    <hyperlink ref="G11" r:id="rId22"/>
    <hyperlink ref="D6" r:id="rId23"/>
    <hyperlink ref="D9" r:id="rId24"/>
    <hyperlink ref="D12" r:id="rId25"/>
    <hyperlink ref="D30" r:id="rId26"/>
  </hyperlinks>
  <pageMargins left="0.7" right="0.7" top="0.75" bottom="0.75" header="0.3" footer="0.3"/>
  <pageSetup orientation="portrait" r:id="rId27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0"/>
  <sheetViews>
    <sheetView zoomScale="90" zoomScaleNormal="90" workbookViewId="0">
      <selection activeCell="E61" sqref="E61"/>
    </sheetView>
  </sheetViews>
  <sheetFormatPr defaultRowHeight="15"/>
  <cols>
    <col min="1" max="1" width="13.28515625" customWidth="1"/>
    <col min="2" max="2" width="12.140625" bestFit="1" customWidth="1"/>
    <col min="4" max="4" width="61" bestFit="1" customWidth="1"/>
    <col min="5" max="5" width="78.28515625" bestFit="1" customWidth="1"/>
    <col min="6" max="6" width="14.5703125" bestFit="1" customWidth="1"/>
    <col min="7" max="7" width="12.7109375" bestFit="1" customWidth="1"/>
    <col min="10" max="10" width="13.42578125" bestFit="1" customWidth="1"/>
    <col min="15" max="15" width="27.7109375" customWidth="1"/>
  </cols>
  <sheetData>
    <row r="1" spans="1:15">
      <c r="A1" s="1" t="s">
        <v>3344</v>
      </c>
      <c r="B1" s="1"/>
      <c r="C1" s="1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2"/>
    </row>
    <row r="2" spans="1:15">
      <c r="A2" s="3" t="s">
        <v>0</v>
      </c>
      <c r="B2" s="3" t="s">
        <v>1</v>
      </c>
      <c r="C2" s="3" t="s">
        <v>4</v>
      </c>
      <c r="D2" s="1" t="s">
        <v>2</v>
      </c>
      <c r="E2" s="1" t="s">
        <v>3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3" t="s">
        <v>13</v>
      </c>
      <c r="O2" s="93" t="s">
        <v>3318</v>
      </c>
    </row>
    <row r="3" spans="1:15">
      <c r="H3">
        <f>COUNTA(H5:H57)</f>
        <v>7</v>
      </c>
    </row>
    <row r="4" spans="1:15">
      <c r="A4" s="6" t="s">
        <v>952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>
      <c r="A5" s="2" t="s">
        <v>944</v>
      </c>
      <c r="B5" s="5" t="s">
        <v>27</v>
      </c>
      <c r="C5" s="2"/>
      <c r="D5" s="2" t="s">
        <v>1654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>
      <c r="A6" s="2"/>
      <c r="B6" s="5"/>
      <c r="C6" s="2"/>
      <c r="D6" s="2" t="s">
        <v>3453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>
      <c r="B7" s="4"/>
    </row>
    <row r="8" spans="1:15">
      <c r="A8" s="2" t="s">
        <v>945</v>
      </c>
      <c r="B8" s="5" t="s">
        <v>27</v>
      </c>
      <c r="C8" s="2"/>
      <c r="D8" s="2" t="s">
        <v>1655</v>
      </c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>
      <c r="A9" s="2"/>
      <c r="B9" s="5"/>
      <c r="C9" s="2"/>
      <c r="D9" s="2" t="s">
        <v>3454</v>
      </c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>
      <c r="B10" s="4"/>
    </row>
    <row r="11" spans="1:15">
      <c r="A11" s="2" t="s">
        <v>946</v>
      </c>
      <c r="B11" s="5" t="s">
        <v>30</v>
      </c>
      <c r="C11" s="2"/>
      <c r="D11" s="2" t="s">
        <v>3819</v>
      </c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>
      <c r="A12" s="2"/>
      <c r="B12" s="5"/>
      <c r="C12" s="2"/>
      <c r="D12" s="2" t="s">
        <v>3820</v>
      </c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5">
      <c r="B13" s="4"/>
    </row>
    <row r="14" spans="1:15">
      <c r="A14" s="2" t="s">
        <v>947</v>
      </c>
      <c r="B14" s="5" t="s">
        <v>30</v>
      </c>
      <c r="C14" s="2"/>
      <c r="D14" s="2" t="s">
        <v>3828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1:15">
      <c r="A15" s="2"/>
      <c r="B15" s="5"/>
      <c r="C15" s="2"/>
      <c r="D15" s="2" t="s">
        <v>3829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>
      <c r="B16" s="4"/>
    </row>
    <row r="17" spans="1:17">
      <c r="A17" s="2" t="s">
        <v>948</v>
      </c>
      <c r="B17" s="5" t="s">
        <v>30</v>
      </c>
      <c r="C17" s="2"/>
      <c r="D17" s="2" t="s">
        <v>1657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1:17">
      <c r="A18" s="2"/>
      <c r="B18" s="5"/>
      <c r="C18" s="2"/>
      <c r="D18" s="2" t="s">
        <v>3455</v>
      </c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7">
      <c r="B19" s="4"/>
    </row>
    <row r="20" spans="1:17" ht="18.75">
      <c r="A20" s="2" t="s">
        <v>949</v>
      </c>
      <c r="B20" s="5" t="s">
        <v>30</v>
      </c>
      <c r="C20" s="2" t="s">
        <v>3024</v>
      </c>
      <c r="D20" s="12" t="s">
        <v>1656</v>
      </c>
      <c r="E20" s="2" t="s">
        <v>954</v>
      </c>
      <c r="F20" s="11" t="s">
        <v>1949</v>
      </c>
      <c r="G20" s="75" t="s">
        <v>1950</v>
      </c>
      <c r="H20" s="2" t="s">
        <v>953</v>
      </c>
      <c r="I20" s="2"/>
      <c r="J20" s="2"/>
      <c r="K20" s="2">
        <v>1348</v>
      </c>
      <c r="L20" s="2">
        <v>11</v>
      </c>
      <c r="M20" s="2">
        <v>371</v>
      </c>
      <c r="N20" s="2">
        <v>269</v>
      </c>
      <c r="O20" s="2" t="s">
        <v>3275</v>
      </c>
      <c r="P20" s="45"/>
      <c r="Q20" s="45"/>
    </row>
    <row r="21" spans="1:17">
      <c r="A21" s="2"/>
      <c r="B21" s="5"/>
      <c r="C21" s="2"/>
      <c r="D21" s="11" t="s">
        <v>3536</v>
      </c>
      <c r="E21" s="2" t="s">
        <v>955</v>
      </c>
      <c r="F21" s="11" t="s">
        <v>1951</v>
      </c>
      <c r="G21" s="75" t="s">
        <v>1889</v>
      </c>
      <c r="H21" s="2" t="s">
        <v>956</v>
      </c>
      <c r="I21" s="2"/>
      <c r="J21" s="2"/>
      <c r="K21" s="2">
        <v>1608</v>
      </c>
      <c r="L21" s="2">
        <v>6</v>
      </c>
      <c r="M21" s="2">
        <v>385</v>
      </c>
      <c r="N21" s="2">
        <v>309</v>
      </c>
      <c r="O21" s="2"/>
    </row>
    <row r="22" spans="1:17">
      <c r="A22" s="2"/>
      <c r="B22" s="5"/>
      <c r="C22" s="2"/>
      <c r="D22" s="11"/>
      <c r="E22" s="2"/>
      <c r="F22" s="11" t="s">
        <v>3800</v>
      </c>
      <c r="G22" s="75" t="s">
        <v>1306</v>
      </c>
      <c r="H22" s="2" t="s">
        <v>3537</v>
      </c>
      <c r="I22" s="2"/>
      <c r="J22" s="2"/>
      <c r="K22" s="2">
        <v>1692</v>
      </c>
      <c r="L22" s="2">
        <v>6</v>
      </c>
      <c r="M22" s="2">
        <v>486</v>
      </c>
      <c r="N22" s="2">
        <v>350</v>
      </c>
      <c r="O22" s="2"/>
    </row>
    <row r="23" spans="1:17">
      <c r="A23" s="2"/>
      <c r="B23" s="5"/>
      <c r="C23" s="2"/>
      <c r="D23" s="11"/>
      <c r="E23" s="2"/>
      <c r="F23" s="11" t="s">
        <v>3801</v>
      </c>
      <c r="G23" s="75" t="s">
        <v>3802</v>
      </c>
      <c r="H23" s="2" t="s">
        <v>3538</v>
      </c>
      <c r="I23" s="2"/>
      <c r="J23" s="2"/>
      <c r="K23" s="2">
        <v>284</v>
      </c>
      <c r="L23" s="2">
        <v>4</v>
      </c>
      <c r="M23" s="2">
        <v>85</v>
      </c>
      <c r="N23" s="2">
        <v>59</v>
      </c>
      <c r="O23" s="2"/>
    </row>
    <row r="24" spans="1:17">
      <c r="A24" s="2"/>
      <c r="B24" s="5"/>
      <c r="C24" s="2"/>
      <c r="D24" s="11"/>
      <c r="E24" s="2"/>
      <c r="F24" s="11" t="s">
        <v>3804</v>
      </c>
      <c r="G24" s="75" t="s">
        <v>3805</v>
      </c>
      <c r="H24" s="2" t="s">
        <v>3803</v>
      </c>
      <c r="I24" s="2"/>
      <c r="J24" s="2"/>
      <c r="K24" s="2">
        <v>1828</v>
      </c>
      <c r="L24" s="2">
        <v>7</v>
      </c>
      <c r="M24" s="2">
        <v>498</v>
      </c>
      <c r="N24" s="2">
        <v>374</v>
      </c>
      <c r="O24" s="2"/>
    </row>
    <row r="25" spans="1:17">
      <c r="A25" s="14"/>
      <c r="B25" s="4"/>
    </row>
    <row r="26" spans="1:17">
      <c r="A26" s="2" t="s">
        <v>950</v>
      </c>
      <c r="B26" s="5" t="s">
        <v>30</v>
      </c>
      <c r="C26" s="2"/>
      <c r="D26" s="2" t="s">
        <v>1835</v>
      </c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7">
      <c r="A27" s="2"/>
      <c r="B27" s="5"/>
      <c r="C27" s="2"/>
      <c r="D27" s="2" t="s">
        <v>3456</v>
      </c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7">
      <c r="B28" s="4"/>
    </row>
    <row r="29" spans="1:17">
      <c r="A29" s="2" t="s">
        <v>951</v>
      </c>
      <c r="B29" s="5" t="s">
        <v>30</v>
      </c>
      <c r="C29" s="2"/>
      <c r="D29" s="2" t="s">
        <v>3534</v>
      </c>
      <c r="E29" s="2" t="s">
        <v>2910</v>
      </c>
      <c r="F29" s="11" t="s">
        <v>3055</v>
      </c>
      <c r="G29" s="75" t="s">
        <v>1023</v>
      </c>
      <c r="H29" s="2" t="s">
        <v>2911</v>
      </c>
      <c r="I29" s="2"/>
      <c r="J29" s="2"/>
      <c r="K29" s="2">
        <v>1736</v>
      </c>
      <c r="L29" s="2">
        <v>4</v>
      </c>
      <c r="M29" s="2">
        <v>480</v>
      </c>
      <c r="N29" s="2">
        <v>348</v>
      </c>
      <c r="O29" s="2"/>
    </row>
    <row r="30" spans="1:17">
      <c r="A30" s="2"/>
      <c r="B30" s="5"/>
      <c r="C30" s="2"/>
      <c r="D30" s="2" t="s">
        <v>3457</v>
      </c>
      <c r="E30" s="2"/>
      <c r="F30" s="11"/>
      <c r="G30" s="11"/>
      <c r="H30" s="2"/>
      <c r="I30" s="2"/>
      <c r="J30" s="2"/>
      <c r="K30" s="2"/>
      <c r="L30" s="2"/>
      <c r="M30" s="2"/>
      <c r="N30" s="2"/>
      <c r="O30" s="2"/>
    </row>
    <row r="31" spans="1:17">
      <c r="B31" s="4"/>
    </row>
    <row r="32" spans="1:17">
      <c r="A32" s="2" t="s">
        <v>1673</v>
      </c>
      <c r="B32" s="5" t="s">
        <v>30</v>
      </c>
      <c r="C32" s="2"/>
      <c r="D32" s="2" t="s">
        <v>1711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  <row r="33" spans="1:15">
      <c r="A33" s="2"/>
      <c r="B33" s="5"/>
      <c r="C33" s="2"/>
      <c r="D33" s="2" t="s">
        <v>3458</v>
      </c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1:15">
      <c r="B34" s="4"/>
    </row>
    <row r="35" spans="1:15">
      <c r="A35" s="2" t="s">
        <v>1710</v>
      </c>
      <c r="B35" s="5" t="s">
        <v>30</v>
      </c>
      <c r="C35" s="2"/>
      <c r="D35" s="2" t="s">
        <v>1737</v>
      </c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1:15">
      <c r="A36" s="2"/>
      <c r="B36" s="5"/>
      <c r="C36" s="2"/>
      <c r="D36" s="2" t="s">
        <v>3459</v>
      </c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</row>
    <row r="37" spans="1:15">
      <c r="B37" s="4"/>
    </row>
    <row r="38" spans="1:15">
      <c r="A38" s="2" t="s">
        <v>1736</v>
      </c>
      <c r="B38" s="5" t="s">
        <v>30</v>
      </c>
      <c r="C38" s="2"/>
      <c r="D38" s="2" t="s">
        <v>2584</v>
      </c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</row>
    <row r="39" spans="1:15">
      <c r="A39" s="2"/>
      <c r="B39" s="5"/>
      <c r="C39" s="2"/>
      <c r="D39" s="2" t="s">
        <v>3460</v>
      </c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</row>
    <row r="40" spans="1:15">
      <c r="B40" s="4"/>
    </row>
    <row r="41" spans="1:15">
      <c r="A41" s="2" t="s">
        <v>2583</v>
      </c>
      <c r="B41" s="5" t="s">
        <v>30</v>
      </c>
      <c r="C41" s="2"/>
      <c r="D41" s="2" t="s">
        <v>2625</v>
      </c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</row>
    <row r="42" spans="1:15">
      <c r="A42" s="2"/>
      <c r="B42" s="5"/>
      <c r="C42" s="2"/>
      <c r="D42" s="2" t="s">
        <v>3461</v>
      </c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</row>
    <row r="43" spans="1:15">
      <c r="B43" s="4"/>
    </row>
    <row r="44" spans="1:15">
      <c r="A44" s="2" t="s">
        <v>2623</v>
      </c>
      <c r="B44" s="5" t="s">
        <v>30</v>
      </c>
      <c r="C44" s="2"/>
      <c r="D44" s="2" t="s">
        <v>2626</v>
      </c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</row>
    <row r="45" spans="1:15">
      <c r="A45" s="2"/>
      <c r="B45" s="5"/>
      <c r="C45" s="2"/>
      <c r="D45" s="2" t="s">
        <v>3462</v>
      </c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</row>
    <row r="46" spans="1:15">
      <c r="A46" s="38"/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</row>
    <row r="47" spans="1:15">
      <c r="A47" s="2" t="s">
        <v>2624</v>
      </c>
      <c r="B47" s="5" t="s">
        <v>30</v>
      </c>
      <c r="C47" s="2"/>
      <c r="D47" s="2" t="s">
        <v>2650</v>
      </c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</row>
    <row r="48" spans="1:15">
      <c r="A48" s="2"/>
      <c r="B48" s="5"/>
      <c r="C48" s="2"/>
      <c r="D48" s="2" t="s">
        <v>3463</v>
      </c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</row>
    <row r="50" spans="1:15">
      <c r="A50" s="2" t="s">
        <v>2649</v>
      </c>
      <c r="B50" s="5" t="s">
        <v>30</v>
      </c>
      <c r="C50" s="2"/>
      <c r="D50" s="2" t="s">
        <v>2719</v>
      </c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1:15">
      <c r="A51" s="2"/>
      <c r="B51" s="5"/>
      <c r="C51" s="2"/>
      <c r="D51" s="2" t="s">
        <v>3464</v>
      </c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1:15">
      <c r="B52" s="4"/>
    </row>
    <row r="53" spans="1:15">
      <c r="A53" s="2" t="s">
        <v>2717</v>
      </c>
      <c r="B53" s="5" t="s">
        <v>30</v>
      </c>
      <c r="C53" s="2"/>
      <c r="D53" s="2" t="s">
        <v>2720</v>
      </c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</row>
    <row r="54" spans="1:15">
      <c r="A54" s="2"/>
      <c r="B54" s="5"/>
      <c r="C54" s="2"/>
      <c r="D54" s="2" t="s">
        <v>3465</v>
      </c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</row>
    <row r="56" spans="1:15">
      <c r="A56" s="2" t="s">
        <v>2718</v>
      </c>
      <c r="B56" s="5" t="s">
        <v>30</v>
      </c>
      <c r="C56" s="2"/>
      <c r="D56" s="2" t="s">
        <v>3535</v>
      </c>
      <c r="E56" s="2" t="s">
        <v>2905</v>
      </c>
      <c r="F56" s="11" t="s">
        <v>3056</v>
      </c>
      <c r="G56" s="75" t="s">
        <v>1245</v>
      </c>
      <c r="H56" s="2" t="s">
        <v>2906</v>
      </c>
      <c r="I56" s="2"/>
      <c r="J56" s="2"/>
      <c r="K56" s="2">
        <v>2179</v>
      </c>
      <c r="L56" s="2">
        <v>17</v>
      </c>
      <c r="M56" s="2">
        <v>593</v>
      </c>
      <c r="N56" s="2">
        <v>439</v>
      </c>
      <c r="O56" s="2"/>
    </row>
    <row r="57" spans="1:15">
      <c r="A57" s="2"/>
      <c r="B57" s="5"/>
      <c r="C57" s="2"/>
      <c r="D57" s="2" t="s">
        <v>3466</v>
      </c>
      <c r="E57" s="2"/>
      <c r="F57" s="11"/>
      <c r="G57" s="11"/>
      <c r="H57" s="2"/>
      <c r="I57" s="2"/>
      <c r="J57" s="2"/>
      <c r="K57" s="2"/>
      <c r="L57" s="2"/>
      <c r="M57" s="2"/>
      <c r="N57" s="2"/>
      <c r="O57" s="2"/>
    </row>
    <row r="58" spans="1:15">
      <c r="B58" s="4"/>
      <c r="F58" s="55"/>
    </row>
    <row r="59" spans="1:15">
      <c r="A59" t="s">
        <v>3882</v>
      </c>
      <c r="B59" s="4" t="s">
        <v>30</v>
      </c>
      <c r="D59" s="2" t="s">
        <v>3883</v>
      </c>
      <c r="F59" s="55"/>
    </row>
    <row r="60" spans="1:15">
      <c r="D60" s="2" t="s">
        <v>3884</v>
      </c>
    </row>
  </sheetData>
  <hyperlinks>
    <hyperlink ref="F20" r:id="rId1"/>
    <hyperlink ref="G20" r:id="rId2"/>
    <hyperlink ref="F21" r:id="rId3"/>
    <hyperlink ref="G21" r:id="rId4"/>
    <hyperlink ref="F29" r:id="rId5"/>
    <hyperlink ref="G29" r:id="rId6"/>
    <hyperlink ref="F56" r:id="rId7"/>
    <hyperlink ref="G56" r:id="rId8"/>
    <hyperlink ref="D21" r:id="rId9"/>
    <hyperlink ref="F22" r:id="rId10"/>
    <hyperlink ref="G22" r:id="rId11"/>
    <hyperlink ref="F23" r:id="rId12"/>
    <hyperlink ref="G23" r:id="rId13"/>
    <hyperlink ref="F24" r:id="rId14"/>
    <hyperlink ref="G24" r:id="rId15"/>
  </hyperlinks>
  <pageMargins left="0.7" right="0.7" top="0.75" bottom="0.75" header="0.3" footer="0.3"/>
  <pageSetup orientation="portrait" r:id="rId16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0"/>
  <sheetViews>
    <sheetView tabSelected="1" zoomScale="90" zoomScaleNormal="90" workbookViewId="0">
      <selection activeCell="B2" sqref="B2:B280"/>
    </sheetView>
  </sheetViews>
  <sheetFormatPr defaultRowHeight="15"/>
  <cols>
    <col min="2" max="2" width="41.7109375" customWidth="1"/>
    <col min="3" max="4" width="2" bestFit="1" customWidth="1"/>
  </cols>
  <sheetData>
    <row r="1" spans="1:4" s="118" customFormat="1">
      <c r="A1" s="118" t="s">
        <v>3894</v>
      </c>
    </row>
    <row r="2" spans="1:4">
      <c r="A2" s="121" t="s">
        <v>2007</v>
      </c>
      <c r="B2" s="121" t="s">
        <v>2008</v>
      </c>
      <c r="C2" s="121">
        <v>0</v>
      </c>
      <c r="D2" s="121">
        <v>0</v>
      </c>
    </row>
    <row r="3" spans="1:4">
      <c r="A3" s="121" t="s">
        <v>2152</v>
      </c>
      <c r="B3" s="121" t="s">
        <v>2153</v>
      </c>
      <c r="C3" s="121">
        <v>0</v>
      </c>
      <c r="D3" s="121">
        <v>0</v>
      </c>
    </row>
    <row r="4" spans="1:4">
      <c r="A4" s="121" t="s">
        <v>2013</v>
      </c>
      <c r="B4" s="121" t="s">
        <v>2014</v>
      </c>
      <c r="C4" s="121">
        <v>0</v>
      </c>
      <c r="D4" s="121">
        <v>0</v>
      </c>
    </row>
    <row r="5" spans="1:4">
      <c r="A5" s="121" t="s">
        <v>2428</v>
      </c>
      <c r="B5" s="121" t="s">
        <v>2429</v>
      </c>
      <c r="C5" s="121">
        <v>0</v>
      </c>
      <c r="D5" s="121">
        <v>0</v>
      </c>
    </row>
    <row r="6" spans="1:4">
      <c r="A6" s="121" t="s">
        <v>2156</v>
      </c>
      <c r="B6" s="121" t="s">
        <v>2157</v>
      </c>
      <c r="C6" s="121">
        <v>0</v>
      </c>
      <c r="D6" s="121">
        <v>0</v>
      </c>
    </row>
    <row r="7" spans="1:4">
      <c r="A7" s="121" t="s">
        <v>3373</v>
      </c>
      <c r="B7" s="121" t="s">
        <v>3374</v>
      </c>
      <c r="C7" s="121">
        <v>0</v>
      </c>
      <c r="D7" s="121">
        <v>0</v>
      </c>
    </row>
    <row r="8" spans="1:4">
      <c r="A8" s="121" t="s">
        <v>2011</v>
      </c>
      <c r="B8" s="121" t="s">
        <v>2012</v>
      </c>
      <c r="C8" s="121">
        <v>0</v>
      </c>
      <c r="D8" s="121">
        <v>0</v>
      </c>
    </row>
    <row r="9" spans="1:4">
      <c r="A9" s="121" t="s">
        <v>3372</v>
      </c>
      <c r="B9" s="121" t="s">
        <v>2158</v>
      </c>
      <c r="C9" s="121">
        <v>0</v>
      </c>
      <c r="D9" s="121">
        <v>0</v>
      </c>
    </row>
    <row r="10" spans="1:4">
      <c r="A10" s="121" t="s">
        <v>2025</v>
      </c>
      <c r="B10" s="121" t="s">
        <v>2026</v>
      </c>
      <c r="C10" s="121">
        <v>0</v>
      </c>
      <c r="D10" s="121">
        <v>0</v>
      </c>
    </row>
    <row r="11" spans="1:4">
      <c r="A11" s="121" t="s">
        <v>2147</v>
      </c>
      <c r="B11" s="121" t="s">
        <v>2148</v>
      </c>
      <c r="C11" s="121">
        <v>0</v>
      </c>
      <c r="D11" s="121">
        <v>0</v>
      </c>
    </row>
    <row r="12" spans="1:4">
      <c r="A12" s="121" t="s">
        <v>2721</v>
      </c>
      <c r="B12" s="121" t="s">
        <v>2724</v>
      </c>
      <c r="C12" s="121">
        <v>0</v>
      </c>
      <c r="D12" s="121">
        <v>1</v>
      </c>
    </row>
    <row r="13" spans="1:4">
      <c r="A13" s="121" t="s">
        <v>2281</v>
      </c>
      <c r="B13" s="121" t="s">
        <v>2282</v>
      </c>
      <c r="C13" s="121">
        <v>0</v>
      </c>
      <c r="D13" s="121">
        <v>0</v>
      </c>
    </row>
    <row r="14" spans="1:4">
      <c r="A14" s="121" t="s">
        <v>2279</v>
      </c>
      <c r="B14" s="121" t="s">
        <v>2280</v>
      </c>
      <c r="C14" s="121">
        <v>0</v>
      </c>
      <c r="D14" s="121">
        <v>1</v>
      </c>
    </row>
    <row r="15" spans="1:4">
      <c r="A15" s="121" t="s">
        <v>2635</v>
      </c>
      <c r="B15" s="121" t="s">
        <v>2636</v>
      </c>
      <c r="C15" s="121">
        <v>0</v>
      </c>
      <c r="D15" s="121">
        <v>0</v>
      </c>
    </row>
    <row r="16" spans="1:4">
      <c r="A16" s="121" t="s">
        <v>2041</v>
      </c>
      <c r="B16" s="121" t="s">
        <v>2042</v>
      </c>
      <c r="C16" s="121">
        <v>0</v>
      </c>
      <c r="D16" s="121">
        <v>0</v>
      </c>
    </row>
    <row r="17" spans="1:4">
      <c r="A17" s="121" t="s">
        <v>2112</v>
      </c>
      <c r="B17" s="121" t="s">
        <v>3912</v>
      </c>
      <c r="C17" s="121">
        <v>0</v>
      </c>
      <c r="D17" s="121">
        <v>0</v>
      </c>
    </row>
    <row r="18" spans="1:4">
      <c r="A18" s="121" t="s">
        <v>2303</v>
      </c>
      <c r="B18" s="121" t="s">
        <v>2304</v>
      </c>
      <c r="C18" s="121">
        <v>0</v>
      </c>
      <c r="D18" s="121">
        <v>0</v>
      </c>
    </row>
    <row r="19" spans="1:4">
      <c r="A19" s="121" t="s">
        <v>2301</v>
      </c>
      <c r="B19" s="121" t="s">
        <v>2302</v>
      </c>
      <c r="C19" s="121">
        <v>0</v>
      </c>
      <c r="D19" s="121">
        <v>0</v>
      </c>
    </row>
    <row r="20" spans="1:4">
      <c r="A20" s="121" t="s">
        <v>1992</v>
      </c>
      <c r="B20" s="121" t="s">
        <v>1993</v>
      </c>
      <c r="C20" s="121">
        <v>0</v>
      </c>
      <c r="D20" s="121">
        <v>0</v>
      </c>
    </row>
    <row r="21" spans="1:4">
      <c r="A21" s="121" t="s">
        <v>2108</v>
      </c>
      <c r="B21" s="121" t="s">
        <v>3913</v>
      </c>
      <c r="C21" s="121">
        <v>0</v>
      </c>
      <c r="D21" s="121">
        <v>0</v>
      </c>
    </row>
    <row r="22" spans="1:4">
      <c r="A22" s="121" t="s">
        <v>2354</v>
      </c>
      <c r="B22" s="121" t="s">
        <v>2355</v>
      </c>
      <c r="C22" s="121">
        <v>0</v>
      </c>
      <c r="D22" s="121">
        <v>0</v>
      </c>
    </row>
    <row r="23" spans="1:4">
      <c r="A23" s="121" t="s">
        <v>2383</v>
      </c>
      <c r="B23" s="121" t="s">
        <v>2384</v>
      </c>
      <c r="C23" s="121">
        <v>0</v>
      </c>
      <c r="D23" s="121">
        <v>0</v>
      </c>
    </row>
    <row r="24" spans="1:4">
      <c r="A24" s="121" t="s">
        <v>2176</v>
      </c>
      <c r="B24" s="121" t="s">
        <v>2177</v>
      </c>
      <c r="C24" s="121">
        <v>0</v>
      </c>
      <c r="D24" s="121">
        <v>0</v>
      </c>
    </row>
    <row r="25" spans="1:4">
      <c r="A25" s="121" t="s">
        <v>2178</v>
      </c>
      <c r="B25" s="121" t="s">
        <v>2179</v>
      </c>
      <c r="C25" s="121">
        <v>0</v>
      </c>
      <c r="D25" s="121">
        <v>0</v>
      </c>
    </row>
    <row r="26" spans="1:4">
      <c r="A26" s="121" t="s">
        <v>2180</v>
      </c>
      <c r="B26" s="121" t="s">
        <v>2181</v>
      </c>
      <c r="C26" s="121">
        <v>0</v>
      </c>
      <c r="D26" s="121">
        <v>0</v>
      </c>
    </row>
    <row r="27" spans="1:4">
      <c r="A27" s="121" t="s">
        <v>3754</v>
      </c>
      <c r="B27" s="121" t="s">
        <v>2891</v>
      </c>
      <c r="C27" s="121">
        <v>0</v>
      </c>
      <c r="D27" s="121">
        <v>0</v>
      </c>
    </row>
    <row r="28" spans="1:4">
      <c r="A28" s="121" t="s">
        <v>2173</v>
      </c>
      <c r="B28" s="121" t="s">
        <v>3360</v>
      </c>
      <c r="C28" s="121">
        <v>0</v>
      </c>
      <c r="D28" s="121">
        <v>0</v>
      </c>
    </row>
    <row r="29" spans="1:4">
      <c r="A29" s="121" t="s">
        <v>2244</v>
      </c>
      <c r="B29" s="121" t="s">
        <v>2245</v>
      </c>
      <c r="C29" s="121">
        <v>0</v>
      </c>
      <c r="D29" s="121">
        <v>0</v>
      </c>
    </row>
    <row r="30" spans="1:4">
      <c r="A30" s="121" t="s">
        <v>2049</v>
      </c>
      <c r="B30" s="121" t="s">
        <v>2050</v>
      </c>
      <c r="C30" s="121">
        <v>0</v>
      </c>
      <c r="D30" s="121">
        <v>0</v>
      </c>
    </row>
    <row r="31" spans="1:4">
      <c r="A31" s="121" t="s">
        <v>2149</v>
      </c>
      <c r="B31" s="121" t="s">
        <v>2150</v>
      </c>
      <c r="C31" s="121">
        <v>0</v>
      </c>
      <c r="D31" s="121">
        <v>0</v>
      </c>
    </row>
    <row r="32" spans="1:4">
      <c r="A32" s="121" t="s">
        <v>2320</v>
      </c>
      <c r="B32" s="121" t="s">
        <v>2321</v>
      </c>
      <c r="C32" s="121">
        <v>0</v>
      </c>
      <c r="D32" s="121">
        <v>0</v>
      </c>
    </row>
    <row r="33" spans="1:4">
      <c r="A33" s="121" t="s">
        <v>2019</v>
      </c>
      <c r="B33" s="121" t="s">
        <v>2020</v>
      </c>
      <c r="C33" s="121">
        <v>0</v>
      </c>
      <c r="D33" s="121">
        <v>0</v>
      </c>
    </row>
    <row r="34" spans="1:4">
      <c r="A34" s="121" t="s">
        <v>2216</v>
      </c>
      <c r="B34" s="121" t="s">
        <v>2217</v>
      </c>
      <c r="C34" s="121">
        <v>0</v>
      </c>
      <c r="D34" s="121">
        <v>0</v>
      </c>
    </row>
    <row r="35" spans="1:4">
      <c r="A35" s="121" t="s">
        <v>2182</v>
      </c>
      <c r="B35" s="121" t="s">
        <v>2183</v>
      </c>
      <c r="C35" s="121">
        <v>0</v>
      </c>
      <c r="D35" s="121">
        <v>0</v>
      </c>
    </row>
    <row r="36" spans="1:4">
      <c r="A36" s="121" t="s">
        <v>2367</v>
      </c>
      <c r="B36" s="121" t="s">
        <v>2368</v>
      </c>
      <c r="C36" s="121">
        <v>0</v>
      </c>
      <c r="D36" s="121">
        <v>0</v>
      </c>
    </row>
    <row r="37" spans="1:4">
      <c r="A37" s="121" t="s">
        <v>2369</v>
      </c>
      <c r="B37" s="121" t="s">
        <v>2370</v>
      </c>
      <c r="C37" s="121">
        <v>0</v>
      </c>
      <c r="D37" s="121">
        <v>0</v>
      </c>
    </row>
    <row r="38" spans="1:4">
      <c r="A38" s="121" t="s">
        <v>2206</v>
      </c>
      <c r="B38" s="121" t="s">
        <v>2207</v>
      </c>
      <c r="C38" s="121">
        <v>0</v>
      </c>
      <c r="D38" s="121">
        <v>0</v>
      </c>
    </row>
    <row r="39" spans="1:4">
      <c r="A39" s="121" t="s">
        <v>2348</v>
      </c>
      <c r="B39" s="121" t="s">
        <v>2349</v>
      </c>
      <c r="C39" s="121">
        <v>0</v>
      </c>
      <c r="D39" s="121">
        <v>0</v>
      </c>
    </row>
    <row r="40" spans="1:4">
      <c r="A40" s="121" t="s">
        <v>1990</v>
      </c>
      <c r="B40" s="121" t="s">
        <v>1991</v>
      </c>
      <c r="C40" s="121">
        <v>0</v>
      </c>
      <c r="D40" s="121">
        <v>0</v>
      </c>
    </row>
    <row r="41" spans="1:4">
      <c r="A41" s="121" t="s">
        <v>2426</v>
      </c>
      <c r="B41" s="121" t="s">
        <v>2427</v>
      </c>
      <c r="C41" s="121">
        <v>0</v>
      </c>
      <c r="D41" s="121">
        <v>1</v>
      </c>
    </row>
    <row r="42" spans="1:4">
      <c r="A42" s="121" t="s">
        <v>2424</v>
      </c>
      <c r="B42" s="121" t="s">
        <v>2425</v>
      </c>
      <c r="C42" s="121">
        <v>0</v>
      </c>
      <c r="D42" s="121">
        <v>1</v>
      </c>
    </row>
    <row r="43" spans="1:4">
      <c r="A43" s="121" t="s">
        <v>2208</v>
      </c>
      <c r="B43" s="121" t="s">
        <v>2209</v>
      </c>
      <c r="C43" s="121">
        <v>0</v>
      </c>
      <c r="D43" s="121">
        <v>0</v>
      </c>
    </row>
    <row r="44" spans="1:4">
      <c r="A44" s="121" t="s">
        <v>2186</v>
      </c>
      <c r="B44" s="121" t="s">
        <v>2187</v>
      </c>
      <c r="C44" s="121">
        <v>0</v>
      </c>
      <c r="D44" s="121">
        <v>0</v>
      </c>
    </row>
    <row r="45" spans="1:4">
      <c r="A45" s="121" t="s">
        <v>2402</v>
      </c>
      <c r="B45" s="121" t="s">
        <v>2403</v>
      </c>
      <c r="C45" s="121">
        <v>0</v>
      </c>
      <c r="D45" s="121">
        <v>0</v>
      </c>
    </row>
    <row r="46" spans="1:4">
      <c r="A46" s="121" t="s">
        <v>3741</v>
      </c>
      <c r="B46" s="121" t="s">
        <v>2877</v>
      </c>
      <c r="C46" s="121">
        <v>0</v>
      </c>
      <c r="D46" s="121">
        <v>0</v>
      </c>
    </row>
    <row r="47" spans="1:4">
      <c r="A47" s="121" t="s">
        <v>2330</v>
      </c>
      <c r="B47" s="121" t="s">
        <v>3914</v>
      </c>
      <c r="C47" s="121">
        <v>0</v>
      </c>
      <c r="D47" s="121">
        <v>0</v>
      </c>
    </row>
    <row r="48" spans="1:4">
      <c r="A48" s="121" t="s">
        <v>2309</v>
      </c>
      <c r="B48" s="121" t="s">
        <v>2310</v>
      </c>
      <c r="C48" s="121">
        <v>0</v>
      </c>
      <c r="D48" s="121">
        <v>0</v>
      </c>
    </row>
    <row r="49" spans="1:4">
      <c r="A49" s="121" t="s">
        <v>2313</v>
      </c>
      <c r="B49" s="121" t="s">
        <v>2314</v>
      </c>
      <c r="C49" s="121">
        <v>0</v>
      </c>
      <c r="D49" s="121">
        <v>0</v>
      </c>
    </row>
    <row r="50" spans="1:4">
      <c r="A50" s="121" t="s">
        <v>2214</v>
      </c>
      <c r="B50" s="121" t="s">
        <v>2215</v>
      </c>
      <c r="C50" s="121">
        <v>0</v>
      </c>
      <c r="D50" s="121">
        <v>0</v>
      </c>
    </row>
    <row r="51" spans="1:4">
      <c r="A51" s="121" t="s">
        <v>2043</v>
      </c>
      <c r="B51" s="121" t="s">
        <v>2044</v>
      </c>
      <c r="C51" s="121">
        <v>0</v>
      </c>
      <c r="D51" s="121">
        <v>0</v>
      </c>
    </row>
    <row r="52" spans="1:4">
      <c r="A52" s="121" t="s">
        <v>2188</v>
      </c>
      <c r="B52" s="121" t="s">
        <v>2189</v>
      </c>
      <c r="C52" s="121">
        <v>0</v>
      </c>
      <c r="D52" s="121">
        <v>0</v>
      </c>
    </row>
    <row r="53" spans="1:4">
      <c r="A53" s="121" t="s">
        <v>2389</v>
      </c>
      <c r="B53" s="121" t="s">
        <v>2390</v>
      </c>
      <c r="C53" s="121">
        <v>0</v>
      </c>
      <c r="D53" s="121">
        <v>0</v>
      </c>
    </row>
    <row r="54" spans="1:4">
      <c r="A54" s="121" t="s">
        <v>2336</v>
      </c>
      <c r="B54" s="121" t="s">
        <v>2337</v>
      </c>
      <c r="C54" s="121">
        <v>0</v>
      </c>
      <c r="D54" s="121">
        <v>0</v>
      </c>
    </row>
    <row r="55" spans="1:4">
      <c r="A55" s="121" t="s">
        <v>2029</v>
      </c>
      <c r="B55" s="121" t="s">
        <v>2030</v>
      </c>
      <c r="C55" s="121">
        <v>0</v>
      </c>
      <c r="D55" s="121">
        <v>0</v>
      </c>
    </row>
    <row r="56" spans="1:4">
      <c r="A56" s="121" t="s">
        <v>2045</v>
      </c>
      <c r="B56" s="121" t="s">
        <v>2046</v>
      </c>
      <c r="C56" s="121">
        <v>0</v>
      </c>
      <c r="D56" s="121">
        <v>0</v>
      </c>
    </row>
    <row r="57" spans="1:4">
      <c r="A57" s="121" t="s">
        <v>2221</v>
      </c>
      <c r="B57" s="121" t="s">
        <v>3915</v>
      </c>
      <c r="C57" s="121">
        <v>0</v>
      </c>
      <c r="D57" s="121">
        <v>0</v>
      </c>
    </row>
    <row r="58" spans="1:4">
      <c r="A58" s="121" t="s">
        <v>2293</v>
      </c>
      <c r="B58" s="121" t="s">
        <v>2294</v>
      </c>
      <c r="C58" s="121">
        <v>0</v>
      </c>
      <c r="D58" s="121">
        <v>0</v>
      </c>
    </row>
    <row r="59" spans="1:4">
      <c r="A59" s="121" t="s">
        <v>2438</v>
      </c>
      <c r="B59" s="121" t="s">
        <v>2439</v>
      </c>
      <c r="C59" s="121">
        <v>0</v>
      </c>
      <c r="D59" s="121">
        <v>0</v>
      </c>
    </row>
    <row r="60" spans="1:4">
      <c r="A60" s="121" t="s">
        <v>2356</v>
      </c>
      <c r="B60" s="121" t="s">
        <v>2357</v>
      </c>
      <c r="C60" s="121">
        <v>0</v>
      </c>
      <c r="D60" s="121">
        <v>0</v>
      </c>
    </row>
    <row r="61" spans="1:4">
      <c r="A61" s="121" t="s">
        <v>2139</v>
      </c>
      <c r="B61" s="121" t="s">
        <v>2140</v>
      </c>
      <c r="C61" s="121">
        <v>0</v>
      </c>
      <c r="D61" s="121">
        <v>0</v>
      </c>
    </row>
    <row r="62" spans="1:4">
      <c r="A62" s="121" t="s">
        <v>2385</v>
      </c>
      <c r="B62" s="121" t="s">
        <v>2386</v>
      </c>
      <c r="C62" s="121">
        <v>0</v>
      </c>
      <c r="D62" s="121">
        <v>0</v>
      </c>
    </row>
    <row r="63" spans="1:4">
      <c r="A63" s="121" t="s">
        <v>3736</v>
      </c>
      <c r="B63" s="121" t="s">
        <v>2880</v>
      </c>
      <c r="C63" s="121">
        <v>0</v>
      </c>
      <c r="D63" s="121">
        <v>0</v>
      </c>
    </row>
    <row r="64" spans="1:4">
      <c r="A64" s="121" t="s">
        <v>3737</v>
      </c>
      <c r="B64" s="121" t="s">
        <v>2890</v>
      </c>
      <c r="C64" s="121">
        <v>0</v>
      </c>
      <c r="D64" s="121">
        <v>0</v>
      </c>
    </row>
    <row r="65" spans="1:4">
      <c r="A65" s="121" t="s">
        <v>3735</v>
      </c>
      <c r="B65" s="121" t="s">
        <v>2885</v>
      </c>
      <c r="C65" s="121">
        <v>0</v>
      </c>
      <c r="D65" s="121">
        <v>0</v>
      </c>
    </row>
    <row r="66" spans="1:4">
      <c r="A66" s="121" t="s">
        <v>2262</v>
      </c>
      <c r="B66" s="121" t="s">
        <v>2263</v>
      </c>
      <c r="C66" s="121">
        <v>0</v>
      </c>
      <c r="D66" s="121">
        <v>0</v>
      </c>
    </row>
    <row r="67" spans="1:4">
      <c r="A67" s="121" t="s">
        <v>2256</v>
      </c>
      <c r="B67" s="121" t="s">
        <v>2257</v>
      </c>
      <c r="C67" s="121">
        <v>0</v>
      </c>
      <c r="D67" s="121">
        <v>0</v>
      </c>
    </row>
    <row r="68" spans="1:4">
      <c r="A68" s="121" t="s">
        <v>2387</v>
      </c>
      <c r="B68" s="121" t="s">
        <v>2388</v>
      </c>
      <c r="C68" s="121">
        <v>0</v>
      </c>
      <c r="D68" s="121">
        <v>0</v>
      </c>
    </row>
    <row r="69" spans="1:4">
      <c r="A69" s="121" t="s">
        <v>2404</v>
      </c>
      <c r="B69" s="121" t="s">
        <v>2405</v>
      </c>
      <c r="C69" s="121">
        <v>0</v>
      </c>
      <c r="D69" s="121">
        <v>0</v>
      </c>
    </row>
    <row r="70" spans="1:4">
      <c r="A70" s="121" t="s">
        <v>2406</v>
      </c>
      <c r="B70" s="121" t="s">
        <v>2407</v>
      </c>
      <c r="C70" s="121">
        <v>0</v>
      </c>
      <c r="D70" s="121">
        <v>0</v>
      </c>
    </row>
    <row r="71" spans="1:4">
      <c r="A71" s="121" t="s">
        <v>2871</v>
      </c>
      <c r="B71" s="121" t="s">
        <v>2860</v>
      </c>
      <c r="C71" s="121">
        <v>0</v>
      </c>
      <c r="D71" s="121">
        <v>0</v>
      </c>
    </row>
    <row r="72" spans="1:4">
      <c r="A72" s="121" t="s">
        <v>2377</v>
      </c>
      <c r="B72" s="121" t="s">
        <v>2378</v>
      </c>
      <c r="C72" s="121">
        <v>0</v>
      </c>
      <c r="D72" s="121">
        <v>0</v>
      </c>
    </row>
    <row r="73" spans="1:4">
      <c r="A73" s="121" t="s">
        <v>2379</v>
      </c>
      <c r="B73" s="121" t="s">
        <v>2380</v>
      </c>
      <c r="C73" s="121">
        <v>0</v>
      </c>
      <c r="D73" s="121">
        <v>0</v>
      </c>
    </row>
    <row r="74" spans="1:4">
      <c r="A74" s="121" t="s">
        <v>2381</v>
      </c>
      <c r="B74" s="121" t="s">
        <v>2382</v>
      </c>
      <c r="C74" s="121">
        <v>0</v>
      </c>
      <c r="D74" s="121">
        <v>0</v>
      </c>
    </row>
    <row r="75" spans="1:4">
      <c r="A75" s="121" t="s">
        <v>2002</v>
      </c>
      <c r="B75" s="121" t="s">
        <v>2003</v>
      </c>
      <c r="C75" s="121">
        <v>0</v>
      </c>
      <c r="D75" s="121">
        <v>0</v>
      </c>
    </row>
    <row r="76" spans="1:4">
      <c r="A76" s="121" t="s">
        <v>3522</v>
      </c>
      <c r="B76" s="121" t="s">
        <v>3523</v>
      </c>
      <c r="C76" s="121">
        <v>0</v>
      </c>
      <c r="D76" s="121">
        <v>0</v>
      </c>
    </row>
    <row r="77" spans="1:4">
      <c r="A77" s="121" t="s">
        <v>2151</v>
      </c>
      <c r="B77" s="121" t="s">
        <v>3355</v>
      </c>
      <c r="C77" s="121">
        <v>0</v>
      </c>
      <c r="D77" s="121">
        <v>0</v>
      </c>
    </row>
    <row r="78" spans="1:4">
      <c r="A78" s="121" t="s">
        <v>3364</v>
      </c>
      <c r="B78" s="121" t="s">
        <v>3365</v>
      </c>
      <c r="C78" s="121">
        <v>0</v>
      </c>
      <c r="D78" s="121">
        <v>0</v>
      </c>
    </row>
    <row r="79" spans="1:4">
      <c r="A79" s="121" t="s">
        <v>2391</v>
      </c>
      <c r="B79" s="121" t="s">
        <v>2392</v>
      </c>
      <c r="C79" s="121">
        <v>0</v>
      </c>
      <c r="D79" s="121">
        <v>0</v>
      </c>
    </row>
    <row r="80" spans="1:4">
      <c r="A80" s="121" t="s">
        <v>2264</v>
      </c>
      <c r="B80" s="121" t="s">
        <v>2265</v>
      </c>
      <c r="C80" s="121">
        <v>0</v>
      </c>
      <c r="D80" s="121">
        <v>0</v>
      </c>
    </row>
    <row r="81" spans="1:4">
      <c r="A81" s="121" t="s">
        <v>2266</v>
      </c>
      <c r="B81" s="121" t="s">
        <v>2267</v>
      </c>
      <c r="C81" s="121">
        <v>0</v>
      </c>
      <c r="D81" s="121">
        <v>0</v>
      </c>
    </row>
    <row r="82" spans="1:4">
      <c r="A82" s="121" t="s">
        <v>2342</v>
      </c>
      <c r="B82" s="121" t="s">
        <v>2343</v>
      </c>
      <c r="C82" s="121">
        <v>0</v>
      </c>
      <c r="D82" s="121">
        <v>0</v>
      </c>
    </row>
    <row r="83" spans="1:4">
      <c r="A83" s="121" t="s">
        <v>2420</v>
      </c>
      <c r="B83" s="121" t="s">
        <v>2421</v>
      </c>
      <c r="C83" s="121">
        <v>0</v>
      </c>
      <c r="D83" s="121">
        <v>0</v>
      </c>
    </row>
    <row r="84" spans="1:4">
      <c r="A84" s="121" t="s">
        <v>2161</v>
      </c>
      <c r="B84" s="121" t="s">
        <v>2162</v>
      </c>
      <c r="C84" s="121">
        <v>0</v>
      </c>
      <c r="D84" s="121">
        <v>0</v>
      </c>
    </row>
    <row r="85" spans="1:4">
      <c r="A85" s="121" t="s">
        <v>2163</v>
      </c>
      <c r="B85" s="121" t="s">
        <v>2164</v>
      </c>
      <c r="C85" s="121">
        <v>0</v>
      </c>
      <c r="D85" s="121">
        <v>0</v>
      </c>
    </row>
    <row r="86" spans="1:4">
      <c r="A86" s="121" t="s">
        <v>2416</v>
      </c>
      <c r="B86" s="121" t="s">
        <v>2417</v>
      </c>
      <c r="C86" s="121">
        <v>0</v>
      </c>
      <c r="D86" s="121">
        <v>0</v>
      </c>
    </row>
    <row r="87" spans="1:4">
      <c r="A87" s="121" t="s">
        <v>2414</v>
      </c>
      <c r="B87" s="121" t="s">
        <v>2415</v>
      </c>
      <c r="C87" s="121">
        <v>0</v>
      </c>
      <c r="D87" s="121">
        <v>0</v>
      </c>
    </row>
    <row r="88" spans="1:4">
      <c r="A88" s="121" t="s">
        <v>2418</v>
      </c>
      <c r="B88" s="121" t="s">
        <v>2419</v>
      </c>
      <c r="C88" s="121">
        <v>0</v>
      </c>
      <c r="D88" s="121">
        <v>0</v>
      </c>
    </row>
    <row r="89" spans="1:4">
      <c r="A89" s="121" t="s">
        <v>2412</v>
      </c>
      <c r="B89" s="121" t="s">
        <v>2413</v>
      </c>
      <c r="C89" s="121">
        <v>0</v>
      </c>
      <c r="D89" s="121">
        <v>0</v>
      </c>
    </row>
    <row r="90" spans="1:4">
      <c r="A90" s="121" t="s">
        <v>2410</v>
      </c>
      <c r="B90" s="121" t="s">
        <v>2411</v>
      </c>
      <c r="C90" s="121">
        <v>0</v>
      </c>
      <c r="D90" s="121">
        <v>0</v>
      </c>
    </row>
    <row r="91" spans="1:4">
      <c r="A91" s="121" t="s">
        <v>2408</v>
      </c>
      <c r="B91" s="121" t="s">
        <v>2409</v>
      </c>
      <c r="C91" s="121">
        <v>0</v>
      </c>
      <c r="D91" s="121">
        <v>0</v>
      </c>
    </row>
    <row r="92" spans="1:4">
      <c r="A92" s="121" t="s">
        <v>2307</v>
      </c>
      <c r="B92" s="121" t="s">
        <v>2308</v>
      </c>
      <c r="C92" s="121">
        <v>0</v>
      </c>
      <c r="D92" s="121">
        <v>0</v>
      </c>
    </row>
    <row r="93" spans="1:4">
      <c r="A93" s="121" t="s">
        <v>2326</v>
      </c>
      <c r="B93" s="121" t="s">
        <v>2327</v>
      </c>
      <c r="C93" s="121">
        <v>0</v>
      </c>
      <c r="D93" s="121">
        <v>0</v>
      </c>
    </row>
    <row r="94" spans="1:4">
      <c r="A94" s="121" t="s">
        <v>2137</v>
      </c>
      <c r="B94" s="121" t="s">
        <v>2138</v>
      </c>
      <c r="C94" s="121">
        <v>0</v>
      </c>
      <c r="D94" s="121">
        <v>0</v>
      </c>
    </row>
    <row r="95" spans="1:4">
      <c r="A95" s="121" t="s">
        <v>3412</v>
      </c>
      <c r="B95" s="121" t="s">
        <v>2319</v>
      </c>
      <c r="C95" s="121">
        <v>0</v>
      </c>
      <c r="D95" s="121">
        <v>0</v>
      </c>
    </row>
    <row r="96" spans="1:4">
      <c r="A96" s="121" t="s">
        <v>2037</v>
      </c>
      <c r="B96" s="121" t="s">
        <v>2038</v>
      </c>
      <c r="C96" s="121">
        <v>0</v>
      </c>
      <c r="D96" s="121">
        <v>0</v>
      </c>
    </row>
    <row r="97" spans="1:4">
      <c r="A97" s="121" t="s">
        <v>3408</v>
      </c>
      <c r="B97" s="121" t="s">
        <v>3409</v>
      </c>
      <c r="C97" s="121">
        <v>0</v>
      </c>
      <c r="D97" s="121">
        <v>0</v>
      </c>
    </row>
    <row r="98" spans="1:4">
      <c r="A98" s="121" t="s">
        <v>2242</v>
      </c>
      <c r="B98" s="121" t="s">
        <v>2243</v>
      </c>
      <c r="C98" s="121">
        <v>0</v>
      </c>
      <c r="D98" s="121">
        <v>0</v>
      </c>
    </row>
    <row r="99" spans="1:4">
      <c r="A99" s="121" t="s">
        <v>2226</v>
      </c>
      <c r="B99" s="121" t="s">
        <v>3403</v>
      </c>
      <c r="C99" s="121">
        <v>0</v>
      </c>
      <c r="D99" s="121">
        <v>0</v>
      </c>
    </row>
    <row r="100" spans="1:4">
      <c r="A100" s="121" t="s">
        <v>2272</v>
      </c>
      <c r="B100" s="121" t="s">
        <v>3433</v>
      </c>
      <c r="C100" s="121">
        <v>0</v>
      </c>
      <c r="D100" s="121">
        <v>0</v>
      </c>
    </row>
    <row r="101" spans="1:4">
      <c r="A101" s="121" t="s">
        <v>2317</v>
      </c>
      <c r="B101" s="121" t="s">
        <v>2318</v>
      </c>
      <c r="C101" s="121">
        <v>0</v>
      </c>
      <c r="D101" s="121">
        <v>0</v>
      </c>
    </row>
    <row r="102" spans="1:4">
      <c r="A102" s="121" t="s">
        <v>2627</v>
      </c>
      <c r="B102" s="121" t="s">
        <v>2629</v>
      </c>
      <c r="C102" s="121">
        <v>0</v>
      </c>
      <c r="D102" s="121">
        <v>0</v>
      </c>
    </row>
    <row r="103" spans="1:4">
      <c r="A103" s="121" t="s">
        <v>2628</v>
      </c>
      <c r="B103" s="121" t="s">
        <v>2630</v>
      </c>
      <c r="C103" s="121">
        <v>0</v>
      </c>
      <c r="D103" s="121">
        <v>1</v>
      </c>
    </row>
    <row r="104" spans="1:4">
      <c r="A104" s="121" t="s">
        <v>2273</v>
      </c>
      <c r="B104" s="121" t="s">
        <v>2274</v>
      </c>
      <c r="C104" s="121">
        <v>0</v>
      </c>
      <c r="D104" s="121">
        <v>0</v>
      </c>
    </row>
    <row r="105" spans="1:4">
      <c r="A105" s="121" t="s">
        <v>1994</v>
      </c>
      <c r="B105" s="121" t="s">
        <v>1995</v>
      </c>
      <c r="C105" s="121">
        <v>0</v>
      </c>
      <c r="D105" s="121">
        <v>0</v>
      </c>
    </row>
    <row r="106" spans="1:4">
      <c r="A106" s="121" t="s">
        <v>1988</v>
      </c>
      <c r="B106" s="121" t="s">
        <v>1989</v>
      </c>
      <c r="C106" s="121">
        <v>0</v>
      </c>
      <c r="D106" s="121">
        <v>0</v>
      </c>
    </row>
    <row r="107" spans="1:4">
      <c r="A107" s="121" t="s">
        <v>3514</v>
      </c>
      <c r="B107" s="121" t="s">
        <v>3513</v>
      </c>
      <c r="C107" s="121">
        <v>0</v>
      </c>
      <c r="D107" s="121">
        <v>0</v>
      </c>
    </row>
    <row r="108" spans="1:4">
      <c r="A108" s="121" t="s">
        <v>2059</v>
      </c>
      <c r="B108" s="121" t="s">
        <v>2060</v>
      </c>
      <c r="C108" s="121">
        <v>0</v>
      </c>
      <c r="D108" s="121">
        <v>0</v>
      </c>
    </row>
    <row r="109" spans="1:4">
      <c r="A109" s="121" t="s">
        <v>2072</v>
      </c>
      <c r="B109" s="121" t="s">
        <v>2073</v>
      </c>
      <c r="C109" s="121">
        <v>0</v>
      </c>
      <c r="D109" s="121">
        <v>1</v>
      </c>
    </row>
    <row r="110" spans="1:4">
      <c r="A110" s="121" t="s">
        <v>3506</v>
      </c>
      <c r="B110" s="121" t="s">
        <v>3505</v>
      </c>
      <c r="C110" s="121">
        <v>0</v>
      </c>
      <c r="D110" s="121">
        <v>0</v>
      </c>
    </row>
    <row r="111" spans="1:4">
      <c r="A111" s="121" t="s">
        <v>3501</v>
      </c>
      <c r="B111" s="121" t="s">
        <v>3500</v>
      </c>
      <c r="C111" s="121">
        <v>0</v>
      </c>
      <c r="D111" s="121">
        <v>0</v>
      </c>
    </row>
    <row r="112" spans="1:4">
      <c r="A112" s="121" t="s">
        <v>2346</v>
      </c>
      <c r="B112" s="121" t="s">
        <v>2347</v>
      </c>
      <c r="C112" s="121">
        <v>0</v>
      </c>
      <c r="D112" s="121">
        <v>0</v>
      </c>
    </row>
    <row r="113" spans="1:4">
      <c r="A113" s="121" t="s">
        <v>2283</v>
      </c>
      <c r="B113" s="121" t="s">
        <v>2284</v>
      </c>
      <c r="C113" s="121">
        <v>0</v>
      </c>
      <c r="D113" s="121">
        <v>0</v>
      </c>
    </row>
    <row r="114" spans="1:4">
      <c r="A114" s="121" t="s">
        <v>2055</v>
      </c>
      <c r="B114" s="121" t="s">
        <v>2056</v>
      </c>
      <c r="C114" s="121">
        <v>0</v>
      </c>
      <c r="D114" s="121">
        <v>0</v>
      </c>
    </row>
    <row r="115" spans="1:4">
      <c r="A115" s="121" t="s">
        <v>2198</v>
      </c>
      <c r="B115" s="121" t="s">
        <v>2199</v>
      </c>
      <c r="C115" s="121">
        <v>0</v>
      </c>
      <c r="D115" s="121">
        <v>0</v>
      </c>
    </row>
    <row r="116" spans="1:4">
      <c r="A116" s="121" t="s">
        <v>2102</v>
      </c>
      <c r="B116" s="121" t="s">
        <v>2103</v>
      </c>
      <c r="C116" s="121">
        <v>0</v>
      </c>
      <c r="D116" s="121">
        <v>0</v>
      </c>
    </row>
    <row r="117" spans="1:4">
      <c r="A117" s="121" t="s">
        <v>3743</v>
      </c>
      <c r="B117" s="121" t="s">
        <v>2876</v>
      </c>
      <c r="C117" s="121">
        <v>0</v>
      </c>
      <c r="D117" s="121">
        <v>0</v>
      </c>
    </row>
    <row r="118" spans="1:4">
      <c r="A118" s="121" t="s">
        <v>1987</v>
      </c>
      <c r="B118" s="121" t="s">
        <v>3442</v>
      </c>
      <c r="C118" s="121">
        <v>0</v>
      </c>
      <c r="D118" s="121">
        <v>0</v>
      </c>
    </row>
    <row r="119" spans="1:4">
      <c r="A119" s="121" t="s">
        <v>2004</v>
      </c>
      <c r="B119" s="121" t="s">
        <v>3401</v>
      </c>
      <c r="C119" s="121">
        <v>0</v>
      </c>
      <c r="D119" s="121">
        <v>0</v>
      </c>
    </row>
    <row r="120" spans="1:4">
      <c r="A120" s="121" t="s">
        <v>3475</v>
      </c>
      <c r="B120" s="121" t="s">
        <v>3474</v>
      </c>
      <c r="C120" s="121">
        <v>0</v>
      </c>
      <c r="D120" s="121">
        <v>0</v>
      </c>
    </row>
    <row r="121" spans="1:4">
      <c r="A121" s="121" t="s">
        <v>2289</v>
      </c>
      <c r="B121" s="121" t="s">
        <v>2290</v>
      </c>
      <c r="C121" s="121">
        <v>0</v>
      </c>
      <c r="D121" s="121">
        <v>0</v>
      </c>
    </row>
    <row r="122" spans="1:4">
      <c r="A122" s="121" t="s">
        <v>2436</v>
      </c>
      <c r="B122" s="121" t="s">
        <v>2437</v>
      </c>
      <c r="C122" s="121">
        <v>0</v>
      </c>
      <c r="D122" s="121">
        <v>0</v>
      </c>
    </row>
    <row r="123" spans="1:4">
      <c r="A123" s="121" t="s">
        <v>2104</v>
      </c>
      <c r="B123" s="121" t="s">
        <v>2105</v>
      </c>
      <c r="C123" s="121">
        <v>0</v>
      </c>
      <c r="D123" s="121">
        <v>0</v>
      </c>
    </row>
    <row r="124" spans="1:4">
      <c r="A124" s="121" t="s">
        <v>2430</v>
      </c>
      <c r="B124" s="121" t="s">
        <v>2431</v>
      </c>
      <c r="C124" s="121">
        <v>0</v>
      </c>
      <c r="D124" s="121">
        <v>0</v>
      </c>
    </row>
    <row r="125" spans="1:4">
      <c r="A125" s="121" t="s">
        <v>2594</v>
      </c>
      <c r="B125" s="121" t="s">
        <v>2597</v>
      </c>
      <c r="C125" s="121">
        <v>0</v>
      </c>
      <c r="D125" s="121">
        <v>1</v>
      </c>
    </row>
    <row r="126" spans="1:4">
      <c r="A126" s="121" t="s">
        <v>2432</v>
      </c>
      <c r="B126" s="121" t="s">
        <v>2433</v>
      </c>
      <c r="C126" s="121">
        <v>0</v>
      </c>
      <c r="D126" s="121">
        <v>0</v>
      </c>
    </row>
    <row r="127" spans="1:4">
      <c r="A127" s="121" t="s">
        <v>2375</v>
      </c>
      <c r="B127" s="121" t="s">
        <v>2376</v>
      </c>
      <c r="C127" s="121">
        <v>0</v>
      </c>
      <c r="D127" s="121">
        <v>0</v>
      </c>
    </row>
    <row r="128" spans="1:4">
      <c r="A128" s="121" t="s">
        <v>2344</v>
      </c>
      <c r="B128" s="121" t="s">
        <v>2345</v>
      </c>
      <c r="C128" s="121">
        <v>0</v>
      </c>
      <c r="D128" s="121">
        <v>0</v>
      </c>
    </row>
    <row r="129" spans="1:4">
      <c r="A129" s="121" t="s">
        <v>2287</v>
      </c>
      <c r="B129" s="121" t="s">
        <v>2288</v>
      </c>
      <c r="C129" s="121">
        <v>0</v>
      </c>
      <c r="D129" s="121">
        <v>0</v>
      </c>
    </row>
    <row r="130" spans="1:4">
      <c r="A130" s="121" t="s">
        <v>2252</v>
      </c>
      <c r="B130" s="121" t="s">
        <v>2253</v>
      </c>
      <c r="C130" s="121">
        <v>0</v>
      </c>
      <c r="D130" s="121">
        <v>0</v>
      </c>
    </row>
    <row r="131" spans="1:4">
      <c r="A131" s="121" t="s">
        <v>1996</v>
      </c>
      <c r="B131" s="121" t="s">
        <v>1997</v>
      </c>
      <c r="C131" s="121">
        <v>0</v>
      </c>
      <c r="D131" s="121">
        <v>0</v>
      </c>
    </row>
    <row r="132" spans="1:4">
      <c r="A132" s="121" t="s">
        <v>2066</v>
      </c>
      <c r="B132" s="121" t="s">
        <v>2067</v>
      </c>
      <c r="C132" s="121">
        <v>0</v>
      </c>
      <c r="D132" s="121">
        <v>1</v>
      </c>
    </row>
    <row r="133" spans="1:4">
      <c r="A133" s="121" t="s">
        <v>2100</v>
      </c>
      <c r="B133" s="121" t="s">
        <v>2101</v>
      </c>
      <c r="C133" s="121">
        <v>0</v>
      </c>
      <c r="D133" s="121">
        <v>0</v>
      </c>
    </row>
    <row r="134" spans="1:4">
      <c r="A134" s="121" t="s">
        <v>1998</v>
      </c>
      <c r="B134" s="121" t="s">
        <v>1999</v>
      </c>
      <c r="C134" s="121">
        <v>0</v>
      </c>
      <c r="D134" s="121">
        <v>0</v>
      </c>
    </row>
    <row r="135" spans="1:4">
      <c r="A135" s="121" t="s">
        <v>2064</v>
      </c>
      <c r="B135" s="121" t="s">
        <v>2065</v>
      </c>
      <c r="C135" s="121">
        <v>0</v>
      </c>
      <c r="D135" s="121">
        <v>1</v>
      </c>
    </row>
    <row r="136" spans="1:4">
      <c r="A136" s="121" t="s">
        <v>2350</v>
      </c>
      <c r="B136" s="121" t="s">
        <v>2351</v>
      </c>
      <c r="C136" s="121">
        <v>0</v>
      </c>
      <c r="D136" s="121">
        <v>0</v>
      </c>
    </row>
    <row r="137" spans="1:4">
      <c r="A137" s="121" t="s">
        <v>2115</v>
      </c>
      <c r="B137" s="121" t="s">
        <v>2116</v>
      </c>
      <c r="C137" s="121">
        <v>0</v>
      </c>
      <c r="D137" s="121">
        <v>0</v>
      </c>
    </row>
    <row r="138" spans="1:4">
      <c r="A138" s="121" t="s">
        <v>2231</v>
      </c>
      <c r="B138" s="121" t="s">
        <v>2232</v>
      </c>
      <c r="C138" s="121">
        <v>0</v>
      </c>
      <c r="D138" s="121">
        <v>0</v>
      </c>
    </row>
    <row r="139" spans="1:4">
      <c r="A139" s="121" t="s">
        <v>2061</v>
      </c>
      <c r="B139" s="121" t="s">
        <v>3384</v>
      </c>
      <c r="C139" s="121">
        <v>0</v>
      </c>
      <c r="D139" s="121">
        <v>0</v>
      </c>
    </row>
    <row r="140" spans="1:4">
      <c r="A140" s="121" t="s">
        <v>2904</v>
      </c>
      <c r="B140" s="121" t="s">
        <v>3385</v>
      </c>
      <c r="C140" s="121">
        <v>0</v>
      </c>
      <c r="D140" s="121">
        <v>1</v>
      </c>
    </row>
    <row r="141" spans="1:4">
      <c r="A141" s="121" t="s">
        <v>2127</v>
      </c>
      <c r="B141" s="121" t="s">
        <v>3916</v>
      </c>
      <c r="C141" s="121">
        <v>0</v>
      </c>
      <c r="D141" s="121">
        <v>0</v>
      </c>
    </row>
    <row r="142" spans="1:4">
      <c r="A142" s="121" t="s">
        <v>2324</v>
      </c>
      <c r="B142" s="121" t="s">
        <v>2325</v>
      </c>
      <c r="C142" s="121">
        <v>0</v>
      </c>
      <c r="D142" s="121">
        <v>0</v>
      </c>
    </row>
    <row r="143" spans="1:4">
      <c r="A143" s="121" t="s">
        <v>2338</v>
      </c>
      <c r="B143" s="121" t="s">
        <v>2339</v>
      </c>
      <c r="C143" s="121">
        <v>0</v>
      </c>
      <c r="D143" s="121">
        <v>0</v>
      </c>
    </row>
    <row r="144" spans="1:4">
      <c r="A144" s="121" t="s">
        <v>2250</v>
      </c>
      <c r="B144" s="121" t="s">
        <v>2251</v>
      </c>
      <c r="C144" s="121">
        <v>0</v>
      </c>
      <c r="D144" s="121">
        <v>0</v>
      </c>
    </row>
    <row r="145" spans="1:4">
      <c r="A145" s="121" t="s">
        <v>2123</v>
      </c>
      <c r="B145" s="121" t="s">
        <v>3917</v>
      </c>
      <c r="C145" s="121">
        <v>0</v>
      </c>
      <c r="D145" s="121">
        <v>0</v>
      </c>
    </row>
    <row r="146" spans="1:4">
      <c r="A146" s="121" t="s">
        <v>2248</v>
      </c>
      <c r="B146" s="121" t="s">
        <v>2249</v>
      </c>
      <c r="C146" s="121">
        <v>0</v>
      </c>
      <c r="D146" s="121">
        <v>0</v>
      </c>
    </row>
    <row r="147" spans="1:4">
      <c r="A147" s="121" t="s">
        <v>2277</v>
      </c>
      <c r="B147" s="121" t="s">
        <v>2278</v>
      </c>
      <c r="C147" s="121">
        <v>0</v>
      </c>
      <c r="D147" s="121">
        <v>0</v>
      </c>
    </row>
    <row r="148" spans="1:4">
      <c r="A148" s="121" t="s">
        <v>2434</v>
      </c>
      <c r="B148" s="121" t="s">
        <v>2435</v>
      </c>
      <c r="C148" s="121">
        <v>0</v>
      </c>
      <c r="D148" s="121">
        <v>0</v>
      </c>
    </row>
    <row r="149" spans="1:4">
      <c r="A149" s="121" t="s">
        <v>2165</v>
      </c>
      <c r="B149" s="121" t="s">
        <v>2166</v>
      </c>
      <c r="C149" s="121">
        <v>0</v>
      </c>
      <c r="D149" s="121">
        <v>0</v>
      </c>
    </row>
    <row r="150" spans="1:4">
      <c r="A150" s="121" t="s">
        <v>3429</v>
      </c>
      <c r="B150" s="121" t="s">
        <v>3430</v>
      </c>
      <c r="C150" s="121">
        <v>0</v>
      </c>
      <c r="D150" s="121">
        <v>0</v>
      </c>
    </row>
    <row r="151" spans="1:4">
      <c r="A151" s="121" t="s">
        <v>2080</v>
      </c>
      <c r="B151" s="121" t="s">
        <v>2081</v>
      </c>
      <c r="C151" s="121">
        <v>0</v>
      </c>
      <c r="D151" s="121">
        <v>0</v>
      </c>
    </row>
    <row r="152" spans="1:4">
      <c r="A152" s="121" t="s">
        <v>2076</v>
      </c>
      <c r="B152" s="121" t="s">
        <v>2077</v>
      </c>
      <c r="C152" s="121">
        <v>0</v>
      </c>
      <c r="D152" s="121">
        <v>1</v>
      </c>
    </row>
    <row r="153" spans="1:4">
      <c r="A153" s="121" t="s">
        <v>2174</v>
      </c>
      <c r="B153" s="121" t="s">
        <v>2175</v>
      </c>
      <c r="C153" s="121">
        <v>0</v>
      </c>
      <c r="D153" s="121">
        <v>0</v>
      </c>
    </row>
    <row r="154" spans="1:4">
      <c r="A154" s="121" t="s">
        <v>2246</v>
      </c>
      <c r="B154" s="121" t="s">
        <v>2247</v>
      </c>
      <c r="C154" s="121">
        <v>0</v>
      </c>
      <c r="D154" s="121">
        <v>0</v>
      </c>
    </row>
    <row r="155" spans="1:4">
      <c r="A155" s="121" t="s">
        <v>2047</v>
      </c>
      <c r="B155" s="121" t="s">
        <v>2048</v>
      </c>
      <c r="C155" s="121">
        <v>0</v>
      </c>
      <c r="D155" s="121">
        <v>0</v>
      </c>
    </row>
    <row r="156" spans="1:4">
      <c r="A156" s="121" t="s">
        <v>2222</v>
      </c>
      <c r="B156" s="121" t="s">
        <v>2223</v>
      </c>
      <c r="C156" s="121">
        <v>0</v>
      </c>
      <c r="D156" s="121">
        <v>0</v>
      </c>
    </row>
    <row r="157" spans="1:4">
      <c r="A157" s="121" t="s">
        <v>2358</v>
      </c>
      <c r="B157" s="121" t="s">
        <v>2359</v>
      </c>
      <c r="C157" s="121">
        <v>0</v>
      </c>
      <c r="D157" s="121">
        <v>0</v>
      </c>
    </row>
    <row r="158" spans="1:4">
      <c r="A158" s="121" t="s">
        <v>2352</v>
      </c>
      <c r="B158" s="121" t="s">
        <v>2353</v>
      </c>
      <c r="C158" s="121">
        <v>0</v>
      </c>
      <c r="D158" s="121">
        <v>0</v>
      </c>
    </row>
    <row r="159" spans="1:4">
      <c r="A159" s="121" t="s">
        <v>2154</v>
      </c>
      <c r="B159" s="121" t="s">
        <v>2155</v>
      </c>
      <c r="C159" s="121">
        <v>0</v>
      </c>
      <c r="D159" s="121">
        <v>0</v>
      </c>
    </row>
    <row r="160" spans="1:4">
      <c r="A160" s="121" t="s">
        <v>2340</v>
      </c>
      <c r="B160" s="121" t="s">
        <v>2341</v>
      </c>
      <c r="C160" s="121">
        <v>0</v>
      </c>
      <c r="D160" s="121">
        <v>0</v>
      </c>
    </row>
    <row r="161" spans="1:4">
      <c r="A161" s="121" t="s">
        <v>2260</v>
      </c>
      <c r="B161" s="121" t="s">
        <v>2261</v>
      </c>
      <c r="C161" s="121">
        <v>0</v>
      </c>
      <c r="D161" s="121">
        <v>0</v>
      </c>
    </row>
    <row r="162" spans="1:4">
      <c r="A162" s="121" t="s">
        <v>2159</v>
      </c>
      <c r="B162" s="121" t="s">
        <v>2160</v>
      </c>
      <c r="C162" s="121">
        <v>0</v>
      </c>
      <c r="D162" s="121">
        <v>0</v>
      </c>
    </row>
    <row r="163" spans="1:4">
      <c r="A163" s="121" t="s">
        <v>2631</v>
      </c>
      <c r="B163" s="121" t="s">
        <v>2633</v>
      </c>
      <c r="C163" s="121">
        <v>0</v>
      </c>
      <c r="D163" s="121">
        <v>0</v>
      </c>
    </row>
    <row r="164" spans="1:4">
      <c r="A164" s="121" t="s">
        <v>2632</v>
      </c>
      <c r="B164" s="121" t="s">
        <v>2634</v>
      </c>
      <c r="C164" s="121">
        <v>0</v>
      </c>
      <c r="D164" s="121">
        <v>1</v>
      </c>
    </row>
    <row r="165" spans="1:4">
      <c r="A165" s="121" t="s">
        <v>2131</v>
      </c>
      <c r="B165" s="121" t="s">
        <v>2132</v>
      </c>
      <c r="C165" s="121">
        <v>0</v>
      </c>
      <c r="D165" s="121">
        <v>0</v>
      </c>
    </row>
    <row r="166" spans="1:4">
      <c r="A166" s="121" t="s">
        <v>2235</v>
      </c>
      <c r="B166" s="121" t="s">
        <v>2236</v>
      </c>
      <c r="C166" s="121">
        <v>0</v>
      </c>
      <c r="D166" s="121">
        <v>0</v>
      </c>
    </row>
    <row r="167" spans="1:4">
      <c r="A167" s="121" t="s">
        <v>2057</v>
      </c>
      <c r="B167" s="121" t="s">
        <v>2058</v>
      </c>
      <c r="C167" s="121">
        <v>0</v>
      </c>
      <c r="D167" s="121">
        <v>0</v>
      </c>
    </row>
    <row r="168" spans="1:4">
      <c r="A168" s="121" t="s">
        <v>2125</v>
      </c>
      <c r="B168" s="121" t="s">
        <v>3918</v>
      </c>
      <c r="C168" s="121">
        <v>0</v>
      </c>
      <c r="D168" s="121">
        <v>0</v>
      </c>
    </row>
    <row r="169" spans="1:4">
      <c r="A169" s="121" t="s">
        <v>2121</v>
      </c>
      <c r="B169" s="121" t="s">
        <v>2122</v>
      </c>
      <c r="C169" s="121">
        <v>0</v>
      </c>
      <c r="D169" s="121">
        <v>0</v>
      </c>
    </row>
    <row r="170" spans="1:4">
      <c r="A170" s="121" t="s">
        <v>2258</v>
      </c>
      <c r="B170" s="121" t="s">
        <v>2259</v>
      </c>
      <c r="C170" s="121">
        <v>0</v>
      </c>
      <c r="D170" s="121">
        <v>0</v>
      </c>
    </row>
    <row r="171" spans="1:4">
      <c r="A171" s="121" t="s">
        <v>2334</v>
      </c>
      <c r="B171" s="121" t="s">
        <v>2335</v>
      </c>
      <c r="C171" s="121">
        <v>0</v>
      </c>
      <c r="D171" s="121">
        <v>0</v>
      </c>
    </row>
    <row r="172" spans="1:4">
      <c r="A172" s="121" t="s">
        <v>2328</v>
      </c>
      <c r="B172" s="121" t="s">
        <v>2329</v>
      </c>
      <c r="C172" s="121">
        <v>0</v>
      </c>
      <c r="D172" s="121">
        <v>0</v>
      </c>
    </row>
    <row r="173" spans="1:4">
      <c r="A173" s="121" t="s">
        <v>2362</v>
      </c>
      <c r="B173" s="121" t="s">
        <v>2363</v>
      </c>
      <c r="C173" s="121">
        <v>0</v>
      </c>
      <c r="D173" s="121">
        <v>0</v>
      </c>
    </row>
    <row r="174" spans="1:4">
      <c r="A174" s="121" t="s">
        <v>2360</v>
      </c>
      <c r="B174" s="121" t="s">
        <v>2361</v>
      </c>
      <c r="C174" s="121">
        <v>0</v>
      </c>
      <c r="D174" s="121">
        <v>1</v>
      </c>
    </row>
    <row r="175" spans="1:4">
      <c r="A175" s="121" t="s">
        <v>3338</v>
      </c>
      <c r="B175" s="121" t="s">
        <v>2859</v>
      </c>
      <c r="C175" s="121">
        <v>0</v>
      </c>
      <c r="D175" s="121">
        <v>0</v>
      </c>
    </row>
    <row r="176" spans="1:4">
      <c r="A176" s="121" t="s">
        <v>2200</v>
      </c>
      <c r="B176" s="121" t="s">
        <v>2201</v>
      </c>
      <c r="C176" s="121">
        <v>0</v>
      </c>
      <c r="D176" s="121">
        <v>0</v>
      </c>
    </row>
    <row r="177" spans="1:4">
      <c r="A177" s="121" t="s">
        <v>2285</v>
      </c>
      <c r="B177" s="121" t="s">
        <v>2286</v>
      </c>
      <c r="C177" s="121">
        <v>0</v>
      </c>
      <c r="D177" s="121">
        <v>0</v>
      </c>
    </row>
    <row r="178" spans="1:4">
      <c r="A178" s="121" t="s">
        <v>3353</v>
      </c>
      <c r="B178" s="121" t="s">
        <v>3354</v>
      </c>
      <c r="C178" s="121">
        <v>0</v>
      </c>
      <c r="D178" s="121">
        <v>0</v>
      </c>
    </row>
    <row r="179" spans="1:4">
      <c r="A179" s="121" t="s">
        <v>2305</v>
      </c>
      <c r="B179" s="121" t="s">
        <v>2306</v>
      </c>
      <c r="C179" s="121">
        <v>0</v>
      </c>
      <c r="D179" s="121">
        <v>0</v>
      </c>
    </row>
    <row r="180" spans="1:4">
      <c r="A180" s="121" t="s">
        <v>2299</v>
      </c>
      <c r="B180" s="121" t="s">
        <v>2300</v>
      </c>
      <c r="C180" s="121">
        <v>0</v>
      </c>
      <c r="D180" s="121">
        <v>0</v>
      </c>
    </row>
    <row r="181" spans="1:4">
      <c r="A181" s="121" t="s">
        <v>2233</v>
      </c>
      <c r="B181" s="121" t="s">
        <v>2234</v>
      </c>
      <c r="C181" s="121">
        <v>0</v>
      </c>
      <c r="D181" s="121">
        <v>0</v>
      </c>
    </row>
    <row r="182" spans="1:4">
      <c r="A182" s="121" t="s">
        <v>2143</v>
      </c>
      <c r="B182" s="121" t="s">
        <v>2144</v>
      </c>
      <c r="C182" s="121">
        <v>0</v>
      </c>
      <c r="D182" s="121">
        <v>0</v>
      </c>
    </row>
    <row r="183" spans="1:4">
      <c r="A183" s="121" t="s">
        <v>2005</v>
      </c>
      <c r="B183" s="121" t="s">
        <v>2006</v>
      </c>
      <c r="C183" s="121">
        <v>0</v>
      </c>
      <c r="D183" s="121">
        <v>0</v>
      </c>
    </row>
    <row r="184" spans="1:4">
      <c r="A184" s="121" t="s">
        <v>2009</v>
      </c>
      <c r="B184" s="121" t="s">
        <v>2010</v>
      </c>
      <c r="C184" s="121">
        <v>0</v>
      </c>
      <c r="D184" s="121">
        <v>0</v>
      </c>
    </row>
    <row r="185" spans="1:4">
      <c r="A185" s="121" t="s">
        <v>2021</v>
      </c>
      <c r="B185" s="121" t="s">
        <v>2022</v>
      </c>
      <c r="C185" s="121">
        <v>0</v>
      </c>
      <c r="D185" s="121">
        <v>0</v>
      </c>
    </row>
    <row r="186" spans="1:4">
      <c r="A186" s="121" t="s">
        <v>2023</v>
      </c>
      <c r="B186" s="121" t="s">
        <v>2024</v>
      </c>
      <c r="C186" s="121">
        <v>0</v>
      </c>
      <c r="D186" s="121">
        <v>0</v>
      </c>
    </row>
    <row r="187" spans="1:4">
      <c r="A187" s="121" t="s">
        <v>3018</v>
      </c>
      <c r="B187" s="121" t="s">
        <v>3020</v>
      </c>
      <c r="C187" s="121">
        <v>0</v>
      </c>
      <c r="D187" s="121">
        <v>0</v>
      </c>
    </row>
    <row r="188" spans="1:4">
      <c r="A188" s="121" t="s">
        <v>3544</v>
      </c>
      <c r="B188" s="121" t="s">
        <v>2908</v>
      </c>
      <c r="C188" s="121">
        <v>0</v>
      </c>
      <c r="D188" s="121">
        <v>0</v>
      </c>
    </row>
    <row r="189" spans="1:4">
      <c r="A189" s="121" t="s">
        <v>3542</v>
      </c>
      <c r="B189" s="121" t="s">
        <v>2907</v>
      </c>
      <c r="C189" s="121">
        <v>0</v>
      </c>
      <c r="D189" s="121">
        <v>0</v>
      </c>
    </row>
    <row r="190" spans="1:4">
      <c r="A190" s="121" t="s">
        <v>3543</v>
      </c>
      <c r="B190" s="121" t="s">
        <v>2909</v>
      </c>
      <c r="C190" s="121">
        <v>0</v>
      </c>
      <c r="D190" s="121">
        <v>1</v>
      </c>
    </row>
    <row r="191" spans="1:4">
      <c r="A191" s="121" t="s">
        <v>2078</v>
      </c>
      <c r="B191" s="121" t="s">
        <v>2079</v>
      </c>
      <c r="C191" s="121">
        <v>0</v>
      </c>
      <c r="D191" s="121">
        <v>0</v>
      </c>
    </row>
    <row r="192" spans="1:4">
      <c r="A192" s="121" t="s">
        <v>2070</v>
      </c>
      <c r="B192" s="121" t="s">
        <v>2071</v>
      </c>
      <c r="C192" s="121">
        <v>0</v>
      </c>
      <c r="D192" s="121">
        <v>1</v>
      </c>
    </row>
    <row r="193" spans="1:4">
      <c r="A193" s="121" t="s">
        <v>2039</v>
      </c>
      <c r="B193" s="121" t="s">
        <v>2040</v>
      </c>
      <c r="C193" s="121">
        <v>0</v>
      </c>
      <c r="D193" s="121">
        <v>0</v>
      </c>
    </row>
    <row r="194" spans="1:4">
      <c r="A194" s="121" t="s">
        <v>2171</v>
      </c>
      <c r="B194" s="121" t="s">
        <v>2172</v>
      </c>
      <c r="C194" s="121">
        <v>0</v>
      </c>
      <c r="D194" s="121">
        <v>0</v>
      </c>
    </row>
    <row r="195" spans="1:4">
      <c r="A195" s="121" t="s">
        <v>2082</v>
      </c>
      <c r="B195" s="121" t="s">
        <v>3526</v>
      </c>
      <c r="C195" s="121">
        <v>0</v>
      </c>
      <c r="D195" s="121">
        <v>0</v>
      </c>
    </row>
    <row r="196" spans="1:4">
      <c r="A196" s="121" t="s">
        <v>2129</v>
      </c>
      <c r="B196" s="121" t="s">
        <v>3919</v>
      </c>
      <c r="C196" s="121">
        <v>0</v>
      </c>
      <c r="D196" s="121">
        <v>0</v>
      </c>
    </row>
    <row r="197" spans="1:4">
      <c r="A197" s="121" t="s">
        <v>2084</v>
      </c>
      <c r="B197" s="121" t="s">
        <v>2085</v>
      </c>
      <c r="C197" s="121">
        <v>0</v>
      </c>
      <c r="D197" s="121">
        <v>0</v>
      </c>
    </row>
    <row r="198" spans="1:4">
      <c r="A198" s="121" t="s">
        <v>2135</v>
      </c>
      <c r="B198" s="121" t="s">
        <v>3920</v>
      </c>
      <c r="C198" s="121">
        <v>0</v>
      </c>
      <c r="D198" s="121">
        <v>0</v>
      </c>
    </row>
    <row r="199" spans="1:4">
      <c r="A199" s="121" t="s">
        <v>2092</v>
      </c>
      <c r="B199" s="121" t="s">
        <v>2093</v>
      </c>
      <c r="C199" s="121">
        <v>0</v>
      </c>
      <c r="D199" s="121">
        <v>0</v>
      </c>
    </row>
    <row r="200" spans="1:4">
      <c r="A200" s="121" t="s">
        <v>3438</v>
      </c>
      <c r="B200" s="121" t="s">
        <v>3439</v>
      </c>
      <c r="C200" s="121">
        <v>0</v>
      </c>
      <c r="D200" s="121">
        <v>0</v>
      </c>
    </row>
    <row r="201" spans="1:4">
      <c r="A201" s="121" t="s">
        <v>2184</v>
      </c>
      <c r="B201" s="121" t="s">
        <v>2185</v>
      </c>
      <c r="C201" s="121">
        <v>0</v>
      </c>
      <c r="D201" s="121">
        <v>0</v>
      </c>
    </row>
    <row r="202" spans="1:4">
      <c r="A202" s="121" t="s">
        <v>2393</v>
      </c>
      <c r="B202" s="121" t="s">
        <v>2394</v>
      </c>
      <c r="C202" s="121">
        <v>0</v>
      </c>
      <c r="D202" s="121">
        <v>0</v>
      </c>
    </row>
    <row r="203" spans="1:4">
      <c r="A203" s="121" t="s">
        <v>2395</v>
      </c>
      <c r="B203" s="121" t="s">
        <v>3921</v>
      </c>
      <c r="C203" s="121">
        <v>0</v>
      </c>
      <c r="D203" s="121">
        <v>0</v>
      </c>
    </row>
    <row r="204" spans="1:4">
      <c r="A204" s="121" t="s">
        <v>2117</v>
      </c>
      <c r="B204" s="121" t="s">
        <v>2118</v>
      </c>
      <c r="C204" s="121">
        <v>0</v>
      </c>
      <c r="D204" s="121">
        <v>0</v>
      </c>
    </row>
    <row r="205" spans="1:4">
      <c r="A205" s="121" t="s">
        <v>2000</v>
      </c>
      <c r="B205" s="121" t="s">
        <v>2001</v>
      </c>
      <c r="C205" s="121">
        <v>0</v>
      </c>
      <c r="D205" s="121">
        <v>0</v>
      </c>
    </row>
    <row r="206" spans="1:4">
      <c r="A206" s="121" t="s">
        <v>2074</v>
      </c>
      <c r="B206" s="121" t="s">
        <v>2075</v>
      </c>
      <c r="C206" s="121">
        <v>0</v>
      </c>
      <c r="D206" s="121">
        <v>1</v>
      </c>
    </row>
    <row r="207" spans="1:4">
      <c r="A207" s="121" t="s">
        <v>2110</v>
      </c>
      <c r="B207" s="121" t="s">
        <v>3922</v>
      </c>
      <c r="C207" s="121">
        <v>0</v>
      </c>
      <c r="D207" s="121">
        <v>0</v>
      </c>
    </row>
    <row r="208" spans="1:4">
      <c r="A208" s="121" t="s">
        <v>2322</v>
      </c>
      <c r="B208" s="121" t="s">
        <v>2323</v>
      </c>
      <c r="C208" s="121">
        <v>0</v>
      </c>
      <c r="D208" s="121">
        <v>0</v>
      </c>
    </row>
    <row r="209" spans="1:4">
      <c r="A209" s="121" t="s">
        <v>2332</v>
      </c>
      <c r="B209" s="121" t="s">
        <v>3923</v>
      </c>
      <c r="C209" s="121">
        <v>0</v>
      </c>
      <c r="D209" s="121">
        <v>0</v>
      </c>
    </row>
    <row r="210" spans="1:4">
      <c r="A210" s="121" t="s">
        <v>3495</v>
      </c>
      <c r="B210" s="121" t="s">
        <v>3494</v>
      </c>
      <c r="C210" s="121">
        <v>0</v>
      </c>
      <c r="D210" s="121">
        <v>0</v>
      </c>
    </row>
    <row r="211" spans="1:4">
      <c r="A211" s="121" t="s">
        <v>2015</v>
      </c>
      <c r="B211" s="121" t="s">
        <v>2016</v>
      </c>
      <c r="C211" s="121">
        <v>0</v>
      </c>
      <c r="D211" s="121">
        <v>0</v>
      </c>
    </row>
    <row r="212" spans="1:4">
      <c r="A212" s="121" t="s">
        <v>2869</v>
      </c>
      <c r="B212" s="121" t="s">
        <v>2879</v>
      </c>
      <c r="C212" s="121">
        <v>0</v>
      </c>
      <c r="D212" s="121">
        <v>0</v>
      </c>
    </row>
    <row r="213" spans="1:4">
      <c r="A213" s="121" t="s">
        <v>3751</v>
      </c>
      <c r="B213" s="121" t="s">
        <v>2878</v>
      </c>
      <c r="C213" s="121">
        <v>0</v>
      </c>
      <c r="D213" s="121">
        <v>0</v>
      </c>
    </row>
    <row r="214" spans="1:4">
      <c r="A214" s="121" t="s">
        <v>2311</v>
      </c>
      <c r="B214" s="121" t="s">
        <v>2312</v>
      </c>
      <c r="C214" s="121">
        <v>0</v>
      </c>
      <c r="D214" s="121">
        <v>0</v>
      </c>
    </row>
    <row r="215" spans="1:4">
      <c r="A215" s="121" t="s">
        <v>2202</v>
      </c>
      <c r="B215" s="121" t="s">
        <v>2203</v>
      </c>
      <c r="C215" s="121">
        <v>0</v>
      </c>
      <c r="D215" s="121">
        <v>0</v>
      </c>
    </row>
    <row r="216" spans="1:4">
      <c r="A216" s="121" t="s">
        <v>2167</v>
      </c>
      <c r="B216" s="121" t="s">
        <v>2168</v>
      </c>
      <c r="C216" s="121">
        <v>0</v>
      </c>
      <c r="D216" s="121">
        <v>0</v>
      </c>
    </row>
    <row r="217" spans="1:4">
      <c r="A217" s="121" t="s">
        <v>2227</v>
      </c>
      <c r="B217" s="121" t="s">
        <v>2228</v>
      </c>
      <c r="C217" s="121">
        <v>0</v>
      </c>
      <c r="D217" s="121">
        <v>0</v>
      </c>
    </row>
    <row r="218" spans="1:4">
      <c r="A218" s="121" t="s">
        <v>2133</v>
      </c>
      <c r="B218" s="121" t="s">
        <v>3924</v>
      </c>
      <c r="C218" s="121">
        <v>0</v>
      </c>
      <c r="D218" s="121">
        <v>0</v>
      </c>
    </row>
    <row r="219" spans="1:4">
      <c r="A219" s="121" t="s">
        <v>2062</v>
      </c>
      <c r="B219" s="121" t="s">
        <v>2063</v>
      </c>
      <c r="C219" s="121">
        <v>0</v>
      </c>
      <c r="D219" s="121">
        <v>0</v>
      </c>
    </row>
    <row r="220" spans="1:4">
      <c r="A220" s="121" t="s">
        <v>2210</v>
      </c>
      <c r="B220" s="121" t="s">
        <v>2211</v>
      </c>
      <c r="C220" s="121">
        <v>0</v>
      </c>
      <c r="D220" s="121">
        <v>0</v>
      </c>
    </row>
    <row r="221" spans="1:4">
      <c r="A221" s="121" t="s">
        <v>2297</v>
      </c>
      <c r="B221" s="121" t="s">
        <v>2298</v>
      </c>
      <c r="C221" s="121">
        <v>0</v>
      </c>
      <c r="D221" s="121">
        <v>0</v>
      </c>
    </row>
    <row r="222" spans="1:4">
      <c r="A222" s="121" t="s">
        <v>2295</v>
      </c>
      <c r="B222" s="121" t="s">
        <v>2296</v>
      </c>
      <c r="C222" s="121">
        <v>0</v>
      </c>
      <c r="D222" s="121">
        <v>0</v>
      </c>
    </row>
    <row r="223" spans="1:4">
      <c r="A223" s="121" t="s">
        <v>2090</v>
      </c>
      <c r="B223" s="121" t="s">
        <v>2091</v>
      </c>
      <c r="C223" s="121">
        <v>0</v>
      </c>
      <c r="D223" s="121">
        <v>0</v>
      </c>
    </row>
    <row r="224" spans="1:4">
      <c r="A224" s="121" t="s">
        <v>2088</v>
      </c>
      <c r="B224" s="121" t="s">
        <v>2089</v>
      </c>
      <c r="C224" s="121">
        <v>0</v>
      </c>
      <c r="D224" s="121">
        <v>0</v>
      </c>
    </row>
    <row r="225" spans="1:4">
      <c r="A225" s="121" t="s">
        <v>2239</v>
      </c>
      <c r="B225" s="121" t="s">
        <v>3925</v>
      </c>
      <c r="C225" s="121">
        <v>0</v>
      </c>
      <c r="D225" s="121">
        <v>0</v>
      </c>
    </row>
    <row r="226" spans="1:4">
      <c r="A226" s="121" t="s">
        <v>2238</v>
      </c>
      <c r="B226" s="121" t="s">
        <v>3418</v>
      </c>
      <c r="C226" s="121">
        <v>0</v>
      </c>
      <c r="D226" s="121">
        <v>0</v>
      </c>
    </row>
    <row r="227" spans="1:4">
      <c r="A227" s="121" t="s">
        <v>2220</v>
      </c>
      <c r="B227" s="121" t="s">
        <v>3389</v>
      </c>
      <c r="C227" s="121">
        <v>0</v>
      </c>
      <c r="D227" s="121">
        <v>0</v>
      </c>
    </row>
    <row r="228" spans="1:4">
      <c r="A228" s="121" t="s">
        <v>2237</v>
      </c>
      <c r="B228" s="121" t="s">
        <v>3416</v>
      </c>
      <c r="C228" s="121">
        <v>0</v>
      </c>
      <c r="D228" s="121">
        <v>0</v>
      </c>
    </row>
    <row r="229" spans="1:4">
      <c r="A229" s="121" t="s">
        <v>2240</v>
      </c>
      <c r="B229" s="121" t="s">
        <v>2241</v>
      </c>
      <c r="C229" s="121">
        <v>0</v>
      </c>
      <c r="D229" s="121">
        <v>0</v>
      </c>
    </row>
    <row r="230" spans="1:4">
      <c r="A230" s="121" t="s">
        <v>2364</v>
      </c>
      <c r="B230" s="121" t="s">
        <v>2365</v>
      </c>
      <c r="C230" s="121">
        <v>0</v>
      </c>
      <c r="D230" s="121">
        <v>0</v>
      </c>
    </row>
    <row r="231" spans="1:4">
      <c r="A231" s="121" t="s">
        <v>2218</v>
      </c>
      <c r="B231" s="121" t="s">
        <v>2219</v>
      </c>
      <c r="C231" s="121">
        <v>0</v>
      </c>
      <c r="D231" s="121">
        <v>0</v>
      </c>
    </row>
    <row r="232" spans="1:4">
      <c r="A232" s="121" t="s">
        <v>2366</v>
      </c>
      <c r="B232" s="121" t="s">
        <v>3498</v>
      </c>
      <c r="C232" s="121">
        <v>0</v>
      </c>
      <c r="D232" s="121">
        <v>0</v>
      </c>
    </row>
    <row r="233" spans="1:4">
      <c r="A233" s="121" t="s">
        <v>2229</v>
      </c>
      <c r="B233" s="121" t="s">
        <v>2230</v>
      </c>
      <c r="C233" s="121">
        <v>0</v>
      </c>
      <c r="D233" s="121">
        <v>0</v>
      </c>
    </row>
    <row r="234" spans="1:4">
      <c r="A234" s="121" t="s">
        <v>2371</v>
      </c>
      <c r="B234" s="121" t="s">
        <v>3926</v>
      </c>
      <c r="C234" s="121">
        <v>0</v>
      </c>
      <c r="D234" s="121">
        <v>0</v>
      </c>
    </row>
    <row r="235" spans="1:4">
      <c r="A235" s="121" t="s">
        <v>2275</v>
      </c>
      <c r="B235" s="121" t="s">
        <v>2276</v>
      </c>
      <c r="C235" s="121">
        <v>0</v>
      </c>
      <c r="D235" s="121">
        <v>0</v>
      </c>
    </row>
    <row r="236" spans="1:4">
      <c r="A236" s="121" t="s">
        <v>2204</v>
      </c>
      <c r="B236" s="121" t="s">
        <v>2205</v>
      </c>
      <c r="C236" s="121">
        <v>0</v>
      </c>
      <c r="D236" s="121">
        <v>0</v>
      </c>
    </row>
    <row r="237" spans="1:4">
      <c r="A237" s="121" t="s">
        <v>2017</v>
      </c>
      <c r="B237" s="121" t="s">
        <v>2018</v>
      </c>
      <c r="C237" s="121">
        <v>0</v>
      </c>
      <c r="D237" s="121">
        <v>0</v>
      </c>
    </row>
    <row r="238" spans="1:4">
      <c r="A238" s="121" t="s">
        <v>2722</v>
      </c>
      <c r="B238" s="121" t="s">
        <v>2723</v>
      </c>
      <c r="C238" s="121">
        <v>0</v>
      </c>
      <c r="D238" s="121">
        <v>1</v>
      </c>
    </row>
    <row r="239" spans="1:4">
      <c r="A239" s="121" t="s">
        <v>2141</v>
      </c>
      <c r="B239" s="121" t="s">
        <v>2142</v>
      </c>
      <c r="C239" s="121">
        <v>0</v>
      </c>
      <c r="D239" s="121">
        <v>0</v>
      </c>
    </row>
    <row r="240" spans="1:4">
      <c r="A240" s="121" t="s">
        <v>2192</v>
      </c>
      <c r="B240" s="121" t="s">
        <v>2193</v>
      </c>
      <c r="C240" s="121">
        <v>0</v>
      </c>
      <c r="D240" s="121">
        <v>0</v>
      </c>
    </row>
    <row r="241" spans="1:4">
      <c r="A241" s="121" t="s">
        <v>2033</v>
      </c>
      <c r="B241" s="121" t="s">
        <v>2034</v>
      </c>
      <c r="C241" s="121">
        <v>0</v>
      </c>
      <c r="D241" s="121">
        <v>0</v>
      </c>
    </row>
    <row r="242" spans="1:4">
      <c r="A242" s="121" t="s">
        <v>2083</v>
      </c>
      <c r="B242" s="121" t="s">
        <v>3527</v>
      </c>
      <c r="C242" s="121">
        <v>0</v>
      </c>
      <c r="D242" s="121">
        <v>0</v>
      </c>
    </row>
    <row r="243" spans="1:4">
      <c r="A243" s="121" t="s">
        <v>2086</v>
      </c>
      <c r="B243" s="121" t="s">
        <v>2087</v>
      </c>
      <c r="C243" s="121">
        <v>0</v>
      </c>
      <c r="D243" s="121">
        <v>0</v>
      </c>
    </row>
    <row r="244" spans="1:4">
      <c r="A244" s="121" t="s">
        <v>2422</v>
      </c>
      <c r="B244" s="121" t="s">
        <v>2423</v>
      </c>
      <c r="C244" s="121">
        <v>0</v>
      </c>
      <c r="D244" s="121">
        <v>0</v>
      </c>
    </row>
    <row r="245" spans="1:4">
      <c r="A245" s="121" t="s">
        <v>2094</v>
      </c>
      <c r="B245" s="121" t="s">
        <v>2095</v>
      </c>
      <c r="C245" s="121">
        <v>0</v>
      </c>
      <c r="D245" s="121">
        <v>0</v>
      </c>
    </row>
    <row r="246" spans="1:4">
      <c r="A246" s="121" t="s">
        <v>2190</v>
      </c>
      <c r="B246" s="121" t="s">
        <v>2191</v>
      </c>
      <c r="C246" s="121">
        <v>0</v>
      </c>
      <c r="D246" s="121">
        <v>0</v>
      </c>
    </row>
    <row r="247" spans="1:4">
      <c r="A247" s="121" t="s">
        <v>2119</v>
      </c>
      <c r="B247" s="121" t="s">
        <v>2120</v>
      </c>
      <c r="C247" s="121">
        <v>0</v>
      </c>
      <c r="D247" s="121">
        <v>0</v>
      </c>
    </row>
    <row r="248" spans="1:4">
      <c r="A248" s="121" t="s">
        <v>2027</v>
      </c>
      <c r="B248" s="121" t="s">
        <v>2028</v>
      </c>
      <c r="C248" s="121">
        <v>0</v>
      </c>
      <c r="D248" s="121">
        <v>0</v>
      </c>
    </row>
    <row r="249" spans="1:4">
      <c r="A249" s="121" t="s">
        <v>2096</v>
      </c>
      <c r="B249" s="121" t="s">
        <v>2097</v>
      </c>
      <c r="C249" s="121">
        <v>0</v>
      </c>
      <c r="D249" s="121">
        <v>0</v>
      </c>
    </row>
    <row r="250" spans="1:4">
      <c r="A250" s="121" t="s">
        <v>2194</v>
      </c>
      <c r="B250" s="121" t="s">
        <v>2195</v>
      </c>
      <c r="C250" s="121">
        <v>0</v>
      </c>
      <c r="D250" s="121">
        <v>0</v>
      </c>
    </row>
    <row r="251" spans="1:4">
      <c r="A251" s="121" t="s">
        <v>2268</v>
      </c>
      <c r="B251" s="121" t="s">
        <v>2269</v>
      </c>
      <c r="C251" s="121">
        <v>0</v>
      </c>
      <c r="D251" s="121">
        <v>0</v>
      </c>
    </row>
    <row r="252" spans="1:4">
      <c r="A252" s="121" t="s">
        <v>2035</v>
      </c>
      <c r="B252" s="121" t="s">
        <v>2036</v>
      </c>
      <c r="C252" s="121">
        <v>0</v>
      </c>
      <c r="D252" s="121">
        <v>0</v>
      </c>
    </row>
    <row r="253" spans="1:4">
      <c r="A253" s="121" t="s">
        <v>2098</v>
      </c>
      <c r="B253" s="121" t="s">
        <v>2099</v>
      </c>
      <c r="C253" s="121">
        <v>0</v>
      </c>
      <c r="D253" s="121">
        <v>0</v>
      </c>
    </row>
    <row r="254" spans="1:4">
      <c r="A254" s="121" t="s">
        <v>2270</v>
      </c>
      <c r="B254" s="121" t="s">
        <v>2271</v>
      </c>
      <c r="C254" s="121">
        <v>0</v>
      </c>
      <c r="D254" s="121">
        <v>0</v>
      </c>
    </row>
    <row r="255" spans="1:4">
      <c r="A255" s="121" t="s">
        <v>3539</v>
      </c>
      <c r="B255" s="121" t="s">
        <v>2114</v>
      </c>
      <c r="C255" s="121">
        <v>0</v>
      </c>
      <c r="D255" s="121">
        <v>0</v>
      </c>
    </row>
    <row r="256" spans="1:4">
      <c r="A256" s="121" t="s">
        <v>3540</v>
      </c>
      <c r="B256" s="121" t="s">
        <v>2107</v>
      </c>
      <c r="C256" s="121">
        <v>0</v>
      </c>
      <c r="D256" s="121">
        <v>0</v>
      </c>
    </row>
    <row r="257" spans="1:4">
      <c r="A257" s="121" t="s">
        <v>3541</v>
      </c>
      <c r="B257" s="121" t="s">
        <v>2106</v>
      </c>
      <c r="C257" s="121">
        <v>0</v>
      </c>
      <c r="D257" s="121">
        <v>1</v>
      </c>
    </row>
    <row r="258" spans="1:4">
      <c r="A258" s="121" t="s">
        <v>2870</v>
      </c>
      <c r="B258" s="121" t="s">
        <v>2882</v>
      </c>
      <c r="C258" s="121">
        <v>0</v>
      </c>
      <c r="D258" s="121">
        <v>0</v>
      </c>
    </row>
    <row r="259" spans="1:4">
      <c r="A259" s="121" t="s">
        <v>2645</v>
      </c>
      <c r="B259" s="121" t="s">
        <v>2646</v>
      </c>
      <c r="C259" s="121">
        <v>0</v>
      </c>
      <c r="D259" s="121">
        <v>0</v>
      </c>
    </row>
    <row r="260" spans="1:4">
      <c r="A260" s="121" t="s">
        <v>2647</v>
      </c>
      <c r="B260" s="121" t="s">
        <v>2648</v>
      </c>
      <c r="C260" s="121">
        <v>0</v>
      </c>
      <c r="D260" s="121">
        <v>1</v>
      </c>
    </row>
    <row r="261" spans="1:4">
      <c r="A261" s="121" t="s">
        <v>2643</v>
      </c>
      <c r="B261" s="121" t="s">
        <v>2644</v>
      </c>
      <c r="C261" s="121">
        <v>0</v>
      </c>
      <c r="D261" s="121">
        <v>0</v>
      </c>
    </row>
    <row r="262" spans="1:4">
      <c r="A262" s="121" t="s">
        <v>2053</v>
      </c>
      <c r="B262" s="121" t="s">
        <v>2054</v>
      </c>
      <c r="C262" s="121">
        <v>0</v>
      </c>
      <c r="D262" s="121">
        <v>0</v>
      </c>
    </row>
    <row r="263" spans="1:4">
      <c r="A263" s="121" t="s">
        <v>2051</v>
      </c>
      <c r="B263" s="121" t="s">
        <v>2052</v>
      </c>
      <c r="C263" s="121">
        <v>0</v>
      </c>
      <c r="D263" s="121">
        <v>0</v>
      </c>
    </row>
    <row r="264" spans="1:4">
      <c r="A264" s="121" t="s">
        <v>2169</v>
      </c>
      <c r="B264" s="121" t="s">
        <v>2170</v>
      </c>
      <c r="C264" s="121">
        <v>0</v>
      </c>
      <c r="D264" s="121">
        <v>0</v>
      </c>
    </row>
    <row r="265" spans="1:4">
      <c r="A265" s="121" t="s">
        <v>2616</v>
      </c>
      <c r="B265" s="121" t="s">
        <v>2617</v>
      </c>
      <c r="C265" s="121">
        <v>0</v>
      </c>
      <c r="D265" s="121">
        <v>0</v>
      </c>
    </row>
    <row r="266" spans="1:4">
      <c r="A266" s="121" t="s">
        <v>2315</v>
      </c>
      <c r="B266" s="121" t="s">
        <v>2316</v>
      </c>
      <c r="C266" s="121">
        <v>0</v>
      </c>
      <c r="D266" s="121">
        <v>0</v>
      </c>
    </row>
    <row r="267" spans="1:4">
      <c r="A267" s="121" t="s">
        <v>2254</v>
      </c>
      <c r="B267" s="121" t="s">
        <v>2255</v>
      </c>
      <c r="C267" s="121">
        <v>0</v>
      </c>
      <c r="D267" s="121">
        <v>0</v>
      </c>
    </row>
    <row r="268" spans="1:4">
      <c r="A268" s="121" t="s">
        <v>2196</v>
      </c>
      <c r="B268" s="121" t="s">
        <v>2197</v>
      </c>
      <c r="C268" s="121">
        <v>0</v>
      </c>
      <c r="D268" s="121">
        <v>0</v>
      </c>
    </row>
    <row r="269" spans="1:4">
      <c r="A269" s="121" t="s">
        <v>2398</v>
      </c>
      <c r="B269" s="121" t="s">
        <v>2399</v>
      </c>
      <c r="C269" s="121">
        <v>0</v>
      </c>
      <c r="D269" s="121">
        <v>0</v>
      </c>
    </row>
    <row r="270" spans="1:4">
      <c r="A270" s="121" t="s">
        <v>2641</v>
      </c>
      <c r="B270" s="121" t="s">
        <v>2642</v>
      </c>
      <c r="C270" s="121">
        <v>0</v>
      </c>
      <c r="D270" s="121">
        <v>0</v>
      </c>
    </row>
    <row r="271" spans="1:4">
      <c r="A271" s="121" t="s">
        <v>3748</v>
      </c>
      <c r="B271" s="121" t="s">
        <v>2886</v>
      </c>
      <c r="C271" s="121">
        <v>0</v>
      </c>
      <c r="D271" s="121">
        <v>0</v>
      </c>
    </row>
    <row r="272" spans="1:4">
      <c r="A272" s="121" t="s">
        <v>3745</v>
      </c>
      <c r="B272" s="121" t="s">
        <v>2881</v>
      </c>
      <c r="C272" s="121">
        <v>0</v>
      </c>
      <c r="D272" s="121">
        <v>0</v>
      </c>
    </row>
    <row r="273" spans="1:4">
      <c r="A273" s="121" t="s">
        <v>2397</v>
      </c>
      <c r="B273" s="121" t="s">
        <v>3517</v>
      </c>
      <c r="C273" s="121">
        <v>0</v>
      </c>
      <c r="D273" s="121">
        <v>0</v>
      </c>
    </row>
    <row r="274" spans="1:4">
      <c r="A274" s="121" t="s">
        <v>2291</v>
      </c>
      <c r="B274" s="121" t="s">
        <v>2292</v>
      </c>
      <c r="C274" s="121">
        <v>0</v>
      </c>
      <c r="D274" s="121">
        <v>0</v>
      </c>
    </row>
    <row r="275" spans="1:4">
      <c r="A275" s="121" t="s">
        <v>2400</v>
      </c>
      <c r="B275" s="121" t="s">
        <v>2401</v>
      </c>
      <c r="C275" s="121">
        <v>0</v>
      </c>
      <c r="D275" s="121">
        <v>0</v>
      </c>
    </row>
    <row r="276" spans="1:4">
      <c r="A276" s="121" t="s">
        <v>2145</v>
      </c>
      <c r="B276" s="121" t="s">
        <v>2146</v>
      </c>
      <c r="C276" s="121">
        <v>0</v>
      </c>
      <c r="D276" s="121">
        <v>0</v>
      </c>
    </row>
    <row r="277" spans="1:4">
      <c r="A277" s="121" t="s">
        <v>2224</v>
      </c>
      <c r="B277" s="121" t="s">
        <v>2225</v>
      </c>
      <c r="C277" s="121">
        <v>0</v>
      </c>
      <c r="D277" s="121">
        <v>0</v>
      </c>
    </row>
    <row r="278" spans="1:4">
      <c r="A278" s="121" t="s">
        <v>2373</v>
      </c>
      <c r="B278" s="121" t="s">
        <v>2374</v>
      </c>
      <c r="C278" s="121">
        <v>0</v>
      </c>
      <c r="D278" s="121">
        <v>0</v>
      </c>
    </row>
    <row r="279" spans="1:4">
      <c r="A279" s="121" t="s">
        <v>2031</v>
      </c>
      <c r="B279" s="121" t="s">
        <v>2032</v>
      </c>
      <c r="C279" s="121">
        <v>0</v>
      </c>
      <c r="D279" s="121">
        <v>0</v>
      </c>
    </row>
    <row r="280" spans="1:4">
      <c r="A280" s="121" t="s">
        <v>2212</v>
      </c>
      <c r="B280" s="121" t="s">
        <v>2213</v>
      </c>
      <c r="C280" s="121">
        <v>0</v>
      </c>
      <c r="D280" s="121">
        <v>0</v>
      </c>
    </row>
  </sheetData>
  <sortState ref="A1:D281">
    <sortCondition ref="A1:A281"/>
  </sortState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V286"/>
  <sheetViews>
    <sheetView zoomScaleNormal="100" workbookViewId="0">
      <selection activeCell="F2" sqref="F2"/>
    </sheetView>
  </sheetViews>
  <sheetFormatPr defaultRowHeight="15"/>
  <cols>
    <col min="1" max="1" width="6.85546875" customWidth="1"/>
    <col min="2" max="2" width="4.140625" customWidth="1"/>
    <col min="3" max="3" width="49" customWidth="1"/>
    <col min="5" max="5" width="6.7109375" customWidth="1"/>
    <col min="6" max="6" width="47.42578125" customWidth="1"/>
    <col min="7" max="7" width="1.7109375" customWidth="1"/>
    <col min="8" max="8" width="2.28515625" customWidth="1"/>
    <col min="9" max="9" width="3.85546875" customWidth="1"/>
    <col min="10" max="10" width="3.42578125" customWidth="1"/>
    <col min="11" max="11" width="2.140625" customWidth="1"/>
    <col min="12" max="12" width="2" customWidth="1"/>
    <col min="13" max="15" width="2.140625" customWidth="1"/>
    <col min="16" max="16" width="5.42578125" customWidth="1"/>
    <col min="18" max="18" width="6.28515625" bestFit="1" customWidth="1"/>
    <col min="19" max="19" width="14.28515625" bestFit="1" customWidth="1"/>
    <col min="20" max="20" width="15" bestFit="1" customWidth="1"/>
  </cols>
  <sheetData>
    <row r="1" spans="1:308">
      <c r="B1" t="s">
        <v>27</v>
      </c>
      <c r="E1" t="s">
        <v>3893</v>
      </c>
      <c r="S1" t="s">
        <v>3891</v>
      </c>
      <c r="T1" t="s">
        <v>3892</v>
      </c>
      <c r="Y1" s="118"/>
      <c r="Z1" s="118"/>
      <c r="AA1" s="118"/>
      <c r="AB1" s="118"/>
      <c r="AC1" s="118"/>
      <c r="AD1" s="118"/>
      <c r="AE1" s="118"/>
      <c r="AF1" s="118"/>
      <c r="AG1" s="118"/>
      <c r="AH1" s="118"/>
      <c r="AI1" s="118"/>
      <c r="AJ1" s="118"/>
      <c r="AK1" s="118"/>
      <c r="AL1" s="118"/>
      <c r="AM1" s="118"/>
      <c r="AN1" s="118"/>
      <c r="AO1" s="118"/>
      <c r="AP1" s="118"/>
      <c r="AQ1" s="118"/>
      <c r="AR1" s="118"/>
      <c r="AS1" s="118"/>
      <c r="AT1" s="118"/>
      <c r="AU1" s="118"/>
      <c r="AV1" s="118"/>
      <c r="AW1" s="118"/>
      <c r="AX1" s="118"/>
      <c r="AY1" s="118"/>
      <c r="AZ1" s="118"/>
      <c r="BA1" s="118"/>
      <c r="BB1" s="118"/>
      <c r="BC1" s="118"/>
      <c r="BD1" s="118"/>
      <c r="BE1" s="118"/>
      <c r="BF1" s="118"/>
      <c r="BG1" s="118"/>
      <c r="BH1" s="118"/>
      <c r="BI1" s="118"/>
      <c r="BJ1" s="118"/>
      <c r="BK1" s="118"/>
      <c r="BL1" s="118"/>
      <c r="BM1" s="118"/>
      <c r="BN1" s="118"/>
      <c r="BO1" s="118"/>
      <c r="BP1" s="118"/>
      <c r="BQ1" s="118"/>
      <c r="BR1" s="118"/>
      <c r="BS1" s="118"/>
      <c r="BT1" s="118"/>
      <c r="BU1" s="118"/>
      <c r="BV1" s="118"/>
      <c r="BW1" s="118"/>
      <c r="BX1" s="118"/>
      <c r="BY1" s="118"/>
      <c r="BZ1" s="118"/>
      <c r="CA1" s="118"/>
      <c r="CB1" s="118"/>
      <c r="CC1" s="118"/>
      <c r="CD1" s="118"/>
      <c r="CE1" s="118"/>
      <c r="CF1" s="118"/>
      <c r="CG1" s="118"/>
      <c r="CH1" s="118"/>
      <c r="CI1" s="118"/>
      <c r="CJ1" s="118"/>
      <c r="CK1" s="118"/>
      <c r="CL1" s="118"/>
      <c r="CM1" s="118"/>
      <c r="CN1" s="118"/>
      <c r="CO1" s="118"/>
      <c r="CP1" s="118"/>
      <c r="CQ1" s="118"/>
      <c r="CR1" s="118"/>
      <c r="CS1" s="118"/>
      <c r="CT1" s="118"/>
      <c r="CU1" s="118"/>
      <c r="CV1" s="118"/>
      <c r="CW1" s="118"/>
      <c r="CX1" s="118"/>
      <c r="CY1" s="118"/>
      <c r="CZ1" s="118"/>
      <c r="DA1" s="118"/>
      <c r="DB1" s="118"/>
      <c r="DC1" s="118"/>
      <c r="DD1" s="118"/>
      <c r="DE1" s="118"/>
      <c r="DF1" s="118"/>
      <c r="DG1" s="118"/>
      <c r="DH1" s="118"/>
      <c r="DI1" s="118"/>
      <c r="DJ1" s="118"/>
      <c r="DK1" s="119"/>
      <c r="DL1" s="119"/>
      <c r="DM1" s="119"/>
      <c r="DN1" s="119"/>
      <c r="DO1" s="119"/>
      <c r="DP1" s="119"/>
      <c r="DQ1" s="119"/>
      <c r="DR1" s="119"/>
      <c r="DS1" s="119"/>
      <c r="DT1" s="119"/>
      <c r="DU1" s="119"/>
      <c r="DV1" s="119"/>
      <c r="DW1" s="119"/>
      <c r="DX1" s="119"/>
      <c r="DY1" s="119"/>
      <c r="DZ1" s="119"/>
      <c r="EA1" s="119"/>
      <c r="EB1" s="119"/>
      <c r="EC1" s="119"/>
      <c r="ED1" s="119"/>
      <c r="EE1" s="118"/>
      <c r="EF1" s="118"/>
      <c r="EG1" s="118"/>
      <c r="EH1" s="118"/>
      <c r="EI1" s="118"/>
      <c r="EJ1" s="118"/>
      <c r="EK1" s="118"/>
      <c r="EL1" s="118"/>
      <c r="EM1" s="118"/>
      <c r="EN1" s="118"/>
      <c r="EO1" s="118"/>
      <c r="EP1" s="118"/>
      <c r="EQ1" s="118"/>
      <c r="ER1" s="118"/>
      <c r="ES1" s="118"/>
      <c r="ET1" s="118"/>
      <c r="EU1" s="119"/>
      <c r="EV1" s="118"/>
      <c r="EW1" s="118"/>
      <c r="EX1" s="118"/>
      <c r="EY1" s="118"/>
      <c r="EZ1" s="118"/>
      <c r="FA1" s="118"/>
      <c r="FB1" s="118"/>
      <c r="FC1" s="118"/>
      <c r="FD1" s="118"/>
      <c r="FE1" s="118"/>
      <c r="FF1" s="118"/>
      <c r="FG1" s="118"/>
      <c r="FH1" s="118"/>
      <c r="FI1" s="118"/>
      <c r="FJ1" s="118"/>
      <c r="FK1" s="118"/>
      <c r="FL1" s="118"/>
      <c r="FM1" s="118"/>
      <c r="FN1" s="118"/>
      <c r="FO1" s="118"/>
      <c r="FP1" s="118"/>
      <c r="FQ1" s="118"/>
      <c r="FR1" s="118"/>
      <c r="FS1" s="118"/>
      <c r="FT1" s="118"/>
      <c r="FU1" s="118"/>
      <c r="FV1" s="118"/>
      <c r="FW1" s="118"/>
      <c r="FX1" s="118"/>
      <c r="FY1" s="118"/>
      <c r="FZ1" s="118"/>
      <c r="GA1" s="118"/>
      <c r="GB1" s="118"/>
      <c r="GC1" s="118"/>
      <c r="GD1" s="118"/>
      <c r="GE1" s="118"/>
      <c r="GF1" s="118"/>
      <c r="GG1" s="118"/>
      <c r="GH1" s="118"/>
      <c r="GI1" s="118"/>
      <c r="GJ1" s="118"/>
      <c r="GK1" s="118"/>
      <c r="GL1" s="118"/>
      <c r="GM1" s="118"/>
      <c r="GN1" s="118"/>
      <c r="GO1" s="118"/>
      <c r="GP1" s="118"/>
      <c r="GQ1" s="118"/>
      <c r="GR1" s="118"/>
      <c r="GS1" s="118"/>
      <c r="GT1" s="118"/>
      <c r="GU1" s="118"/>
      <c r="GV1" s="118"/>
      <c r="GW1" s="118"/>
      <c r="GX1" s="118"/>
      <c r="GY1" s="118"/>
      <c r="GZ1" s="118"/>
      <c r="HA1" s="118"/>
      <c r="HB1" s="118"/>
      <c r="HC1" s="118"/>
      <c r="HD1" s="118"/>
      <c r="HE1" s="118"/>
      <c r="HF1" s="118"/>
      <c r="HG1" s="118"/>
      <c r="HH1" s="118"/>
      <c r="HI1" s="118"/>
      <c r="HJ1" s="118"/>
      <c r="HK1" s="118"/>
      <c r="HL1" s="118"/>
      <c r="HM1" s="118"/>
      <c r="HN1" s="118"/>
      <c r="HO1" s="118"/>
      <c r="HP1" s="118"/>
      <c r="HQ1" s="118"/>
      <c r="HR1" s="118"/>
      <c r="HS1" s="118"/>
      <c r="HT1" s="118"/>
      <c r="HU1" s="118"/>
      <c r="HV1" s="118"/>
      <c r="HW1" s="118"/>
      <c r="HX1" s="118"/>
      <c r="HY1" s="118"/>
      <c r="HZ1" s="119"/>
      <c r="IA1" s="119"/>
      <c r="IB1" s="119"/>
      <c r="IC1" s="119"/>
      <c r="ID1" s="119"/>
      <c r="IE1" s="118"/>
      <c r="IF1" s="118"/>
      <c r="IG1" s="118"/>
      <c r="IH1" s="118"/>
      <c r="II1" s="118"/>
      <c r="IJ1" s="118"/>
      <c r="IK1" s="118"/>
      <c r="IL1" s="118"/>
      <c r="IM1" s="118"/>
      <c r="IN1" s="118"/>
      <c r="IO1" s="118"/>
      <c r="IP1" s="118"/>
      <c r="IQ1" s="118"/>
      <c r="IR1" s="118"/>
      <c r="IS1" s="118"/>
      <c r="IT1" s="118"/>
      <c r="IU1" s="118"/>
      <c r="IV1" s="118"/>
      <c r="IW1" s="118"/>
      <c r="IX1" s="118"/>
      <c r="IY1" s="118"/>
      <c r="IZ1" s="118"/>
      <c r="JA1" s="118"/>
      <c r="JB1" s="118"/>
      <c r="JC1" s="118"/>
      <c r="JD1" s="118"/>
      <c r="JE1" s="118"/>
      <c r="JF1" s="118"/>
      <c r="JG1" s="118"/>
      <c r="JH1" s="118"/>
      <c r="JI1" s="118"/>
      <c r="JJ1" s="118"/>
      <c r="JK1" s="118"/>
      <c r="JL1" s="118"/>
      <c r="JM1" s="118"/>
      <c r="JN1" s="118"/>
      <c r="JO1" s="118"/>
      <c r="JP1" s="118"/>
      <c r="JQ1" s="118"/>
      <c r="JR1" s="118"/>
      <c r="JS1" s="118"/>
      <c r="JT1" s="118"/>
      <c r="JU1" s="118"/>
      <c r="JV1" s="118"/>
      <c r="JW1" s="118"/>
      <c r="JX1" s="118"/>
      <c r="JY1" s="118"/>
      <c r="JZ1" s="118"/>
      <c r="KA1" s="118"/>
      <c r="KB1" s="118"/>
      <c r="KC1" s="118"/>
      <c r="KD1" s="118"/>
      <c r="KE1" s="118"/>
      <c r="KF1" s="118"/>
      <c r="KG1" s="118"/>
      <c r="KH1" s="118"/>
      <c r="KI1" s="118"/>
      <c r="KJ1" s="118"/>
      <c r="KK1" s="118"/>
      <c r="KL1" s="118"/>
      <c r="KM1" s="118"/>
      <c r="KN1" s="118"/>
      <c r="KO1" s="118"/>
      <c r="KP1" s="118"/>
      <c r="KQ1" s="118"/>
      <c r="KR1" s="118"/>
      <c r="KS1" s="119"/>
      <c r="KT1" s="118"/>
      <c r="KU1" s="118"/>
      <c r="KV1" s="118"/>
    </row>
    <row r="2" spans="1:308">
      <c r="A2" t="str">
        <f>Amino_Acids!A5</f>
        <v>AA1</v>
      </c>
      <c r="B2" t="str">
        <f>Amino_Acids!B5</f>
        <v>r</v>
      </c>
      <c r="C2" t="str">
        <f>Amino_Acids!D5</f>
        <v>1 akg + 1 Q + 2 rfdx + 2 H+ = 2 ofdx + 2 E</v>
      </c>
      <c r="E2" s="121" t="str">
        <f t="shared" ref="E2:E65" si="0">A2</f>
        <v>AA1</v>
      </c>
      <c r="F2" s="121" t="str">
        <f t="shared" ref="F2:F65" si="1">C2</f>
        <v>1 akg + 1 Q + 2 rfdx + 2 H+ = 2 ofdx + 2 E</v>
      </c>
      <c r="G2" s="121" t="s">
        <v>1658</v>
      </c>
      <c r="H2" s="121" t="s">
        <v>1659</v>
      </c>
      <c r="I2" s="121" t="str">
        <f t="shared" ref="I2:I65" si="2">IF($B2=$B$1,"-Inf",0)</f>
        <v>-Inf</v>
      </c>
      <c r="J2" s="121" t="s">
        <v>1660</v>
      </c>
      <c r="K2" s="121">
        <v>0</v>
      </c>
      <c r="L2" s="121">
        <v>1</v>
      </c>
      <c r="M2" s="121">
        <v>1</v>
      </c>
      <c r="N2" s="121">
        <v>1</v>
      </c>
      <c r="O2" s="121">
        <v>1</v>
      </c>
      <c r="P2" s="121">
        <v>0.01</v>
      </c>
      <c r="R2" t="str">
        <f>A2</f>
        <v>AA1</v>
      </c>
      <c r="S2" s="38">
        <f>Amino_Acids!M5</f>
        <v>2103</v>
      </c>
      <c r="T2">
        <v>3</v>
      </c>
    </row>
    <row r="3" spans="1:308">
      <c r="A3" s="35" t="str">
        <f>Amino_Acids!A7</f>
        <v>AA2</v>
      </c>
      <c r="B3" t="str">
        <f>Amino_Acids!B7</f>
        <v>r</v>
      </c>
      <c r="C3" t="str">
        <f>Amino_Acids!D7</f>
        <v>1 NH4+ + 1 E + 1 ATP = 1 Q + 1 ADP + 1 p + 1 H+</v>
      </c>
      <c r="E3" s="121" t="str">
        <f t="shared" si="0"/>
        <v>AA2</v>
      </c>
      <c r="F3" s="121" t="str">
        <f t="shared" si="1"/>
        <v>1 NH4+ + 1 E + 1 ATP = 1 Q + 1 ADP + 1 p + 1 H+</v>
      </c>
      <c r="G3" s="121" t="s">
        <v>1658</v>
      </c>
      <c r="H3" s="121" t="s">
        <v>1659</v>
      </c>
      <c r="I3" s="121" t="str">
        <f t="shared" si="2"/>
        <v>-Inf</v>
      </c>
      <c r="J3" s="121" t="s">
        <v>1660</v>
      </c>
      <c r="K3" s="121">
        <v>0</v>
      </c>
      <c r="L3" s="121">
        <v>1</v>
      </c>
      <c r="M3" s="121">
        <v>1</v>
      </c>
      <c r="N3" s="121">
        <v>1</v>
      </c>
      <c r="O3" s="121">
        <v>1</v>
      </c>
      <c r="P3" s="121">
        <v>0.01</v>
      </c>
      <c r="R3" t="str">
        <f t="shared" ref="R3:R64" si="3">A3</f>
        <v>AA2</v>
      </c>
      <c r="S3">
        <f>Amino_Acids!M7</f>
        <v>613</v>
      </c>
      <c r="T3">
        <v>0</v>
      </c>
      <c r="X3" s="118"/>
      <c r="Y3" s="118"/>
      <c r="Z3" s="118"/>
    </row>
    <row r="4" spans="1:308">
      <c r="A4" s="35" t="str">
        <f>Amino_Acids!A11</f>
        <v>AA3</v>
      </c>
      <c r="B4" t="str">
        <f>Amino_Acids!B11</f>
        <v>r</v>
      </c>
      <c r="C4" t="str">
        <f>Amino_Acids!D11</f>
        <v>1 E + 1 oaa = 1 D + 1 akg</v>
      </c>
      <c r="E4" s="121" t="str">
        <f t="shared" si="0"/>
        <v>AA3</v>
      </c>
      <c r="F4" s="121" t="str">
        <f t="shared" si="1"/>
        <v>1 E + 1 oaa = 1 D + 1 akg</v>
      </c>
      <c r="G4" s="121" t="s">
        <v>1658</v>
      </c>
      <c r="H4" s="121" t="s">
        <v>1659</v>
      </c>
      <c r="I4" s="121" t="str">
        <f t="shared" si="2"/>
        <v>-Inf</v>
      </c>
      <c r="J4" s="121" t="s">
        <v>1660</v>
      </c>
      <c r="K4" s="121">
        <v>0</v>
      </c>
      <c r="L4" s="121">
        <v>1</v>
      </c>
      <c r="M4" s="121">
        <v>1</v>
      </c>
      <c r="N4" s="121">
        <v>1</v>
      </c>
      <c r="O4" s="121">
        <v>1</v>
      </c>
      <c r="P4" s="121">
        <v>0.01</v>
      </c>
      <c r="R4" t="str">
        <f t="shared" si="3"/>
        <v>AA3</v>
      </c>
      <c r="S4">
        <f>Amino_Acids!M11+Amino_Acids!M12+Amino_Acids!M13</f>
        <v>1447</v>
      </c>
      <c r="T4">
        <v>0</v>
      </c>
      <c r="X4" s="118"/>
      <c r="Y4" s="118"/>
      <c r="Z4" s="118"/>
    </row>
    <row r="5" spans="1:308">
      <c r="A5" s="35" t="str">
        <f>Amino_Acids!A16</f>
        <v>AA4</v>
      </c>
      <c r="B5" t="str">
        <f>Amino_Acids!B16</f>
        <v>r</v>
      </c>
      <c r="C5" t="str">
        <f>Amino_Acids!D16</f>
        <v>1 NH4+ + 1 D + 1 ATP = 1 N + 1 AMP + 1 pp + 1 H+</v>
      </c>
      <c r="E5" s="121" t="str">
        <f t="shared" si="0"/>
        <v>AA4</v>
      </c>
      <c r="F5" s="121" t="str">
        <f t="shared" si="1"/>
        <v>1 NH4+ + 1 D + 1 ATP = 1 N + 1 AMP + 1 pp + 1 H+</v>
      </c>
      <c r="G5" s="121" t="s">
        <v>1658</v>
      </c>
      <c r="H5" s="121" t="s">
        <v>1659</v>
      </c>
      <c r="I5" s="121" t="str">
        <f t="shared" si="2"/>
        <v>-Inf</v>
      </c>
      <c r="J5" s="121" t="s">
        <v>1660</v>
      </c>
      <c r="K5" s="121">
        <v>0</v>
      </c>
      <c r="L5" s="121">
        <v>1</v>
      </c>
      <c r="M5" s="121">
        <v>1</v>
      </c>
      <c r="N5" s="121">
        <v>1</v>
      </c>
      <c r="O5" s="121">
        <v>1</v>
      </c>
      <c r="P5" s="121">
        <v>0.01</v>
      </c>
      <c r="R5" t="str">
        <f t="shared" si="3"/>
        <v>AA4</v>
      </c>
      <c r="S5">
        <f>Amino_Acids!M16+Amino_Acids!M17</f>
        <v>1184</v>
      </c>
      <c r="T5">
        <v>0</v>
      </c>
      <c r="X5" s="118"/>
      <c r="Y5" s="118"/>
      <c r="Z5" s="118"/>
    </row>
    <row r="6" spans="1:308">
      <c r="A6" s="35" t="str">
        <f>Amino_Acids!A20</f>
        <v>AA5</v>
      </c>
      <c r="B6" t="str">
        <f>Amino_Acids!B20</f>
        <v>r</v>
      </c>
      <c r="C6" t="str">
        <f>Amino_Acids!D20</f>
        <v>1 A + 1 NAD+ + 1 H2O = 1 NH4+ + 1 pyr + 1 NADH + 1 H+</v>
      </c>
      <c r="E6" s="121" t="str">
        <f t="shared" si="0"/>
        <v>AA5</v>
      </c>
      <c r="F6" s="121" t="str">
        <f t="shared" si="1"/>
        <v>1 A + 1 NAD+ + 1 H2O = 1 NH4+ + 1 pyr + 1 NADH + 1 H+</v>
      </c>
      <c r="G6" s="121" t="s">
        <v>1658</v>
      </c>
      <c r="H6" s="121" t="s">
        <v>1659</v>
      </c>
      <c r="I6" s="121" t="str">
        <f t="shared" si="2"/>
        <v>-Inf</v>
      </c>
      <c r="J6" s="121" t="s">
        <v>1660</v>
      </c>
      <c r="K6" s="121">
        <v>0</v>
      </c>
      <c r="L6" s="121">
        <v>1</v>
      </c>
      <c r="M6" s="121">
        <v>1</v>
      </c>
      <c r="N6" s="121">
        <v>1</v>
      </c>
      <c r="O6" s="121">
        <v>1</v>
      </c>
      <c r="P6" s="121">
        <v>0.01</v>
      </c>
      <c r="R6" t="str">
        <f t="shared" si="3"/>
        <v>AA5</v>
      </c>
      <c r="S6">
        <f>Amino_Acids!M20</f>
        <v>486</v>
      </c>
      <c r="T6">
        <v>0</v>
      </c>
      <c r="X6" s="118"/>
      <c r="Y6" s="118"/>
      <c r="Z6" s="118"/>
    </row>
    <row r="7" spans="1:308">
      <c r="A7" s="35" t="str">
        <f>Amino_Acids!A24</f>
        <v>AA6</v>
      </c>
      <c r="B7" t="str">
        <f>Amino_Acids!B24</f>
        <v>r</v>
      </c>
      <c r="C7" t="str">
        <f>Amino_Acids!D24</f>
        <v>2 pyr + 1 H+ = 1 alac + 1 CO2</v>
      </c>
      <c r="E7" s="121" t="str">
        <f t="shared" si="0"/>
        <v>AA6</v>
      </c>
      <c r="F7" s="121" t="str">
        <f t="shared" si="1"/>
        <v>2 pyr + 1 H+ = 1 alac + 1 CO2</v>
      </c>
      <c r="G7" s="121" t="s">
        <v>1658</v>
      </c>
      <c r="H7" s="121" t="s">
        <v>1659</v>
      </c>
      <c r="I7" s="121" t="str">
        <f t="shared" si="2"/>
        <v>-Inf</v>
      </c>
      <c r="J7" s="121" t="s">
        <v>1660</v>
      </c>
      <c r="K7" s="121">
        <v>0</v>
      </c>
      <c r="L7" s="121">
        <v>1</v>
      </c>
      <c r="M7" s="121">
        <v>1</v>
      </c>
      <c r="N7" s="121">
        <v>1</v>
      </c>
      <c r="O7" s="121">
        <v>1</v>
      </c>
      <c r="P7" s="121">
        <v>0.01</v>
      </c>
      <c r="R7" t="str">
        <f t="shared" si="3"/>
        <v>AA6</v>
      </c>
      <c r="S7">
        <f>Amino_Acids!M24+Amino_Acids!M25</f>
        <v>1025</v>
      </c>
      <c r="T7">
        <v>0</v>
      </c>
      <c r="X7" s="118"/>
      <c r="Y7" s="118"/>
      <c r="Z7" s="118"/>
    </row>
    <row r="8" spans="1:308">
      <c r="A8" s="35" t="str">
        <f>Amino_Acids!A26</f>
        <v>AA7</v>
      </c>
      <c r="B8" t="str">
        <f>Amino_Acids!B26</f>
        <v>r</v>
      </c>
      <c r="C8" t="str">
        <f>Amino_Acids!D26</f>
        <v>1 alac + 1 NADPH + 1 H+ = 1 dhmbut + 1 NADP+</v>
      </c>
      <c r="E8" s="121" t="str">
        <f t="shared" si="0"/>
        <v>AA7</v>
      </c>
      <c r="F8" s="121" t="str">
        <f t="shared" si="1"/>
        <v>1 alac + 1 NADPH + 1 H+ = 1 dhmbut + 1 NADP+</v>
      </c>
      <c r="G8" s="121" t="s">
        <v>1658</v>
      </c>
      <c r="H8" s="121" t="s">
        <v>1659</v>
      </c>
      <c r="I8" s="121" t="str">
        <f t="shared" si="2"/>
        <v>-Inf</v>
      </c>
      <c r="J8" s="121" t="s">
        <v>1660</v>
      </c>
      <c r="K8" s="121">
        <v>0</v>
      </c>
      <c r="L8" s="121">
        <v>1</v>
      </c>
      <c r="M8" s="121">
        <v>1</v>
      </c>
      <c r="N8" s="121">
        <v>1</v>
      </c>
      <c r="O8" s="121">
        <v>1</v>
      </c>
      <c r="P8" s="121">
        <v>0.01</v>
      </c>
      <c r="R8" t="str">
        <f t="shared" si="3"/>
        <v>AA7</v>
      </c>
      <c r="S8">
        <f>Amino_Acids!M26</f>
        <v>468</v>
      </c>
      <c r="T8">
        <v>0</v>
      </c>
      <c r="X8" s="118"/>
      <c r="Y8" s="118"/>
      <c r="Z8" s="118"/>
    </row>
    <row r="9" spans="1:308">
      <c r="A9" s="35" t="str">
        <f>Amino_Acids!A28</f>
        <v>AA8</v>
      </c>
      <c r="B9" t="str">
        <f>Amino_Acids!B28</f>
        <v>i</v>
      </c>
      <c r="C9" t="str">
        <f>Amino_Acids!D28</f>
        <v>1 dhmbut = 1 mobut + 1 H2O</v>
      </c>
      <c r="E9" s="121" t="str">
        <f t="shared" si="0"/>
        <v>AA8</v>
      </c>
      <c r="F9" s="121" t="str">
        <f t="shared" si="1"/>
        <v>1 dhmbut = 1 mobut + 1 H2O</v>
      </c>
      <c r="G9" s="121" t="s">
        <v>1658</v>
      </c>
      <c r="H9" s="121" t="s">
        <v>1659</v>
      </c>
      <c r="I9" s="121">
        <f t="shared" si="2"/>
        <v>0</v>
      </c>
      <c r="J9" s="121" t="s">
        <v>1660</v>
      </c>
      <c r="K9" s="121">
        <v>0</v>
      </c>
      <c r="L9" s="121">
        <v>1</v>
      </c>
      <c r="M9" s="121">
        <v>1</v>
      </c>
      <c r="N9" s="121">
        <v>1</v>
      </c>
      <c r="O9" s="121">
        <v>1</v>
      </c>
      <c r="P9" s="121">
        <v>0.01</v>
      </c>
      <c r="R9" t="str">
        <f t="shared" si="3"/>
        <v>AA8</v>
      </c>
      <c r="S9">
        <f>Amino_Acids!M28</f>
        <v>729</v>
      </c>
      <c r="T9">
        <v>0</v>
      </c>
      <c r="X9" s="118"/>
      <c r="Y9" s="118"/>
      <c r="Z9" s="118"/>
    </row>
    <row r="10" spans="1:308">
      <c r="A10" s="35" t="str">
        <f>Amino_Acids!A30</f>
        <v>AA9</v>
      </c>
      <c r="B10" t="str">
        <f>Amino_Acids!B30</f>
        <v>r</v>
      </c>
      <c r="C10" t="str">
        <f>Amino_Acids!D30</f>
        <v>1 mobut + 1 E = 1 V + 1 akg</v>
      </c>
      <c r="E10" s="121" t="str">
        <f t="shared" si="0"/>
        <v>AA9</v>
      </c>
      <c r="F10" s="121" t="str">
        <f t="shared" si="1"/>
        <v>1 mobut + 1 E = 1 V + 1 akg</v>
      </c>
      <c r="G10" s="121" t="s">
        <v>1658</v>
      </c>
      <c r="H10" s="121" t="s">
        <v>1659</v>
      </c>
      <c r="I10" s="121" t="str">
        <f t="shared" si="2"/>
        <v>-Inf</v>
      </c>
      <c r="J10" s="121" t="s">
        <v>1660</v>
      </c>
      <c r="K10" s="121">
        <v>0</v>
      </c>
      <c r="L10" s="121">
        <v>1</v>
      </c>
      <c r="M10" s="121">
        <v>1</v>
      </c>
      <c r="N10" s="121">
        <v>1</v>
      </c>
      <c r="O10" s="121">
        <v>1</v>
      </c>
      <c r="P10" s="121">
        <v>0.01</v>
      </c>
      <c r="R10" t="str">
        <f t="shared" si="3"/>
        <v>AA9</v>
      </c>
      <c r="S10">
        <f>Amino_Acids!M30+Amino_Acids!M31</f>
        <v>797</v>
      </c>
      <c r="T10">
        <v>0</v>
      </c>
      <c r="X10" s="118"/>
      <c r="Y10" s="118"/>
      <c r="Z10" s="118"/>
    </row>
    <row r="11" spans="1:308">
      <c r="A11" t="str">
        <f>Amino_Acids!A34</f>
        <v>AA10</v>
      </c>
      <c r="B11" t="str">
        <f>Amino_Acids!B34</f>
        <v>i</v>
      </c>
      <c r="C11" t="str">
        <f>Amino_Acids!D34</f>
        <v>1 mobut + 1 acCoA + 1 H2O = 1 2ipmal + 1 CoA + 1 H+</v>
      </c>
      <c r="E11" s="121" t="str">
        <f t="shared" si="0"/>
        <v>AA10</v>
      </c>
      <c r="F11" s="121" t="str">
        <f t="shared" si="1"/>
        <v>1 mobut + 1 acCoA + 1 H2O = 1 2ipmal + 1 CoA + 1 H+</v>
      </c>
      <c r="G11" s="121" t="s">
        <v>1658</v>
      </c>
      <c r="H11" s="121" t="s">
        <v>1659</v>
      </c>
      <c r="I11" s="121">
        <f t="shared" si="2"/>
        <v>0</v>
      </c>
      <c r="J11" s="121" t="s">
        <v>1660</v>
      </c>
      <c r="K11" s="121">
        <v>0</v>
      </c>
      <c r="L11" s="121">
        <v>1</v>
      </c>
      <c r="M11" s="121">
        <v>1</v>
      </c>
      <c r="N11" s="121">
        <v>1</v>
      </c>
      <c r="O11" s="121">
        <v>1</v>
      </c>
      <c r="P11" s="121">
        <v>0.01</v>
      </c>
      <c r="R11" t="str">
        <f t="shared" si="3"/>
        <v>AA10</v>
      </c>
      <c r="S11">
        <f>Amino_Acids!M34+Amino_Acids!M35</f>
        <v>1476</v>
      </c>
      <c r="T11">
        <v>0</v>
      </c>
      <c r="X11" s="118"/>
      <c r="Y11" s="118"/>
      <c r="Z11" s="118"/>
    </row>
    <row r="12" spans="1:308">
      <c r="A12" t="str">
        <f>Amino_Acids!A36</f>
        <v>AA11</v>
      </c>
      <c r="B12" t="str">
        <f>Amino_Acids!B36</f>
        <v>r</v>
      </c>
      <c r="C12" t="str">
        <f>Amino_Acids!D36</f>
        <v>1 2ipmal = 1 ipmale + 1 H2O</v>
      </c>
      <c r="E12" s="121" t="str">
        <f t="shared" si="0"/>
        <v>AA11</v>
      </c>
      <c r="F12" s="121" t="str">
        <f t="shared" si="1"/>
        <v>1 2ipmal = 1 ipmale + 1 H2O</v>
      </c>
      <c r="G12" s="121" t="s">
        <v>1658</v>
      </c>
      <c r="H12" s="121" t="s">
        <v>1659</v>
      </c>
      <c r="I12" s="121" t="str">
        <f t="shared" si="2"/>
        <v>-Inf</v>
      </c>
      <c r="J12" s="121" t="s">
        <v>1660</v>
      </c>
      <c r="K12" s="121">
        <v>0</v>
      </c>
      <c r="L12" s="121">
        <v>1</v>
      </c>
      <c r="M12" s="121">
        <v>1</v>
      </c>
      <c r="N12" s="121">
        <v>1</v>
      </c>
      <c r="O12" s="121">
        <v>1</v>
      </c>
      <c r="P12" s="121">
        <v>0.01</v>
      </c>
      <c r="R12" t="str">
        <f t="shared" si="3"/>
        <v>AA11</v>
      </c>
      <c r="S12">
        <f>Amino_Acids!M36+Amino_Acids!M37</f>
        <v>899</v>
      </c>
      <c r="T12">
        <v>0</v>
      </c>
      <c r="X12" s="119"/>
      <c r="Y12" s="118"/>
      <c r="Z12" s="118"/>
    </row>
    <row r="13" spans="1:308">
      <c r="A13" t="str">
        <f>Amino_Acids!A38</f>
        <v>AA12</v>
      </c>
      <c r="B13" t="str">
        <f>Amino_Acids!B38</f>
        <v>r</v>
      </c>
      <c r="C13" t="str">
        <f>Amino_Acids!D38</f>
        <v>1 ipmale + 1 H2O = 1 3ipmal</v>
      </c>
      <c r="E13" s="121" t="str">
        <f t="shared" si="0"/>
        <v>AA12</v>
      </c>
      <c r="F13" s="121" t="str">
        <f t="shared" si="1"/>
        <v>1 ipmale + 1 H2O = 1 3ipmal</v>
      </c>
      <c r="G13" s="121" t="s">
        <v>1658</v>
      </c>
      <c r="H13" s="121" t="s">
        <v>1659</v>
      </c>
      <c r="I13" s="121" t="str">
        <f t="shared" si="2"/>
        <v>-Inf</v>
      </c>
      <c r="J13" s="121" t="s">
        <v>1660</v>
      </c>
      <c r="K13" s="121">
        <v>0</v>
      </c>
      <c r="L13" s="121">
        <v>1</v>
      </c>
      <c r="M13" s="121">
        <v>1</v>
      </c>
      <c r="N13" s="121">
        <v>1</v>
      </c>
      <c r="O13" s="121">
        <v>1</v>
      </c>
      <c r="P13" s="121">
        <v>0.01</v>
      </c>
      <c r="R13" t="str">
        <f t="shared" si="3"/>
        <v>AA12</v>
      </c>
      <c r="S13">
        <f>Amino_Acids!M38+Amino_Acids!M39</f>
        <v>899</v>
      </c>
      <c r="T13">
        <v>0</v>
      </c>
      <c r="X13" s="118"/>
      <c r="Y13" s="118"/>
      <c r="Z13" s="118"/>
    </row>
    <row r="14" spans="1:308">
      <c r="A14" t="str">
        <f>Amino_Acids!A40</f>
        <v>AA13</v>
      </c>
      <c r="B14" t="str">
        <f>Amino_Acids!B40</f>
        <v>r</v>
      </c>
      <c r="C14" t="str">
        <f>Amino_Acids!D40</f>
        <v>1 3ipmal + 1 NAD+ = 1 4mopent + 1 CO2 + 1 NADH</v>
      </c>
      <c r="E14" s="121" t="str">
        <f t="shared" si="0"/>
        <v>AA13</v>
      </c>
      <c r="F14" s="121" t="str">
        <f t="shared" si="1"/>
        <v>1 3ipmal + 1 NAD+ = 1 4mopent + 1 CO2 + 1 NADH</v>
      </c>
      <c r="G14" s="121" t="s">
        <v>1658</v>
      </c>
      <c r="H14" s="121" t="s">
        <v>1659</v>
      </c>
      <c r="I14" s="121" t="str">
        <f t="shared" si="2"/>
        <v>-Inf</v>
      </c>
      <c r="J14" s="121" t="s">
        <v>1660</v>
      </c>
      <c r="K14" s="121">
        <v>0</v>
      </c>
      <c r="L14" s="121">
        <v>1</v>
      </c>
      <c r="M14" s="121">
        <v>1</v>
      </c>
      <c r="N14" s="121">
        <v>1</v>
      </c>
      <c r="O14" s="121">
        <v>1</v>
      </c>
      <c r="P14" s="121">
        <v>0.01</v>
      </c>
      <c r="R14" t="str">
        <f t="shared" si="3"/>
        <v>AA13</v>
      </c>
      <c r="S14">
        <f>Amino_Acids!M40</f>
        <v>466</v>
      </c>
      <c r="T14">
        <v>0</v>
      </c>
      <c r="X14" s="118"/>
      <c r="Y14" s="118"/>
      <c r="Z14" s="118"/>
    </row>
    <row r="15" spans="1:308">
      <c r="A15" t="str">
        <f>Amino_Acids!A42</f>
        <v>AA14</v>
      </c>
      <c r="B15" t="str">
        <f>Amino_Acids!B42</f>
        <v>r</v>
      </c>
      <c r="C15" t="str">
        <f>Amino_Acids!D42</f>
        <v>1 E + 1 4mopent = 1 L + 1 akg</v>
      </c>
      <c r="E15" s="121" t="str">
        <f t="shared" si="0"/>
        <v>AA14</v>
      </c>
      <c r="F15" s="121" t="str">
        <f t="shared" si="1"/>
        <v>1 E + 1 4mopent = 1 L + 1 akg</v>
      </c>
      <c r="G15" s="121" t="s">
        <v>1658</v>
      </c>
      <c r="H15" s="121" t="s">
        <v>1659</v>
      </c>
      <c r="I15" s="121" t="str">
        <f t="shared" si="2"/>
        <v>-Inf</v>
      </c>
      <c r="J15" s="121" t="s">
        <v>1660</v>
      </c>
      <c r="K15" s="121">
        <v>0</v>
      </c>
      <c r="L15" s="121">
        <v>1</v>
      </c>
      <c r="M15" s="121">
        <v>1</v>
      </c>
      <c r="N15" s="121">
        <v>1</v>
      </c>
      <c r="O15" s="121">
        <v>1</v>
      </c>
      <c r="P15" s="121">
        <v>0.01</v>
      </c>
      <c r="R15" t="str">
        <f t="shared" si="3"/>
        <v>AA14</v>
      </c>
      <c r="S15">
        <f>Amino_Acids!M42+Amino_Acids!M43</f>
        <v>797</v>
      </c>
      <c r="T15">
        <v>0</v>
      </c>
    </row>
    <row r="16" spans="1:308">
      <c r="A16" t="str">
        <f>Amino_Acids!A46</f>
        <v>AA15</v>
      </c>
      <c r="B16" t="str">
        <f>Amino_Acids!B46</f>
        <v>r</v>
      </c>
      <c r="C16" t="str">
        <f>Amino_Acids!D46</f>
        <v>1 D + 1 ATP = 1 Dp + 1 ADP</v>
      </c>
      <c r="E16" s="121" t="str">
        <f t="shared" si="0"/>
        <v>AA15</v>
      </c>
      <c r="F16" s="121" t="str">
        <f t="shared" si="1"/>
        <v>1 D + 1 ATP = 1 Dp + 1 ADP</v>
      </c>
      <c r="G16" s="121" t="s">
        <v>1658</v>
      </c>
      <c r="H16" s="121" t="s">
        <v>1659</v>
      </c>
      <c r="I16" s="121" t="str">
        <f t="shared" si="2"/>
        <v>-Inf</v>
      </c>
      <c r="J16" s="121" t="s">
        <v>1660</v>
      </c>
      <c r="K16" s="121">
        <v>0</v>
      </c>
      <c r="L16" s="121">
        <v>1</v>
      </c>
      <c r="M16" s="121">
        <v>1</v>
      </c>
      <c r="N16" s="121">
        <v>1</v>
      </c>
      <c r="O16" s="121">
        <v>1</v>
      </c>
      <c r="P16" s="121">
        <v>0.01</v>
      </c>
      <c r="R16" t="str">
        <f t="shared" si="3"/>
        <v>AA15</v>
      </c>
      <c r="S16">
        <f>Amino_Acids!M46</f>
        <v>789</v>
      </c>
      <c r="T16">
        <v>0</v>
      </c>
    </row>
    <row r="17" spans="1:20">
      <c r="A17" t="str">
        <f>Amino_Acids!A48</f>
        <v>AA16</v>
      </c>
      <c r="B17" t="str">
        <f>Amino_Acids!B48</f>
        <v>r</v>
      </c>
      <c r="C17" t="str">
        <f>Amino_Acids!D48</f>
        <v>1 NADPH + 1 Dp + 1 H+ = 1 NADP+ + 1 p + 1 Dsa</v>
      </c>
      <c r="E17" s="121" t="str">
        <f t="shared" si="0"/>
        <v>AA16</v>
      </c>
      <c r="F17" s="121" t="str">
        <f t="shared" si="1"/>
        <v>1 NADPH + 1 Dp + 1 H+ = 1 NADP+ + 1 p + 1 Dsa</v>
      </c>
      <c r="G17" s="121" t="s">
        <v>1658</v>
      </c>
      <c r="H17" s="121" t="s">
        <v>1659</v>
      </c>
      <c r="I17" s="121" t="str">
        <f t="shared" si="2"/>
        <v>-Inf</v>
      </c>
      <c r="J17" s="121" t="s">
        <v>1660</v>
      </c>
      <c r="K17" s="121">
        <v>0</v>
      </c>
      <c r="L17" s="121">
        <v>1</v>
      </c>
      <c r="M17" s="121">
        <v>1</v>
      </c>
      <c r="N17" s="121">
        <v>1</v>
      </c>
      <c r="O17" s="121">
        <v>1</v>
      </c>
      <c r="P17" s="121">
        <v>0.01</v>
      </c>
      <c r="R17" t="str">
        <f t="shared" si="3"/>
        <v>AA16</v>
      </c>
      <c r="S17">
        <f>Amino_Acids!M48</f>
        <v>461</v>
      </c>
      <c r="T17">
        <v>0</v>
      </c>
    </row>
    <row r="18" spans="1:20">
      <c r="A18" t="str">
        <f>Amino_Acids!A50</f>
        <v>AA17</v>
      </c>
      <c r="B18" t="str">
        <f>Amino_Acids!B50</f>
        <v>r</v>
      </c>
      <c r="C18" t="str">
        <f>Amino_Acids!D50</f>
        <v>1 Dsa + 1 NADPH + 1 H+ = 1 hS + 1 NADP+</v>
      </c>
      <c r="E18" s="121" t="str">
        <f t="shared" si="0"/>
        <v>AA17</v>
      </c>
      <c r="F18" s="121" t="str">
        <f t="shared" si="1"/>
        <v>1 Dsa + 1 NADPH + 1 H+ = 1 hS + 1 NADP+</v>
      </c>
      <c r="G18" s="121" t="s">
        <v>1658</v>
      </c>
      <c r="H18" s="121" t="s">
        <v>1659</v>
      </c>
      <c r="I18" s="121" t="str">
        <f t="shared" si="2"/>
        <v>-Inf</v>
      </c>
      <c r="J18" s="121" t="s">
        <v>1660</v>
      </c>
      <c r="K18" s="121">
        <v>0</v>
      </c>
      <c r="L18" s="121">
        <v>1</v>
      </c>
      <c r="M18" s="121">
        <v>1</v>
      </c>
      <c r="N18" s="121">
        <v>1</v>
      </c>
      <c r="O18" s="121">
        <v>1</v>
      </c>
      <c r="P18" s="121">
        <v>0.01</v>
      </c>
      <c r="R18" t="str">
        <f t="shared" si="3"/>
        <v>AA17</v>
      </c>
      <c r="S18">
        <f>Amino_Acids!M50</f>
        <v>567</v>
      </c>
      <c r="T18">
        <v>0</v>
      </c>
    </row>
    <row r="19" spans="1:20">
      <c r="A19" t="str">
        <f>Amino_Acids!A52</f>
        <v>AA18</v>
      </c>
      <c r="B19" t="str">
        <f>Amino_Acids!B52</f>
        <v>r</v>
      </c>
      <c r="C19" t="str">
        <f>Amino_Acids!D52</f>
        <v>1 hS + 1 ATP = 1 phS + 1 ADP + 1 H+</v>
      </c>
      <c r="E19" s="121" t="str">
        <f t="shared" si="0"/>
        <v>AA18</v>
      </c>
      <c r="F19" s="121" t="str">
        <f t="shared" si="1"/>
        <v>1 hS + 1 ATP = 1 phS + 1 ADP + 1 H+</v>
      </c>
      <c r="G19" s="121" t="s">
        <v>1658</v>
      </c>
      <c r="H19" s="121" t="s">
        <v>1659</v>
      </c>
      <c r="I19" s="121" t="str">
        <f t="shared" si="2"/>
        <v>-Inf</v>
      </c>
      <c r="J19" s="121" t="s">
        <v>1660</v>
      </c>
      <c r="K19" s="121">
        <v>0</v>
      </c>
      <c r="L19" s="121">
        <v>1</v>
      </c>
      <c r="M19" s="121">
        <v>1</v>
      </c>
      <c r="N19" s="121">
        <v>1</v>
      </c>
      <c r="O19" s="121">
        <v>1</v>
      </c>
      <c r="P19" s="121">
        <v>0.01</v>
      </c>
      <c r="R19" t="str">
        <f t="shared" si="3"/>
        <v>AA18</v>
      </c>
      <c r="S19">
        <f>Amino_Acids!M52</f>
        <v>397</v>
      </c>
      <c r="T19">
        <v>0</v>
      </c>
    </row>
    <row r="20" spans="1:20">
      <c r="A20" t="str">
        <f>Amino_Acids!A54</f>
        <v>AA19</v>
      </c>
      <c r="B20" t="str">
        <f>Amino_Acids!B54</f>
        <v>i</v>
      </c>
      <c r="C20" t="str">
        <f>Amino_Acids!D54</f>
        <v>1 phS + 1 H2O = 1 p + 1 T</v>
      </c>
      <c r="E20" s="121" t="str">
        <f t="shared" si="0"/>
        <v>AA19</v>
      </c>
      <c r="F20" s="121" t="str">
        <f t="shared" si="1"/>
        <v>1 phS + 1 H2O = 1 p + 1 T</v>
      </c>
      <c r="G20" s="121" t="s">
        <v>1658</v>
      </c>
      <c r="H20" s="121" t="s">
        <v>1659</v>
      </c>
      <c r="I20" s="121">
        <f t="shared" si="2"/>
        <v>0</v>
      </c>
      <c r="J20" s="121" t="s">
        <v>1660</v>
      </c>
      <c r="K20" s="121">
        <v>0</v>
      </c>
      <c r="L20" s="121">
        <v>1</v>
      </c>
      <c r="M20" s="121">
        <v>1</v>
      </c>
      <c r="N20" s="121">
        <v>1</v>
      </c>
      <c r="O20" s="121">
        <v>1</v>
      </c>
      <c r="P20" s="121">
        <v>0.01</v>
      </c>
      <c r="R20" t="str">
        <f t="shared" si="3"/>
        <v>AA19</v>
      </c>
      <c r="S20">
        <f>Amino_Acids!M54+Amino_Acids!M55+Amino_Acids!M56</f>
        <v>1241</v>
      </c>
      <c r="T20">
        <v>0</v>
      </c>
    </row>
    <row r="21" spans="1:20">
      <c r="A21" t="str">
        <f>Amino_Acids!A59</f>
        <v>AA20</v>
      </c>
      <c r="B21" t="str">
        <f>Amino_Acids!B59</f>
        <v>i</v>
      </c>
      <c r="C21" t="str">
        <f>Amino_Acids!D59</f>
        <v>1 T = 1 obut + 1 NH4+</v>
      </c>
      <c r="E21" s="121" t="str">
        <f t="shared" si="0"/>
        <v>AA20</v>
      </c>
      <c r="F21" s="121" t="str">
        <f t="shared" si="1"/>
        <v>1 T = 1 obut + 1 NH4+</v>
      </c>
      <c r="G21" s="121" t="s">
        <v>1658</v>
      </c>
      <c r="H21" s="121" t="s">
        <v>1659</v>
      </c>
      <c r="I21" s="121">
        <f t="shared" si="2"/>
        <v>0</v>
      </c>
      <c r="J21" s="121" t="s">
        <v>1660</v>
      </c>
      <c r="K21" s="121">
        <v>0</v>
      </c>
      <c r="L21" s="121">
        <v>1</v>
      </c>
      <c r="M21" s="121">
        <v>1</v>
      </c>
      <c r="N21" s="121">
        <v>1</v>
      </c>
      <c r="O21" s="121">
        <v>1</v>
      </c>
      <c r="P21" s="121">
        <v>0.01</v>
      </c>
      <c r="R21" t="str">
        <f t="shared" si="3"/>
        <v>AA20</v>
      </c>
      <c r="S21" s="119">
        <f>0</f>
        <v>0</v>
      </c>
      <c r="T21">
        <v>0</v>
      </c>
    </row>
    <row r="22" spans="1:20">
      <c r="A22" t="str">
        <f>Amino_Acids!A61</f>
        <v>AA21</v>
      </c>
      <c r="B22" t="str">
        <f>Amino_Acids!B61</f>
        <v>r</v>
      </c>
      <c r="C22" t="str">
        <f>Amino_Acids!D61</f>
        <v>1 pyr + 1 obut + 1 H+ = 1 ahbut + 1 CO2</v>
      </c>
      <c r="E22" s="121" t="str">
        <f t="shared" si="0"/>
        <v>AA21</v>
      </c>
      <c r="F22" s="121" t="str">
        <f t="shared" si="1"/>
        <v>1 pyr + 1 obut + 1 H+ = 1 ahbut + 1 CO2</v>
      </c>
      <c r="G22" s="121" t="s">
        <v>1658</v>
      </c>
      <c r="H22" s="121" t="s">
        <v>1659</v>
      </c>
      <c r="I22" s="121" t="str">
        <f t="shared" si="2"/>
        <v>-Inf</v>
      </c>
      <c r="J22" s="121" t="s">
        <v>1660</v>
      </c>
      <c r="K22" s="121">
        <v>0</v>
      </c>
      <c r="L22" s="121">
        <v>1</v>
      </c>
      <c r="M22" s="121">
        <v>1</v>
      </c>
      <c r="N22" s="121">
        <v>1</v>
      </c>
      <c r="O22" s="121">
        <v>1</v>
      </c>
      <c r="P22" s="121">
        <v>0.01</v>
      </c>
      <c r="R22" t="str">
        <f t="shared" si="3"/>
        <v>AA21</v>
      </c>
      <c r="S22">
        <f>Amino_Acids!M61+Amino_Acids!M62+Amino_Acids!M63</f>
        <v>1750</v>
      </c>
      <c r="T22">
        <v>0</v>
      </c>
    </row>
    <row r="23" spans="1:20">
      <c r="A23" t="str">
        <f>Amino_Acids!A64</f>
        <v>AA22</v>
      </c>
      <c r="B23" t="str">
        <f>Amino_Acids!B64</f>
        <v>r</v>
      </c>
      <c r="C23" t="str">
        <f>Amino_Acids!D64</f>
        <v>1 ahbut + 1 NADPH + 1 H+ = 1 dhmpent + 1 NADP+</v>
      </c>
      <c r="E23" s="121" t="str">
        <f t="shared" si="0"/>
        <v>AA22</v>
      </c>
      <c r="F23" s="121" t="str">
        <f t="shared" si="1"/>
        <v>1 ahbut + 1 NADPH + 1 H+ = 1 dhmpent + 1 NADP+</v>
      </c>
      <c r="G23" s="121" t="s">
        <v>1658</v>
      </c>
      <c r="H23" s="121" t="s">
        <v>1659</v>
      </c>
      <c r="I23" s="121" t="str">
        <f t="shared" si="2"/>
        <v>-Inf</v>
      </c>
      <c r="J23" s="121" t="s">
        <v>1660</v>
      </c>
      <c r="K23" s="121">
        <v>0</v>
      </c>
      <c r="L23" s="121">
        <v>1</v>
      </c>
      <c r="M23" s="121">
        <v>1</v>
      </c>
      <c r="N23" s="121">
        <v>1</v>
      </c>
      <c r="O23" s="121">
        <v>1</v>
      </c>
      <c r="P23" s="121">
        <v>0.01</v>
      </c>
      <c r="R23" t="str">
        <f t="shared" si="3"/>
        <v>AA22</v>
      </c>
      <c r="S23">
        <f>Amino_Acids!M64</f>
        <v>468</v>
      </c>
      <c r="T23">
        <v>0</v>
      </c>
    </row>
    <row r="24" spans="1:20">
      <c r="A24" t="str">
        <f>Amino_Acids!A66</f>
        <v>AA23</v>
      </c>
      <c r="B24" t="str">
        <f>Amino_Acids!B66</f>
        <v>i</v>
      </c>
      <c r="C24" t="str">
        <f>Amino_Acids!D66</f>
        <v>1 dhmpent = 1 3mopent + 1 H2O</v>
      </c>
      <c r="E24" s="121" t="str">
        <f t="shared" si="0"/>
        <v>AA23</v>
      </c>
      <c r="F24" s="121" t="str">
        <f t="shared" si="1"/>
        <v>1 dhmpent = 1 3mopent + 1 H2O</v>
      </c>
      <c r="G24" s="121" t="s">
        <v>1658</v>
      </c>
      <c r="H24" s="121" t="s">
        <v>1659</v>
      </c>
      <c r="I24" s="121">
        <f t="shared" si="2"/>
        <v>0</v>
      </c>
      <c r="J24" s="121" t="s">
        <v>1660</v>
      </c>
      <c r="K24" s="121">
        <v>0</v>
      </c>
      <c r="L24" s="121">
        <v>1</v>
      </c>
      <c r="M24" s="121">
        <v>1</v>
      </c>
      <c r="N24" s="121">
        <v>1</v>
      </c>
      <c r="O24" s="121">
        <v>1</v>
      </c>
      <c r="P24" s="121">
        <v>0.01</v>
      </c>
      <c r="R24" t="str">
        <f t="shared" si="3"/>
        <v>AA23</v>
      </c>
      <c r="S24">
        <f>Amino_Acids!M66</f>
        <v>729</v>
      </c>
      <c r="T24">
        <v>0</v>
      </c>
    </row>
    <row r="25" spans="1:20">
      <c r="A25" t="str">
        <f>Amino_Acids!A68</f>
        <v>AA24</v>
      </c>
      <c r="B25" t="str">
        <f>Amino_Acids!B68</f>
        <v>r</v>
      </c>
      <c r="C25" t="str">
        <f>Amino_Acids!D68</f>
        <v>1 E + 1 3mopent = 1 I + 1 akg</v>
      </c>
      <c r="E25" s="121" t="str">
        <f t="shared" si="0"/>
        <v>AA24</v>
      </c>
      <c r="F25" s="121" t="str">
        <f t="shared" si="1"/>
        <v>1 E + 1 3mopent = 1 I + 1 akg</v>
      </c>
      <c r="G25" s="121" t="s">
        <v>1658</v>
      </c>
      <c r="H25" s="121" t="s">
        <v>1659</v>
      </c>
      <c r="I25" s="121" t="str">
        <f t="shared" si="2"/>
        <v>-Inf</v>
      </c>
      <c r="J25" s="121" t="s">
        <v>1660</v>
      </c>
      <c r="K25" s="121">
        <v>0</v>
      </c>
      <c r="L25" s="121">
        <v>1</v>
      </c>
      <c r="M25" s="121">
        <v>1</v>
      </c>
      <c r="N25" s="121">
        <v>1</v>
      </c>
      <c r="O25" s="121">
        <v>1</v>
      </c>
      <c r="P25" s="121">
        <v>0.01</v>
      </c>
      <c r="R25" t="str">
        <f t="shared" si="3"/>
        <v>AA24</v>
      </c>
      <c r="S25">
        <f>Amino_Acids!M68+Amino_Acids!M69</f>
        <v>797</v>
      </c>
      <c r="T25">
        <v>0</v>
      </c>
    </row>
    <row r="26" spans="1:20">
      <c r="A26" t="str">
        <f>Amino_Acids!A72</f>
        <v>AA25</v>
      </c>
      <c r="B26" t="str">
        <f>Amino_Acids!B72</f>
        <v>r</v>
      </c>
      <c r="C26" t="str">
        <f>Amino_Acids!D72</f>
        <v>1 E + 1 acCoA = 1 aE + 1 CoA + 1 H+</v>
      </c>
      <c r="E26" s="121" t="str">
        <f t="shared" si="0"/>
        <v>AA25</v>
      </c>
      <c r="F26" s="121" t="str">
        <f t="shared" si="1"/>
        <v>1 E + 1 acCoA = 1 aE + 1 CoA + 1 H+</v>
      </c>
      <c r="G26" s="121" t="s">
        <v>1658</v>
      </c>
      <c r="H26" s="121" t="s">
        <v>1659</v>
      </c>
      <c r="I26" s="121" t="str">
        <f t="shared" si="2"/>
        <v>-Inf</v>
      </c>
      <c r="J26" s="121" t="s">
        <v>1660</v>
      </c>
      <c r="K26" s="121">
        <v>0</v>
      </c>
      <c r="L26" s="121">
        <v>1</v>
      </c>
      <c r="M26" s="121">
        <v>1</v>
      </c>
      <c r="N26" s="121">
        <v>1</v>
      </c>
      <c r="O26" s="121">
        <v>1</v>
      </c>
      <c r="P26" s="121">
        <v>0.01</v>
      </c>
      <c r="R26" t="str">
        <f t="shared" si="3"/>
        <v>AA25</v>
      </c>
      <c r="S26">
        <f>Amino_Acids!M72</f>
        <v>542</v>
      </c>
      <c r="T26">
        <v>0</v>
      </c>
    </row>
    <row r="27" spans="1:20">
      <c r="A27" t="str">
        <f>Amino_Acids!A74</f>
        <v>AA26</v>
      </c>
      <c r="B27" t="str">
        <f>Amino_Acids!B74</f>
        <v>r</v>
      </c>
      <c r="C27" t="str">
        <f>Amino_Acids!D74</f>
        <v>1 aE + 1 ATP = 1 aEp + 1 ADP</v>
      </c>
      <c r="E27" s="121" t="str">
        <f t="shared" si="0"/>
        <v>AA26</v>
      </c>
      <c r="F27" s="121" t="str">
        <f t="shared" si="1"/>
        <v>1 aE + 1 ATP = 1 aEp + 1 ADP</v>
      </c>
      <c r="G27" s="121" t="s">
        <v>1658</v>
      </c>
      <c r="H27" s="121" t="s">
        <v>1659</v>
      </c>
      <c r="I27" s="121" t="str">
        <f t="shared" si="2"/>
        <v>-Inf</v>
      </c>
      <c r="J27" s="121" t="s">
        <v>1660</v>
      </c>
      <c r="K27" s="121">
        <v>0</v>
      </c>
      <c r="L27" s="121">
        <v>1</v>
      </c>
      <c r="M27" s="121">
        <v>1</v>
      </c>
      <c r="N27" s="121">
        <v>1</v>
      </c>
      <c r="O27" s="121">
        <v>1</v>
      </c>
      <c r="P27" s="121">
        <v>0.01</v>
      </c>
      <c r="R27" t="str">
        <f t="shared" si="3"/>
        <v>AA26</v>
      </c>
      <c r="S27">
        <f>Amino_Acids!M74</f>
        <v>381</v>
      </c>
      <c r="T27">
        <v>0</v>
      </c>
    </row>
    <row r="28" spans="1:20">
      <c r="A28" t="str">
        <f>Amino_Acids!A76</f>
        <v>AA27</v>
      </c>
      <c r="B28" t="str">
        <f>Amino_Acids!B76</f>
        <v>r</v>
      </c>
      <c r="C28" t="str">
        <f>Amino_Acids!D76</f>
        <v>1 aEp + 1 NADPH + 1 H+ = 1 aEsa + 1 NADP+ + 1 p</v>
      </c>
      <c r="E28" s="121" t="str">
        <f t="shared" si="0"/>
        <v>AA27</v>
      </c>
      <c r="F28" s="121" t="str">
        <f t="shared" si="1"/>
        <v>1 aEp + 1 NADPH + 1 H+ = 1 aEsa + 1 NADP+ + 1 p</v>
      </c>
      <c r="G28" s="121" t="s">
        <v>1658</v>
      </c>
      <c r="H28" s="121" t="s">
        <v>1659</v>
      </c>
      <c r="I28" s="121" t="str">
        <f t="shared" si="2"/>
        <v>-Inf</v>
      </c>
      <c r="J28" s="121" t="s">
        <v>1660</v>
      </c>
      <c r="K28" s="121">
        <v>0</v>
      </c>
      <c r="L28" s="121">
        <v>1</v>
      </c>
      <c r="M28" s="121">
        <v>1</v>
      </c>
      <c r="N28" s="121">
        <v>1</v>
      </c>
      <c r="O28" s="121">
        <v>1</v>
      </c>
      <c r="P28" s="121">
        <v>0.01</v>
      </c>
      <c r="R28" t="str">
        <f t="shared" si="3"/>
        <v>AA27</v>
      </c>
      <c r="S28">
        <f>Amino_Acids!M76</f>
        <v>467</v>
      </c>
      <c r="T28">
        <v>0</v>
      </c>
    </row>
    <row r="29" spans="1:20">
      <c r="A29" t="str">
        <f>Amino_Acids!A78</f>
        <v>AA28</v>
      </c>
      <c r="B29" t="str">
        <f>Amino_Acids!B78</f>
        <v>r</v>
      </c>
      <c r="C29" t="str">
        <f>Amino_Acids!D78</f>
        <v>1 E + 1 aEsa = 1 aorn + 1 akg</v>
      </c>
      <c r="E29" s="121" t="str">
        <f t="shared" si="0"/>
        <v>AA28</v>
      </c>
      <c r="F29" s="121" t="str">
        <f t="shared" si="1"/>
        <v>1 E + 1 aEsa = 1 aorn + 1 akg</v>
      </c>
      <c r="G29" s="121" t="s">
        <v>1658</v>
      </c>
      <c r="H29" s="121" t="s">
        <v>1659</v>
      </c>
      <c r="I29" s="121" t="str">
        <f t="shared" si="2"/>
        <v>-Inf</v>
      </c>
      <c r="J29" s="121" t="s">
        <v>1660</v>
      </c>
      <c r="K29" s="121">
        <v>0</v>
      </c>
      <c r="L29" s="121">
        <v>1</v>
      </c>
      <c r="M29" s="121">
        <v>1</v>
      </c>
      <c r="N29" s="121">
        <v>1</v>
      </c>
      <c r="O29" s="121">
        <v>1</v>
      </c>
      <c r="P29" s="121">
        <v>0.01</v>
      </c>
      <c r="R29" t="str">
        <f t="shared" si="3"/>
        <v>AA28</v>
      </c>
      <c r="S29">
        <f>Amino_Acids!M78</f>
        <v>535</v>
      </c>
      <c r="T29">
        <v>0</v>
      </c>
    </row>
    <row r="30" spans="1:20">
      <c r="A30" t="str">
        <f>Amino_Acids!A80</f>
        <v>AA29</v>
      </c>
      <c r="B30" t="str">
        <f>Amino_Acids!B80</f>
        <v>r</v>
      </c>
      <c r="C30" t="str">
        <f>Amino_Acids!D80</f>
        <v>1 E + 1 aorn = 1 aE + 1 orn</v>
      </c>
      <c r="E30" s="121" t="str">
        <f t="shared" si="0"/>
        <v>AA29</v>
      </c>
      <c r="F30" s="121" t="str">
        <f t="shared" si="1"/>
        <v>1 E + 1 aorn = 1 aE + 1 orn</v>
      </c>
      <c r="G30" s="121" t="s">
        <v>1658</v>
      </c>
      <c r="H30" s="121" t="s">
        <v>1659</v>
      </c>
      <c r="I30" s="121" t="str">
        <f t="shared" si="2"/>
        <v>-Inf</v>
      </c>
      <c r="J30" s="121" t="s">
        <v>1660</v>
      </c>
      <c r="K30" s="121">
        <v>0</v>
      </c>
      <c r="L30" s="121">
        <v>1</v>
      </c>
      <c r="M30" s="121">
        <v>1</v>
      </c>
      <c r="N30" s="121">
        <v>1</v>
      </c>
      <c r="O30" s="121">
        <v>1</v>
      </c>
      <c r="P30" s="121">
        <v>0.01</v>
      </c>
      <c r="R30" t="str">
        <f t="shared" si="3"/>
        <v>AA29</v>
      </c>
      <c r="S30">
        <f>Amino_Acids!M80</f>
        <v>542</v>
      </c>
      <c r="T30">
        <v>0</v>
      </c>
    </row>
    <row r="31" spans="1:20">
      <c r="A31" t="str">
        <f>Amino_Acids!A82</f>
        <v>AA30</v>
      </c>
      <c r="B31" t="str">
        <f>Amino_Acids!B82</f>
        <v>i</v>
      </c>
      <c r="C31" t="str">
        <f>Amino_Acids!D82</f>
        <v>1 aorn + 1 H2O = 1 orn + 1 ac</v>
      </c>
      <c r="E31" s="121" t="str">
        <f t="shared" si="0"/>
        <v>AA30</v>
      </c>
      <c r="F31" s="121" t="str">
        <f t="shared" si="1"/>
        <v>1 aorn + 1 H2O = 1 orn + 1 ac</v>
      </c>
      <c r="G31" s="121" t="s">
        <v>1658</v>
      </c>
      <c r="H31" s="121" t="s">
        <v>1659</v>
      </c>
      <c r="I31" s="121">
        <f t="shared" si="2"/>
        <v>0</v>
      </c>
      <c r="J31" s="121" t="s">
        <v>1660</v>
      </c>
      <c r="K31" s="121">
        <v>0</v>
      </c>
      <c r="L31" s="121">
        <v>1</v>
      </c>
      <c r="M31" s="121">
        <v>1</v>
      </c>
      <c r="N31" s="121">
        <v>1</v>
      </c>
      <c r="O31" s="121">
        <v>1</v>
      </c>
      <c r="P31" s="121">
        <v>0.01</v>
      </c>
      <c r="R31" t="str">
        <f t="shared" si="3"/>
        <v>AA30</v>
      </c>
      <c r="S31" s="119">
        <f>0</f>
        <v>0</v>
      </c>
      <c r="T31">
        <v>0</v>
      </c>
    </row>
    <row r="32" spans="1:20">
      <c r="A32" t="str">
        <f>Amino_Acids!A84</f>
        <v>AA31</v>
      </c>
      <c r="B32" t="str">
        <f>Amino_Acids!B84</f>
        <v>i</v>
      </c>
      <c r="C32" t="str">
        <f>Amino_Acids!D84</f>
        <v>2 ATP + 1 Q + 1 HCO3- + 1 H2O = 1 E + 2 ADP + 1 p + 1 carbp + 2 H+</v>
      </c>
      <c r="E32" s="121" t="str">
        <f t="shared" si="0"/>
        <v>AA31</v>
      </c>
      <c r="F32" s="121" t="str">
        <f t="shared" si="1"/>
        <v>2 ATP + 1 Q + 1 HCO3- + 1 H2O = 1 E + 2 ADP + 1 p + 1 carbp + 2 H+</v>
      </c>
      <c r="G32" s="121" t="s">
        <v>1658</v>
      </c>
      <c r="H32" s="121" t="s">
        <v>1659</v>
      </c>
      <c r="I32" s="121">
        <f t="shared" si="2"/>
        <v>0</v>
      </c>
      <c r="J32" s="121" t="s">
        <v>1660</v>
      </c>
      <c r="K32" s="121">
        <v>0</v>
      </c>
      <c r="L32" s="121">
        <v>1</v>
      </c>
      <c r="M32" s="121">
        <v>1</v>
      </c>
      <c r="N32" s="121">
        <v>1</v>
      </c>
      <c r="O32" s="121">
        <v>1</v>
      </c>
      <c r="P32" s="121">
        <v>0.01</v>
      </c>
      <c r="R32" t="str">
        <f t="shared" si="3"/>
        <v>AA31</v>
      </c>
      <c r="S32">
        <f>Amino_Acids!M84+Amino_Acids!M85</f>
        <v>1959</v>
      </c>
      <c r="T32">
        <v>0</v>
      </c>
    </row>
    <row r="33" spans="1:20">
      <c r="A33" t="str">
        <f>Amino_Acids!A86</f>
        <v>AA32</v>
      </c>
      <c r="B33" t="str">
        <f>Amino_Acids!B86</f>
        <v>r</v>
      </c>
      <c r="C33" t="str">
        <f>Amino_Acids!D86</f>
        <v>1 orn + 1 carbp = 1 citr + 1 p + 1 H+</v>
      </c>
      <c r="E33" s="121" t="str">
        <f t="shared" si="0"/>
        <v>AA32</v>
      </c>
      <c r="F33" s="121" t="str">
        <f t="shared" si="1"/>
        <v>1 orn + 1 carbp = 1 citr + 1 p + 1 H+</v>
      </c>
      <c r="G33" s="121" t="s">
        <v>1658</v>
      </c>
      <c r="H33" s="121" t="s">
        <v>1659</v>
      </c>
      <c r="I33" s="121" t="str">
        <f t="shared" si="2"/>
        <v>-Inf</v>
      </c>
      <c r="J33" s="121" t="s">
        <v>1660</v>
      </c>
      <c r="K33" s="121">
        <v>0</v>
      </c>
      <c r="L33" s="121">
        <v>1</v>
      </c>
      <c r="M33" s="121">
        <v>1</v>
      </c>
      <c r="N33" s="121">
        <v>1</v>
      </c>
      <c r="O33" s="121">
        <v>1</v>
      </c>
      <c r="P33" s="121">
        <v>0.01</v>
      </c>
      <c r="R33" t="str">
        <f t="shared" si="3"/>
        <v>AA32</v>
      </c>
      <c r="S33">
        <f>Amino_Acids!M86</f>
        <v>418</v>
      </c>
      <c r="T33">
        <v>0</v>
      </c>
    </row>
    <row r="34" spans="1:20">
      <c r="A34" t="str">
        <f>Amino_Acids!A88</f>
        <v>AA33</v>
      </c>
      <c r="B34" t="str">
        <f>Amino_Acids!B88</f>
        <v>r</v>
      </c>
      <c r="C34" t="str">
        <f>Amino_Acids!D88</f>
        <v>1 D + 1 citr + 1 ATP = 1 Rsucc + 1 pp + 1 AMP + 1 H+</v>
      </c>
      <c r="E34" s="121" t="str">
        <f t="shared" si="0"/>
        <v>AA33</v>
      </c>
      <c r="F34" s="121" t="str">
        <f t="shared" si="1"/>
        <v>1 D + 1 citr + 1 ATP = 1 Rsucc + 1 pp + 1 AMP + 1 H+</v>
      </c>
      <c r="G34" s="121" t="s">
        <v>1658</v>
      </c>
      <c r="H34" s="121" t="s">
        <v>1659</v>
      </c>
      <c r="I34" s="121" t="str">
        <f t="shared" si="2"/>
        <v>-Inf</v>
      </c>
      <c r="J34" s="121" t="s">
        <v>1660</v>
      </c>
      <c r="K34" s="121">
        <v>0</v>
      </c>
      <c r="L34" s="121">
        <v>1</v>
      </c>
      <c r="M34" s="121">
        <v>1</v>
      </c>
      <c r="N34" s="121">
        <v>1</v>
      </c>
      <c r="O34" s="121">
        <v>1</v>
      </c>
      <c r="P34" s="121">
        <v>0.01</v>
      </c>
      <c r="R34" t="str">
        <f t="shared" si="3"/>
        <v>AA33</v>
      </c>
      <c r="S34">
        <f>Amino_Acids!M88</f>
        <v>543</v>
      </c>
      <c r="T34">
        <v>0</v>
      </c>
    </row>
    <row r="35" spans="1:20">
      <c r="A35" t="str">
        <f>Amino_Acids!A90</f>
        <v>AA34</v>
      </c>
      <c r="B35" t="str">
        <f>Amino_Acids!B90</f>
        <v>r</v>
      </c>
      <c r="C35" t="str">
        <f>Amino_Acids!D90</f>
        <v>1 Rsucc = 1 R + 1 fum</v>
      </c>
      <c r="E35" s="121" t="str">
        <f t="shared" si="0"/>
        <v>AA34</v>
      </c>
      <c r="F35" s="121" t="str">
        <f t="shared" si="1"/>
        <v>1 Rsucc = 1 R + 1 fum</v>
      </c>
      <c r="G35" s="121" t="s">
        <v>1658</v>
      </c>
      <c r="H35" s="121" t="s">
        <v>1659</v>
      </c>
      <c r="I35" s="121" t="str">
        <f t="shared" si="2"/>
        <v>-Inf</v>
      </c>
      <c r="J35" s="121" t="s">
        <v>1660</v>
      </c>
      <c r="K35" s="121">
        <v>0</v>
      </c>
      <c r="L35" s="121">
        <v>1</v>
      </c>
      <c r="M35" s="121">
        <v>1</v>
      </c>
      <c r="N35" s="121">
        <v>1</v>
      </c>
      <c r="O35" s="121">
        <v>1</v>
      </c>
      <c r="P35" s="121">
        <v>0.01</v>
      </c>
      <c r="R35" t="str">
        <f t="shared" si="3"/>
        <v>AA34</v>
      </c>
      <c r="S35">
        <f>Amino_Acids!M90</f>
        <v>656</v>
      </c>
      <c r="T35">
        <v>0</v>
      </c>
    </row>
    <row r="36" spans="1:20">
      <c r="A36" t="str">
        <f>Amino_Acids!A94</f>
        <v>AA35</v>
      </c>
      <c r="B36" t="str">
        <f>Amino_Acids!B94</f>
        <v>r</v>
      </c>
      <c r="C36" t="str">
        <f>Amino_Acids!D94</f>
        <v>1 S + 1 thf = 1 G + 1 mlthf + 1 H2O</v>
      </c>
      <c r="E36" s="121" t="str">
        <f t="shared" si="0"/>
        <v>AA35</v>
      </c>
      <c r="F36" s="121" t="str">
        <f t="shared" si="1"/>
        <v>1 S + 1 thf = 1 G + 1 mlthf + 1 H2O</v>
      </c>
      <c r="G36" s="121" t="s">
        <v>1658</v>
      </c>
      <c r="H36" s="121" t="s">
        <v>1659</v>
      </c>
      <c r="I36" s="121" t="str">
        <f t="shared" si="2"/>
        <v>-Inf</v>
      </c>
      <c r="J36" s="121" t="s">
        <v>1660</v>
      </c>
      <c r="K36" s="121">
        <v>0</v>
      </c>
      <c r="L36" s="121">
        <v>1</v>
      </c>
      <c r="M36" s="121">
        <v>1</v>
      </c>
      <c r="N36" s="121">
        <v>1</v>
      </c>
      <c r="O36" s="121">
        <v>1</v>
      </c>
      <c r="P36" s="121">
        <v>0.01</v>
      </c>
      <c r="R36" t="str">
        <f t="shared" si="3"/>
        <v>AA35</v>
      </c>
      <c r="S36">
        <f>Amino_Acids!M94</f>
        <v>585</v>
      </c>
      <c r="T36">
        <v>0</v>
      </c>
    </row>
    <row r="37" spans="1:20">
      <c r="A37" t="str">
        <f>Amino_Acids!A98</f>
        <v>AA36</v>
      </c>
      <c r="B37" t="str">
        <f>Amino_Acids!B98</f>
        <v>r</v>
      </c>
      <c r="C37" t="str">
        <f>Amino_Acids!D98</f>
        <v>1 3pg + 1 NAD+ = 1 phpyr + 1 NADH + 1 H+</v>
      </c>
      <c r="E37" s="121" t="str">
        <f t="shared" si="0"/>
        <v>AA36</v>
      </c>
      <c r="F37" s="121" t="str">
        <f t="shared" si="1"/>
        <v>1 3pg + 1 NAD+ = 1 phpyr + 1 NADH + 1 H+</v>
      </c>
      <c r="G37" s="121" t="s">
        <v>1658</v>
      </c>
      <c r="H37" s="121" t="s">
        <v>1659</v>
      </c>
      <c r="I37" s="121" t="str">
        <f t="shared" si="2"/>
        <v>-Inf</v>
      </c>
      <c r="J37" s="121" t="s">
        <v>1660</v>
      </c>
      <c r="K37" s="121">
        <v>0</v>
      </c>
      <c r="L37" s="121">
        <v>1</v>
      </c>
      <c r="M37" s="121">
        <v>1</v>
      </c>
      <c r="N37" s="121">
        <v>1</v>
      </c>
      <c r="O37" s="121">
        <v>1</v>
      </c>
      <c r="P37" s="121">
        <v>0.01</v>
      </c>
      <c r="R37" t="str">
        <f t="shared" si="3"/>
        <v>AA36</v>
      </c>
      <c r="S37">
        <f>Amino_Acids!M98</f>
        <v>697</v>
      </c>
      <c r="T37">
        <v>0</v>
      </c>
    </row>
    <row r="38" spans="1:20">
      <c r="A38" t="str">
        <f>Amino_Acids!A100</f>
        <v>AA37</v>
      </c>
      <c r="B38" t="str">
        <f>Amino_Acids!B100</f>
        <v>r</v>
      </c>
      <c r="C38" t="str">
        <f>Amino_Acids!D100</f>
        <v>1 E + 1 phpyr = 1 pS + 1 akg</v>
      </c>
      <c r="E38" s="121" t="str">
        <f t="shared" si="0"/>
        <v>AA37</v>
      </c>
      <c r="F38" s="121" t="str">
        <f t="shared" si="1"/>
        <v>1 E + 1 phpyr = 1 pS + 1 akg</v>
      </c>
      <c r="G38" s="121" t="s">
        <v>1658</v>
      </c>
      <c r="H38" s="121" t="s">
        <v>1659</v>
      </c>
      <c r="I38" s="121" t="str">
        <f t="shared" si="2"/>
        <v>-Inf</v>
      </c>
      <c r="J38" s="121" t="s">
        <v>1660</v>
      </c>
      <c r="K38" s="121">
        <v>0</v>
      </c>
      <c r="L38" s="121">
        <v>1</v>
      </c>
      <c r="M38" s="121">
        <v>1</v>
      </c>
      <c r="N38" s="121">
        <v>1</v>
      </c>
      <c r="O38" s="121">
        <v>1</v>
      </c>
      <c r="P38" s="121">
        <v>0.01</v>
      </c>
      <c r="R38" t="str">
        <f t="shared" si="3"/>
        <v>AA37</v>
      </c>
      <c r="S38" s="119">
        <f>0</f>
        <v>0</v>
      </c>
      <c r="T38">
        <v>0</v>
      </c>
    </row>
    <row r="39" spans="1:20">
      <c r="A39" t="str">
        <f>Amino_Acids!A102</f>
        <v>AA38</v>
      </c>
      <c r="B39" t="str">
        <f>Amino_Acids!B102</f>
        <v>i</v>
      </c>
      <c r="C39" t="str">
        <f>Amino_Acids!D102</f>
        <v>1 pS + 1 H2O = 1 S + 1 p</v>
      </c>
      <c r="E39" s="121" t="str">
        <f t="shared" si="0"/>
        <v>AA38</v>
      </c>
      <c r="F39" s="121" t="str">
        <f t="shared" si="1"/>
        <v>1 pS + 1 H2O = 1 S + 1 p</v>
      </c>
      <c r="G39" s="121" t="s">
        <v>1658</v>
      </c>
      <c r="H39" s="121" t="s">
        <v>1659</v>
      </c>
      <c r="I39" s="121">
        <f t="shared" si="2"/>
        <v>0</v>
      </c>
      <c r="J39" s="121" t="s">
        <v>1660</v>
      </c>
      <c r="K39" s="121">
        <v>0</v>
      </c>
      <c r="L39" s="121">
        <v>1</v>
      </c>
      <c r="M39" s="121">
        <v>1</v>
      </c>
      <c r="N39" s="121">
        <v>1</v>
      </c>
      <c r="O39" s="121">
        <v>1</v>
      </c>
      <c r="P39" s="121">
        <v>0.01</v>
      </c>
      <c r="R39" t="str">
        <f t="shared" si="3"/>
        <v>AA38</v>
      </c>
      <c r="S39" s="119">
        <f>0</f>
        <v>0</v>
      </c>
      <c r="T39">
        <v>0</v>
      </c>
    </row>
    <row r="40" spans="1:20">
      <c r="A40" t="str">
        <f>Amino_Acids!A106</f>
        <v>AA39</v>
      </c>
      <c r="B40" t="str">
        <f>Amino_Acids!B106</f>
        <v>i</v>
      </c>
      <c r="C40" t="str">
        <f>Amino_Acids!D106</f>
        <v>1 S + 1 acCoA = 1 aS + 1 CoA</v>
      </c>
      <c r="E40" s="121" t="str">
        <f t="shared" si="0"/>
        <v>AA39</v>
      </c>
      <c r="F40" s="121" t="str">
        <f t="shared" si="1"/>
        <v>1 S + 1 acCoA = 1 aS + 1 CoA</v>
      </c>
      <c r="G40" s="121" t="s">
        <v>1658</v>
      </c>
      <c r="H40" s="121" t="s">
        <v>1659</v>
      </c>
      <c r="I40" s="121">
        <f t="shared" si="2"/>
        <v>0</v>
      </c>
      <c r="J40" s="121" t="s">
        <v>1660</v>
      </c>
      <c r="K40" s="121">
        <v>0</v>
      </c>
      <c r="L40" s="121">
        <v>1</v>
      </c>
      <c r="M40" s="121">
        <v>1</v>
      </c>
      <c r="N40" s="121">
        <v>1</v>
      </c>
      <c r="O40" s="121">
        <v>1</v>
      </c>
      <c r="P40" s="121">
        <v>0.01</v>
      </c>
      <c r="R40" t="str">
        <f t="shared" si="3"/>
        <v>AA39</v>
      </c>
      <c r="S40">
        <f>Amino_Acids!M106</f>
        <v>341</v>
      </c>
      <c r="T40">
        <v>0</v>
      </c>
    </row>
    <row r="41" spans="1:20">
      <c r="A41" t="str">
        <f>Amino_Acids!A108</f>
        <v>AA40</v>
      </c>
      <c r="B41" t="str">
        <f>Amino_Acids!B108</f>
        <v>r</v>
      </c>
      <c r="C41" t="str">
        <f>Amino_Acids!D108</f>
        <v>1 aS + 1 H2S = 1 C + 1 ac + 1 H+</v>
      </c>
      <c r="E41" s="121" t="str">
        <f t="shared" si="0"/>
        <v>AA40</v>
      </c>
      <c r="F41" s="121" t="str">
        <f t="shared" si="1"/>
        <v>1 aS + 1 H2S = 1 C + 1 ac + 1 H+</v>
      </c>
      <c r="G41" s="121" t="s">
        <v>1658</v>
      </c>
      <c r="H41" s="121" t="s">
        <v>1659</v>
      </c>
      <c r="I41" s="121" t="str">
        <f t="shared" si="2"/>
        <v>-Inf</v>
      </c>
      <c r="J41" s="121" t="s">
        <v>1660</v>
      </c>
      <c r="K41" s="121">
        <v>0</v>
      </c>
      <c r="L41" s="121">
        <v>1</v>
      </c>
      <c r="M41" s="121">
        <v>1</v>
      </c>
      <c r="N41" s="121">
        <v>1</v>
      </c>
      <c r="O41" s="121">
        <v>1</v>
      </c>
      <c r="P41" s="121">
        <v>0.01</v>
      </c>
      <c r="R41" t="str">
        <f t="shared" si="3"/>
        <v>AA40</v>
      </c>
      <c r="S41">
        <f>Amino_Acids!M108+Amino_Acids!M109</f>
        <v>892</v>
      </c>
      <c r="T41">
        <v>0</v>
      </c>
    </row>
    <row r="42" spans="1:20">
      <c r="A42" t="str">
        <f>Amino_Acids!A112</f>
        <v>AA41</v>
      </c>
      <c r="B42" t="str">
        <f>Amino_Acids!B112</f>
        <v>i</v>
      </c>
      <c r="C42" t="str">
        <f>Amino_Acids!D112</f>
        <v>1 pphen + 1 NAD+ = 1 hphpyr + 1 CO2 + 1 NADH</v>
      </c>
      <c r="E42" s="121" t="str">
        <f t="shared" si="0"/>
        <v>AA41</v>
      </c>
      <c r="F42" s="121" t="str">
        <f t="shared" si="1"/>
        <v>1 pphen + 1 NAD+ = 1 hphpyr + 1 CO2 + 1 NADH</v>
      </c>
      <c r="G42" s="121" t="s">
        <v>1658</v>
      </c>
      <c r="H42" s="121" t="s">
        <v>1659</v>
      </c>
      <c r="I42" s="121">
        <f t="shared" si="2"/>
        <v>0</v>
      </c>
      <c r="J42" s="121" t="s">
        <v>1660</v>
      </c>
      <c r="K42" s="121">
        <v>0</v>
      </c>
      <c r="L42" s="121">
        <v>1</v>
      </c>
      <c r="M42" s="121">
        <v>1</v>
      </c>
      <c r="N42" s="121">
        <v>1</v>
      </c>
      <c r="O42" s="121">
        <v>1</v>
      </c>
      <c r="P42" s="121">
        <v>0.01</v>
      </c>
      <c r="R42" t="str">
        <f t="shared" si="3"/>
        <v>AA41</v>
      </c>
      <c r="S42">
        <f>Amino_Acids!M112</f>
        <v>385</v>
      </c>
      <c r="T42">
        <v>0</v>
      </c>
    </row>
    <row r="43" spans="1:20">
      <c r="A43" t="str">
        <f>Amino_Acids!A114</f>
        <v>AA42</v>
      </c>
      <c r="B43" t="str">
        <f>Amino_Acids!B114</f>
        <v>r</v>
      </c>
      <c r="C43" t="str">
        <f>Amino_Acids!D114</f>
        <v>1 Y + 1 akg = 1 hphpyr + 1 E</v>
      </c>
      <c r="E43" s="121" t="str">
        <f t="shared" si="0"/>
        <v>AA42</v>
      </c>
      <c r="F43" s="121" t="str">
        <f t="shared" si="1"/>
        <v>1 Y + 1 akg = 1 hphpyr + 1 E</v>
      </c>
      <c r="G43" s="121" t="s">
        <v>1658</v>
      </c>
      <c r="H43" s="121" t="s">
        <v>1659</v>
      </c>
      <c r="I43" s="121" t="str">
        <f t="shared" si="2"/>
        <v>-Inf</v>
      </c>
      <c r="J43" s="121" t="s">
        <v>1660</v>
      </c>
      <c r="K43" s="121">
        <v>0</v>
      </c>
      <c r="L43" s="121">
        <v>1</v>
      </c>
      <c r="M43" s="121">
        <v>1</v>
      </c>
      <c r="N43" s="121">
        <v>1</v>
      </c>
      <c r="O43" s="121">
        <v>1</v>
      </c>
      <c r="P43" s="121">
        <v>0.01</v>
      </c>
      <c r="R43" t="str">
        <f t="shared" si="3"/>
        <v>AA42</v>
      </c>
      <c r="S43">
        <f>Amino_Acids!M114+Amino_Acids!M115+Amino_Acids!M116</f>
        <v>1447</v>
      </c>
      <c r="T43">
        <v>0</v>
      </c>
    </row>
    <row r="44" spans="1:20">
      <c r="A44" t="str">
        <f>Amino_Acids!A119</f>
        <v>AA43</v>
      </c>
      <c r="B44" t="str">
        <f>Amino_Acids!B119</f>
        <v>i</v>
      </c>
      <c r="C44" t="str">
        <f>Amino_Acids!D119</f>
        <v>1 chor + 1 Q = 1 anth + 1 E + 1 pyr + 1 H+</v>
      </c>
      <c r="E44" s="121" t="str">
        <f t="shared" si="0"/>
        <v>AA43</v>
      </c>
      <c r="F44" s="121" t="str">
        <f t="shared" si="1"/>
        <v>1 chor + 1 Q = 1 anth + 1 E + 1 pyr + 1 H+</v>
      </c>
      <c r="G44" s="121" t="s">
        <v>1658</v>
      </c>
      <c r="H44" s="121" t="s">
        <v>1659</v>
      </c>
      <c r="I44" s="121">
        <f t="shared" si="2"/>
        <v>0</v>
      </c>
      <c r="J44" s="121" t="s">
        <v>1660</v>
      </c>
      <c r="K44" s="121">
        <v>0</v>
      </c>
      <c r="L44" s="121">
        <v>1</v>
      </c>
      <c r="M44" s="121">
        <v>1</v>
      </c>
      <c r="N44" s="121">
        <v>1</v>
      </c>
      <c r="O44" s="121">
        <v>1</v>
      </c>
      <c r="P44" s="121">
        <v>0.01</v>
      </c>
      <c r="R44" t="str">
        <f t="shared" si="3"/>
        <v>AA43</v>
      </c>
      <c r="S44">
        <f>Amino_Acids!M119+Amino_Acids!M120+Amino_Acids!M121</f>
        <v>1605</v>
      </c>
      <c r="T44">
        <v>0</v>
      </c>
    </row>
    <row r="45" spans="1:20">
      <c r="A45" t="str">
        <f>Amino_Acids!A122</f>
        <v>AA44</v>
      </c>
      <c r="B45" t="str">
        <f>Amino_Acids!B122</f>
        <v>i</v>
      </c>
      <c r="C45" t="str">
        <f>Amino_Acids!D122</f>
        <v>1 anth + 1 pribdp = 1 pranth + 1 pp</v>
      </c>
      <c r="E45" s="121" t="str">
        <f t="shared" si="0"/>
        <v>AA44</v>
      </c>
      <c r="F45" s="121" t="str">
        <f t="shared" si="1"/>
        <v>1 anth + 1 pribdp = 1 pranth + 1 pp</v>
      </c>
      <c r="G45" s="121" t="s">
        <v>1658</v>
      </c>
      <c r="H45" s="121" t="s">
        <v>1659</v>
      </c>
      <c r="I45" s="121">
        <f t="shared" si="2"/>
        <v>0</v>
      </c>
      <c r="J45" s="121" t="s">
        <v>1660</v>
      </c>
      <c r="K45" s="121">
        <v>0</v>
      </c>
      <c r="L45" s="121">
        <v>1</v>
      </c>
      <c r="M45" s="121">
        <v>1</v>
      </c>
      <c r="N45" s="121">
        <v>1</v>
      </c>
      <c r="O45" s="121">
        <v>1</v>
      </c>
      <c r="P45" s="121">
        <v>0.01</v>
      </c>
      <c r="R45" t="str">
        <f t="shared" si="3"/>
        <v>AA44</v>
      </c>
      <c r="S45">
        <f>Amino_Acids!M122+Amino_Acids!M123</f>
        <v>701</v>
      </c>
      <c r="T45">
        <v>0</v>
      </c>
    </row>
    <row r="46" spans="1:20">
      <c r="A46" t="str">
        <f>Amino_Acids!A124</f>
        <v>AA45</v>
      </c>
      <c r="B46" t="str">
        <f>Amino_Acids!B124</f>
        <v>i</v>
      </c>
      <c r="C46" t="str">
        <f>Amino_Acids!D124</f>
        <v>1 pranth = 1 cpadrp</v>
      </c>
      <c r="E46" s="121" t="str">
        <f t="shared" si="0"/>
        <v>AA45</v>
      </c>
      <c r="F46" s="121" t="str">
        <f t="shared" si="1"/>
        <v>1 pranth = 1 cpadrp</v>
      </c>
      <c r="G46" s="121" t="s">
        <v>1658</v>
      </c>
      <c r="H46" s="121" t="s">
        <v>1659</v>
      </c>
      <c r="I46" s="121">
        <f t="shared" si="2"/>
        <v>0</v>
      </c>
      <c r="J46" s="121" t="s">
        <v>1660</v>
      </c>
      <c r="K46" s="121">
        <v>0</v>
      </c>
      <c r="L46" s="121">
        <v>1</v>
      </c>
      <c r="M46" s="121">
        <v>1</v>
      </c>
      <c r="N46" s="121">
        <v>1</v>
      </c>
      <c r="O46" s="121">
        <v>1</v>
      </c>
      <c r="P46" s="121">
        <v>0.01</v>
      </c>
      <c r="R46" t="str">
        <f t="shared" si="3"/>
        <v>AA45</v>
      </c>
      <c r="S46">
        <f>Amino_Acids!M124</f>
        <v>300</v>
      </c>
      <c r="T46">
        <v>0</v>
      </c>
    </row>
    <row r="47" spans="1:20">
      <c r="A47" t="str">
        <f>Amino_Acids!A126</f>
        <v>AA46</v>
      </c>
      <c r="B47" t="str">
        <f>Amino_Acids!B126</f>
        <v>i</v>
      </c>
      <c r="C47" t="str">
        <f>Amino_Acids!D126</f>
        <v>1 cpadrp + 1 H+ = 1 igp + 1 CO2 + 1 H2O</v>
      </c>
      <c r="E47" s="121" t="str">
        <f t="shared" si="0"/>
        <v>AA46</v>
      </c>
      <c r="F47" s="121" t="str">
        <f t="shared" si="1"/>
        <v>1 cpadrp + 1 H+ = 1 igp + 1 CO2 + 1 H2O</v>
      </c>
      <c r="G47" s="121" t="s">
        <v>1658</v>
      </c>
      <c r="H47" s="121" t="s">
        <v>1659</v>
      </c>
      <c r="I47" s="121">
        <f t="shared" si="2"/>
        <v>0</v>
      </c>
      <c r="J47" s="121" t="s">
        <v>1660</v>
      </c>
      <c r="K47" s="121">
        <v>0</v>
      </c>
      <c r="L47" s="121">
        <v>1</v>
      </c>
      <c r="M47" s="121">
        <v>1</v>
      </c>
      <c r="N47" s="121">
        <v>1</v>
      </c>
      <c r="O47" s="121">
        <v>1</v>
      </c>
      <c r="P47" s="121">
        <v>0.01</v>
      </c>
      <c r="R47" t="str">
        <f t="shared" si="3"/>
        <v>AA46</v>
      </c>
      <c r="S47">
        <f>Amino_Acids!M126</f>
        <v>429</v>
      </c>
      <c r="T47">
        <v>0</v>
      </c>
    </row>
    <row r="48" spans="1:20">
      <c r="A48" t="str">
        <f>Amino_Acids!A128</f>
        <v>AA47</v>
      </c>
      <c r="B48" t="str">
        <f>Amino_Acids!B128</f>
        <v>r</v>
      </c>
      <c r="C48" t="str">
        <f>Amino_Acids!D128</f>
        <v>1 igp + 1 S = 1 W + 1 ga3p + 1 H2O</v>
      </c>
      <c r="E48" s="121" t="str">
        <f t="shared" si="0"/>
        <v>AA47</v>
      </c>
      <c r="F48" s="121" t="str">
        <f t="shared" si="1"/>
        <v>1 igp + 1 S = 1 W + 1 ga3p + 1 H2O</v>
      </c>
      <c r="G48" s="121" t="s">
        <v>1658</v>
      </c>
      <c r="H48" s="121" t="s">
        <v>1659</v>
      </c>
      <c r="I48" s="121" t="str">
        <f t="shared" si="2"/>
        <v>-Inf</v>
      </c>
      <c r="J48" s="121" t="s">
        <v>1660</v>
      </c>
      <c r="K48" s="121">
        <v>0</v>
      </c>
      <c r="L48" s="121">
        <v>1</v>
      </c>
      <c r="M48" s="121">
        <v>1</v>
      </c>
      <c r="N48" s="121">
        <v>1</v>
      </c>
      <c r="O48" s="121">
        <v>1</v>
      </c>
      <c r="P48" s="121">
        <v>0.01</v>
      </c>
      <c r="R48" t="str">
        <f t="shared" si="3"/>
        <v>AA47</v>
      </c>
      <c r="S48">
        <f>Amino_Acids!M128+Amino_Acids!M129</f>
        <v>910</v>
      </c>
      <c r="T48">
        <v>0</v>
      </c>
    </row>
    <row r="49" spans="1:20">
      <c r="A49" t="str">
        <f>Amino_Acids!A132</f>
        <v>AA48</v>
      </c>
      <c r="B49" t="str">
        <f>Amino_Acids!B132</f>
        <v>r</v>
      </c>
      <c r="C49" t="str">
        <f>Amino_Acids!D132</f>
        <v>1 E + 1 ATP = 1 Ep + 1 ADP</v>
      </c>
      <c r="E49" s="121" t="str">
        <f t="shared" si="0"/>
        <v>AA48</v>
      </c>
      <c r="F49" s="121" t="str">
        <f t="shared" si="1"/>
        <v>1 E + 1 ATP = 1 Ep + 1 ADP</v>
      </c>
      <c r="G49" s="121" t="s">
        <v>1658</v>
      </c>
      <c r="H49" s="121" t="s">
        <v>1659</v>
      </c>
      <c r="I49" s="121" t="str">
        <f t="shared" si="2"/>
        <v>-Inf</v>
      </c>
      <c r="J49" s="121" t="s">
        <v>1660</v>
      </c>
      <c r="K49" s="121">
        <v>0</v>
      </c>
      <c r="L49" s="121">
        <v>1</v>
      </c>
      <c r="M49" s="121">
        <v>1</v>
      </c>
      <c r="N49" s="121">
        <v>1</v>
      </c>
      <c r="O49" s="121">
        <v>1</v>
      </c>
      <c r="P49" s="121">
        <v>0.01</v>
      </c>
      <c r="R49" t="str">
        <f t="shared" si="3"/>
        <v>AA48</v>
      </c>
      <c r="S49">
        <f>Amino_Acids!M132</f>
        <v>499</v>
      </c>
      <c r="T49">
        <v>0</v>
      </c>
    </row>
    <row r="50" spans="1:20">
      <c r="A50" t="str">
        <f>Amino_Acids!A134</f>
        <v>AA49</v>
      </c>
      <c r="B50" t="str">
        <f>Amino_Acids!B134</f>
        <v>r</v>
      </c>
      <c r="C50" t="str">
        <f>Amino_Acids!D134</f>
        <v>1 Ep + 1 NADPH + 1 H+ = 1 E5sa + 1 p + 1 NADP+</v>
      </c>
      <c r="E50" s="121" t="str">
        <f t="shared" si="0"/>
        <v>AA49</v>
      </c>
      <c r="F50" s="121" t="str">
        <f t="shared" si="1"/>
        <v>1 Ep + 1 NADPH + 1 H+ = 1 E5sa + 1 p + 1 NADP+</v>
      </c>
      <c r="G50" s="121" t="s">
        <v>1658</v>
      </c>
      <c r="H50" s="121" t="s">
        <v>1659</v>
      </c>
      <c r="I50" s="121" t="str">
        <f t="shared" si="2"/>
        <v>-Inf</v>
      </c>
      <c r="J50" s="121" t="s">
        <v>1660</v>
      </c>
      <c r="K50" s="121">
        <v>0</v>
      </c>
      <c r="L50" s="121">
        <v>1</v>
      </c>
      <c r="M50" s="121">
        <v>1</v>
      </c>
      <c r="N50" s="121">
        <v>1</v>
      </c>
      <c r="O50" s="121">
        <v>1</v>
      </c>
      <c r="P50" s="121">
        <v>0.01</v>
      </c>
      <c r="R50" t="str">
        <f t="shared" si="3"/>
        <v>AA49</v>
      </c>
      <c r="S50">
        <f>Amino_Acids!M134+Amino_Acids!M135</f>
        <v>1122</v>
      </c>
      <c r="T50">
        <v>0</v>
      </c>
    </row>
    <row r="51" spans="1:20">
      <c r="A51" t="str">
        <f>Amino_Acids!A136</f>
        <v>AA50</v>
      </c>
      <c r="B51" t="str">
        <f>Amino_Acids!B136</f>
        <v>r</v>
      </c>
      <c r="C51" t="str">
        <f>Amino_Acids!D136</f>
        <v>1 E5sa = 1 plcxl + 1 H2O + 1 H+</v>
      </c>
      <c r="E51" s="121" t="str">
        <f t="shared" si="0"/>
        <v>AA50</v>
      </c>
      <c r="F51" s="121" t="str">
        <f t="shared" si="1"/>
        <v>1 E5sa = 1 plcxl + 1 H2O + 1 H+</v>
      </c>
      <c r="G51" s="121" t="s">
        <v>1658</v>
      </c>
      <c r="H51" s="121" t="s">
        <v>1659</v>
      </c>
      <c r="I51" s="121" t="str">
        <f t="shared" si="2"/>
        <v>-Inf</v>
      </c>
      <c r="J51" s="121" t="s">
        <v>1660</v>
      </c>
      <c r="K51" s="121">
        <v>0</v>
      </c>
      <c r="L51" s="121">
        <v>1</v>
      </c>
      <c r="M51" s="121">
        <v>1</v>
      </c>
      <c r="N51" s="121">
        <v>1</v>
      </c>
      <c r="O51" s="121">
        <v>1</v>
      </c>
      <c r="P51" s="121">
        <v>0.01</v>
      </c>
      <c r="R51" t="str">
        <f t="shared" si="3"/>
        <v>AA50</v>
      </c>
      <c r="S51" s="119">
        <f>0</f>
        <v>0</v>
      </c>
      <c r="T51">
        <v>0</v>
      </c>
    </row>
    <row r="52" spans="1:20">
      <c r="A52" t="str">
        <f>Amino_Acids!A138</f>
        <v>AA51</v>
      </c>
      <c r="B52" t="str">
        <f>Amino_Acids!B138</f>
        <v>i</v>
      </c>
      <c r="C52" t="str">
        <f>Amino_Acids!D138</f>
        <v>1 plcxl + 1 NADPH + 2 H+ = 1 Pro + 1 NADP+</v>
      </c>
      <c r="E52" s="121" t="str">
        <f t="shared" si="0"/>
        <v>AA51</v>
      </c>
      <c r="F52" s="121" t="str">
        <f t="shared" si="1"/>
        <v>1 plcxl + 1 NADPH + 2 H+ = 1 Pro + 1 NADP+</v>
      </c>
      <c r="G52" s="121" t="s">
        <v>1658</v>
      </c>
      <c r="H52" s="121" t="s">
        <v>1659</v>
      </c>
      <c r="I52" s="121">
        <f t="shared" si="2"/>
        <v>0</v>
      </c>
      <c r="J52" s="121" t="s">
        <v>1660</v>
      </c>
      <c r="K52" s="121">
        <v>0</v>
      </c>
      <c r="L52" s="121">
        <v>1</v>
      </c>
      <c r="M52" s="121">
        <v>1</v>
      </c>
      <c r="N52" s="121">
        <v>1</v>
      </c>
      <c r="O52" s="121">
        <v>1</v>
      </c>
      <c r="P52" s="121">
        <v>0.01</v>
      </c>
      <c r="R52" t="str">
        <f t="shared" si="3"/>
        <v>AA51</v>
      </c>
      <c r="S52">
        <f>Amino_Acids!M138+Amino_Acids!M139</f>
        <v>1696</v>
      </c>
      <c r="T52">
        <v>0</v>
      </c>
    </row>
    <row r="53" spans="1:20">
      <c r="A53" t="str">
        <f>Amino_Acids!A143</f>
        <v>AA52</v>
      </c>
      <c r="B53" t="str">
        <f>Amino_Acids!B143</f>
        <v>r</v>
      </c>
      <c r="C53" t="str">
        <f>Amino_Acids!D143</f>
        <v>1 C + 1 phS = 1 Cthn + 1 p</v>
      </c>
      <c r="E53" s="121" t="str">
        <f t="shared" ref="E53:E54" si="4">A53</f>
        <v>AA52</v>
      </c>
      <c r="F53" s="121" t="str">
        <f t="shared" ref="F53:F54" si="5">C53</f>
        <v>1 C + 1 phS = 1 Cthn + 1 p</v>
      </c>
      <c r="G53" s="121" t="s">
        <v>1658</v>
      </c>
      <c r="H53" s="121" t="s">
        <v>1659</v>
      </c>
      <c r="I53" s="121" t="str">
        <f t="shared" si="2"/>
        <v>-Inf</v>
      </c>
      <c r="J53" s="121" t="s">
        <v>1660</v>
      </c>
      <c r="K53" s="121">
        <v>0</v>
      </c>
      <c r="L53" s="121">
        <v>1</v>
      </c>
      <c r="M53" s="121">
        <v>1</v>
      </c>
      <c r="N53" s="121">
        <v>1</v>
      </c>
      <c r="O53" s="121">
        <v>1</v>
      </c>
      <c r="P53" s="121">
        <v>0.01</v>
      </c>
      <c r="R53" t="str">
        <f t="shared" si="3"/>
        <v>AA52</v>
      </c>
      <c r="S53" s="119">
        <f>0</f>
        <v>0</v>
      </c>
      <c r="T53">
        <v>0</v>
      </c>
    </row>
    <row r="54" spans="1:20">
      <c r="A54" t="str">
        <f>Amino_Acids!A145</f>
        <v>AA53</v>
      </c>
      <c r="B54" t="str">
        <f>Amino_Acids!B145</f>
        <v>i</v>
      </c>
      <c r="C54" t="str">
        <f>Amino_Acids!D145</f>
        <v>1 Cthn + 1 H2O = 1 NH4+ + 1 pyr + 1 hC</v>
      </c>
      <c r="E54" s="121" t="str">
        <f t="shared" si="4"/>
        <v>AA53</v>
      </c>
      <c r="F54" s="121" t="str">
        <f t="shared" si="5"/>
        <v>1 Cthn + 1 H2O = 1 NH4+ + 1 pyr + 1 hC</v>
      </c>
      <c r="G54" s="121" t="s">
        <v>1658</v>
      </c>
      <c r="H54" s="121" t="s">
        <v>1659</v>
      </c>
      <c r="I54" s="121">
        <f t="shared" si="2"/>
        <v>0</v>
      </c>
      <c r="J54" s="121" t="s">
        <v>1660</v>
      </c>
      <c r="K54" s="121">
        <v>0</v>
      </c>
      <c r="L54" s="121">
        <v>1</v>
      </c>
      <c r="M54" s="121">
        <v>1</v>
      </c>
      <c r="N54" s="121">
        <v>1</v>
      </c>
      <c r="O54" s="121">
        <v>1</v>
      </c>
      <c r="P54" s="121">
        <v>0.01</v>
      </c>
      <c r="R54" t="str">
        <f t="shared" si="3"/>
        <v>AA53</v>
      </c>
      <c r="S54" s="119">
        <f>0</f>
        <v>0</v>
      </c>
      <c r="T54">
        <v>0</v>
      </c>
    </row>
    <row r="55" spans="1:20">
      <c r="A55" t="str">
        <f>Amino_Acids!A147</f>
        <v>AA54</v>
      </c>
      <c r="B55" t="str">
        <f>Amino_Acids!B147</f>
        <v>r</v>
      </c>
      <c r="C55" t="str">
        <f>Amino_Acids!D147</f>
        <v>1 hC + 1 mthf = 1 M + 1 thf</v>
      </c>
      <c r="E55" s="121" t="str">
        <f t="shared" si="0"/>
        <v>AA54</v>
      </c>
      <c r="F55" s="121" t="str">
        <f t="shared" si="1"/>
        <v>1 hC + 1 mthf = 1 M + 1 thf</v>
      </c>
      <c r="G55" s="121" t="s">
        <v>1658</v>
      </c>
      <c r="H55" s="121" t="s">
        <v>1659</v>
      </c>
      <c r="I55" s="121" t="str">
        <f t="shared" si="2"/>
        <v>-Inf</v>
      </c>
      <c r="J55" s="121" t="s">
        <v>1660</v>
      </c>
      <c r="K55" s="121">
        <v>0</v>
      </c>
      <c r="L55" s="121">
        <v>1</v>
      </c>
      <c r="M55" s="121">
        <v>1</v>
      </c>
      <c r="N55" s="121">
        <v>1</v>
      </c>
      <c r="O55" s="121">
        <v>1</v>
      </c>
      <c r="P55" s="121">
        <v>0.01</v>
      </c>
      <c r="R55" t="str">
        <f t="shared" si="3"/>
        <v>AA54</v>
      </c>
      <c r="S55">
        <f>Amino_Acids!M147</f>
        <v>1561</v>
      </c>
      <c r="T55">
        <v>0</v>
      </c>
    </row>
    <row r="56" spans="1:20">
      <c r="A56" t="str">
        <f>Amino_Acids!A151</f>
        <v>AA55</v>
      </c>
      <c r="B56" t="str">
        <f>Amino_Acids!B151</f>
        <v>r</v>
      </c>
      <c r="C56" t="str">
        <f>Amino_Acids!D151</f>
        <v>1 ATP + 1 pribdp = 1 prATP + 1 pp</v>
      </c>
      <c r="E56" s="121" t="str">
        <f t="shared" si="0"/>
        <v>AA55</v>
      </c>
      <c r="F56" s="121" t="str">
        <f t="shared" si="1"/>
        <v>1 ATP + 1 pribdp = 1 prATP + 1 pp</v>
      </c>
      <c r="G56" s="121" t="s">
        <v>1658</v>
      </c>
      <c r="H56" s="121" t="s">
        <v>1659</v>
      </c>
      <c r="I56" s="121" t="str">
        <f t="shared" si="2"/>
        <v>-Inf</v>
      </c>
      <c r="J56" s="121" t="s">
        <v>1660</v>
      </c>
      <c r="K56" s="121">
        <v>0</v>
      </c>
      <c r="L56" s="121">
        <v>1</v>
      </c>
      <c r="M56" s="121">
        <v>1</v>
      </c>
      <c r="N56" s="121">
        <v>1</v>
      </c>
      <c r="O56" s="121">
        <v>1</v>
      </c>
      <c r="P56" s="121">
        <v>0.01</v>
      </c>
      <c r="R56" t="str">
        <f t="shared" si="3"/>
        <v>AA55</v>
      </c>
      <c r="S56">
        <f>Amino_Acids!M151+Amino_Acids!M152</f>
        <v>836</v>
      </c>
      <c r="T56">
        <v>0</v>
      </c>
    </row>
    <row r="57" spans="1:20">
      <c r="A57" t="str">
        <f>Amino_Acids!A153</f>
        <v>AA56</v>
      </c>
      <c r="B57" t="str">
        <f>Amino_Acids!B153</f>
        <v>i</v>
      </c>
      <c r="C57" t="str">
        <f>Amino_Acids!D153</f>
        <v>1 prATP + 1 H2O = 1 prAMP + 1 pp + 1 H+</v>
      </c>
      <c r="E57" s="121" t="str">
        <f t="shared" si="0"/>
        <v>AA56</v>
      </c>
      <c r="F57" s="121" t="str">
        <f t="shared" si="1"/>
        <v>1 prATP + 1 H2O = 1 prAMP + 1 pp + 1 H+</v>
      </c>
      <c r="G57" s="121" t="s">
        <v>1658</v>
      </c>
      <c r="H57" s="121" t="s">
        <v>1659</v>
      </c>
      <c r="I57" s="121">
        <f t="shared" si="2"/>
        <v>0</v>
      </c>
      <c r="J57" s="121" t="s">
        <v>1660</v>
      </c>
      <c r="K57" s="121">
        <v>0</v>
      </c>
      <c r="L57" s="121">
        <v>1</v>
      </c>
      <c r="M57" s="121">
        <v>1</v>
      </c>
      <c r="N57" s="121">
        <v>1</v>
      </c>
      <c r="O57" s="121">
        <v>1</v>
      </c>
      <c r="P57" s="121">
        <v>0.01</v>
      </c>
      <c r="R57" t="str">
        <f t="shared" si="3"/>
        <v>AA56</v>
      </c>
      <c r="S57">
        <f>Amino_Acids!M153</f>
        <v>304</v>
      </c>
      <c r="T57">
        <v>0</v>
      </c>
    </row>
    <row r="58" spans="1:20">
      <c r="A58" t="str">
        <f>Amino_Acids!A155</f>
        <v>AA57</v>
      </c>
      <c r="B58" t="str">
        <f>Amino_Acids!B155</f>
        <v>i</v>
      </c>
      <c r="C58" t="str">
        <f>Amino_Acids!D155</f>
        <v>1 prAMP + 1 H2O = 1 pramic</v>
      </c>
      <c r="E58" s="121" t="str">
        <f t="shared" si="0"/>
        <v>AA57</v>
      </c>
      <c r="F58" s="121" t="str">
        <f t="shared" si="1"/>
        <v>1 prAMP + 1 H2O = 1 pramic</v>
      </c>
      <c r="G58" s="121" t="s">
        <v>1658</v>
      </c>
      <c r="H58" s="121" t="s">
        <v>1659</v>
      </c>
      <c r="I58" s="121">
        <f t="shared" si="2"/>
        <v>0</v>
      </c>
      <c r="J58" s="121" t="s">
        <v>1660</v>
      </c>
      <c r="K58" s="121">
        <v>0</v>
      </c>
      <c r="L58" s="121">
        <v>1</v>
      </c>
      <c r="M58" s="121">
        <v>1</v>
      </c>
      <c r="N58" s="121">
        <v>1</v>
      </c>
      <c r="O58" s="121">
        <v>1</v>
      </c>
      <c r="P58" s="121">
        <v>0.01</v>
      </c>
      <c r="R58" t="str">
        <f t="shared" si="3"/>
        <v>AA57</v>
      </c>
      <c r="S58">
        <f>Amino_Acids!M155</f>
        <v>304</v>
      </c>
      <c r="T58">
        <v>0</v>
      </c>
    </row>
    <row r="59" spans="1:20">
      <c r="A59" t="str">
        <f>Amino_Acids!A157</f>
        <v>AA58</v>
      </c>
      <c r="B59" t="str">
        <f>Amino_Acids!B157</f>
        <v>r</v>
      </c>
      <c r="C59" t="str">
        <f>Amino_Acids!D157</f>
        <v>1 pramic = 1 prfAIC</v>
      </c>
      <c r="E59" s="121" t="str">
        <f t="shared" si="0"/>
        <v>AA58</v>
      </c>
      <c r="F59" s="121" t="str">
        <f t="shared" si="1"/>
        <v>1 pramic = 1 prfAIC</v>
      </c>
      <c r="G59" s="121" t="s">
        <v>1658</v>
      </c>
      <c r="H59" s="121" t="s">
        <v>1659</v>
      </c>
      <c r="I59" s="121" t="str">
        <f t="shared" si="2"/>
        <v>-Inf</v>
      </c>
      <c r="J59" s="121" t="s">
        <v>1660</v>
      </c>
      <c r="K59" s="121">
        <v>0</v>
      </c>
      <c r="L59" s="121">
        <v>1</v>
      </c>
      <c r="M59" s="121">
        <v>1</v>
      </c>
      <c r="N59" s="121">
        <v>1</v>
      </c>
      <c r="O59" s="121">
        <v>1</v>
      </c>
      <c r="P59" s="121">
        <v>0.01</v>
      </c>
      <c r="R59" t="str">
        <f t="shared" si="3"/>
        <v>AA58</v>
      </c>
      <c r="S59">
        <f>Amino_Acids!M157</f>
        <v>345</v>
      </c>
      <c r="T59">
        <v>0</v>
      </c>
    </row>
    <row r="60" spans="1:20">
      <c r="A60" t="str">
        <f>Amino_Acids!A159</f>
        <v>AA59</v>
      </c>
      <c r="B60" t="str">
        <f>Amino_Acids!B159</f>
        <v>r</v>
      </c>
      <c r="C60" t="str">
        <f>Amino_Acids!D159</f>
        <v>1 prfAIC + 1 Q = 1 E + 1 eigp + 1 AICAR + 1 H+</v>
      </c>
      <c r="E60" s="121" t="str">
        <f t="shared" si="0"/>
        <v>AA59</v>
      </c>
      <c r="F60" s="121" t="str">
        <f t="shared" si="1"/>
        <v>1 prfAIC + 1 Q = 1 E + 1 eigp + 1 AICAR + 1 H+</v>
      </c>
      <c r="G60" s="121" t="s">
        <v>1658</v>
      </c>
      <c r="H60" s="121" t="s">
        <v>1659</v>
      </c>
      <c r="I60" s="121" t="str">
        <f t="shared" si="2"/>
        <v>-Inf</v>
      </c>
      <c r="J60" s="121" t="s">
        <v>1660</v>
      </c>
      <c r="K60" s="121">
        <v>0</v>
      </c>
      <c r="L60" s="121">
        <v>1</v>
      </c>
      <c r="M60" s="121">
        <v>1</v>
      </c>
      <c r="N60" s="121">
        <v>1</v>
      </c>
      <c r="O60" s="121">
        <v>1</v>
      </c>
      <c r="P60" s="121">
        <v>0.01</v>
      </c>
      <c r="R60" t="str">
        <f t="shared" si="3"/>
        <v>AA59</v>
      </c>
      <c r="S60">
        <f>Amino_Acids!M159</f>
        <v>385</v>
      </c>
      <c r="T60">
        <v>0</v>
      </c>
    </row>
    <row r="61" spans="1:20">
      <c r="A61" t="str">
        <f>Amino_Acids!A161</f>
        <v>AA60</v>
      </c>
      <c r="B61" t="str">
        <f>Amino_Acids!B161</f>
        <v>i</v>
      </c>
      <c r="C61" t="str">
        <f>Amino_Acids!D161</f>
        <v>1 eigp = 1 iap + 1 H2O</v>
      </c>
      <c r="E61" s="121" t="str">
        <f t="shared" si="0"/>
        <v>AA60</v>
      </c>
      <c r="F61" s="121" t="str">
        <f t="shared" si="1"/>
        <v>1 eigp = 1 iap + 1 H2O</v>
      </c>
      <c r="G61" s="121" t="s">
        <v>1658</v>
      </c>
      <c r="H61" s="121" t="s">
        <v>1659</v>
      </c>
      <c r="I61" s="121">
        <f t="shared" si="2"/>
        <v>0</v>
      </c>
      <c r="J61" s="121" t="s">
        <v>1660</v>
      </c>
      <c r="K61" s="121">
        <v>0</v>
      </c>
      <c r="L61" s="121">
        <v>1</v>
      </c>
      <c r="M61" s="121">
        <v>1</v>
      </c>
      <c r="N61" s="121">
        <v>1</v>
      </c>
      <c r="O61" s="121">
        <v>1</v>
      </c>
      <c r="P61" s="121">
        <v>0.01</v>
      </c>
      <c r="R61" t="str">
        <f t="shared" si="3"/>
        <v>AA60</v>
      </c>
      <c r="S61">
        <f>Amino_Acids!M161+Amino_Acids!M162</f>
        <v>662</v>
      </c>
      <c r="T61">
        <v>0</v>
      </c>
    </row>
    <row r="62" spans="1:20">
      <c r="A62" t="str">
        <f>Amino_Acids!A163</f>
        <v>AA61</v>
      </c>
      <c r="B62" t="str">
        <f>Amino_Acids!B163</f>
        <v>r</v>
      </c>
      <c r="C62" t="str">
        <f>Amino_Acids!D163</f>
        <v>1 iap + 1 E = 1 holp + 1 akg</v>
      </c>
      <c r="E62" s="121" t="str">
        <f t="shared" si="0"/>
        <v>AA61</v>
      </c>
      <c r="F62" s="121" t="str">
        <f t="shared" si="1"/>
        <v>1 iap + 1 E = 1 holp + 1 akg</v>
      </c>
      <c r="G62" s="121" t="s">
        <v>1658</v>
      </c>
      <c r="H62" s="121" t="s">
        <v>1659</v>
      </c>
      <c r="I62" s="121" t="str">
        <f t="shared" si="2"/>
        <v>-Inf</v>
      </c>
      <c r="J62" s="121" t="s">
        <v>1660</v>
      </c>
      <c r="K62" s="121">
        <v>0</v>
      </c>
      <c r="L62" s="121">
        <v>1</v>
      </c>
      <c r="M62" s="121">
        <v>1</v>
      </c>
      <c r="N62" s="121">
        <v>1</v>
      </c>
      <c r="O62" s="121">
        <v>1</v>
      </c>
      <c r="P62" s="121">
        <v>0.01</v>
      </c>
      <c r="R62" t="str">
        <f t="shared" si="3"/>
        <v>AA61</v>
      </c>
      <c r="S62">
        <f>Amino_Acids!M163</f>
        <v>511</v>
      </c>
      <c r="T62">
        <v>0</v>
      </c>
    </row>
    <row r="63" spans="1:20">
      <c r="A63" t="str">
        <f>Amino_Acids!A165</f>
        <v>AA62</v>
      </c>
      <c r="B63" t="str">
        <f>Amino_Acids!B165</f>
        <v>i</v>
      </c>
      <c r="C63" t="str">
        <f>Amino_Acids!D165</f>
        <v>1 holp + 1 H2O = 1 hol + 1 p</v>
      </c>
      <c r="E63" s="121" t="str">
        <f t="shared" si="0"/>
        <v>AA62</v>
      </c>
      <c r="F63" s="121" t="str">
        <f t="shared" si="1"/>
        <v>1 holp + 1 H2O = 1 hol + 1 p</v>
      </c>
      <c r="G63" s="121" t="s">
        <v>1658</v>
      </c>
      <c r="H63" s="121" t="s">
        <v>1659</v>
      </c>
      <c r="I63" s="121">
        <f t="shared" si="2"/>
        <v>0</v>
      </c>
      <c r="J63" s="121" t="s">
        <v>1660</v>
      </c>
      <c r="K63" s="121">
        <v>0</v>
      </c>
      <c r="L63" s="121">
        <v>1</v>
      </c>
      <c r="M63" s="121">
        <v>1</v>
      </c>
      <c r="N63" s="121">
        <v>1</v>
      </c>
      <c r="O63" s="121">
        <v>1</v>
      </c>
      <c r="P63" s="121">
        <v>0.01</v>
      </c>
      <c r="R63" t="str">
        <f t="shared" si="3"/>
        <v>AA62</v>
      </c>
      <c r="S63">
        <f>Amino_Acids!M165</f>
        <v>361</v>
      </c>
      <c r="T63">
        <v>0</v>
      </c>
    </row>
    <row r="64" spans="1:20">
      <c r="A64" t="str">
        <f>Amino_Acids!A167</f>
        <v>AA63</v>
      </c>
      <c r="B64" t="str">
        <f>Amino_Acids!B167</f>
        <v>i</v>
      </c>
      <c r="C64" t="str">
        <f>Amino_Acids!D167</f>
        <v>1 hol + 2 NAD+ + 1 H2O = 1 H + 2 NADH + 3 H+</v>
      </c>
      <c r="E64" s="121" t="str">
        <f t="shared" si="0"/>
        <v>AA63</v>
      </c>
      <c r="F64" s="121" t="str">
        <f t="shared" si="1"/>
        <v>1 hol + 2 NAD+ + 1 H2O = 1 H + 2 NADH + 3 H+</v>
      </c>
      <c r="G64" s="121" t="s">
        <v>1658</v>
      </c>
      <c r="H64" s="121" t="s">
        <v>1659</v>
      </c>
      <c r="I64" s="121">
        <f t="shared" si="2"/>
        <v>0</v>
      </c>
      <c r="J64" s="121" t="s">
        <v>1660</v>
      </c>
      <c r="K64" s="121">
        <v>0</v>
      </c>
      <c r="L64" s="121">
        <v>1</v>
      </c>
      <c r="M64" s="121">
        <v>1</v>
      </c>
      <c r="N64" s="121">
        <v>1</v>
      </c>
      <c r="O64" s="121">
        <v>1</v>
      </c>
      <c r="P64" s="121">
        <v>0.01</v>
      </c>
      <c r="R64" t="str">
        <f t="shared" si="3"/>
        <v>AA63</v>
      </c>
      <c r="S64">
        <f>Amino_Acids!M167</f>
        <v>577</v>
      </c>
      <c r="T64">
        <v>0</v>
      </c>
    </row>
    <row r="65" spans="1:20">
      <c r="A65" t="str">
        <f>Amino_Acids!A171</f>
        <v>AA64</v>
      </c>
      <c r="B65" t="str">
        <f>Amino_Acids!B171</f>
        <v>r</v>
      </c>
      <c r="C65" t="str">
        <f>Amino_Acids!D171</f>
        <v>1 pyr + 1 Dsa = 1 hthdpl + 1 H2O + 1 H+</v>
      </c>
      <c r="E65" s="121" t="str">
        <f t="shared" si="0"/>
        <v>AA64</v>
      </c>
      <c r="F65" s="121" t="str">
        <f t="shared" si="1"/>
        <v>1 pyr + 1 Dsa = 1 hthdpl + 1 H2O + 1 H+</v>
      </c>
      <c r="G65" s="121" t="s">
        <v>1658</v>
      </c>
      <c r="H65" s="121" t="s">
        <v>1659</v>
      </c>
      <c r="I65" s="121" t="str">
        <f t="shared" si="2"/>
        <v>-Inf</v>
      </c>
      <c r="J65" s="121" t="s">
        <v>1660</v>
      </c>
      <c r="K65" s="121">
        <v>0</v>
      </c>
      <c r="L65" s="121">
        <v>1</v>
      </c>
      <c r="M65" s="121">
        <v>1</v>
      </c>
      <c r="N65" s="121">
        <v>1</v>
      </c>
      <c r="O65" s="121">
        <v>1</v>
      </c>
      <c r="P65" s="121">
        <v>0.01</v>
      </c>
      <c r="R65" t="str">
        <f t="shared" ref="R65:R126" si="6">A65</f>
        <v>AA64</v>
      </c>
      <c r="S65">
        <f>Amino_Acids!M171</f>
        <v>364</v>
      </c>
      <c r="T65">
        <v>0</v>
      </c>
    </row>
    <row r="66" spans="1:20">
      <c r="A66" t="str">
        <f>Amino_Acids!A173</f>
        <v>AA65</v>
      </c>
      <c r="B66" t="str">
        <f>Amino_Acids!B173</f>
        <v>i</v>
      </c>
      <c r="C66" t="str">
        <f>Amino_Acids!D173</f>
        <v>1 hthdpl + 1 NADPH + 1 H+ = 1 thdpl + 1 NADP+ + 1 H2O</v>
      </c>
      <c r="E66" s="121" t="str">
        <f t="shared" ref="E66:E127" si="7">A66</f>
        <v>AA65</v>
      </c>
      <c r="F66" s="121" t="str">
        <f t="shared" ref="F66:F127" si="8">C66</f>
        <v>1 hthdpl + 1 NADPH + 1 H+ = 1 thdpl + 1 NADP+ + 1 H2O</v>
      </c>
      <c r="G66" s="121" t="s">
        <v>1658</v>
      </c>
      <c r="H66" s="121" t="s">
        <v>1659</v>
      </c>
      <c r="I66" s="121">
        <f t="shared" ref="I66:I127" si="9">IF($B66=$B$1,"-Inf",0)</f>
        <v>0</v>
      </c>
      <c r="J66" s="121" t="s">
        <v>1660</v>
      </c>
      <c r="K66" s="121">
        <v>0</v>
      </c>
      <c r="L66" s="121">
        <v>1</v>
      </c>
      <c r="M66" s="121">
        <v>1</v>
      </c>
      <c r="N66" s="121">
        <v>1</v>
      </c>
      <c r="O66" s="121">
        <v>1</v>
      </c>
      <c r="P66" s="121">
        <v>0.01</v>
      </c>
      <c r="R66" t="str">
        <f t="shared" si="6"/>
        <v>AA65</v>
      </c>
      <c r="S66">
        <f>Amino_Acids!M173</f>
        <v>368</v>
      </c>
      <c r="T66">
        <v>0</v>
      </c>
    </row>
    <row r="67" spans="1:20">
      <c r="A67" t="str">
        <f>Amino_Acids!A175</f>
        <v>AA66</v>
      </c>
      <c r="B67" t="str">
        <f>Amino_Acids!B175</f>
        <v>r</v>
      </c>
      <c r="C67" t="str">
        <f>Amino_Acids!D175</f>
        <v>1 thdpl + 1 E + 1 H2O + 1 H+ = 1 dap + 1 akg</v>
      </c>
      <c r="E67" s="121" t="str">
        <f t="shared" si="7"/>
        <v>AA66</v>
      </c>
      <c r="F67" s="121" t="str">
        <f t="shared" si="8"/>
        <v>1 thdpl + 1 E + 1 H2O + 1 H+ = 1 dap + 1 akg</v>
      </c>
      <c r="G67" s="121" t="s">
        <v>1658</v>
      </c>
      <c r="H67" s="121" t="s">
        <v>1659</v>
      </c>
      <c r="I67" s="121" t="str">
        <f t="shared" si="9"/>
        <v>-Inf</v>
      </c>
      <c r="J67" s="121" t="s">
        <v>1660</v>
      </c>
      <c r="K67" s="121">
        <v>0</v>
      </c>
      <c r="L67" s="121">
        <v>1</v>
      </c>
      <c r="M67" s="121">
        <v>1</v>
      </c>
      <c r="N67" s="121">
        <v>1</v>
      </c>
      <c r="O67" s="121">
        <v>1</v>
      </c>
      <c r="P67" s="121">
        <v>0.01</v>
      </c>
      <c r="R67" t="str">
        <f t="shared" si="6"/>
        <v>AA66</v>
      </c>
      <c r="S67">
        <f>Amino_Acids!M175+Amino_Acids!M176</f>
        <v>1083</v>
      </c>
      <c r="T67">
        <v>0</v>
      </c>
    </row>
    <row r="68" spans="1:20">
      <c r="A68" t="str">
        <f>Amino_Acids!A177</f>
        <v>AA67</v>
      </c>
      <c r="B68" t="str">
        <f>Amino_Acids!B177</f>
        <v>r</v>
      </c>
      <c r="C68" t="str">
        <f>Amino_Acids!D177</f>
        <v>1 dap = 1 mdap</v>
      </c>
      <c r="E68" s="121" t="str">
        <f t="shared" si="7"/>
        <v>AA67</v>
      </c>
      <c r="F68" s="121" t="str">
        <f t="shared" si="8"/>
        <v>1 dap = 1 mdap</v>
      </c>
      <c r="G68" s="121" t="s">
        <v>1658</v>
      </c>
      <c r="H68" s="121" t="s">
        <v>1659</v>
      </c>
      <c r="I68" s="121" t="str">
        <f t="shared" si="9"/>
        <v>-Inf</v>
      </c>
      <c r="J68" s="121" t="s">
        <v>1660</v>
      </c>
      <c r="K68" s="121">
        <v>0</v>
      </c>
      <c r="L68" s="121">
        <v>1</v>
      </c>
      <c r="M68" s="121">
        <v>1</v>
      </c>
      <c r="N68" s="121">
        <v>1</v>
      </c>
      <c r="O68" s="121">
        <v>1</v>
      </c>
      <c r="P68" s="121">
        <v>0.01</v>
      </c>
      <c r="R68" t="str">
        <f t="shared" si="6"/>
        <v>AA67</v>
      </c>
      <c r="S68">
        <f>Amino_Acids!M177</f>
        <v>382</v>
      </c>
      <c r="T68">
        <v>0</v>
      </c>
    </row>
    <row r="69" spans="1:20">
      <c r="A69" t="str">
        <f>Amino_Acids!A179</f>
        <v>AA68</v>
      </c>
      <c r="B69" t="str">
        <f>Amino_Acids!B179</f>
        <v>i</v>
      </c>
      <c r="C69" t="str">
        <f>Amino_Acids!D179</f>
        <v>1 mdap + 1 H+ = 1 CO2 + 1 K</v>
      </c>
      <c r="E69" s="121" t="str">
        <f t="shared" si="7"/>
        <v>AA68</v>
      </c>
      <c r="F69" s="121" t="str">
        <f t="shared" si="8"/>
        <v>1 mdap + 1 H+ = 1 CO2 + 1 K</v>
      </c>
      <c r="G69" s="121" t="s">
        <v>1658</v>
      </c>
      <c r="H69" s="121" t="s">
        <v>1659</v>
      </c>
      <c r="I69" s="121">
        <f t="shared" si="9"/>
        <v>0</v>
      </c>
      <c r="J69" s="121" t="s">
        <v>1660</v>
      </c>
      <c r="K69" s="121">
        <v>0</v>
      </c>
      <c r="L69" s="121">
        <v>1</v>
      </c>
      <c r="M69" s="121">
        <v>1</v>
      </c>
      <c r="N69" s="121">
        <v>1</v>
      </c>
      <c r="O69" s="121">
        <v>1</v>
      </c>
      <c r="P69" s="121">
        <v>0.01</v>
      </c>
      <c r="R69" t="str">
        <f t="shared" si="6"/>
        <v>AA68</v>
      </c>
      <c r="S69">
        <f>Amino_Acids!M179</f>
        <v>603</v>
      </c>
      <c r="T69">
        <v>0</v>
      </c>
    </row>
    <row r="70" spans="1:20">
      <c r="A70" t="str">
        <f>Amino_Acids!A183</f>
        <v>AA69</v>
      </c>
      <c r="B70" t="str">
        <f>Amino_Acids!B183</f>
        <v>i</v>
      </c>
      <c r="C70" t="str">
        <f>Amino_Acids!D183</f>
        <v>1 PEP + 1 e4p + 1 H2O = 1 dahp + 1 p</v>
      </c>
      <c r="E70" s="121" t="str">
        <f t="shared" si="7"/>
        <v>AA69</v>
      </c>
      <c r="F70" s="121" t="str">
        <f t="shared" si="8"/>
        <v>1 PEP + 1 e4p + 1 H2O = 1 dahp + 1 p</v>
      </c>
      <c r="G70" s="121" t="s">
        <v>1658</v>
      </c>
      <c r="H70" s="121" t="s">
        <v>1659</v>
      </c>
      <c r="I70" s="121">
        <f t="shared" si="9"/>
        <v>0</v>
      </c>
      <c r="J70" s="121" t="s">
        <v>1660</v>
      </c>
      <c r="K70" s="121">
        <v>0</v>
      </c>
      <c r="L70" s="121">
        <v>1</v>
      </c>
      <c r="M70" s="121">
        <v>1</v>
      </c>
      <c r="N70" s="121">
        <v>1</v>
      </c>
      <c r="O70" s="121">
        <v>1</v>
      </c>
      <c r="P70" s="121">
        <v>0.01</v>
      </c>
      <c r="R70" t="str">
        <f t="shared" si="6"/>
        <v>AA69</v>
      </c>
      <c r="S70">
        <f>Amino_Acids!M183+Amino_Acids!M184</f>
        <v>949</v>
      </c>
      <c r="T70">
        <v>0</v>
      </c>
    </row>
    <row r="71" spans="1:20">
      <c r="A71" t="str">
        <f>Amino_Acids!A185</f>
        <v>AA70</v>
      </c>
      <c r="B71" t="str">
        <f>Amino_Acids!B185</f>
        <v>i</v>
      </c>
      <c r="C71" t="str">
        <f>Amino_Acids!D185</f>
        <v>1 dahp = 1 dhq + 1 p</v>
      </c>
      <c r="E71" s="121" t="str">
        <f t="shared" si="7"/>
        <v>AA70</v>
      </c>
      <c r="F71" s="121" t="str">
        <f t="shared" si="8"/>
        <v>1 dahp = 1 dhq + 1 p</v>
      </c>
      <c r="G71" s="121" t="s">
        <v>1658</v>
      </c>
      <c r="H71" s="121" t="s">
        <v>1659</v>
      </c>
      <c r="I71" s="121">
        <f t="shared" si="9"/>
        <v>0</v>
      </c>
      <c r="J71" s="121" t="s">
        <v>1660</v>
      </c>
      <c r="K71" s="121">
        <v>0</v>
      </c>
      <c r="L71" s="121">
        <v>1</v>
      </c>
      <c r="M71" s="121">
        <v>1</v>
      </c>
      <c r="N71" s="121">
        <v>1</v>
      </c>
      <c r="O71" s="121">
        <v>1</v>
      </c>
      <c r="P71" s="121">
        <v>0.01</v>
      </c>
      <c r="R71" t="str">
        <f t="shared" si="6"/>
        <v>AA70</v>
      </c>
      <c r="S71">
        <f>Amino_Acids!M185</f>
        <v>503</v>
      </c>
      <c r="T71">
        <v>0</v>
      </c>
    </row>
    <row r="72" spans="1:20">
      <c r="A72" t="str">
        <f>Amino_Acids!A187</f>
        <v>AA71</v>
      </c>
      <c r="B72" t="str">
        <f>Amino_Acids!B187</f>
        <v>r</v>
      </c>
      <c r="C72" t="str">
        <f>Amino_Acids!D187</f>
        <v>1 dhq = 1 dhsh + 1 H2O</v>
      </c>
      <c r="E72" s="121" t="str">
        <f t="shared" si="7"/>
        <v>AA71</v>
      </c>
      <c r="F72" s="121" t="str">
        <f t="shared" si="8"/>
        <v>1 dhq = 1 dhsh + 1 H2O</v>
      </c>
      <c r="G72" s="121" t="s">
        <v>1658</v>
      </c>
      <c r="H72" s="121" t="s">
        <v>1659</v>
      </c>
      <c r="I72" s="121" t="str">
        <f t="shared" si="9"/>
        <v>-Inf</v>
      </c>
      <c r="J72" s="121" t="s">
        <v>1660</v>
      </c>
      <c r="K72" s="121">
        <v>0</v>
      </c>
      <c r="L72" s="121">
        <v>1</v>
      </c>
      <c r="M72" s="121">
        <v>1</v>
      </c>
      <c r="N72" s="121">
        <v>1</v>
      </c>
      <c r="O72" s="121">
        <v>1</v>
      </c>
      <c r="P72" s="121">
        <v>0.01</v>
      </c>
      <c r="R72" t="str">
        <f t="shared" si="6"/>
        <v>AA71</v>
      </c>
      <c r="S72">
        <f>Amino_Acids!M187</f>
        <v>195</v>
      </c>
      <c r="T72">
        <v>0</v>
      </c>
    </row>
    <row r="73" spans="1:20">
      <c r="A73" t="str">
        <f>Amino_Acids!A189</f>
        <v>AA72</v>
      </c>
      <c r="B73" t="str">
        <f>Amino_Acids!B189</f>
        <v>r</v>
      </c>
      <c r="C73" t="str">
        <f>Amino_Acids!D189</f>
        <v>1 dhsh + 1 NADPH + 1 H+ = 1 sh + 1 NADP+</v>
      </c>
      <c r="E73" s="121" t="str">
        <f t="shared" si="7"/>
        <v>AA72</v>
      </c>
      <c r="F73" s="121" t="str">
        <f t="shared" si="8"/>
        <v>1 dhsh + 1 NADPH + 1 H+ = 1 sh + 1 NADP+</v>
      </c>
      <c r="G73" s="121" t="s">
        <v>1658</v>
      </c>
      <c r="H73" s="121" t="s">
        <v>1659</v>
      </c>
      <c r="I73" s="121" t="str">
        <f t="shared" si="9"/>
        <v>-Inf</v>
      </c>
      <c r="J73" s="121" t="s">
        <v>1660</v>
      </c>
      <c r="K73" s="121">
        <v>0</v>
      </c>
      <c r="L73" s="121">
        <v>1</v>
      </c>
      <c r="M73" s="121">
        <v>1</v>
      </c>
      <c r="N73" s="121">
        <v>1</v>
      </c>
      <c r="O73" s="121">
        <v>1</v>
      </c>
      <c r="P73" s="121">
        <v>0.01</v>
      </c>
      <c r="R73" t="str">
        <f t="shared" si="6"/>
        <v>AA72</v>
      </c>
      <c r="S73">
        <f>Amino_Acids!M189</f>
        <v>366</v>
      </c>
      <c r="T73">
        <v>0</v>
      </c>
    </row>
    <row r="74" spans="1:20">
      <c r="A74" t="str">
        <f>Amino_Acids!A191</f>
        <v>AA73</v>
      </c>
      <c r="B74" t="str">
        <f>Amino_Acids!B191</f>
        <v>r</v>
      </c>
      <c r="C74" t="str">
        <f>Amino_Acids!D191</f>
        <v>1 sh + 1 ATP = 1 shp + 1 ADP + 1 H+</v>
      </c>
      <c r="E74" s="121" t="str">
        <f t="shared" si="7"/>
        <v>AA73</v>
      </c>
      <c r="F74" s="121" t="str">
        <f t="shared" si="8"/>
        <v>1 sh + 1 ATP = 1 shp + 1 ADP + 1 H+</v>
      </c>
      <c r="G74" s="121" t="s">
        <v>1658</v>
      </c>
      <c r="H74" s="121" t="s">
        <v>1659</v>
      </c>
      <c r="I74" s="121" t="str">
        <f t="shared" si="9"/>
        <v>-Inf</v>
      </c>
      <c r="J74" s="121" t="s">
        <v>1660</v>
      </c>
      <c r="K74" s="121">
        <v>0</v>
      </c>
      <c r="L74" s="121">
        <v>1</v>
      </c>
      <c r="M74" s="121">
        <v>1</v>
      </c>
      <c r="N74" s="121">
        <v>1</v>
      </c>
      <c r="O74" s="121">
        <v>1</v>
      </c>
      <c r="P74" s="121">
        <v>0.01</v>
      </c>
      <c r="R74" t="str">
        <f t="shared" si="6"/>
        <v>AA73</v>
      </c>
      <c r="S74">
        <f>Amino_Acids!M191</f>
        <v>262</v>
      </c>
      <c r="T74">
        <v>0</v>
      </c>
    </row>
    <row r="75" spans="1:20">
      <c r="A75" t="str">
        <f>Amino_Acids!A193</f>
        <v>AA74</v>
      </c>
      <c r="B75" t="str">
        <f>Amino_Acids!B193</f>
        <v>r</v>
      </c>
      <c r="C75" t="str">
        <f>Amino_Acids!D193</f>
        <v>1 shp + 1 PEP = 1 epshp + 1 p</v>
      </c>
      <c r="E75" s="121" t="str">
        <f t="shared" si="7"/>
        <v>AA74</v>
      </c>
      <c r="F75" s="121" t="str">
        <f t="shared" si="8"/>
        <v>1 shp + 1 PEP = 1 epshp + 1 p</v>
      </c>
      <c r="G75" s="121" t="s">
        <v>1658</v>
      </c>
      <c r="H75" s="121" t="s">
        <v>1659</v>
      </c>
      <c r="I75" s="121" t="str">
        <f t="shared" si="9"/>
        <v>-Inf</v>
      </c>
      <c r="J75" s="121" t="s">
        <v>1660</v>
      </c>
      <c r="K75" s="121">
        <v>0</v>
      </c>
      <c r="L75" s="121">
        <v>1</v>
      </c>
      <c r="M75" s="121">
        <v>1</v>
      </c>
      <c r="N75" s="121">
        <v>1</v>
      </c>
      <c r="O75" s="121">
        <v>1</v>
      </c>
      <c r="P75" s="121">
        <v>0.01</v>
      </c>
      <c r="R75" t="str">
        <f t="shared" si="6"/>
        <v>AA74</v>
      </c>
      <c r="S75">
        <f>Amino_Acids!M193</f>
        <v>583</v>
      </c>
      <c r="T75">
        <v>0</v>
      </c>
    </row>
    <row r="76" spans="1:20">
      <c r="A76" t="str">
        <f>Amino_Acids!A195</f>
        <v>AA75</v>
      </c>
      <c r="B76" t="str">
        <f>Amino_Acids!B195</f>
        <v>i</v>
      </c>
      <c r="C76" t="str">
        <f>Amino_Acids!D195</f>
        <v>1 epshp = 1 p + 1 chor</v>
      </c>
      <c r="E76" s="121" t="str">
        <f t="shared" si="7"/>
        <v>AA75</v>
      </c>
      <c r="F76" s="121" t="str">
        <f t="shared" si="8"/>
        <v>1 epshp = 1 p + 1 chor</v>
      </c>
      <c r="G76" s="121" t="s">
        <v>1658</v>
      </c>
      <c r="H76" s="121" t="s">
        <v>1659</v>
      </c>
      <c r="I76" s="121">
        <f t="shared" si="9"/>
        <v>0</v>
      </c>
      <c r="J76" s="121" t="s">
        <v>1660</v>
      </c>
      <c r="K76" s="121">
        <v>0</v>
      </c>
      <c r="L76" s="121">
        <v>1</v>
      </c>
      <c r="M76" s="121">
        <v>1</v>
      </c>
      <c r="N76" s="121">
        <v>1</v>
      </c>
      <c r="O76" s="121">
        <v>1</v>
      </c>
      <c r="P76" s="121">
        <v>0.01</v>
      </c>
      <c r="R76" t="str">
        <f t="shared" si="6"/>
        <v>AA75</v>
      </c>
      <c r="S76">
        <f>Amino_Acids!M195</f>
        <v>509</v>
      </c>
      <c r="T76">
        <v>0</v>
      </c>
    </row>
    <row r="77" spans="1:20">
      <c r="A77" t="str">
        <f>Amino_Acids!A197</f>
        <v>AA76</v>
      </c>
      <c r="B77" t="str">
        <f>Amino_Acids!B197</f>
        <v>r</v>
      </c>
      <c r="C77" t="str">
        <f>Amino_Acids!D197</f>
        <v>1 chor = 1 pphen</v>
      </c>
      <c r="E77" s="121" t="str">
        <f t="shared" si="7"/>
        <v>AA76</v>
      </c>
      <c r="F77" s="121" t="str">
        <f t="shared" si="8"/>
        <v>1 chor = 1 pphen</v>
      </c>
      <c r="G77" s="121" t="s">
        <v>1658</v>
      </c>
      <c r="H77" s="121" t="s">
        <v>1659</v>
      </c>
      <c r="I77" s="121" t="str">
        <f t="shared" si="9"/>
        <v>-Inf</v>
      </c>
      <c r="J77" s="121" t="s">
        <v>1660</v>
      </c>
      <c r="K77" s="121">
        <v>0</v>
      </c>
      <c r="L77" s="121">
        <v>1</v>
      </c>
      <c r="M77" s="121">
        <v>1</v>
      </c>
      <c r="N77" s="121">
        <v>1</v>
      </c>
      <c r="O77" s="121">
        <v>1</v>
      </c>
      <c r="P77" s="121">
        <v>0.01</v>
      </c>
      <c r="R77" t="str">
        <f t="shared" si="6"/>
        <v>AA76</v>
      </c>
      <c r="S77">
        <f>Amino_Acids!M197</f>
        <v>210</v>
      </c>
      <c r="T77">
        <v>0</v>
      </c>
    </row>
    <row r="78" spans="1:20">
      <c r="A78" t="str">
        <f>Amino_Acids!A199</f>
        <v>AA77</v>
      </c>
      <c r="B78" t="str">
        <f>Amino_Acids!B199</f>
        <v>i</v>
      </c>
      <c r="C78" t="str">
        <f>Amino_Acids!D199</f>
        <v>1 pphen + 1 H+ = 1 ophprop + 1 CO2 + 1 H2O</v>
      </c>
      <c r="E78" s="121" t="str">
        <f t="shared" si="7"/>
        <v>AA77</v>
      </c>
      <c r="F78" s="121" t="str">
        <f t="shared" si="8"/>
        <v>1 pphen + 1 H+ = 1 ophprop + 1 CO2 + 1 H2O</v>
      </c>
      <c r="G78" s="121" t="s">
        <v>1658</v>
      </c>
      <c r="H78" s="121" t="s">
        <v>1659</v>
      </c>
      <c r="I78" s="121">
        <f t="shared" si="9"/>
        <v>0</v>
      </c>
      <c r="J78" s="121" t="s">
        <v>1660</v>
      </c>
      <c r="K78" s="121">
        <v>0</v>
      </c>
      <c r="L78" s="121">
        <v>1</v>
      </c>
      <c r="M78" s="121">
        <v>1</v>
      </c>
      <c r="N78" s="121">
        <v>1</v>
      </c>
      <c r="O78" s="121">
        <v>1</v>
      </c>
      <c r="P78" s="121">
        <v>0.01</v>
      </c>
      <c r="R78" t="str">
        <f t="shared" si="6"/>
        <v>AA77</v>
      </c>
      <c r="S78">
        <f>Amino_Acids!M199</f>
        <v>374</v>
      </c>
      <c r="T78">
        <v>0</v>
      </c>
    </row>
    <row r="79" spans="1:20">
      <c r="A79" t="str">
        <f>Amino_Acids!A201</f>
        <v>AA78</v>
      </c>
      <c r="B79" t="str">
        <f>Amino_Acids!B201</f>
        <v>r</v>
      </c>
      <c r="C79" t="str">
        <f>Amino_Acids!D201</f>
        <v>1 ophprop + 1 E = 1 F + 1 akg</v>
      </c>
      <c r="E79" s="121" t="str">
        <f t="shared" si="7"/>
        <v>AA78</v>
      </c>
      <c r="F79" s="121" t="str">
        <f t="shared" si="8"/>
        <v>1 ophprop + 1 E = 1 F + 1 akg</v>
      </c>
      <c r="G79" s="121" t="s">
        <v>1658</v>
      </c>
      <c r="H79" s="121" t="s">
        <v>1659</v>
      </c>
      <c r="I79" s="121" t="str">
        <f t="shared" si="9"/>
        <v>-Inf</v>
      </c>
      <c r="J79" s="121" t="s">
        <v>1660</v>
      </c>
      <c r="K79" s="121">
        <v>0</v>
      </c>
      <c r="L79" s="121">
        <v>1</v>
      </c>
      <c r="M79" s="121">
        <v>1</v>
      </c>
      <c r="N79" s="121">
        <v>1</v>
      </c>
      <c r="O79" s="121">
        <v>1</v>
      </c>
      <c r="P79" s="121">
        <v>0.01</v>
      </c>
      <c r="R79" t="str">
        <f t="shared" si="6"/>
        <v>AA78</v>
      </c>
      <c r="S79">
        <f>Amino_Acids!M201+Amino_Acids!M202+Amino_Acids!M203</f>
        <v>1447</v>
      </c>
      <c r="T79">
        <v>0</v>
      </c>
    </row>
    <row r="80" spans="1:20">
      <c r="A80" s="38" t="str">
        <f>Biomass!A5</f>
        <v>B0</v>
      </c>
      <c r="B80" t="str">
        <f>Biomass!B5</f>
        <v>i</v>
      </c>
      <c r="C80" t="str">
        <f>Biomass!C5</f>
        <v>0.05793 prtn + 0.001299 DNA + 0.05164 RNA + 0.2191 lip + 0.01233 glycg + 0 ATP + 0 H2O + 0.01232 chl = 1 biom + 0 ADP + 0 p + 0 H+</v>
      </c>
      <c r="E80" s="121" t="str">
        <f t="shared" si="7"/>
        <v>B0</v>
      </c>
      <c r="F80" s="121" t="str">
        <f>C80</f>
        <v>0.05793 prtn + 0.001299 DNA + 0.05164 RNA + 0.2191 lip + 0.01233 glycg + 0 ATP + 0 H2O + 0.01232 chl = 1 biom + 0 ADP + 0 p + 0 H+</v>
      </c>
      <c r="G80" s="121" t="s">
        <v>1658</v>
      </c>
      <c r="H80" s="121" t="s">
        <v>1659</v>
      </c>
      <c r="I80" s="121">
        <f t="shared" si="9"/>
        <v>0</v>
      </c>
      <c r="J80" s="121" t="s">
        <v>1660</v>
      </c>
      <c r="K80" s="121">
        <v>0</v>
      </c>
      <c r="L80" s="121">
        <v>1</v>
      </c>
      <c r="M80" s="121">
        <v>1</v>
      </c>
      <c r="N80" s="121">
        <v>1</v>
      </c>
      <c r="O80" s="121">
        <v>1</v>
      </c>
      <c r="P80" s="121">
        <v>0.01</v>
      </c>
      <c r="R80" t="str">
        <f t="shared" si="6"/>
        <v>B0</v>
      </c>
      <c r="S80">
        <f>0</f>
        <v>0</v>
      </c>
      <c r="T80">
        <v>0</v>
      </c>
    </row>
    <row r="81" spans="1:20">
      <c r="A81" s="38" t="str">
        <f>Biomass!A10</f>
        <v>B1</v>
      </c>
      <c r="B81" t="str">
        <f>Biomass!B10</f>
        <v>i</v>
      </c>
      <c r="C81" t="str">
        <f>Biomass!C10</f>
        <v>13.2 A + 1.1 C + 5.8 D + 5.7 E + 3.8 F + 8.5 G + 1.2 H + 5.3 I + 3.9 K + 9.1 L + 1.9 M + 3.8 N + 3.8 Pro + 5.6 Q + 6.2 R + 4.9 S + 5.2 T + 6.6 V + 1.7 W + 2.9 Y + 100 ATP + 198 GTP + 197.8 H2O = 1 prtn + 100 AMP + 100 pp + 198 GDP + 198 p + 298 H+</v>
      </c>
      <c r="E81" s="121" t="str">
        <f t="shared" si="7"/>
        <v>B1</v>
      </c>
      <c r="F81" s="121" t="str">
        <f t="shared" si="8"/>
        <v>13.2 A + 1.1 C + 5.8 D + 5.7 E + 3.8 F + 8.5 G + 1.2 H + 5.3 I + 3.9 K + 9.1 L + 1.9 M + 3.8 N + 3.8 Pro + 5.6 Q + 6.2 R + 4.9 S + 5.2 T + 6.6 V + 1.7 W + 2.9 Y + 100 ATP + 198 GTP + 197.8 H2O = 1 prtn + 100 AMP + 100 pp + 198 GDP + 198 p + 298 H+</v>
      </c>
      <c r="G81" s="121" t="s">
        <v>1658</v>
      </c>
      <c r="H81" s="121" t="s">
        <v>1659</v>
      </c>
      <c r="I81" s="121">
        <f t="shared" si="9"/>
        <v>0</v>
      </c>
      <c r="J81" s="121" t="s">
        <v>1660</v>
      </c>
      <c r="K81" s="121">
        <v>0</v>
      </c>
      <c r="L81" s="121">
        <v>1</v>
      </c>
      <c r="M81" s="121">
        <v>1</v>
      </c>
      <c r="N81" s="121">
        <v>1</v>
      </c>
      <c r="O81" s="121">
        <v>1</v>
      </c>
      <c r="P81" s="121">
        <v>0.01</v>
      </c>
      <c r="R81" t="str">
        <f t="shared" si="6"/>
        <v>B1</v>
      </c>
      <c r="S81">
        <f>0</f>
        <v>0</v>
      </c>
      <c r="T81">
        <v>0</v>
      </c>
    </row>
    <row r="82" spans="1:20">
      <c r="A82" s="38" t="str">
        <f>Biomass!A13</f>
        <v>B2</v>
      </c>
      <c r="B82" t="str">
        <f>Biomass!B13</f>
        <v>i</v>
      </c>
      <c r="C82" t="str">
        <f>Biomass!C13</f>
        <v>2.305 dATP + 2.305 dTTP + 2.695 dGTP + 2.695 dCTP = 10 pp + 1 DNA</v>
      </c>
      <c r="E82" s="121" t="str">
        <f t="shared" si="7"/>
        <v>B2</v>
      </c>
      <c r="F82" s="121" t="str">
        <f t="shared" si="8"/>
        <v>2.305 dATP + 2.305 dTTP + 2.695 dGTP + 2.695 dCTP = 10 pp + 1 DNA</v>
      </c>
      <c r="G82" s="121" t="s">
        <v>1658</v>
      </c>
      <c r="H82" s="121" t="s">
        <v>1659</v>
      </c>
      <c r="I82" s="121">
        <f t="shared" si="9"/>
        <v>0</v>
      </c>
      <c r="J82" s="121" t="s">
        <v>1660</v>
      </c>
      <c r="K82" s="121">
        <v>0</v>
      </c>
      <c r="L82" s="121">
        <v>1</v>
      </c>
      <c r="M82" s="121">
        <v>1</v>
      </c>
      <c r="N82" s="121">
        <v>1</v>
      </c>
      <c r="O82" s="121">
        <v>1</v>
      </c>
      <c r="P82" s="121">
        <v>0.01</v>
      </c>
      <c r="R82" t="str">
        <f t="shared" si="6"/>
        <v>B2</v>
      </c>
      <c r="S82">
        <f>0</f>
        <v>0</v>
      </c>
      <c r="T82">
        <v>0</v>
      </c>
    </row>
    <row r="83" spans="1:20">
      <c r="A83" s="38" t="str">
        <f>Biomass!A16</f>
        <v>B3</v>
      </c>
      <c r="B83" t="str">
        <f>Biomass!B16</f>
        <v>i</v>
      </c>
      <c r="C83" t="str">
        <f>Biomass!C16</f>
        <v>2.147 ATP + 2.637 UTP + 2.276 GTP + 2.940 CTP = 1 RNA + 10 pp</v>
      </c>
      <c r="E83" s="121" t="str">
        <f t="shared" ref="E83" si="10">A83</f>
        <v>B3</v>
      </c>
      <c r="F83" s="121" t="str">
        <f t="shared" ref="F83" si="11">C83</f>
        <v>2.147 ATP + 2.637 UTP + 2.276 GTP + 2.940 CTP = 1 RNA + 10 pp</v>
      </c>
      <c r="G83" s="121" t="s">
        <v>1658</v>
      </c>
      <c r="H83" s="121" t="s">
        <v>1659</v>
      </c>
      <c r="I83" s="121">
        <f t="shared" si="9"/>
        <v>0</v>
      </c>
      <c r="J83" s="121" t="s">
        <v>1660</v>
      </c>
      <c r="K83" s="121">
        <v>0</v>
      </c>
      <c r="L83" s="121">
        <v>1</v>
      </c>
      <c r="M83" s="121">
        <v>1</v>
      </c>
      <c r="N83" s="121">
        <v>1</v>
      </c>
      <c r="O83" s="121">
        <v>1</v>
      </c>
      <c r="P83" s="121">
        <v>0.01</v>
      </c>
      <c r="R83" t="str">
        <f t="shared" si="6"/>
        <v>B3</v>
      </c>
      <c r="S83">
        <v>0</v>
      </c>
      <c r="T83">
        <v>0</v>
      </c>
    </row>
    <row r="84" spans="1:20">
      <c r="A84" s="38" t="str">
        <f>Biomass!A19</f>
        <v>B4</v>
      </c>
      <c r="B84" t="str">
        <f>Biomass!B19</f>
        <v>i</v>
      </c>
      <c r="C84" t="str">
        <f>Biomass!C19</f>
        <v>0.0476 PG + 0.1429 SQDG + 0.6666 MGDG + 0.1429 DGDG = 1 lip</v>
      </c>
      <c r="E84" s="121" t="str">
        <f t="shared" si="7"/>
        <v>B4</v>
      </c>
      <c r="F84" s="121" t="str">
        <f t="shared" si="8"/>
        <v>0.0476 PG + 0.1429 SQDG + 0.6666 MGDG + 0.1429 DGDG = 1 lip</v>
      </c>
      <c r="G84" s="121" t="s">
        <v>1658</v>
      </c>
      <c r="H84" s="121" t="s">
        <v>1659</v>
      </c>
      <c r="I84" s="121">
        <f t="shared" si="9"/>
        <v>0</v>
      </c>
      <c r="J84" s="121" t="s">
        <v>1660</v>
      </c>
      <c r="K84" s="121">
        <v>0</v>
      </c>
      <c r="L84" s="121">
        <v>1</v>
      </c>
      <c r="M84" s="121">
        <v>1</v>
      </c>
      <c r="N84" s="121">
        <v>1</v>
      </c>
      <c r="O84" s="121">
        <v>1</v>
      </c>
      <c r="P84" s="121">
        <v>0.01</v>
      </c>
      <c r="R84" t="str">
        <f t="shared" si="6"/>
        <v>B4</v>
      </c>
      <c r="S84">
        <f>0</f>
        <v>0</v>
      </c>
      <c r="T84">
        <v>0</v>
      </c>
    </row>
    <row r="85" spans="1:20">
      <c r="A85" t="str">
        <f>Biomass!A22</f>
        <v>B5</v>
      </c>
      <c r="B85" t="str">
        <f>Biomass!B22</f>
        <v>i</v>
      </c>
      <c r="C85" t="str">
        <f>Biomass!C22</f>
        <v>10 g1p + 10 ATP = 1 glycg + 10 ADP + 10 pp</v>
      </c>
      <c r="E85" s="121" t="str">
        <f t="shared" si="7"/>
        <v>B5</v>
      </c>
      <c r="F85" s="121" t="str">
        <f t="shared" si="8"/>
        <v>10 g1p + 10 ATP = 1 glycg + 10 ADP + 10 pp</v>
      </c>
      <c r="G85" s="121" t="s">
        <v>1658</v>
      </c>
      <c r="H85" s="121" t="s">
        <v>1659</v>
      </c>
      <c r="I85" s="121">
        <f t="shared" si="9"/>
        <v>0</v>
      </c>
      <c r="J85" s="121" t="s">
        <v>1660</v>
      </c>
      <c r="K85" s="121">
        <v>0</v>
      </c>
      <c r="L85" s="121">
        <v>1</v>
      </c>
      <c r="M85" s="121">
        <v>1</v>
      </c>
      <c r="N85" s="121">
        <v>1</v>
      </c>
      <c r="O85" s="121">
        <v>1</v>
      </c>
      <c r="P85" s="121">
        <v>0.01</v>
      </c>
      <c r="R85" t="str">
        <f t="shared" si="6"/>
        <v>B5</v>
      </c>
      <c r="S85">
        <f>0</f>
        <v>0</v>
      </c>
      <c r="T85">
        <v>0</v>
      </c>
    </row>
    <row r="86" spans="1:20">
      <c r="A86" t="str">
        <f>'Chlorophyll_&amp;_Photosynthesis'!A205</f>
        <v>CA</v>
      </c>
      <c r="B86" t="str">
        <f>'Chlorophyll_&amp;_Photosynthesis'!B205</f>
        <v>r</v>
      </c>
      <c r="C86" t="str">
        <f>'Chlorophyll_&amp;_Photosynthesis'!D205</f>
        <v>1 CO2 + 1 H2O = 1 HCO3- + 1 H+</v>
      </c>
      <c r="E86" s="121" t="str">
        <f t="shared" si="7"/>
        <v>CA</v>
      </c>
      <c r="F86" s="121" t="str">
        <f t="shared" si="8"/>
        <v>1 CO2 + 1 H2O = 1 HCO3- + 1 H+</v>
      </c>
      <c r="G86" s="121" t="s">
        <v>1658</v>
      </c>
      <c r="H86" s="121" t="s">
        <v>1659</v>
      </c>
      <c r="I86" s="121" t="str">
        <f t="shared" si="9"/>
        <v>-Inf</v>
      </c>
      <c r="J86" s="121" t="s">
        <v>1660</v>
      </c>
      <c r="K86" s="121">
        <v>0</v>
      </c>
      <c r="L86" s="121">
        <v>1</v>
      </c>
      <c r="M86" s="121">
        <v>1</v>
      </c>
      <c r="N86" s="121">
        <v>1</v>
      </c>
      <c r="O86" s="121">
        <v>1</v>
      </c>
      <c r="P86" s="121">
        <v>0.01</v>
      </c>
      <c r="R86" t="str">
        <f t="shared" si="6"/>
        <v>CA</v>
      </c>
      <c r="S86">
        <f>'Chlorophyll_&amp;_Photosynthesis'!M205</f>
        <v>234</v>
      </c>
      <c r="T86">
        <v>0</v>
      </c>
    </row>
    <row r="87" spans="1:20">
      <c r="A87" t="str">
        <f>'Chlorophyll_&amp;_Photosynthesis'!A170</f>
        <v>CBB1</v>
      </c>
      <c r="B87" t="str">
        <f>'Chlorophyll_&amp;_Photosynthesis'!B170</f>
        <v>i</v>
      </c>
      <c r="C87" t="str">
        <f>'Chlorophyll_&amp;_Photosynthesis'!D170</f>
        <v>1 rubp + 1 CO2 + 1 H2O = 2 3pg + 2 H+</v>
      </c>
      <c r="E87" s="121" t="str">
        <f t="shared" si="7"/>
        <v>CBB1</v>
      </c>
      <c r="F87" s="121" t="str">
        <f t="shared" si="8"/>
        <v>1 rubp + 1 CO2 + 1 H2O = 2 3pg + 2 H+</v>
      </c>
      <c r="G87" s="121" t="s">
        <v>1658</v>
      </c>
      <c r="H87" s="121" t="s">
        <v>1659</v>
      </c>
      <c r="I87" s="121">
        <f t="shared" si="9"/>
        <v>0</v>
      </c>
      <c r="J87" s="121" t="s">
        <v>1660</v>
      </c>
      <c r="K87" s="121">
        <v>0</v>
      </c>
      <c r="L87" s="121">
        <v>1</v>
      </c>
      <c r="M87" s="121">
        <v>1</v>
      </c>
      <c r="N87" s="121">
        <v>1</v>
      </c>
      <c r="O87" s="121">
        <v>1</v>
      </c>
      <c r="P87" s="121">
        <v>0.01</v>
      </c>
      <c r="R87" t="str">
        <f t="shared" si="6"/>
        <v>CBB1</v>
      </c>
      <c r="S87">
        <f>'Chlorophyll_&amp;_Photosynthesis'!M170+'Chlorophyll_&amp;_Photosynthesis'!M171</f>
        <v>816</v>
      </c>
      <c r="T87">
        <v>0</v>
      </c>
    </row>
    <row r="88" spans="1:20">
      <c r="A88" t="str">
        <f>'Chlorophyll_&amp;_Photosynthesis'!A175</f>
        <v>CBB2</v>
      </c>
      <c r="B88" t="str">
        <f>'Chlorophyll_&amp;_Photosynthesis'!B175</f>
        <v>i</v>
      </c>
      <c r="C88" t="str">
        <f>'Chlorophyll_&amp;_Photosynthesis'!D175</f>
        <v>1 13bpg + 1 NADPH + 1 H+ = 1 ga3p + 1 NADP+ + 1 p</v>
      </c>
      <c r="E88" s="121" t="str">
        <f t="shared" si="7"/>
        <v>CBB2</v>
      </c>
      <c r="F88" s="121" t="str">
        <f t="shared" si="8"/>
        <v>1 13bpg + 1 NADPH + 1 H+ = 1 ga3p + 1 NADP+ + 1 p</v>
      </c>
      <c r="G88" s="121" t="s">
        <v>1658</v>
      </c>
      <c r="H88" s="121" t="s">
        <v>1659</v>
      </c>
      <c r="I88" s="121">
        <f t="shared" si="9"/>
        <v>0</v>
      </c>
      <c r="J88" s="121" t="s">
        <v>1660</v>
      </c>
      <c r="K88" s="121">
        <v>0</v>
      </c>
      <c r="L88" s="121">
        <v>1</v>
      </c>
      <c r="M88" s="121">
        <v>1</v>
      </c>
      <c r="N88" s="121">
        <v>1</v>
      </c>
      <c r="O88" s="121">
        <v>1</v>
      </c>
      <c r="P88" s="121">
        <v>0.01</v>
      </c>
      <c r="R88" t="str">
        <f t="shared" si="6"/>
        <v>CBB2</v>
      </c>
      <c r="S88">
        <f>'Chlorophyll_&amp;_Photosynthesis'!M175</f>
        <v>458</v>
      </c>
      <c r="T88">
        <v>0</v>
      </c>
    </row>
    <row r="89" spans="1:20">
      <c r="A89" t="str">
        <f>'Chlorophyll_&amp;_Photosynthesis'!A188</f>
        <v>CBB3</v>
      </c>
      <c r="B89" t="str">
        <f>'Chlorophyll_&amp;_Photosynthesis'!B188</f>
        <v>r</v>
      </c>
      <c r="C89" t="str">
        <f>'Chlorophyll_&amp;_Photosynthesis'!D188</f>
        <v>1 dhap + 1 e4p = 1 shbp</v>
      </c>
      <c r="E89" s="121" t="str">
        <f t="shared" si="7"/>
        <v>CBB3</v>
      </c>
      <c r="F89" s="121" t="str">
        <f t="shared" si="8"/>
        <v>1 dhap + 1 e4p = 1 shbp</v>
      </c>
      <c r="G89" s="121" t="s">
        <v>1658</v>
      </c>
      <c r="H89" s="121" t="s">
        <v>1659</v>
      </c>
      <c r="I89" s="121" t="str">
        <f t="shared" si="9"/>
        <v>-Inf</v>
      </c>
      <c r="J89" s="121" t="s">
        <v>1660</v>
      </c>
      <c r="K89" s="121">
        <v>0</v>
      </c>
      <c r="L89" s="121">
        <v>1</v>
      </c>
      <c r="M89" s="121">
        <v>1</v>
      </c>
      <c r="N89" s="121">
        <v>1</v>
      </c>
      <c r="O89" s="121">
        <v>1</v>
      </c>
      <c r="P89" s="121">
        <v>0.01</v>
      </c>
      <c r="R89" t="str">
        <f t="shared" si="6"/>
        <v>CBB3</v>
      </c>
      <c r="S89">
        <f>'Chlorophyll_&amp;_Photosynthesis'!M188</f>
        <v>480</v>
      </c>
      <c r="T89">
        <v>0</v>
      </c>
    </row>
    <row r="90" spans="1:20">
      <c r="A90" t="str">
        <f>'Chlorophyll_&amp;_Photosynthesis'!A191</f>
        <v>CBB4</v>
      </c>
      <c r="B90" t="str">
        <f>'Chlorophyll_&amp;_Photosynthesis'!B191</f>
        <v>i</v>
      </c>
      <c r="C90" t="str">
        <f>'Chlorophyll_&amp;_Photosynthesis'!D191</f>
        <v>1 shbp + 1 H2O = 1 p + 1 sh7p</v>
      </c>
      <c r="E90" s="121" t="str">
        <f t="shared" si="7"/>
        <v>CBB4</v>
      </c>
      <c r="F90" s="121" t="str">
        <f t="shared" si="8"/>
        <v>1 shbp + 1 H2O = 1 p + 1 sh7p</v>
      </c>
      <c r="G90" s="121" t="s">
        <v>1658</v>
      </c>
      <c r="H90" s="121" t="s">
        <v>1659</v>
      </c>
      <c r="I90" s="121">
        <f t="shared" si="9"/>
        <v>0</v>
      </c>
      <c r="J90" s="121" t="s">
        <v>1660</v>
      </c>
      <c r="K90" s="121">
        <v>0</v>
      </c>
      <c r="L90" s="121">
        <v>1</v>
      </c>
      <c r="M90" s="121">
        <v>1</v>
      </c>
      <c r="N90" s="121">
        <v>1</v>
      </c>
      <c r="O90" s="121">
        <v>1</v>
      </c>
      <c r="P90" s="121">
        <v>0.01</v>
      </c>
      <c r="R90" t="str">
        <f t="shared" si="6"/>
        <v>CBB4</v>
      </c>
      <c r="S90">
        <f>'Chlorophyll_&amp;_Photosynthesis'!M191</f>
        <v>459</v>
      </c>
      <c r="T90">
        <v>0</v>
      </c>
    </row>
    <row r="91" spans="1:20">
      <c r="A91" t="str">
        <f>'Chlorophyll_&amp;_Photosynthesis'!A198</f>
        <v>CBB5</v>
      </c>
      <c r="B91" t="str">
        <f>'Chlorophyll_&amp;_Photosynthesis'!B198</f>
        <v>i</v>
      </c>
      <c r="C91" t="str">
        <f>'Chlorophyll_&amp;_Photosynthesis'!D198</f>
        <v>1 ru5p + 1 ATP = 1 rubp + 1 ADP + 1 H+</v>
      </c>
      <c r="E91" s="121" t="str">
        <f t="shared" si="7"/>
        <v>CBB5</v>
      </c>
      <c r="F91" s="121" t="str">
        <f t="shared" si="8"/>
        <v>1 ru5p + 1 ATP = 1 rubp + 1 ADP + 1 H+</v>
      </c>
      <c r="G91" s="121" t="s">
        <v>1658</v>
      </c>
      <c r="H91" s="121" t="s">
        <v>1659</v>
      </c>
      <c r="I91" s="121">
        <f t="shared" si="9"/>
        <v>0</v>
      </c>
      <c r="J91" s="121" t="s">
        <v>1660</v>
      </c>
      <c r="K91" s="121">
        <v>0</v>
      </c>
      <c r="L91" s="121">
        <v>1</v>
      </c>
      <c r="M91" s="121">
        <v>1</v>
      </c>
      <c r="N91" s="121">
        <v>1</v>
      </c>
      <c r="O91" s="121">
        <v>1</v>
      </c>
      <c r="P91" s="121">
        <v>0.01</v>
      </c>
      <c r="R91" t="str">
        <f t="shared" si="6"/>
        <v>CBB5</v>
      </c>
      <c r="S91">
        <f>'Chlorophyll_&amp;_Photosynthesis'!M198</f>
        <v>460</v>
      </c>
      <c r="T91">
        <v>0</v>
      </c>
    </row>
    <row r="92" spans="1:20">
      <c r="A92" t="str">
        <f>'Chlorophyll_&amp;_Photosynthesis'!A5</f>
        <v>CHL1</v>
      </c>
      <c r="B92" t="str">
        <f>'Chlorophyll_&amp;_Photosynthesis'!B5</f>
        <v>i</v>
      </c>
      <c r="C92" t="str">
        <f>'Chlorophyll_&amp;_Photosynthesis'!D5</f>
        <v>1 upphg + 4 H+ = 1 cppphg + 4 CO2</v>
      </c>
      <c r="E92" s="121" t="str">
        <f t="shared" si="7"/>
        <v>CHL1</v>
      </c>
      <c r="F92" s="121" t="str">
        <f t="shared" si="8"/>
        <v>1 upphg + 4 H+ = 1 cppphg + 4 CO2</v>
      </c>
      <c r="G92" s="121" t="s">
        <v>1658</v>
      </c>
      <c r="H92" s="121" t="s">
        <v>1659</v>
      </c>
      <c r="I92" s="121">
        <f t="shared" si="9"/>
        <v>0</v>
      </c>
      <c r="J92" s="121" t="s">
        <v>1660</v>
      </c>
      <c r="K92" s="121">
        <v>0</v>
      </c>
      <c r="L92" s="121">
        <v>1</v>
      </c>
      <c r="M92" s="121">
        <v>1</v>
      </c>
      <c r="N92" s="121">
        <v>1</v>
      </c>
      <c r="O92" s="121">
        <v>1</v>
      </c>
      <c r="P92" s="121">
        <v>0.01</v>
      </c>
      <c r="R92" t="str">
        <f t="shared" si="6"/>
        <v>CHL1</v>
      </c>
      <c r="S92">
        <f>'Chlorophyll_&amp;_Photosynthesis'!M5</f>
        <v>459</v>
      </c>
      <c r="T92" s="38">
        <v>0</v>
      </c>
    </row>
    <row r="93" spans="1:20">
      <c r="A93" s="35" t="str">
        <f>'Chlorophyll_&amp;_Photosynthesis'!A8</f>
        <v>CHL2</v>
      </c>
      <c r="B93" t="str">
        <f>'Chlorophyll_&amp;_Photosynthesis'!B8</f>
        <v>i</v>
      </c>
      <c r="C93" t="str">
        <f>'Chlorophyll_&amp;_Photosynthesis'!D8</f>
        <v>1 cppphg + 1 O2 + 2 H+ = 1 ppphg + 2 CO2 + 2 H2O</v>
      </c>
      <c r="E93" s="121" t="str">
        <f t="shared" si="7"/>
        <v>CHL2</v>
      </c>
      <c r="F93" s="121" t="str">
        <f t="shared" si="8"/>
        <v>1 cppphg + 1 O2 + 2 H+ = 1 ppphg + 2 CO2 + 2 H2O</v>
      </c>
      <c r="G93" s="121" t="s">
        <v>1658</v>
      </c>
      <c r="H93" s="121" t="s">
        <v>1659</v>
      </c>
      <c r="I93" s="121">
        <f t="shared" si="9"/>
        <v>0</v>
      </c>
      <c r="J93" s="121" t="s">
        <v>1660</v>
      </c>
      <c r="K93" s="121">
        <v>0</v>
      </c>
      <c r="L93" s="121">
        <v>1</v>
      </c>
      <c r="M93" s="121">
        <v>1</v>
      </c>
      <c r="N93" s="121">
        <v>1</v>
      </c>
      <c r="O93" s="121">
        <v>1</v>
      </c>
      <c r="P93" s="121">
        <v>0.01</v>
      </c>
      <c r="R93" t="str">
        <f t="shared" si="6"/>
        <v>CHL2</v>
      </c>
      <c r="S93">
        <f>'Chlorophyll_&amp;_Photosynthesis'!M8+'Chlorophyll_&amp;_Photosynthesis'!M9+'Chlorophyll_&amp;_Photosynthesis'!M10</f>
        <v>1700</v>
      </c>
      <c r="T93" s="38">
        <v>0</v>
      </c>
    </row>
    <row r="94" spans="1:20">
      <c r="A94" s="35" t="str">
        <f>'Chlorophyll_&amp;_Photosynthesis'!A12</f>
        <v>CHL3</v>
      </c>
      <c r="B94" t="str">
        <f>'Chlorophyll_&amp;_Photosynthesis'!B12</f>
        <v>i</v>
      </c>
      <c r="C94" t="str">
        <f>'Chlorophyll_&amp;_Photosynthesis'!D12</f>
        <v>1 ppphg + 3 O2 = 1 ppph + 3 H2O2</v>
      </c>
      <c r="E94" s="121" t="str">
        <f t="shared" si="7"/>
        <v>CHL3</v>
      </c>
      <c r="F94" s="121" t="str">
        <f t="shared" si="8"/>
        <v>1 ppphg + 3 O2 = 1 ppph + 3 H2O2</v>
      </c>
      <c r="G94" s="121" t="s">
        <v>1658</v>
      </c>
      <c r="H94" s="121" t="s">
        <v>1659</v>
      </c>
      <c r="I94" s="121">
        <f t="shared" si="9"/>
        <v>0</v>
      </c>
      <c r="J94" s="121" t="s">
        <v>1660</v>
      </c>
      <c r="K94" s="121">
        <v>0</v>
      </c>
      <c r="L94" s="121">
        <v>1</v>
      </c>
      <c r="M94" s="121">
        <v>1</v>
      </c>
      <c r="N94" s="121">
        <v>1</v>
      </c>
      <c r="O94" s="121">
        <v>1</v>
      </c>
      <c r="P94" s="121">
        <v>0.01</v>
      </c>
      <c r="R94" t="str">
        <f t="shared" si="6"/>
        <v>CHL3</v>
      </c>
      <c r="S94">
        <f>'Chlorophyll_&amp;_Photosynthesis'!M12+'Chlorophyll_&amp;_Photosynthesis'!M13</f>
        <v>1043</v>
      </c>
      <c r="T94" s="38">
        <v>0</v>
      </c>
    </row>
    <row r="95" spans="1:20">
      <c r="A95" s="35" t="str">
        <f>'Chlorophyll_&amp;_Photosynthesis'!A15</f>
        <v>CHL4</v>
      </c>
      <c r="B95" t="str">
        <f>'Chlorophyll_&amp;_Photosynthesis'!B15</f>
        <v>r</v>
      </c>
      <c r="C95" t="str">
        <f>'Chlorophyll_&amp;_Photosynthesis'!D15</f>
        <v>1 ATP + 1 ppph + 1 Mg2+ + 1 H2O = 1 Mppph + 1 p + 1 ADP + 3 H+</v>
      </c>
      <c r="E95" s="121" t="str">
        <f t="shared" si="7"/>
        <v>CHL4</v>
      </c>
      <c r="F95" s="121" t="str">
        <f t="shared" si="8"/>
        <v>1 ATP + 1 ppph + 1 Mg2+ + 1 H2O = 1 Mppph + 1 p + 1 ADP + 3 H+</v>
      </c>
      <c r="G95" s="121" t="s">
        <v>1658</v>
      </c>
      <c r="H95" s="121" t="s">
        <v>1659</v>
      </c>
      <c r="I95" s="121" t="str">
        <f t="shared" si="9"/>
        <v>-Inf</v>
      </c>
      <c r="J95" s="121" t="s">
        <v>1660</v>
      </c>
      <c r="K95" s="121">
        <v>0</v>
      </c>
      <c r="L95" s="121">
        <v>1</v>
      </c>
      <c r="M95" s="121">
        <v>1</v>
      </c>
      <c r="N95" s="121">
        <v>1</v>
      </c>
      <c r="O95" s="121">
        <v>1</v>
      </c>
      <c r="P95" s="121">
        <v>0.01</v>
      </c>
      <c r="R95" t="str">
        <f t="shared" si="6"/>
        <v>CHL4</v>
      </c>
      <c r="S95" s="38">
        <f>'Chlorophyll_&amp;_Photosynthesis'!M15+'Chlorophyll_&amp;_Photosynthesis'!M16+'Chlorophyll_&amp;_Photosynthesis'!M17</f>
        <v>3215</v>
      </c>
      <c r="T95" s="38">
        <v>0</v>
      </c>
    </row>
    <row r="96" spans="1:20">
      <c r="A96" s="35" t="str">
        <f>'Chlorophyll_&amp;_Photosynthesis'!A19</f>
        <v>CHL5</v>
      </c>
      <c r="B96" t="str">
        <f>'Chlorophyll_&amp;_Photosynthesis'!B19</f>
        <v>r</v>
      </c>
      <c r="C96" t="str">
        <f>'Chlorophyll_&amp;_Photosynthesis'!D19</f>
        <v>1 Mppph + 1 adM = 1 adhC + 1 Mpmme</v>
      </c>
      <c r="E96" s="121" t="str">
        <f t="shared" si="7"/>
        <v>CHL5</v>
      </c>
      <c r="F96" s="121" t="str">
        <f t="shared" si="8"/>
        <v>1 Mppph + 1 adM = 1 adhC + 1 Mpmme</v>
      </c>
      <c r="G96" s="121" t="s">
        <v>1658</v>
      </c>
      <c r="H96" s="121" t="s">
        <v>1659</v>
      </c>
      <c r="I96" s="121" t="str">
        <f t="shared" si="9"/>
        <v>-Inf</v>
      </c>
      <c r="J96" s="121" t="s">
        <v>1660</v>
      </c>
      <c r="K96" s="121">
        <v>0</v>
      </c>
      <c r="L96" s="121">
        <v>1</v>
      </c>
      <c r="M96" s="121">
        <v>1</v>
      </c>
      <c r="N96" s="121">
        <v>1</v>
      </c>
      <c r="O96" s="121">
        <v>1</v>
      </c>
      <c r="P96" s="121">
        <v>0.01</v>
      </c>
      <c r="R96" t="str">
        <f t="shared" si="6"/>
        <v>CHL5</v>
      </c>
      <c r="S96">
        <f>'Chlorophyll_&amp;_Photosynthesis'!M19</f>
        <v>333</v>
      </c>
      <c r="T96" s="38">
        <v>0</v>
      </c>
    </row>
    <row r="97" spans="1:20">
      <c r="A97" s="35" t="str">
        <f>'Chlorophyll_&amp;_Photosynthesis'!A22</f>
        <v>CHL6</v>
      </c>
      <c r="B97" t="str">
        <f>'Chlorophyll_&amp;_Photosynthesis'!B22</f>
        <v>i</v>
      </c>
      <c r="C97" t="str">
        <f>'Chlorophyll_&amp;_Photosynthesis'!D22</f>
        <v>1 Mpmme + 3 NADPH + 3 O2 + 2 H+ = 1 dvpchd + 3 NADP+ + 5 H2O</v>
      </c>
      <c r="E97" s="121" t="str">
        <f t="shared" si="7"/>
        <v>CHL6</v>
      </c>
      <c r="F97" s="121" t="str">
        <f t="shared" si="8"/>
        <v>1 Mpmme + 3 NADPH + 3 O2 + 2 H+ = 1 dvpchd + 3 NADP+ + 5 H2O</v>
      </c>
      <c r="G97" s="121" t="s">
        <v>1658</v>
      </c>
      <c r="H97" s="121" t="s">
        <v>1659</v>
      </c>
      <c r="I97" s="121">
        <f t="shared" si="9"/>
        <v>0</v>
      </c>
      <c r="J97" s="121" t="s">
        <v>1660</v>
      </c>
      <c r="K97" s="121">
        <v>0</v>
      </c>
      <c r="L97" s="121">
        <v>1</v>
      </c>
      <c r="M97" s="121">
        <v>1</v>
      </c>
      <c r="N97" s="121">
        <v>1</v>
      </c>
      <c r="O97" s="121">
        <v>1</v>
      </c>
      <c r="P97" s="121">
        <v>0.01</v>
      </c>
      <c r="R97" t="str">
        <f t="shared" si="6"/>
        <v>CHL6</v>
      </c>
      <c r="S97">
        <f>'Chlorophyll_&amp;_Photosynthesis'!M22+'Chlorophyll_&amp;_Photosynthesis'!M23</f>
        <v>1088</v>
      </c>
      <c r="T97" s="38">
        <v>0</v>
      </c>
    </row>
    <row r="98" spans="1:20">
      <c r="A98" s="35" t="str">
        <f>'Chlorophyll_&amp;_Photosynthesis'!A25</f>
        <v>CHL7</v>
      </c>
      <c r="B98" t="str">
        <f>'Chlorophyll_&amp;_Photosynthesis'!B25</f>
        <v>r</v>
      </c>
      <c r="C98" t="str">
        <f>'Chlorophyll_&amp;_Photosynthesis'!D25</f>
        <v>1 dvpchd + 1 NADPH + 1 H+ = 1 pchd + 1 NADP+</v>
      </c>
      <c r="E98" s="121" t="str">
        <f t="shared" si="7"/>
        <v>CHL7</v>
      </c>
      <c r="F98" s="121" t="str">
        <f t="shared" si="8"/>
        <v>1 dvpchd + 1 NADPH + 1 H+ = 1 pchd + 1 NADP+</v>
      </c>
      <c r="G98" s="121" t="s">
        <v>1658</v>
      </c>
      <c r="H98" s="121" t="s">
        <v>1659</v>
      </c>
      <c r="I98" s="121" t="str">
        <f t="shared" si="9"/>
        <v>-Inf</v>
      </c>
      <c r="J98" s="121" t="s">
        <v>1660</v>
      </c>
      <c r="K98" s="121">
        <v>0</v>
      </c>
      <c r="L98" s="121">
        <v>1</v>
      </c>
      <c r="M98" s="121">
        <v>1</v>
      </c>
      <c r="N98" s="121">
        <v>1</v>
      </c>
      <c r="O98" s="121">
        <v>1</v>
      </c>
      <c r="P98" s="121">
        <v>0.01</v>
      </c>
      <c r="R98" t="str">
        <f t="shared" si="6"/>
        <v>CHL7</v>
      </c>
      <c r="S98">
        <f>'Chlorophyll_&amp;_Photosynthesis'!M25</f>
        <v>552</v>
      </c>
      <c r="T98" s="38">
        <v>0</v>
      </c>
    </row>
    <row r="99" spans="1:20">
      <c r="A99" t="str">
        <f>'Chlorophyll_&amp;_Photosynthesis'!A28</f>
        <v>CHL8</v>
      </c>
      <c r="B99" t="str">
        <f>'Chlorophyll_&amp;_Photosynthesis'!B28</f>
        <v>r</v>
      </c>
      <c r="C99" t="str">
        <f>'Chlorophyll_&amp;_Photosynthesis'!D28</f>
        <v>1 pchd + 1 NADPH + 1 H+ = 1 chd + 1 NADP+</v>
      </c>
      <c r="E99" s="121" t="str">
        <f t="shared" si="7"/>
        <v>CHL8</v>
      </c>
      <c r="F99" s="121" t="str">
        <f t="shared" si="8"/>
        <v>1 pchd + 1 NADPH + 1 H+ = 1 chd + 1 NADP+</v>
      </c>
      <c r="G99" s="121" t="s">
        <v>1658</v>
      </c>
      <c r="H99" s="121" t="s">
        <v>1659</v>
      </c>
      <c r="I99" s="121" t="str">
        <f t="shared" si="9"/>
        <v>-Inf</v>
      </c>
      <c r="J99" s="121" t="s">
        <v>1660</v>
      </c>
      <c r="K99" s="121">
        <v>0</v>
      </c>
      <c r="L99" s="121">
        <v>1</v>
      </c>
      <c r="M99" s="121">
        <v>1</v>
      </c>
      <c r="N99" s="121">
        <v>1</v>
      </c>
      <c r="O99" s="121">
        <v>1</v>
      </c>
      <c r="P99" s="121">
        <v>0.01</v>
      </c>
      <c r="R99" t="str">
        <f t="shared" si="6"/>
        <v>CHL8</v>
      </c>
      <c r="S99">
        <f>'Chlorophyll_&amp;_Photosynthesis'!M28+'Chlorophyll_&amp;_Photosynthesis'!M29</f>
        <v>1067</v>
      </c>
      <c r="T99" s="38">
        <v>0</v>
      </c>
    </row>
    <row r="100" spans="1:20">
      <c r="A100" t="str">
        <f>'Chlorophyll_&amp;_Photosynthesis'!A31</f>
        <v>CHL9</v>
      </c>
      <c r="B100" t="str">
        <f>'Chlorophyll_&amp;_Photosynthesis'!B31</f>
        <v>r</v>
      </c>
      <c r="C100" t="str">
        <f>'Chlorophyll_&amp;_Photosynthesis'!D31</f>
        <v>1 chd + 1 phdp + 1 H+ = 1 chl + 1 pp</v>
      </c>
      <c r="E100" s="121" t="str">
        <f t="shared" si="7"/>
        <v>CHL9</v>
      </c>
      <c r="F100" s="121" t="str">
        <f t="shared" si="8"/>
        <v>1 chd + 1 phdp + 1 H+ = 1 chl + 1 pp</v>
      </c>
      <c r="G100" s="121" t="s">
        <v>1658</v>
      </c>
      <c r="H100" s="121" t="s">
        <v>1659</v>
      </c>
      <c r="I100" s="121" t="str">
        <f t="shared" si="9"/>
        <v>-Inf</v>
      </c>
      <c r="J100" s="121" t="s">
        <v>1660</v>
      </c>
      <c r="K100" s="121">
        <v>0</v>
      </c>
      <c r="L100" s="121">
        <v>1</v>
      </c>
      <c r="M100" s="121">
        <v>1</v>
      </c>
      <c r="N100" s="121">
        <v>1</v>
      </c>
      <c r="O100" s="121">
        <v>1</v>
      </c>
      <c r="P100" s="121">
        <v>0.01</v>
      </c>
      <c r="R100" t="str">
        <f t="shared" si="6"/>
        <v>CHL9</v>
      </c>
      <c r="S100">
        <f>'Chlorophyll_&amp;_Photosynthesis'!M31</f>
        <v>423</v>
      </c>
      <c r="T100" s="38">
        <v>0</v>
      </c>
    </row>
    <row r="101" spans="1:20">
      <c r="A101" t="str">
        <f>'Chlorophyll_&amp;_Photosynthesis'!A35</f>
        <v>CHL10</v>
      </c>
      <c r="B101" t="str">
        <f>'Chlorophyll_&amp;_Photosynthesis'!B35</f>
        <v>r</v>
      </c>
      <c r="C101" t="str">
        <f>'Chlorophyll_&amp;_Photosynthesis'!D35</f>
        <v>1 tE + 1 E + 1 ATP + 1 H+ = 1 EtE + 1 pp + 1 AMP</v>
      </c>
      <c r="E101" s="121" t="str">
        <f t="shared" si="7"/>
        <v>CHL10</v>
      </c>
      <c r="F101" s="121" t="str">
        <f t="shared" si="8"/>
        <v>1 tE + 1 E + 1 ATP + 1 H+ = 1 EtE + 1 pp + 1 AMP</v>
      </c>
      <c r="G101" s="121" t="s">
        <v>1658</v>
      </c>
      <c r="H101" s="121" t="s">
        <v>1659</v>
      </c>
      <c r="I101" s="121" t="str">
        <f t="shared" si="9"/>
        <v>-Inf</v>
      </c>
      <c r="J101" s="121" t="s">
        <v>1660</v>
      </c>
      <c r="K101" s="121">
        <v>0</v>
      </c>
      <c r="L101" s="121">
        <v>1</v>
      </c>
      <c r="M101" s="121">
        <v>1</v>
      </c>
      <c r="N101" s="121">
        <v>1</v>
      </c>
      <c r="O101" s="121">
        <v>1</v>
      </c>
      <c r="P101" s="121">
        <v>0.01</v>
      </c>
      <c r="R101" t="str">
        <f t="shared" si="6"/>
        <v>CHL10</v>
      </c>
      <c r="S101">
        <f>'Chlorophyll_&amp;_Photosynthesis'!M35</f>
        <v>680</v>
      </c>
      <c r="T101" s="38">
        <v>0</v>
      </c>
    </row>
    <row r="102" spans="1:20">
      <c r="A102" t="str">
        <f>'Chlorophyll_&amp;_Photosynthesis'!A38</f>
        <v>CHL11</v>
      </c>
      <c r="B102" t="str">
        <f>'Chlorophyll_&amp;_Photosynthesis'!B38</f>
        <v>r</v>
      </c>
      <c r="C102" t="str">
        <f>'Chlorophyll_&amp;_Photosynthesis'!D38</f>
        <v>1 EtE + 1 NADPH = 1 E1sa + 1 NADP+ + 1 tE</v>
      </c>
      <c r="E102" s="121" t="str">
        <f t="shared" si="7"/>
        <v>CHL11</v>
      </c>
      <c r="F102" s="121" t="str">
        <f t="shared" si="8"/>
        <v>1 EtE + 1 NADPH = 1 E1sa + 1 NADP+ + 1 tE</v>
      </c>
      <c r="G102" s="121" t="s">
        <v>1658</v>
      </c>
      <c r="H102" s="121" t="s">
        <v>1659</v>
      </c>
      <c r="I102" s="121" t="str">
        <f t="shared" si="9"/>
        <v>-Inf</v>
      </c>
      <c r="J102" s="121" t="s">
        <v>1660</v>
      </c>
      <c r="K102" s="121">
        <v>0</v>
      </c>
      <c r="L102" s="121">
        <v>1</v>
      </c>
      <c r="M102" s="121">
        <v>1</v>
      </c>
      <c r="N102" s="121">
        <v>1</v>
      </c>
      <c r="O102" s="121">
        <v>1</v>
      </c>
      <c r="P102" s="121">
        <v>0.01</v>
      </c>
      <c r="R102" t="str">
        <f t="shared" si="6"/>
        <v>CHL11</v>
      </c>
      <c r="S102">
        <f>'Chlorophyll_&amp;_Photosynthesis'!M38</f>
        <v>606</v>
      </c>
      <c r="T102" s="38">
        <v>0</v>
      </c>
    </row>
    <row r="103" spans="1:20">
      <c r="A103" t="str">
        <f>'Chlorophyll_&amp;_Photosynthesis'!A41</f>
        <v>CHL12</v>
      </c>
      <c r="B103" t="str">
        <f>'Chlorophyll_&amp;_Photosynthesis'!B41</f>
        <v>r</v>
      </c>
      <c r="C103" t="str">
        <f>'Chlorophyll_&amp;_Photosynthesis'!D41</f>
        <v>1 E1sa = 1 alev</v>
      </c>
      <c r="E103" s="121" t="str">
        <f t="shared" si="7"/>
        <v>CHL12</v>
      </c>
      <c r="F103" s="121" t="str">
        <f t="shared" si="8"/>
        <v>1 E1sa = 1 alev</v>
      </c>
      <c r="G103" s="121" t="s">
        <v>1658</v>
      </c>
      <c r="H103" s="121" t="s">
        <v>1659</v>
      </c>
      <c r="I103" s="121" t="str">
        <f t="shared" si="9"/>
        <v>-Inf</v>
      </c>
      <c r="J103" s="121" t="s">
        <v>1660</v>
      </c>
      <c r="K103" s="121">
        <v>0</v>
      </c>
      <c r="L103" s="121">
        <v>1</v>
      </c>
      <c r="M103" s="121">
        <v>1</v>
      </c>
      <c r="N103" s="121">
        <v>1</v>
      </c>
      <c r="O103" s="121">
        <v>1</v>
      </c>
      <c r="P103" s="121">
        <v>0.01</v>
      </c>
      <c r="R103" t="str">
        <f t="shared" si="6"/>
        <v>CHL12</v>
      </c>
      <c r="S103">
        <f>'Chlorophyll_&amp;_Photosynthesis'!M41</f>
        <v>545</v>
      </c>
      <c r="T103" s="38">
        <v>0</v>
      </c>
    </row>
    <row r="104" spans="1:20">
      <c r="A104" t="str">
        <f>'Chlorophyll_&amp;_Photosynthesis'!A44</f>
        <v>CHL13</v>
      </c>
      <c r="B104" t="str">
        <f>'Chlorophyll_&amp;_Photosynthesis'!B44</f>
        <v>i</v>
      </c>
      <c r="C104" t="str">
        <f>'Chlorophyll_&amp;_Photosynthesis'!D44</f>
        <v>2 alev = 1 pbg + 2 H2O + 1 H+</v>
      </c>
      <c r="E104" s="121" t="str">
        <f t="shared" si="7"/>
        <v>CHL13</v>
      </c>
      <c r="F104" s="121" t="str">
        <f t="shared" si="8"/>
        <v>2 alev = 1 pbg + 2 H2O + 1 H+</v>
      </c>
      <c r="G104" s="121" t="s">
        <v>1658</v>
      </c>
      <c r="H104" s="121" t="s">
        <v>1659</v>
      </c>
      <c r="I104" s="121">
        <f t="shared" si="9"/>
        <v>0</v>
      </c>
      <c r="J104" s="121" t="s">
        <v>1660</v>
      </c>
      <c r="K104" s="121">
        <v>0</v>
      </c>
      <c r="L104" s="121">
        <v>1</v>
      </c>
      <c r="M104" s="121">
        <v>1</v>
      </c>
      <c r="N104" s="121">
        <v>1</v>
      </c>
      <c r="O104" s="121">
        <v>1</v>
      </c>
      <c r="P104" s="121">
        <v>0.01</v>
      </c>
      <c r="R104" t="str">
        <f t="shared" si="6"/>
        <v>CHL13</v>
      </c>
      <c r="S104">
        <f>'Chlorophyll_&amp;_Photosynthesis'!M44</f>
        <v>435</v>
      </c>
      <c r="T104" s="38">
        <v>0</v>
      </c>
    </row>
    <row r="105" spans="1:20">
      <c r="A105" t="str">
        <f>'Chlorophyll_&amp;_Photosynthesis'!A47</f>
        <v>CHL14</v>
      </c>
      <c r="B105" t="str">
        <f>'Chlorophyll_&amp;_Photosynthesis'!B47</f>
        <v>i</v>
      </c>
      <c r="C105" t="str">
        <f>'Chlorophyll_&amp;_Photosynthesis'!D47</f>
        <v>4 pbg + 1 H2O = 4 NH4+ + 1 hmb</v>
      </c>
      <c r="E105" s="121" t="str">
        <f t="shared" si="7"/>
        <v>CHL14</v>
      </c>
      <c r="F105" s="121" t="str">
        <f t="shared" si="8"/>
        <v>4 pbg + 1 H2O = 4 NH4+ + 1 hmb</v>
      </c>
      <c r="G105" s="121" t="s">
        <v>1658</v>
      </c>
      <c r="H105" s="121" t="s">
        <v>1659</v>
      </c>
      <c r="I105" s="121">
        <f t="shared" si="9"/>
        <v>0</v>
      </c>
      <c r="J105" s="121" t="s">
        <v>1660</v>
      </c>
      <c r="K105" s="121">
        <v>0</v>
      </c>
      <c r="L105" s="121">
        <v>1</v>
      </c>
      <c r="M105" s="121">
        <v>1</v>
      </c>
      <c r="N105" s="121">
        <v>1</v>
      </c>
      <c r="O105" s="121">
        <v>1</v>
      </c>
      <c r="P105" s="121">
        <v>0.01</v>
      </c>
      <c r="R105" t="str">
        <f t="shared" si="6"/>
        <v>CHL14</v>
      </c>
      <c r="S105">
        <f>'Chlorophyll_&amp;_Photosynthesis'!M47</f>
        <v>440</v>
      </c>
      <c r="T105" s="38">
        <v>0</v>
      </c>
    </row>
    <row r="106" spans="1:20">
      <c r="A106" t="str">
        <f>'Chlorophyll_&amp;_Photosynthesis'!A50</f>
        <v>CHL15</v>
      </c>
      <c r="B106" t="str">
        <f>'Chlorophyll_&amp;_Photosynthesis'!B50</f>
        <v>r</v>
      </c>
      <c r="C106" t="str">
        <f>'Chlorophyll_&amp;_Photosynthesis'!D50</f>
        <v>1 hmb = 1 upphg + 1 H2O</v>
      </c>
      <c r="E106" s="121" t="str">
        <f t="shared" si="7"/>
        <v>CHL15</v>
      </c>
      <c r="F106" s="121" t="str">
        <f t="shared" si="8"/>
        <v>1 hmb = 1 upphg + 1 H2O</v>
      </c>
      <c r="G106" s="121" t="s">
        <v>1658</v>
      </c>
      <c r="H106" s="121" t="s">
        <v>1659</v>
      </c>
      <c r="I106" s="121" t="str">
        <f t="shared" si="9"/>
        <v>-Inf</v>
      </c>
      <c r="J106" s="121" t="s">
        <v>1660</v>
      </c>
      <c r="K106" s="121">
        <v>0</v>
      </c>
      <c r="L106" s="121">
        <v>1</v>
      </c>
      <c r="M106" s="121">
        <v>1</v>
      </c>
      <c r="N106" s="121">
        <v>1</v>
      </c>
      <c r="O106" s="121">
        <v>1</v>
      </c>
      <c r="P106" s="121">
        <v>0.01</v>
      </c>
      <c r="R106" t="str">
        <f t="shared" si="6"/>
        <v>CHL15</v>
      </c>
      <c r="S106">
        <f>'Chlorophyll_&amp;_Photosynthesis'!M50</f>
        <v>652</v>
      </c>
      <c r="T106" s="38">
        <v>0</v>
      </c>
    </row>
    <row r="107" spans="1:20">
      <c r="A107" t="str">
        <f>'Chlorophyll_&amp;_Photosynthesis'!A54</f>
        <v>CHL16</v>
      </c>
      <c r="B107" t="str">
        <f>'Chlorophyll_&amp;_Photosynthesis'!B54</f>
        <v>r</v>
      </c>
      <c r="C107" t="str">
        <f>'Chlorophyll_&amp;_Photosynthesis'!D54</f>
        <v>1 pyr + 1 ga3p + 1 H+ = 1 dxup + 1 CO2</v>
      </c>
      <c r="E107" s="121" t="str">
        <f t="shared" si="7"/>
        <v>CHL16</v>
      </c>
      <c r="F107" s="121" t="str">
        <f t="shared" si="8"/>
        <v>1 pyr + 1 ga3p + 1 H+ = 1 dxup + 1 CO2</v>
      </c>
      <c r="G107" s="121" t="s">
        <v>1658</v>
      </c>
      <c r="H107" s="121" t="s">
        <v>1659</v>
      </c>
      <c r="I107" s="121" t="str">
        <f t="shared" si="9"/>
        <v>-Inf</v>
      </c>
      <c r="J107" s="121" t="s">
        <v>1660</v>
      </c>
      <c r="K107" s="121">
        <v>0</v>
      </c>
      <c r="L107" s="121">
        <v>1</v>
      </c>
      <c r="M107" s="121">
        <v>1</v>
      </c>
      <c r="N107" s="121">
        <v>1</v>
      </c>
      <c r="O107" s="121">
        <v>1</v>
      </c>
      <c r="P107" s="121">
        <v>0.01</v>
      </c>
      <c r="R107" t="str">
        <f t="shared" si="6"/>
        <v>CHL16</v>
      </c>
      <c r="S107">
        <f>'Chlorophyll_&amp;_Photosynthesis'!M54</f>
        <v>842</v>
      </c>
      <c r="T107" s="38">
        <v>0</v>
      </c>
    </row>
    <row r="108" spans="1:20">
      <c r="A108" t="str">
        <f>'Chlorophyll_&amp;_Photosynthesis'!A57</f>
        <v>CHL17</v>
      </c>
      <c r="B108" t="str">
        <f>'Chlorophyll_&amp;_Photosynthesis'!B57</f>
        <v>i</v>
      </c>
      <c r="C108" t="str">
        <f>'Chlorophyll_&amp;_Photosynthesis'!D57</f>
        <v>1 dxup + 1 NADPH + 1 H+ = 1 mep + 1 NADP+</v>
      </c>
      <c r="E108" s="121" t="str">
        <f t="shared" si="7"/>
        <v>CHL17</v>
      </c>
      <c r="F108" s="121" t="str">
        <f t="shared" si="8"/>
        <v>1 dxup + 1 NADPH + 1 H+ = 1 mep + 1 NADP+</v>
      </c>
      <c r="G108" s="121" t="s">
        <v>1658</v>
      </c>
      <c r="H108" s="121" t="s">
        <v>1659</v>
      </c>
      <c r="I108" s="121">
        <f t="shared" si="9"/>
        <v>0</v>
      </c>
      <c r="J108" s="121" t="s">
        <v>1660</v>
      </c>
      <c r="K108" s="121">
        <v>0</v>
      </c>
      <c r="L108" s="121">
        <v>1</v>
      </c>
      <c r="M108" s="121">
        <v>1</v>
      </c>
      <c r="N108" s="121">
        <v>1</v>
      </c>
      <c r="O108" s="121">
        <v>1</v>
      </c>
      <c r="P108" s="121">
        <v>0.01</v>
      </c>
      <c r="R108" t="str">
        <f t="shared" si="6"/>
        <v>CHL17</v>
      </c>
      <c r="S108">
        <f>'Chlorophyll_&amp;_Photosynthesis'!M57</f>
        <v>525</v>
      </c>
      <c r="T108" s="38">
        <v>0</v>
      </c>
    </row>
    <row r="109" spans="1:20">
      <c r="A109" t="str">
        <f>'Chlorophyll_&amp;_Photosynthesis'!A60</f>
        <v>CHL18</v>
      </c>
      <c r="B109" t="str">
        <f>'Chlorophyll_&amp;_Photosynthesis'!B60</f>
        <v>r</v>
      </c>
      <c r="C109" t="str">
        <f>'Chlorophyll_&amp;_Photosynthesis'!D60</f>
        <v>1 mep + 1 CTP + 1 H+ = 1 cdpme + 1 pp</v>
      </c>
      <c r="E109" s="121" t="str">
        <f t="shared" si="7"/>
        <v>CHL18</v>
      </c>
      <c r="F109" s="121" t="str">
        <f t="shared" si="8"/>
        <v>1 mep + 1 CTP + 1 H+ = 1 cdpme + 1 pp</v>
      </c>
      <c r="G109" s="121" t="s">
        <v>1658</v>
      </c>
      <c r="H109" s="121" t="s">
        <v>1659</v>
      </c>
      <c r="I109" s="121" t="str">
        <f t="shared" si="9"/>
        <v>-Inf</v>
      </c>
      <c r="J109" s="121" t="s">
        <v>1660</v>
      </c>
      <c r="K109" s="121">
        <v>0</v>
      </c>
      <c r="L109" s="121">
        <v>1</v>
      </c>
      <c r="M109" s="121">
        <v>1</v>
      </c>
      <c r="N109" s="121">
        <v>1</v>
      </c>
      <c r="O109" s="121">
        <v>1</v>
      </c>
      <c r="P109" s="121">
        <v>0.01</v>
      </c>
      <c r="R109" t="str">
        <f t="shared" si="6"/>
        <v>CHL18</v>
      </c>
      <c r="S109">
        <f>'Chlorophyll_&amp;_Photosynthesis'!M60</f>
        <v>323</v>
      </c>
      <c r="T109" s="38">
        <v>0</v>
      </c>
    </row>
    <row r="110" spans="1:20">
      <c r="A110" t="str">
        <f>'Chlorophyll_&amp;_Photosynthesis'!A63</f>
        <v>CHL19</v>
      </c>
      <c r="B110" t="str">
        <f>'Chlorophyll_&amp;_Photosynthesis'!B63</f>
        <v>i</v>
      </c>
      <c r="C110" t="str">
        <f>'Chlorophyll_&amp;_Photosynthesis'!D63</f>
        <v>1 cdpme + 1 ATP = 1 pcdpme + 1 ADP + 1 H+</v>
      </c>
      <c r="E110" s="121" t="str">
        <f t="shared" si="7"/>
        <v>CHL19</v>
      </c>
      <c r="F110" s="121" t="str">
        <f t="shared" si="8"/>
        <v>1 cdpme + 1 ATP = 1 pcdpme + 1 ADP + 1 H+</v>
      </c>
      <c r="G110" s="121" t="s">
        <v>1658</v>
      </c>
      <c r="H110" s="121" t="s">
        <v>1659</v>
      </c>
      <c r="I110" s="121">
        <f t="shared" si="9"/>
        <v>0</v>
      </c>
      <c r="J110" s="121" t="s">
        <v>1660</v>
      </c>
      <c r="K110" s="121">
        <v>0</v>
      </c>
      <c r="L110" s="121">
        <v>1</v>
      </c>
      <c r="M110" s="121">
        <v>1</v>
      </c>
      <c r="N110" s="121">
        <v>1</v>
      </c>
      <c r="O110" s="121">
        <v>1</v>
      </c>
      <c r="P110" s="121">
        <v>0.01</v>
      </c>
      <c r="R110" t="str">
        <f t="shared" si="6"/>
        <v>CHL19</v>
      </c>
      <c r="S110">
        <f>'Chlorophyll_&amp;_Photosynthesis'!M63</f>
        <v>416</v>
      </c>
      <c r="T110" s="38">
        <v>0</v>
      </c>
    </row>
    <row r="111" spans="1:20">
      <c r="A111" t="str">
        <f>'Chlorophyll_&amp;_Photosynthesis'!A66</f>
        <v>CHL20</v>
      </c>
      <c r="B111" t="str">
        <f>'Chlorophyll_&amp;_Photosynthesis'!B66</f>
        <v>r</v>
      </c>
      <c r="C111" t="str">
        <f>'Chlorophyll_&amp;_Photosynthesis'!D66</f>
        <v>1 pcdpme = 1 mecdp + 1 CMP</v>
      </c>
      <c r="E111" s="121" t="str">
        <f t="shared" si="7"/>
        <v>CHL20</v>
      </c>
      <c r="F111" s="121" t="str">
        <f t="shared" si="8"/>
        <v>1 pcdpme = 1 mecdp + 1 CMP</v>
      </c>
      <c r="G111" s="121" t="s">
        <v>1658</v>
      </c>
      <c r="H111" s="121" t="s">
        <v>1659</v>
      </c>
      <c r="I111" s="121" t="str">
        <f t="shared" si="9"/>
        <v>-Inf</v>
      </c>
      <c r="J111" s="121" t="s">
        <v>1660</v>
      </c>
      <c r="K111" s="121">
        <v>0</v>
      </c>
      <c r="L111" s="121">
        <v>1</v>
      </c>
      <c r="M111" s="121">
        <v>1</v>
      </c>
      <c r="N111" s="121">
        <v>1</v>
      </c>
      <c r="O111" s="121">
        <v>1</v>
      </c>
      <c r="P111" s="121">
        <v>0.01</v>
      </c>
      <c r="R111" t="str">
        <f t="shared" si="6"/>
        <v>CHL20</v>
      </c>
      <c r="S111">
        <f>'Chlorophyll_&amp;_Photosynthesis'!M66</f>
        <v>219</v>
      </c>
      <c r="T111" s="38">
        <v>0</v>
      </c>
    </row>
    <row r="112" spans="1:20">
      <c r="A112" t="str">
        <f>'Chlorophyll_&amp;_Photosynthesis'!A69</f>
        <v>CHL21</v>
      </c>
      <c r="B112" t="str">
        <f>'Chlorophyll_&amp;_Photosynthesis'!B69</f>
        <v>r</v>
      </c>
      <c r="C112" t="str">
        <f>'Chlorophyll_&amp;_Photosynthesis'!D69</f>
        <v>1 mecdp + 2 rfdx + 1 H+ = 1 hmbdp + 2 ofdx + 1 H2O</v>
      </c>
      <c r="E112" s="121" t="str">
        <f t="shared" si="7"/>
        <v>CHL21</v>
      </c>
      <c r="F112" s="121" t="str">
        <f t="shared" si="8"/>
        <v>1 mecdp + 2 rfdx + 1 H+ = 1 hmbdp + 2 ofdx + 1 H2O</v>
      </c>
      <c r="G112" s="121" t="s">
        <v>1658</v>
      </c>
      <c r="H112" s="121" t="s">
        <v>1659</v>
      </c>
      <c r="I112" s="121" t="str">
        <f t="shared" si="9"/>
        <v>-Inf</v>
      </c>
      <c r="J112" s="121" t="s">
        <v>1660</v>
      </c>
      <c r="K112" s="121">
        <v>0</v>
      </c>
      <c r="L112" s="121">
        <v>1</v>
      </c>
      <c r="M112" s="121">
        <v>1</v>
      </c>
      <c r="N112" s="121">
        <v>1</v>
      </c>
      <c r="O112" s="121">
        <v>1</v>
      </c>
      <c r="P112" s="121">
        <v>0.01</v>
      </c>
      <c r="R112" t="str">
        <f t="shared" si="6"/>
        <v>CHL21</v>
      </c>
      <c r="S112">
        <f>'Chlorophyll_&amp;_Photosynthesis'!M69</f>
        <v>541</v>
      </c>
      <c r="T112">
        <v>4</v>
      </c>
    </row>
    <row r="113" spans="1:20">
      <c r="A113" t="str">
        <f>'Chlorophyll_&amp;_Photosynthesis'!A72</f>
        <v>CHL22</v>
      </c>
      <c r="B113" t="str">
        <f>'Chlorophyll_&amp;_Photosynthesis'!B72</f>
        <v>i</v>
      </c>
      <c r="C113" t="str">
        <f>'Chlorophyll_&amp;_Photosynthesis'!D72</f>
        <v>1 hmbdp + 1 NADPH + 1 H+ = 1 ipndp + 1 NADP+ + 1 H2O</v>
      </c>
      <c r="E113" s="121" t="str">
        <f t="shared" si="7"/>
        <v>CHL22</v>
      </c>
      <c r="F113" s="121" t="str">
        <f t="shared" si="8"/>
        <v>1 hmbdp + 1 NADPH + 1 H+ = 1 ipndp + 1 NADP+ + 1 H2O</v>
      </c>
      <c r="G113" s="121" t="s">
        <v>1658</v>
      </c>
      <c r="H113" s="121" t="s">
        <v>1659</v>
      </c>
      <c r="I113" s="121">
        <f t="shared" si="9"/>
        <v>0</v>
      </c>
      <c r="J113" s="121" t="s">
        <v>1660</v>
      </c>
      <c r="K113" s="121">
        <v>0</v>
      </c>
      <c r="L113" s="121">
        <v>1</v>
      </c>
      <c r="M113" s="121">
        <v>1</v>
      </c>
      <c r="N113" s="121">
        <v>1</v>
      </c>
      <c r="O113" s="121">
        <v>1</v>
      </c>
      <c r="P113" s="121">
        <v>0.01</v>
      </c>
      <c r="R113" t="str">
        <f t="shared" si="6"/>
        <v>CHL22</v>
      </c>
      <c r="S113">
        <f>'Chlorophyll_&amp;_Photosynthesis'!M72</f>
        <v>566</v>
      </c>
      <c r="T113">
        <v>0</v>
      </c>
    </row>
    <row r="114" spans="1:20">
      <c r="A114" t="str">
        <f>'Chlorophyll_&amp;_Photosynthesis'!A75</f>
        <v>CHL23</v>
      </c>
      <c r="B114" t="str">
        <f>'Chlorophyll_&amp;_Photosynthesis'!B75</f>
        <v>i</v>
      </c>
      <c r="C114" t="str">
        <f>'Chlorophyll_&amp;_Photosynthesis'!D75</f>
        <v>1 hmbdp + 1 NADPH + 1 H+ = 1 dmadp + 1 NADP+ + 1 H2O</v>
      </c>
      <c r="E114" s="121" t="str">
        <f t="shared" si="7"/>
        <v>CHL23</v>
      </c>
      <c r="F114" s="121" t="str">
        <f t="shared" si="8"/>
        <v>1 hmbdp + 1 NADPH + 1 H+ = 1 dmadp + 1 NADP+ + 1 H2O</v>
      </c>
      <c r="G114" s="121" t="s">
        <v>1658</v>
      </c>
      <c r="H114" s="121" t="s">
        <v>1659</v>
      </c>
      <c r="I114" s="121">
        <f t="shared" si="9"/>
        <v>0</v>
      </c>
      <c r="J114" s="121" t="s">
        <v>1660</v>
      </c>
      <c r="K114" s="121">
        <v>0</v>
      </c>
      <c r="L114" s="121">
        <v>1</v>
      </c>
      <c r="M114" s="121">
        <v>1</v>
      </c>
      <c r="N114" s="121">
        <v>1</v>
      </c>
      <c r="O114" s="121">
        <v>1</v>
      </c>
      <c r="P114" s="121">
        <v>0.01</v>
      </c>
      <c r="R114" t="str">
        <f t="shared" si="6"/>
        <v>CHL23</v>
      </c>
      <c r="S114">
        <f>'Chlorophyll_&amp;_Photosynthesis'!M75</f>
        <v>566</v>
      </c>
      <c r="T114">
        <v>0</v>
      </c>
    </row>
    <row r="115" spans="1:20">
      <c r="A115" t="str">
        <f>'Chlorophyll_&amp;_Photosynthesis'!A78</f>
        <v>CHL24</v>
      </c>
      <c r="B115" t="str">
        <f>'Chlorophyll_&amp;_Photosynthesis'!B78</f>
        <v>r</v>
      </c>
      <c r="C115" t="str">
        <f>'Chlorophyll_&amp;_Photosynthesis'!D78</f>
        <v>1 ipndp = 1 dmadp</v>
      </c>
      <c r="E115" s="121" t="str">
        <f t="shared" si="7"/>
        <v>CHL24</v>
      </c>
      <c r="F115" s="121" t="str">
        <f t="shared" si="8"/>
        <v>1 ipndp = 1 dmadp</v>
      </c>
      <c r="G115" s="121" t="s">
        <v>1658</v>
      </c>
      <c r="H115" s="121" t="s">
        <v>1659</v>
      </c>
      <c r="I115" s="121" t="str">
        <f t="shared" si="9"/>
        <v>-Inf</v>
      </c>
      <c r="J115" s="121" t="s">
        <v>1660</v>
      </c>
      <c r="K115" s="121">
        <v>0</v>
      </c>
      <c r="L115" s="121">
        <v>1</v>
      </c>
      <c r="M115" s="121">
        <v>1</v>
      </c>
      <c r="N115" s="121">
        <v>1</v>
      </c>
      <c r="O115" s="121">
        <v>1</v>
      </c>
      <c r="P115" s="121">
        <v>0.01</v>
      </c>
      <c r="R115" t="str">
        <f t="shared" si="6"/>
        <v>CHL24</v>
      </c>
      <c r="S115">
        <f>'Chlorophyll_&amp;_Photosynthesis'!M78</f>
        <v>474</v>
      </c>
      <c r="T115">
        <v>0</v>
      </c>
    </row>
    <row r="116" spans="1:20">
      <c r="A116" t="str">
        <f>'Chlorophyll_&amp;_Photosynthesis'!A81</f>
        <v>CHL25</v>
      </c>
      <c r="B116" t="str">
        <f>'Chlorophyll_&amp;_Photosynthesis'!B81</f>
        <v>i</v>
      </c>
      <c r="C116" t="str">
        <f>'Chlorophyll_&amp;_Photosynthesis'!D81</f>
        <v>1 dmadp + 1 ipndp = 1 gndp + 1 pp</v>
      </c>
      <c r="E116" s="121" t="str">
        <f t="shared" si="7"/>
        <v>CHL25</v>
      </c>
      <c r="F116" s="121" t="str">
        <f t="shared" si="8"/>
        <v>1 dmadp + 1 ipndp = 1 gndp + 1 pp</v>
      </c>
      <c r="G116" s="121" t="s">
        <v>1658</v>
      </c>
      <c r="H116" s="121" t="s">
        <v>1659</v>
      </c>
      <c r="I116" s="121">
        <f t="shared" si="9"/>
        <v>0</v>
      </c>
      <c r="J116" s="121" t="s">
        <v>1660</v>
      </c>
      <c r="K116" s="121">
        <v>0</v>
      </c>
      <c r="L116" s="121">
        <v>1</v>
      </c>
      <c r="M116" s="121">
        <v>1</v>
      </c>
      <c r="N116" s="121">
        <v>1</v>
      </c>
      <c r="O116" s="121">
        <v>1</v>
      </c>
      <c r="P116" s="121">
        <v>0.01</v>
      </c>
      <c r="R116" t="str">
        <f t="shared" si="6"/>
        <v>CHL25</v>
      </c>
      <c r="S116">
        <f>'Chlorophyll_&amp;_Photosynthesis'!M81</f>
        <v>622</v>
      </c>
      <c r="T116">
        <v>0</v>
      </c>
    </row>
    <row r="117" spans="1:20">
      <c r="A117" t="str">
        <f>'Chlorophyll_&amp;_Photosynthesis'!A84</f>
        <v>CHL26</v>
      </c>
      <c r="B117" t="str">
        <f>'Chlorophyll_&amp;_Photosynthesis'!B84</f>
        <v>i</v>
      </c>
      <c r="C117" t="str">
        <f>'Chlorophyll_&amp;_Photosynthesis'!D84</f>
        <v>1 gndp + 1 ipndp = 1 fsdp + 1 pp</v>
      </c>
      <c r="E117" s="121" t="str">
        <f t="shared" si="7"/>
        <v>CHL26</v>
      </c>
      <c r="F117" s="121" t="str">
        <f t="shared" si="8"/>
        <v>1 gndp + 1 ipndp = 1 fsdp + 1 pp</v>
      </c>
      <c r="G117" s="121" t="s">
        <v>1658</v>
      </c>
      <c r="H117" s="121" t="s">
        <v>1659</v>
      </c>
      <c r="I117" s="121">
        <f t="shared" si="9"/>
        <v>0</v>
      </c>
      <c r="J117" s="121" t="s">
        <v>1660</v>
      </c>
      <c r="K117" s="121">
        <v>0</v>
      </c>
      <c r="L117" s="121">
        <v>1</v>
      </c>
      <c r="M117" s="121">
        <v>1</v>
      </c>
      <c r="N117" s="121">
        <v>1</v>
      </c>
      <c r="O117" s="121">
        <v>1</v>
      </c>
      <c r="P117" s="121">
        <v>0.01</v>
      </c>
      <c r="R117" t="str">
        <f t="shared" si="6"/>
        <v>CHL26</v>
      </c>
      <c r="S117">
        <f>'Chlorophyll_&amp;_Photosynthesis'!M84</f>
        <v>622</v>
      </c>
      <c r="T117">
        <v>0</v>
      </c>
    </row>
    <row r="118" spans="1:20">
      <c r="A118" t="str">
        <f>'Chlorophyll_&amp;_Photosynthesis'!A87</f>
        <v>CHL27</v>
      </c>
      <c r="B118" t="str">
        <f>'Chlorophyll_&amp;_Photosynthesis'!B87</f>
        <v>i</v>
      </c>
      <c r="C118" t="str">
        <f>'Chlorophyll_&amp;_Photosynthesis'!D87</f>
        <v>1 fsdp + 1 ipndp = 1 atggdp + 1 pp</v>
      </c>
      <c r="E118" s="121" t="str">
        <f t="shared" si="7"/>
        <v>CHL27</v>
      </c>
      <c r="F118" s="121" t="str">
        <f t="shared" si="8"/>
        <v>1 fsdp + 1 ipndp = 1 atggdp + 1 pp</v>
      </c>
      <c r="G118" s="121" t="s">
        <v>1658</v>
      </c>
      <c r="H118" s="121" t="s">
        <v>1659</v>
      </c>
      <c r="I118" s="121">
        <f t="shared" si="9"/>
        <v>0</v>
      </c>
      <c r="J118" s="121" t="s">
        <v>1660</v>
      </c>
      <c r="K118" s="121">
        <v>0</v>
      </c>
      <c r="L118" s="121">
        <v>1</v>
      </c>
      <c r="M118" s="121">
        <v>1</v>
      </c>
      <c r="N118" s="121">
        <v>1</v>
      </c>
      <c r="O118" s="121">
        <v>1</v>
      </c>
      <c r="P118" s="121">
        <v>0.01</v>
      </c>
      <c r="R118" t="str">
        <f t="shared" si="6"/>
        <v>CHL27</v>
      </c>
      <c r="S118">
        <f>'Chlorophyll_&amp;_Photosynthesis'!M87</f>
        <v>397</v>
      </c>
      <c r="T118">
        <v>0</v>
      </c>
    </row>
    <row r="119" spans="1:20">
      <c r="A119" t="str">
        <f>'Chlorophyll_&amp;_Photosynthesis'!A90</f>
        <v>CHL28</v>
      </c>
      <c r="B119" t="str">
        <f>'Chlorophyll_&amp;_Photosynthesis'!B90</f>
        <v>r</v>
      </c>
      <c r="C119" t="str">
        <f>'Chlorophyll_&amp;_Photosynthesis'!D90</f>
        <v>1 atggdp + 3 NADPH + 3 H+ = 1 phdp + 3 NADP+</v>
      </c>
      <c r="E119" s="121" t="str">
        <f t="shared" si="7"/>
        <v>CHL28</v>
      </c>
      <c r="F119" s="121" t="str">
        <f t="shared" si="8"/>
        <v>1 atggdp + 3 NADPH + 3 H+ = 1 phdp + 3 NADP+</v>
      </c>
      <c r="G119" s="121" t="s">
        <v>1658</v>
      </c>
      <c r="H119" s="121" t="s">
        <v>1659</v>
      </c>
      <c r="I119" s="121" t="str">
        <f t="shared" si="9"/>
        <v>-Inf</v>
      </c>
      <c r="J119" s="121" t="s">
        <v>1660</v>
      </c>
      <c r="K119" s="121">
        <v>0</v>
      </c>
      <c r="L119" s="121">
        <v>1</v>
      </c>
      <c r="M119" s="121">
        <v>1</v>
      </c>
      <c r="N119" s="121">
        <v>1</v>
      </c>
      <c r="O119" s="121">
        <v>1</v>
      </c>
      <c r="P119" s="121">
        <v>0.01</v>
      </c>
      <c r="R119" t="str">
        <f t="shared" si="6"/>
        <v>CHL28</v>
      </c>
      <c r="S119">
        <f>'Chlorophyll_&amp;_Photosynthesis'!M90</f>
        <v>541</v>
      </c>
      <c r="T119">
        <v>0</v>
      </c>
    </row>
    <row r="120" spans="1:20">
      <c r="A120" t="str">
        <f>'Chlorophyll_&amp;_Photosynthesis'!A93</f>
        <v>CHL29</v>
      </c>
      <c r="B120" t="str">
        <f>'Chlorophyll_&amp;_Photosynthesis'!B93</f>
        <v>i</v>
      </c>
      <c r="C120" t="str">
        <f>'Chlorophyll_&amp;_Photosynthesis'!D93</f>
        <v>2 H2O2 = 2 H2O + 1 O2</v>
      </c>
      <c r="E120" s="121" t="str">
        <f t="shared" si="7"/>
        <v>CHL29</v>
      </c>
      <c r="F120" s="121" t="str">
        <f t="shared" si="8"/>
        <v>2 H2O2 = 2 H2O + 1 O2</v>
      </c>
      <c r="G120" s="121" t="s">
        <v>1658</v>
      </c>
      <c r="H120" s="121" t="s">
        <v>1659</v>
      </c>
      <c r="I120" s="121">
        <f t="shared" si="9"/>
        <v>0</v>
      </c>
      <c r="J120" s="121" t="s">
        <v>1660</v>
      </c>
      <c r="K120" s="121">
        <v>0</v>
      </c>
      <c r="L120" s="121">
        <v>1</v>
      </c>
      <c r="M120" s="121">
        <v>1</v>
      </c>
      <c r="N120" s="121">
        <v>1</v>
      </c>
      <c r="O120" s="121">
        <v>1</v>
      </c>
      <c r="P120" s="121">
        <v>0.01</v>
      </c>
      <c r="R120" t="str">
        <f t="shared" si="6"/>
        <v>CHL29</v>
      </c>
      <c r="S120" s="119">
        <f>0</f>
        <v>0</v>
      </c>
      <c r="T120">
        <v>4</v>
      </c>
    </row>
    <row r="121" spans="1:20">
      <c r="A121" t="str">
        <f>'Chlorophyll_&amp;_Photosynthesis'!A96</f>
        <v>CHL30</v>
      </c>
      <c r="B121" t="str">
        <f>'Chlorophyll_&amp;_Photosynthesis'!B96</f>
        <v>i</v>
      </c>
      <c r="C121" t="str">
        <f>'Chlorophyll_&amp;_Photosynthesis'!D96</f>
        <v>1 ATP + 1 M + 1 H2O = 1 adM + 1 p + 1 pp</v>
      </c>
      <c r="E121" s="121" t="str">
        <f t="shared" si="7"/>
        <v>CHL30</v>
      </c>
      <c r="F121" s="121" t="str">
        <f t="shared" si="8"/>
        <v>1 ATP + 1 M + 1 H2O = 1 adM + 1 p + 1 pp</v>
      </c>
      <c r="G121" s="121" t="s">
        <v>1658</v>
      </c>
      <c r="H121" s="121" t="s">
        <v>1659</v>
      </c>
      <c r="I121" s="121">
        <f t="shared" si="9"/>
        <v>0</v>
      </c>
      <c r="J121" s="121" t="s">
        <v>1660</v>
      </c>
      <c r="K121" s="121">
        <v>0</v>
      </c>
      <c r="L121" s="121">
        <v>1</v>
      </c>
      <c r="M121" s="121">
        <v>1</v>
      </c>
      <c r="N121" s="121">
        <v>1</v>
      </c>
      <c r="O121" s="121">
        <v>1</v>
      </c>
      <c r="P121" s="121">
        <v>0.01</v>
      </c>
      <c r="R121" t="str">
        <f t="shared" si="6"/>
        <v>CHL30</v>
      </c>
      <c r="S121">
        <f>'Chlorophyll_&amp;_Photosynthesis'!M96</f>
        <v>554</v>
      </c>
      <c r="T121">
        <v>0</v>
      </c>
    </row>
    <row r="122" spans="1:20">
      <c r="A122" t="str">
        <f>'Chlorophyll_&amp;_Photosynthesis'!A99</f>
        <v>CHL31</v>
      </c>
      <c r="B122" t="str">
        <f>'Chlorophyll_&amp;_Photosynthesis'!B99</f>
        <v>r</v>
      </c>
      <c r="C122" t="str">
        <f>'Chlorophyll_&amp;_Photosynthesis'!D99</f>
        <v>1 adhC + 1 H2O = 1 hC + 1 ads</v>
      </c>
      <c r="E122" s="121" t="str">
        <f t="shared" si="7"/>
        <v>CHL31</v>
      </c>
      <c r="F122" s="121" t="str">
        <f t="shared" si="8"/>
        <v>1 adhC + 1 H2O = 1 hC + 1 ads</v>
      </c>
      <c r="G122" s="121" t="s">
        <v>1658</v>
      </c>
      <c r="H122" s="121" t="s">
        <v>1659</v>
      </c>
      <c r="I122" s="121" t="str">
        <f t="shared" si="9"/>
        <v>-Inf</v>
      </c>
      <c r="J122" s="121" t="s">
        <v>1660</v>
      </c>
      <c r="K122" s="121">
        <v>0</v>
      </c>
      <c r="L122" s="121">
        <v>1</v>
      </c>
      <c r="M122" s="121">
        <v>1</v>
      </c>
      <c r="N122" s="121">
        <v>1</v>
      </c>
      <c r="O122" s="121">
        <v>1</v>
      </c>
      <c r="P122" s="121">
        <v>0.01</v>
      </c>
      <c r="R122" t="str">
        <f t="shared" si="6"/>
        <v>CHL31</v>
      </c>
      <c r="S122">
        <f>'Chlorophyll_&amp;_Photosynthesis'!M99</f>
        <v>573</v>
      </c>
      <c r="T122">
        <v>0</v>
      </c>
    </row>
    <row r="123" spans="1:20">
      <c r="A123" t="str">
        <f>'Chlorophyll_&amp;_Photosynthesis'!A102</f>
        <v>CHL32</v>
      </c>
      <c r="B123" t="str">
        <f>'Chlorophyll_&amp;_Photosynthesis'!B102</f>
        <v>i</v>
      </c>
      <c r="C123" t="str">
        <f>'Chlorophyll_&amp;_Photosynthesis'!D102</f>
        <v>1 ads + 1 H+ + 1 H2O = 1 NH4+ + 1 ino</v>
      </c>
      <c r="E123" s="121" t="str">
        <f t="shared" si="7"/>
        <v>CHL32</v>
      </c>
      <c r="F123" s="121" t="str">
        <f t="shared" si="8"/>
        <v>1 ads + 1 H+ + 1 H2O = 1 NH4+ + 1 ino</v>
      </c>
      <c r="G123" s="121" t="s">
        <v>1658</v>
      </c>
      <c r="H123" s="121" t="s">
        <v>1659</v>
      </c>
      <c r="I123" s="121">
        <f t="shared" si="9"/>
        <v>0</v>
      </c>
      <c r="J123" s="121" t="s">
        <v>1660</v>
      </c>
      <c r="K123" s="121">
        <v>0</v>
      </c>
      <c r="L123" s="121">
        <v>1</v>
      </c>
      <c r="M123" s="121">
        <v>1</v>
      </c>
      <c r="N123" s="121">
        <v>1</v>
      </c>
      <c r="O123" s="121">
        <v>1</v>
      </c>
      <c r="P123" s="121">
        <v>0.01</v>
      </c>
      <c r="R123" t="str">
        <f t="shared" si="6"/>
        <v>CHL32</v>
      </c>
      <c r="S123">
        <f>'Chlorophyll_&amp;_Photosynthesis'!M102</f>
        <v>387</v>
      </c>
      <c r="T123">
        <v>0</v>
      </c>
    </row>
    <row r="124" spans="1:20">
      <c r="A124" t="str">
        <f>'Chlorophyll_&amp;_Photosynthesis'!A105</f>
        <v>CHL33</v>
      </c>
      <c r="B124" t="str">
        <f>'Chlorophyll_&amp;_Photosynthesis'!B105</f>
        <v>r</v>
      </c>
      <c r="C124" t="str">
        <f>'Chlorophyll_&amp;_Photosynthesis'!D105</f>
        <v>1 IMP + 1 H2O = 1 ino + 1 p</v>
      </c>
      <c r="E124" s="121" t="str">
        <f t="shared" si="7"/>
        <v>CHL33</v>
      </c>
      <c r="F124" s="121" t="str">
        <f t="shared" si="8"/>
        <v>1 IMP + 1 H2O = 1 ino + 1 p</v>
      </c>
      <c r="G124" s="121" t="s">
        <v>1658</v>
      </c>
      <c r="H124" s="121" t="s">
        <v>1659</v>
      </c>
      <c r="I124" s="121" t="str">
        <f t="shared" si="9"/>
        <v>-Inf</v>
      </c>
      <c r="J124" s="121" t="s">
        <v>1660</v>
      </c>
      <c r="K124" s="121">
        <v>0</v>
      </c>
      <c r="L124" s="121">
        <v>1</v>
      </c>
      <c r="M124" s="121">
        <v>1</v>
      </c>
      <c r="N124" s="121">
        <v>1</v>
      </c>
      <c r="O124" s="121">
        <v>1</v>
      </c>
      <c r="P124" s="121">
        <v>0.01</v>
      </c>
      <c r="R124" t="str">
        <f t="shared" si="6"/>
        <v>CHL33</v>
      </c>
      <c r="S124">
        <f>'Chlorophyll_&amp;_Photosynthesis'!M105</f>
        <v>438</v>
      </c>
      <c r="T124">
        <v>0</v>
      </c>
    </row>
    <row r="125" spans="1:20">
      <c r="A125" t="str">
        <f>Central_Metabolism!A5</f>
        <v>G1</v>
      </c>
      <c r="B125" t="str">
        <f>Central_Metabolism!B5</f>
        <v>r</v>
      </c>
      <c r="C125" t="str">
        <f>Central_Metabolism!D5</f>
        <v>1 g6p = 1 f6p</v>
      </c>
      <c r="E125" s="121" t="str">
        <f t="shared" si="7"/>
        <v>G1</v>
      </c>
      <c r="F125" s="121" t="str">
        <f t="shared" si="8"/>
        <v>1 g6p = 1 f6p</v>
      </c>
      <c r="G125" s="121" t="s">
        <v>1658</v>
      </c>
      <c r="H125" s="121" t="s">
        <v>1659</v>
      </c>
      <c r="I125" s="121" t="str">
        <f t="shared" si="9"/>
        <v>-Inf</v>
      </c>
      <c r="J125" s="121" t="s">
        <v>1660</v>
      </c>
      <c r="K125" s="121">
        <v>0</v>
      </c>
      <c r="L125" s="121">
        <v>1</v>
      </c>
      <c r="M125" s="121">
        <v>1</v>
      </c>
      <c r="N125" s="121">
        <v>1</v>
      </c>
      <c r="O125" s="121">
        <v>1</v>
      </c>
      <c r="P125" s="121">
        <v>0.01</v>
      </c>
      <c r="R125" t="str">
        <f t="shared" si="6"/>
        <v>G1</v>
      </c>
      <c r="S125">
        <f>Central_Metabolism!M5</f>
        <v>718</v>
      </c>
      <c r="T125">
        <v>0</v>
      </c>
    </row>
    <row r="126" spans="1:20">
      <c r="A126" s="35" t="str">
        <f>Central_Metabolism!A8</f>
        <v>G2</v>
      </c>
      <c r="B126" t="str">
        <f>Central_Metabolism!B8</f>
        <v>i</v>
      </c>
      <c r="C126" t="str">
        <f>Central_Metabolism!D8</f>
        <v>1 ATP + 1 f6p = 1 ADP + 1 f16bp + 1 H+</v>
      </c>
      <c r="E126" s="121" t="str">
        <f t="shared" si="7"/>
        <v>G2</v>
      </c>
      <c r="F126" s="121" t="str">
        <f t="shared" si="8"/>
        <v>1 ATP + 1 f6p = 1 ADP + 1 f16bp + 1 H+</v>
      </c>
      <c r="G126" s="121" t="s">
        <v>1658</v>
      </c>
      <c r="H126" s="121" t="s">
        <v>1659</v>
      </c>
      <c r="I126" s="121">
        <f t="shared" si="9"/>
        <v>0</v>
      </c>
      <c r="J126" s="121" t="s">
        <v>1660</v>
      </c>
      <c r="K126" s="121">
        <v>0</v>
      </c>
      <c r="L126" s="121">
        <v>1</v>
      </c>
      <c r="M126" s="121">
        <v>1</v>
      </c>
      <c r="N126" s="121">
        <v>1</v>
      </c>
      <c r="O126" s="121">
        <v>1</v>
      </c>
      <c r="P126" s="121">
        <v>0.01</v>
      </c>
      <c r="R126" t="str">
        <f t="shared" si="6"/>
        <v>G2</v>
      </c>
      <c r="S126">
        <f>Central_Metabolism!M8</f>
        <v>494</v>
      </c>
      <c r="T126">
        <v>0</v>
      </c>
    </row>
    <row r="127" spans="1:20">
      <c r="A127" s="35" t="str">
        <f>Central_Metabolism!A11</f>
        <v>G3</v>
      </c>
      <c r="B127" t="str">
        <f>Central_Metabolism!B11</f>
        <v>i</v>
      </c>
      <c r="C127" t="str">
        <f>Central_Metabolism!D11</f>
        <v>1 f16bp + 1 H2O = 1 f6p + 1 p</v>
      </c>
      <c r="E127" s="121" t="str">
        <f t="shared" si="7"/>
        <v>G3</v>
      </c>
      <c r="F127" s="121" t="str">
        <f t="shared" si="8"/>
        <v>1 f16bp + 1 H2O = 1 f6p + 1 p</v>
      </c>
      <c r="G127" s="121" t="s">
        <v>1658</v>
      </c>
      <c r="H127" s="121" t="s">
        <v>1659</v>
      </c>
      <c r="I127" s="121">
        <f t="shared" si="9"/>
        <v>0</v>
      </c>
      <c r="J127" s="121" t="s">
        <v>1660</v>
      </c>
      <c r="K127" s="121">
        <v>0</v>
      </c>
      <c r="L127" s="121">
        <v>1</v>
      </c>
      <c r="M127" s="121">
        <v>1</v>
      </c>
      <c r="N127" s="121">
        <v>1</v>
      </c>
      <c r="O127" s="121">
        <v>1</v>
      </c>
      <c r="P127" s="121">
        <v>0.01</v>
      </c>
      <c r="R127" t="str">
        <f t="shared" ref="R127:R206" si="12">A127</f>
        <v>G3</v>
      </c>
      <c r="S127">
        <f>Central_Metabolism!M11+Central_Metabolism!M12</f>
        <v>919</v>
      </c>
      <c r="T127">
        <v>0</v>
      </c>
    </row>
    <row r="128" spans="1:20">
      <c r="A128" s="35" t="str">
        <f>Central_Metabolism!A14</f>
        <v>G4</v>
      </c>
      <c r="B128" t="str">
        <f>Central_Metabolism!B14</f>
        <v>r</v>
      </c>
      <c r="C128" t="str">
        <f>Central_Metabolism!D14</f>
        <v>1 f16bp = 1 dhap + 1 ga3p</v>
      </c>
      <c r="E128" s="121" t="str">
        <f t="shared" ref="E128:E207" si="13">A128</f>
        <v>G4</v>
      </c>
      <c r="F128" s="121" t="str">
        <f t="shared" ref="F128:F207" si="14">C128</f>
        <v>1 f16bp = 1 dhap + 1 ga3p</v>
      </c>
      <c r="G128" s="121" t="s">
        <v>1658</v>
      </c>
      <c r="H128" s="121" t="s">
        <v>1659</v>
      </c>
      <c r="I128" s="121" t="str">
        <f t="shared" ref="I128:I207" si="15">IF($B128=$B$1,"-Inf",0)</f>
        <v>-Inf</v>
      </c>
      <c r="J128" s="121" t="s">
        <v>1660</v>
      </c>
      <c r="K128" s="121">
        <v>0</v>
      </c>
      <c r="L128" s="121">
        <v>1</v>
      </c>
      <c r="M128" s="121">
        <v>1</v>
      </c>
      <c r="N128" s="121">
        <v>1</v>
      </c>
      <c r="O128" s="121">
        <v>1</v>
      </c>
      <c r="P128" s="121">
        <v>0.01</v>
      </c>
      <c r="R128" t="str">
        <f t="shared" si="12"/>
        <v>G4</v>
      </c>
      <c r="S128">
        <f>Central_Metabolism!M14</f>
        <v>480</v>
      </c>
      <c r="T128" s="38">
        <v>0</v>
      </c>
    </row>
    <row r="129" spans="1:20">
      <c r="A129" s="35" t="str">
        <f>Central_Metabolism!A17</f>
        <v>G5</v>
      </c>
      <c r="B129" t="str">
        <f>Central_Metabolism!B17</f>
        <v>r</v>
      </c>
      <c r="C129" t="str">
        <f>Central_Metabolism!D17</f>
        <v>1 ga3p = 1 dhap</v>
      </c>
      <c r="E129" s="121" t="str">
        <f t="shared" si="13"/>
        <v>G5</v>
      </c>
      <c r="F129" s="121" t="str">
        <f t="shared" si="14"/>
        <v>1 ga3p = 1 dhap</v>
      </c>
      <c r="G129" s="121" t="s">
        <v>1658</v>
      </c>
      <c r="H129" s="121" t="s">
        <v>1659</v>
      </c>
      <c r="I129" s="121" t="str">
        <f t="shared" si="15"/>
        <v>-Inf</v>
      </c>
      <c r="J129" s="121" t="s">
        <v>1660</v>
      </c>
      <c r="K129" s="121">
        <v>0</v>
      </c>
      <c r="L129" s="121">
        <v>1</v>
      </c>
      <c r="M129" s="121">
        <v>1</v>
      </c>
      <c r="N129" s="121">
        <v>1</v>
      </c>
      <c r="O129" s="121">
        <v>1</v>
      </c>
      <c r="P129" s="121">
        <v>0.01</v>
      </c>
      <c r="R129" t="str">
        <f t="shared" si="12"/>
        <v>G5</v>
      </c>
      <c r="S129">
        <f>Central_Metabolism!M17</f>
        <v>369</v>
      </c>
      <c r="T129">
        <v>0</v>
      </c>
    </row>
    <row r="130" spans="1:20">
      <c r="A130" s="35" t="str">
        <f>Central_Metabolism!A20</f>
        <v>G6</v>
      </c>
      <c r="B130" t="str">
        <f>Central_Metabolism!B20</f>
        <v>i</v>
      </c>
      <c r="C130" t="str">
        <f>Central_Metabolism!D20</f>
        <v>1 ga3p + 1 p + 1 NAD+ = 1 13bpg + 1 NADH + 1 H+</v>
      </c>
      <c r="E130" s="121" t="str">
        <f t="shared" si="13"/>
        <v>G6</v>
      </c>
      <c r="F130" s="121" t="str">
        <f t="shared" si="14"/>
        <v>1 ga3p + 1 p + 1 NAD+ = 1 13bpg + 1 NADH + 1 H+</v>
      </c>
      <c r="G130" s="121" t="s">
        <v>1658</v>
      </c>
      <c r="H130" s="121" t="s">
        <v>1659</v>
      </c>
      <c r="I130" s="121">
        <f t="shared" si="15"/>
        <v>0</v>
      </c>
      <c r="J130" s="121" t="s">
        <v>1660</v>
      </c>
      <c r="K130" s="121">
        <v>0</v>
      </c>
      <c r="L130" s="121">
        <v>1</v>
      </c>
      <c r="M130" s="121">
        <v>1</v>
      </c>
      <c r="N130" s="121">
        <v>1</v>
      </c>
      <c r="O130" s="121">
        <v>1</v>
      </c>
      <c r="P130" s="121">
        <v>0.01</v>
      </c>
      <c r="R130" t="str">
        <f t="shared" si="12"/>
        <v>G6</v>
      </c>
      <c r="S130">
        <f>Central_Metabolism!M20+Central_Metabolism!M21+Central_Metabolism!M22</f>
        <v>1083</v>
      </c>
      <c r="T130">
        <v>0</v>
      </c>
    </row>
    <row r="131" spans="1:20">
      <c r="A131" s="35" t="str">
        <f>Central_Metabolism!A24</f>
        <v>G7</v>
      </c>
      <c r="B131" t="str">
        <f>Central_Metabolism!B24</f>
        <v>r</v>
      </c>
      <c r="C131" t="str">
        <f>Central_Metabolism!D24</f>
        <v>1 3pg + 1 ATP = 1 13bpg + 1 ADP</v>
      </c>
      <c r="E131" s="121" t="str">
        <f t="shared" si="13"/>
        <v>G7</v>
      </c>
      <c r="F131" s="121" t="str">
        <f t="shared" si="14"/>
        <v>1 3pg + 1 ATP = 1 13bpg + 1 ADP</v>
      </c>
      <c r="G131" s="121" t="s">
        <v>1658</v>
      </c>
      <c r="H131" s="121" t="s">
        <v>1659</v>
      </c>
      <c r="I131" s="121" t="str">
        <f t="shared" si="15"/>
        <v>-Inf</v>
      </c>
      <c r="J131" s="121" t="s">
        <v>1660</v>
      </c>
      <c r="K131" s="121">
        <v>0</v>
      </c>
      <c r="L131" s="121">
        <v>1</v>
      </c>
      <c r="M131" s="121">
        <v>1</v>
      </c>
      <c r="N131" s="121">
        <v>1</v>
      </c>
      <c r="O131" s="121">
        <v>1</v>
      </c>
      <c r="P131" s="121">
        <v>0.01</v>
      </c>
      <c r="R131" t="str">
        <f t="shared" si="12"/>
        <v>G7</v>
      </c>
      <c r="S131">
        <f>Central_Metabolism!M24</f>
        <v>518</v>
      </c>
      <c r="T131">
        <v>0</v>
      </c>
    </row>
    <row r="132" spans="1:20">
      <c r="A132" s="35" t="str">
        <f>Central_Metabolism!A27</f>
        <v>G8</v>
      </c>
      <c r="B132" t="str">
        <f>Central_Metabolism!B27</f>
        <v>r</v>
      </c>
      <c r="C132" t="str">
        <f>Central_Metabolism!D27</f>
        <v>1 3pg = 1 2pg</v>
      </c>
      <c r="E132" s="121" t="str">
        <f t="shared" si="13"/>
        <v>G8</v>
      </c>
      <c r="F132" s="121" t="str">
        <f t="shared" si="14"/>
        <v>1 3pg = 1 2pg</v>
      </c>
      <c r="G132" s="121" t="s">
        <v>1658</v>
      </c>
      <c r="H132" s="121" t="s">
        <v>1659</v>
      </c>
      <c r="I132" s="121" t="str">
        <f t="shared" si="15"/>
        <v>-Inf</v>
      </c>
      <c r="J132" s="121" t="s">
        <v>1660</v>
      </c>
      <c r="K132" s="121">
        <v>0</v>
      </c>
      <c r="L132" s="121">
        <v>1</v>
      </c>
      <c r="M132" s="121">
        <v>1</v>
      </c>
      <c r="N132" s="121">
        <v>1</v>
      </c>
      <c r="O132" s="121">
        <v>1</v>
      </c>
      <c r="P132" s="121">
        <v>0.01</v>
      </c>
      <c r="R132" t="str">
        <f t="shared" si="12"/>
        <v>G8</v>
      </c>
      <c r="S132">
        <f>Central_Metabolism!M27+Central_Metabolism!M28+Central_Metabolism!M29</f>
        <v>1674</v>
      </c>
      <c r="T132">
        <v>0</v>
      </c>
    </row>
    <row r="133" spans="1:20">
      <c r="A133" s="35" t="str">
        <f>Central_Metabolism!A31</f>
        <v>G9</v>
      </c>
      <c r="B133" t="str">
        <f>Central_Metabolism!B31</f>
        <v>r</v>
      </c>
      <c r="C133" t="str">
        <f>Central_Metabolism!D31</f>
        <v>1 2pg = 1 PEP + 1 H2O</v>
      </c>
      <c r="E133" s="121" t="str">
        <f t="shared" si="13"/>
        <v>G9</v>
      </c>
      <c r="F133" s="121" t="str">
        <f t="shared" si="14"/>
        <v>1 2pg = 1 PEP + 1 H2O</v>
      </c>
      <c r="G133" s="121" t="s">
        <v>1658</v>
      </c>
      <c r="H133" s="121" t="s">
        <v>1659</v>
      </c>
      <c r="I133" s="121" t="str">
        <f t="shared" si="15"/>
        <v>-Inf</v>
      </c>
      <c r="J133" s="121" t="s">
        <v>1660</v>
      </c>
      <c r="K133" s="121">
        <v>0</v>
      </c>
      <c r="L133" s="121">
        <v>1</v>
      </c>
      <c r="M133" s="121">
        <v>1</v>
      </c>
      <c r="N133" s="121">
        <v>1</v>
      </c>
      <c r="O133" s="121">
        <v>1</v>
      </c>
      <c r="P133" s="121">
        <v>0.01</v>
      </c>
      <c r="R133" t="str">
        <f t="shared" si="12"/>
        <v>G9</v>
      </c>
      <c r="S133">
        <f>Central_Metabolism!M31</f>
        <v>558</v>
      </c>
      <c r="T133">
        <v>0</v>
      </c>
    </row>
    <row r="134" spans="1:20">
      <c r="A134" t="str">
        <f>Central_Metabolism!A34</f>
        <v>G10</v>
      </c>
      <c r="B134" t="str">
        <f>Central_Metabolism!B34</f>
        <v>i</v>
      </c>
      <c r="C134" t="str">
        <f>Central_Metabolism!D34</f>
        <v>1 PEP + 1 ADP + 1 H+ = 1 pyr + 1 ATP</v>
      </c>
      <c r="E134" s="121" t="str">
        <f t="shared" si="13"/>
        <v>G10</v>
      </c>
      <c r="F134" s="121" t="str">
        <f t="shared" si="14"/>
        <v>1 PEP + 1 ADP + 1 H+ = 1 pyr + 1 ATP</v>
      </c>
      <c r="G134" s="121" t="s">
        <v>1658</v>
      </c>
      <c r="H134" s="121" t="s">
        <v>1659</v>
      </c>
      <c r="I134" s="121">
        <f t="shared" si="15"/>
        <v>0</v>
      </c>
      <c r="J134" s="121" t="s">
        <v>1660</v>
      </c>
      <c r="K134" s="121">
        <v>0</v>
      </c>
      <c r="L134" s="121">
        <v>1</v>
      </c>
      <c r="M134" s="121">
        <v>1</v>
      </c>
      <c r="N134" s="121">
        <v>1</v>
      </c>
      <c r="O134" s="121">
        <v>1</v>
      </c>
      <c r="P134" s="121">
        <v>0.01</v>
      </c>
      <c r="R134" t="str">
        <f t="shared" si="12"/>
        <v>G10</v>
      </c>
      <c r="S134">
        <f>Central_Metabolism!M34+Central_Metabolism!M35</f>
        <v>1535</v>
      </c>
      <c r="T134">
        <v>0</v>
      </c>
    </row>
    <row r="135" spans="1:20">
      <c r="A135" t="str">
        <f>Central_Metabolism!A37</f>
        <v>G11</v>
      </c>
      <c r="B135" t="str">
        <f>Central_Metabolism!B37</f>
        <v>i</v>
      </c>
      <c r="C135" t="str">
        <f>Central_Metabolism!D37</f>
        <v>1 pyr + 1 ATP + 1 H2O = 1 p + 1 PEP + 1 AMP + 2 H+</v>
      </c>
      <c r="E135" s="121" t="str">
        <f t="shared" si="13"/>
        <v>G11</v>
      </c>
      <c r="F135" s="121" t="str">
        <f t="shared" si="14"/>
        <v>1 pyr + 1 ATP + 1 H2O = 1 p + 1 PEP + 1 AMP + 2 H+</v>
      </c>
      <c r="G135" s="121" t="s">
        <v>1658</v>
      </c>
      <c r="H135" s="121" t="s">
        <v>1659</v>
      </c>
      <c r="I135" s="121">
        <f t="shared" si="15"/>
        <v>0</v>
      </c>
      <c r="J135" s="121" t="s">
        <v>1660</v>
      </c>
      <c r="K135" s="121">
        <v>0</v>
      </c>
      <c r="L135" s="121">
        <v>1</v>
      </c>
      <c r="M135" s="121">
        <v>1</v>
      </c>
      <c r="N135" s="121">
        <v>1</v>
      </c>
      <c r="O135" s="121">
        <v>1</v>
      </c>
      <c r="P135" s="121">
        <v>0.01</v>
      </c>
      <c r="R135" t="str">
        <f t="shared" si="12"/>
        <v>G11</v>
      </c>
      <c r="S135">
        <f>Central_Metabolism!M37+Central_Metabolism!M38</f>
        <v>2018</v>
      </c>
      <c r="T135">
        <v>0</v>
      </c>
    </row>
    <row r="136" spans="1:20">
      <c r="A136" t="str">
        <f>Lipids!A5</f>
        <v>L1</v>
      </c>
      <c r="B136" t="str">
        <f>Lipids!B5</f>
        <v>i</v>
      </c>
      <c r="C136" t="str">
        <f>Lipids!D5</f>
        <v>1 ATP + 1 acCoA + 1 HCO3-  = 1 H+ + 1 malCoA + 1 p + 1 ADP</v>
      </c>
      <c r="E136" s="121" t="str">
        <f t="shared" si="13"/>
        <v>L1</v>
      </c>
      <c r="F136" s="121" t="str">
        <f t="shared" si="14"/>
        <v>1 ATP + 1 acCoA + 1 HCO3-  = 1 H+ + 1 malCoA + 1 p + 1 ADP</v>
      </c>
      <c r="G136" s="121" t="s">
        <v>1658</v>
      </c>
      <c r="H136" s="121" t="s">
        <v>1659</v>
      </c>
      <c r="I136" s="121">
        <f t="shared" si="15"/>
        <v>0</v>
      </c>
      <c r="J136" s="121" t="s">
        <v>1660</v>
      </c>
      <c r="K136" s="121">
        <v>0</v>
      </c>
      <c r="L136" s="121">
        <v>1</v>
      </c>
      <c r="M136" s="121">
        <v>1</v>
      </c>
      <c r="N136" s="121">
        <v>1</v>
      </c>
      <c r="O136" s="121">
        <v>1</v>
      </c>
      <c r="P136" s="121">
        <v>0.01</v>
      </c>
      <c r="R136" t="str">
        <f t="shared" si="12"/>
        <v>L1</v>
      </c>
      <c r="S136">
        <f>Lipids!M5+Lipids!M6+Lipids!M7+Lipids!M8</f>
        <v>1717</v>
      </c>
      <c r="T136">
        <v>0</v>
      </c>
    </row>
    <row r="137" spans="1:20">
      <c r="A137" t="str">
        <f>Lipids!A10</f>
        <v>L2</v>
      </c>
      <c r="B137" t="str">
        <f>Lipids!B10</f>
        <v>r</v>
      </c>
      <c r="C137" t="str">
        <f>Lipids!D10</f>
        <v>1 holACP + 1 malCoA + 1 H+ = 1 CoA + 1 malACP</v>
      </c>
      <c r="E137" s="121" t="str">
        <f t="shared" si="13"/>
        <v>L2</v>
      </c>
      <c r="F137" s="121" t="str">
        <f t="shared" si="14"/>
        <v>1 holACP + 1 malCoA + 1 H+ = 1 CoA + 1 malACP</v>
      </c>
      <c r="G137" s="121" t="s">
        <v>1658</v>
      </c>
      <c r="H137" s="121" t="s">
        <v>1659</v>
      </c>
      <c r="I137" s="121" t="str">
        <f t="shared" si="15"/>
        <v>-Inf</v>
      </c>
      <c r="J137" s="121" t="s">
        <v>1660</v>
      </c>
      <c r="K137" s="121">
        <v>0</v>
      </c>
      <c r="L137" s="121">
        <v>1</v>
      </c>
      <c r="M137" s="121">
        <v>1</v>
      </c>
      <c r="N137" s="121">
        <v>1</v>
      </c>
      <c r="O137" s="121">
        <v>1</v>
      </c>
      <c r="P137" s="121">
        <v>0.01</v>
      </c>
      <c r="R137" t="str">
        <f t="shared" si="12"/>
        <v>L2</v>
      </c>
      <c r="S137">
        <f>Lipids!M10</f>
        <v>378</v>
      </c>
      <c r="T137">
        <v>0</v>
      </c>
    </row>
    <row r="138" spans="1:20">
      <c r="A138" t="str">
        <f>Lipids!A13</f>
        <v>L3</v>
      </c>
      <c r="B138" t="str">
        <f>Lipids!B13</f>
        <v>i</v>
      </c>
      <c r="C138" t="str">
        <f>Lipids!D13</f>
        <v>1 acCoA + 7 malACP + 7 NADH + 7 NADPH + 14 H+ = 6 holACP + 7 NAD+ + 7 NADP+ + 7 CO2 + 7 H2O + 1 CoA + 1 hdaACP</v>
      </c>
      <c r="E138" s="121" t="str">
        <f t="shared" si="13"/>
        <v>L3</v>
      </c>
      <c r="F138" s="121" t="str">
        <f t="shared" si="14"/>
        <v>1 acCoA + 7 malACP + 7 NADH + 7 NADPH + 14 H+ = 6 holACP + 7 NAD+ + 7 NADP+ + 7 CO2 + 7 H2O + 1 CoA + 1 hdaACP</v>
      </c>
      <c r="G138" s="121" t="s">
        <v>1658</v>
      </c>
      <c r="H138" s="121" t="s">
        <v>1659</v>
      </c>
      <c r="I138" s="121">
        <f t="shared" si="15"/>
        <v>0</v>
      </c>
      <c r="J138" s="121" t="s">
        <v>1660</v>
      </c>
      <c r="K138" s="121">
        <v>0</v>
      </c>
      <c r="L138" s="121">
        <v>1</v>
      </c>
      <c r="M138" s="121">
        <v>1</v>
      </c>
      <c r="N138" s="121">
        <v>1</v>
      </c>
      <c r="O138" s="121">
        <v>1</v>
      </c>
      <c r="P138" s="121">
        <v>0.01</v>
      </c>
      <c r="R138" t="str">
        <f t="shared" si="12"/>
        <v>L3</v>
      </c>
      <c r="S138" s="119">
        <v>0</v>
      </c>
      <c r="T138">
        <v>0</v>
      </c>
    </row>
    <row r="139" spans="1:20">
      <c r="A139" t="str">
        <f>Lipids!A16</f>
        <v>L4</v>
      </c>
      <c r="B139" t="str">
        <f>Lipids!B16</f>
        <v>i</v>
      </c>
      <c r="C139" t="str">
        <f>Lipids!D16</f>
        <v>1 acCoA + 8 malACP + 8 NADH + 8 NADPH + 16 H+ = 7 holACP + 8 NAD+ + 8 NADP+ + 8 CO2 + 8 H2O + 1 CoA + 1 odaACP</v>
      </c>
      <c r="E139" s="121" t="str">
        <f t="shared" si="13"/>
        <v>L4</v>
      </c>
      <c r="F139" s="121" t="str">
        <f t="shared" si="14"/>
        <v>1 acCoA + 8 malACP + 8 NADH + 8 NADPH + 16 H+ = 7 holACP + 8 NAD+ + 8 NADP+ + 8 CO2 + 8 H2O + 1 CoA + 1 odaACP</v>
      </c>
      <c r="G139" s="121" t="s">
        <v>1658</v>
      </c>
      <c r="H139" s="121" t="s">
        <v>1659</v>
      </c>
      <c r="I139" s="121">
        <f t="shared" si="15"/>
        <v>0</v>
      </c>
      <c r="J139" s="121" t="s">
        <v>1660</v>
      </c>
      <c r="K139" s="121">
        <v>0</v>
      </c>
      <c r="L139" s="121">
        <v>1</v>
      </c>
      <c r="M139" s="121">
        <v>1</v>
      </c>
      <c r="N139" s="121">
        <v>1</v>
      </c>
      <c r="O139" s="121">
        <v>1</v>
      </c>
      <c r="P139" s="121">
        <v>0.01</v>
      </c>
      <c r="R139" t="str">
        <f t="shared" si="12"/>
        <v>L4</v>
      </c>
      <c r="S139" s="119">
        <v>0</v>
      </c>
      <c r="T139">
        <v>0</v>
      </c>
    </row>
    <row r="140" spans="1:20">
      <c r="A140" t="str">
        <f>Lipids!A19</f>
        <v>L5</v>
      </c>
      <c r="B140" t="str">
        <f>Lipids!B19</f>
        <v>i</v>
      </c>
      <c r="C140" t="str">
        <f>Lipids!D19</f>
        <v>1 hdaACP + 2 rfdx + 1 O2 + 2 H+ = polACP + 2 ofdx + 2 H2O</v>
      </c>
      <c r="E140" s="121" t="str">
        <f t="shared" si="13"/>
        <v>L5</v>
      </c>
      <c r="F140" s="121" t="str">
        <f t="shared" si="14"/>
        <v>1 hdaACP + 2 rfdx + 1 O2 + 2 H+ = polACP + 2 ofdx + 2 H2O</v>
      </c>
      <c r="G140" s="121" t="s">
        <v>1658</v>
      </c>
      <c r="H140" s="121" t="s">
        <v>1659</v>
      </c>
      <c r="I140" s="121">
        <f t="shared" si="15"/>
        <v>0</v>
      </c>
      <c r="J140" s="121" t="s">
        <v>1660</v>
      </c>
      <c r="K140" s="121">
        <v>0</v>
      </c>
      <c r="L140" s="121">
        <v>1</v>
      </c>
      <c r="M140" s="121">
        <v>1</v>
      </c>
      <c r="N140" s="121">
        <v>1</v>
      </c>
      <c r="O140" s="121">
        <v>1</v>
      </c>
      <c r="P140" s="121">
        <v>0.01</v>
      </c>
      <c r="R140" t="str">
        <f t="shared" si="12"/>
        <v>L5</v>
      </c>
      <c r="S140">
        <f>Lipids!M19+Lipids!M20+Lipids!M21</f>
        <v>1192</v>
      </c>
      <c r="T140">
        <v>0</v>
      </c>
    </row>
    <row r="141" spans="1:20">
      <c r="A141" t="str">
        <f>Lipids!A23</f>
        <v>L6</v>
      </c>
      <c r="B141" t="str">
        <f>Lipids!B23</f>
        <v>i</v>
      </c>
      <c r="C141" t="str">
        <f>Lipids!D23</f>
        <v>1 odaACP + 2 rfdx + 1 O2 + 2 H+ = olACP + 2 ofdx + 2 H2O</v>
      </c>
      <c r="E141" s="121" t="str">
        <f t="shared" si="13"/>
        <v>L6</v>
      </c>
      <c r="F141" s="121" t="str">
        <f t="shared" si="14"/>
        <v>1 odaACP + 2 rfdx + 1 O2 + 2 H+ = olACP + 2 ofdx + 2 H2O</v>
      </c>
      <c r="G141" s="121" t="s">
        <v>1658</v>
      </c>
      <c r="H141" s="121" t="s">
        <v>1659</v>
      </c>
      <c r="I141" s="121">
        <f t="shared" si="15"/>
        <v>0</v>
      </c>
      <c r="J141" s="121" t="s">
        <v>1660</v>
      </c>
      <c r="K141" s="121">
        <v>0</v>
      </c>
      <c r="L141" s="121">
        <v>1</v>
      </c>
      <c r="M141" s="121">
        <v>1</v>
      </c>
      <c r="N141" s="121">
        <v>1</v>
      </c>
      <c r="O141" s="121">
        <v>1</v>
      </c>
      <c r="P141" s="121">
        <v>0.01</v>
      </c>
      <c r="R141" t="str">
        <f t="shared" si="12"/>
        <v>L6</v>
      </c>
      <c r="S141">
        <f>Lipids!M23+Lipids!M24+Lipids!M25</f>
        <v>1192</v>
      </c>
      <c r="T141">
        <v>0</v>
      </c>
    </row>
    <row r="142" spans="1:20">
      <c r="A142" t="str">
        <f>Lipids!A28</f>
        <v>L7</v>
      </c>
      <c r="B142" t="str">
        <f>Lipids!B28</f>
        <v>r</v>
      </c>
      <c r="C142" t="str">
        <f>Lipids!D28</f>
        <v>1 dhap + 1 NADPH + 1 H+ = 1 g3p + 1 NADP+</v>
      </c>
      <c r="E142" s="121" t="str">
        <f t="shared" ref="E142:E154" si="16">A142</f>
        <v>L7</v>
      </c>
      <c r="F142" s="121" t="str">
        <f t="shared" ref="F142:F154" si="17">C142</f>
        <v>1 dhap + 1 NADPH + 1 H+ = 1 g3p + 1 NADP+</v>
      </c>
      <c r="G142" s="121" t="s">
        <v>1658</v>
      </c>
      <c r="H142" s="121" t="s">
        <v>1659</v>
      </c>
      <c r="I142" s="121" t="str">
        <f t="shared" si="15"/>
        <v>-Inf</v>
      </c>
      <c r="J142" s="121" t="s">
        <v>1660</v>
      </c>
      <c r="K142" s="121">
        <v>0</v>
      </c>
      <c r="L142" s="121">
        <v>1</v>
      </c>
      <c r="M142" s="121">
        <v>1</v>
      </c>
      <c r="N142" s="121">
        <v>1</v>
      </c>
      <c r="O142" s="121">
        <v>1</v>
      </c>
      <c r="P142" s="121">
        <v>0.01</v>
      </c>
      <c r="R142" t="str">
        <f t="shared" si="12"/>
        <v>L7</v>
      </c>
      <c r="S142">
        <f>Lipids!M28</f>
        <v>408</v>
      </c>
      <c r="T142">
        <v>0</v>
      </c>
    </row>
    <row r="143" spans="1:20">
      <c r="A143" s="38" t="str">
        <f>Lipids!A31</f>
        <v>L8</v>
      </c>
      <c r="B143" t="str">
        <f>Lipids!B31</f>
        <v>r</v>
      </c>
      <c r="C143" t="str">
        <f>Lipids!D31</f>
        <v>1 g3p + 0.5567 hdaACP + 0.1340 polACP + 0.0825 odaACP + 0.2268 olACP  = 1 ag3p + 1 holACP</v>
      </c>
      <c r="E143" s="121" t="str">
        <f t="shared" si="16"/>
        <v>L8</v>
      </c>
      <c r="F143" s="121" t="str">
        <f t="shared" si="17"/>
        <v>1 g3p + 0.5567 hdaACP + 0.1340 polACP + 0.0825 odaACP + 0.2268 olACP  = 1 ag3p + 1 holACP</v>
      </c>
      <c r="G143" s="121" t="s">
        <v>1658</v>
      </c>
      <c r="H143" s="121" t="s">
        <v>1659</v>
      </c>
      <c r="I143" s="121" t="str">
        <f t="shared" si="15"/>
        <v>-Inf</v>
      </c>
      <c r="J143" s="121" t="s">
        <v>1660</v>
      </c>
      <c r="K143" s="121">
        <v>0</v>
      </c>
      <c r="L143" s="121">
        <v>1</v>
      </c>
      <c r="M143" s="121">
        <v>1</v>
      </c>
      <c r="N143" s="121">
        <v>1</v>
      </c>
      <c r="O143" s="121">
        <v>1</v>
      </c>
      <c r="P143" s="121">
        <v>0.01</v>
      </c>
      <c r="R143" t="str">
        <f t="shared" si="12"/>
        <v>L8</v>
      </c>
      <c r="S143">
        <f>SUM(Lipids!M31:M32)</f>
        <v>726</v>
      </c>
      <c r="T143">
        <v>0</v>
      </c>
    </row>
    <row r="144" spans="1:20">
      <c r="A144" s="38" t="str">
        <f>Lipids!A34</f>
        <v>L9</v>
      </c>
      <c r="B144" t="str">
        <f>Lipids!B34</f>
        <v>r</v>
      </c>
      <c r="C144" t="str">
        <f>Lipids!D34</f>
        <v>1 ag3p + 0.5567 hdaACP + 0.1340 polACP + 0.0825 odaACP + 0.2268 olACP = 1 dag3p + 1 holACP</v>
      </c>
      <c r="E144" s="121" t="str">
        <f t="shared" si="16"/>
        <v>L9</v>
      </c>
      <c r="F144" s="121" t="str">
        <f t="shared" si="17"/>
        <v>1 ag3p + 0.5567 hdaACP + 0.1340 polACP + 0.0825 odaACP + 0.2268 olACP = 1 dag3p + 1 holACP</v>
      </c>
      <c r="G144" s="121" t="s">
        <v>1658</v>
      </c>
      <c r="H144" s="121" t="s">
        <v>1659</v>
      </c>
      <c r="I144" s="121" t="str">
        <f t="shared" si="15"/>
        <v>-Inf</v>
      </c>
      <c r="J144" s="121" t="s">
        <v>1660</v>
      </c>
      <c r="K144" s="121">
        <v>0</v>
      </c>
      <c r="L144" s="121">
        <v>1</v>
      </c>
      <c r="M144" s="121">
        <v>1</v>
      </c>
      <c r="N144" s="121">
        <v>1</v>
      </c>
      <c r="O144" s="121">
        <v>1</v>
      </c>
      <c r="P144" s="121">
        <v>0.01</v>
      </c>
      <c r="R144" t="str">
        <f t="shared" si="12"/>
        <v>L9</v>
      </c>
      <c r="S144">
        <f>Lipids!M34</f>
        <v>307</v>
      </c>
      <c r="T144">
        <v>0</v>
      </c>
    </row>
    <row r="145" spans="1:20">
      <c r="A145" s="38" t="str">
        <f>Lipids!A37</f>
        <v>L10</v>
      </c>
      <c r="B145" t="str">
        <f>Lipids!B37</f>
        <v>r</v>
      </c>
      <c r="C145" t="str">
        <f>Lipids!D37</f>
        <v>1 dag3p + 1 CTP + 1 H+ = 1 CDP-dag + 1 pp</v>
      </c>
      <c r="E145" s="121" t="str">
        <f t="shared" si="16"/>
        <v>L10</v>
      </c>
      <c r="F145" s="121" t="str">
        <f t="shared" si="17"/>
        <v>1 dag3p + 1 CTP + 1 H+ = 1 CDP-dag + 1 pp</v>
      </c>
      <c r="G145" s="121" t="s">
        <v>1658</v>
      </c>
      <c r="H145" s="121" t="s">
        <v>1659</v>
      </c>
      <c r="I145" s="121" t="str">
        <f t="shared" si="15"/>
        <v>-Inf</v>
      </c>
      <c r="J145" s="121" t="s">
        <v>1660</v>
      </c>
      <c r="K145" s="121">
        <v>0</v>
      </c>
      <c r="L145" s="121">
        <v>1</v>
      </c>
      <c r="M145" s="121">
        <v>1</v>
      </c>
      <c r="N145" s="121">
        <v>1</v>
      </c>
      <c r="O145" s="121">
        <v>1</v>
      </c>
      <c r="P145" s="121">
        <v>0.01</v>
      </c>
      <c r="R145" t="str">
        <f t="shared" si="12"/>
        <v>L10</v>
      </c>
      <c r="S145">
        <f>Lipids!M37</f>
        <v>352</v>
      </c>
      <c r="T145">
        <v>0</v>
      </c>
    </row>
    <row r="146" spans="1:20">
      <c r="A146" s="38" t="str">
        <f>Lipids!A40</f>
        <v>L11</v>
      </c>
      <c r="B146" t="str">
        <f>Lipids!B40</f>
        <v>r</v>
      </c>
      <c r="C146" t="str">
        <f>Lipids!D40</f>
        <v>1 CDP-dag + 1 g3p = 1 pgp + 1 CMP + 1 H+</v>
      </c>
      <c r="E146" s="121" t="str">
        <f t="shared" si="16"/>
        <v>L11</v>
      </c>
      <c r="F146" s="121" t="str">
        <f t="shared" si="17"/>
        <v>1 CDP-dag + 1 g3p = 1 pgp + 1 CMP + 1 H+</v>
      </c>
      <c r="G146" s="121" t="s">
        <v>1658</v>
      </c>
      <c r="H146" s="121" t="s">
        <v>1659</v>
      </c>
      <c r="I146" s="121" t="str">
        <f t="shared" si="15"/>
        <v>-Inf</v>
      </c>
      <c r="J146" s="121" t="s">
        <v>1660</v>
      </c>
      <c r="K146" s="121">
        <v>0</v>
      </c>
      <c r="L146" s="121">
        <v>1</v>
      </c>
      <c r="M146" s="121">
        <v>1</v>
      </c>
      <c r="N146" s="121">
        <v>1</v>
      </c>
      <c r="O146" s="121">
        <v>1</v>
      </c>
      <c r="P146" s="121">
        <v>0.01</v>
      </c>
      <c r="R146" t="str">
        <f t="shared" si="12"/>
        <v>L11</v>
      </c>
      <c r="S146">
        <f>Lipids!M40</f>
        <v>214</v>
      </c>
      <c r="T146">
        <v>0</v>
      </c>
    </row>
    <row r="147" spans="1:20">
      <c r="A147" s="38" t="str">
        <f>Lipids!A43</f>
        <v>L12</v>
      </c>
      <c r="B147" t="str">
        <f>Lipids!B43</f>
        <v>r</v>
      </c>
      <c r="C147" t="str">
        <f>Lipids!D43</f>
        <v>1 pgp + 1 H2O = 1 PG + 1 p</v>
      </c>
      <c r="E147" s="121" t="str">
        <f t="shared" si="16"/>
        <v>L12</v>
      </c>
      <c r="F147" s="121" t="str">
        <f t="shared" si="17"/>
        <v>1 pgp + 1 H2O = 1 PG + 1 p</v>
      </c>
      <c r="G147" s="121" t="s">
        <v>1658</v>
      </c>
      <c r="H147" s="121" t="s">
        <v>1659</v>
      </c>
      <c r="I147" s="121" t="str">
        <f t="shared" si="15"/>
        <v>-Inf</v>
      </c>
      <c r="J147" s="121" t="s">
        <v>1660</v>
      </c>
      <c r="K147" s="121">
        <v>0</v>
      </c>
      <c r="L147" s="121">
        <v>1</v>
      </c>
      <c r="M147" s="121">
        <v>1</v>
      </c>
      <c r="N147" s="121">
        <v>1</v>
      </c>
      <c r="O147" s="121">
        <v>1</v>
      </c>
      <c r="P147" s="121">
        <v>0.01</v>
      </c>
      <c r="R147" t="str">
        <f t="shared" si="12"/>
        <v>L12</v>
      </c>
      <c r="S147" s="119">
        <v>0</v>
      </c>
      <c r="T147">
        <v>0</v>
      </c>
    </row>
    <row r="148" spans="1:20">
      <c r="A148" t="str">
        <f>Lipids!A46</f>
        <v>L13</v>
      </c>
      <c r="B148" t="str">
        <f>Lipids!B46</f>
        <v>r</v>
      </c>
      <c r="C148" t="str">
        <f>Lipids!D46</f>
        <v>1 dag3p + 1 H2O = 1 dag + 1 p</v>
      </c>
      <c r="E148" s="121" t="str">
        <f t="shared" si="16"/>
        <v>L13</v>
      </c>
      <c r="F148" s="121" t="str">
        <f t="shared" si="17"/>
        <v>1 dag3p + 1 H2O = 1 dag + 1 p</v>
      </c>
      <c r="G148" s="121" t="s">
        <v>1658</v>
      </c>
      <c r="H148" s="121" t="s">
        <v>1659</v>
      </c>
      <c r="I148" s="121" t="str">
        <f t="shared" si="15"/>
        <v>-Inf</v>
      </c>
      <c r="J148" s="121" t="s">
        <v>1660</v>
      </c>
      <c r="K148" s="121">
        <v>0</v>
      </c>
      <c r="L148" s="121">
        <v>1</v>
      </c>
      <c r="M148" s="121">
        <v>1</v>
      </c>
      <c r="N148" s="121">
        <v>1</v>
      </c>
      <c r="O148" s="121">
        <v>1</v>
      </c>
      <c r="P148" s="121">
        <v>0.01</v>
      </c>
      <c r="R148" t="str">
        <f t="shared" si="12"/>
        <v>L13</v>
      </c>
      <c r="S148" s="119">
        <v>0</v>
      </c>
      <c r="T148">
        <v>0</v>
      </c>
    </row>
    <row r="149" spans="1:20">
      <c r="A149" s="38" t="str">
        <f>Lipids!A49</f>
        <v>L14</v>
      </c>
      <c r="B149" t="str">
        <f>Lipids!B49</f>
        <v>r</v>
      </c>
      <c r="C149" t="str">
        <f>Lipids!D49</f>
        <v>1 dag + 1 UDP-sqp = 1 SQDG + 1 UDP + 1 H+</v>
      </c>
      <c r="E149" s="121" t="str">
        <f t="shared" si="16"/>
        <v>L14</v>
      </c>
      <c r="F149" s="121" t="str">
        <f t="shared" si="17"/>
        <v>1 dag + 1 UDP-sqp = 1 SQDG + 1 UDP + 1 H+</v>
      </c>
      <c r="G149" s="121" t="s">
        <v>1658</v>
      </c>
      <c r="H149" s="121" t="s">
        <v>1659</v>
      </c>
      <c r="I149" s="121" t="str">
        <f t="shared" si="15"/>
        <v>-Inf</v>
      </c>
      <c r="J149" s="121" t="s">
        <v>1660</v>
      </c>
      <c r="K149" s="121">
        <v>0</v>
      </c>
      <c r="L149" s="121">
        <v>1</v>
      </c>
      <c r="M149" s="121">
        <v>1</v>
      </c>
      <c r="N149" s="121">
        <v>1</v>
      </c>
      <c r="O149" s="121">
        <v>1</v>
      </c>
      <c r="P149" s="121">
        <v>0.01</v>
      </c>
      <c r="R149" t="str">
        <f t="shared" si="12"/>
        <v>L14</v>
      </c>
      <c r="S149" s="119">
        <v>0</v>
      </c>
      <c r="T149">
        <v>0</v>
      </c>
    </row>
    <row r="150" spans="1:20">
      <c r="A150" s="38" t="str">
        <f>Lipids!A52</f>
        <v>L15</v>
      </c>
      <c r="B150" t="str">
        <f>Lipids!B52</f>
        <v>r</v>
      </c>
      <c r="C150" t="str">
        <f>Lipids!D52</f>
        <v>1 dag + 1 UDPg = 1 dagpg + 1 UDP + 1 H+</v>
      </c>
      <c r="E150" s="121" t="str">
        <f t="shared" si="16"/>
        <v>L15</v>
      </c>
      <c r="F150" s="121" t="str">
        <f t="shared" si="17"/>
        <v>1 dag + 1 UDPg = 1 dagpg + 1 UDP + 1 H+</v>
      </c>
      <c r="G150" s="121" t="s">
        <v>1658</v>
      </c>
      <c r="H150" s="121" t="s">
        <v>1659</v>
      </c>
      <c r="I150" s="121" t="str">
        <f t="shared" si="15"/>
        <v>-Inf</v>
      </c>
      <c r="J150" s="121" t="s">
        <v>1660</v>
      </c>
      <c r="K150" s="121">
        <v>0</v>
      </c>
      <c r="L150" s="121">
        <v>1</v>
      </c>
      <c r="M150" s="121">
        <v>1</v>
      </c>
      <c r="N150" s="121">
        <v>1</v>
      </c>
      <c r="O150" s="121">
        <v>1</v>
      </c>
      <c r="P150" s="121">
        <v>0.01</v>
      </c>
      <c r="R150" t="str">
        <f t="shared" si="12"/>
        <v>L15</v>
      </c>
      <c r="S150">
        <f>Lipids!M52</f>
        <v>641</v>
      </c>
      <c r="T150">
        <v>0</v>
      </c>
    </row>
    <row r="151" spans="1:20">
      <c r="A151" t="str">
        <f>Lipids!A55</f>
        <v>L16</v>
      </c>
      <c r="B151" t="str">
        <f>Lipids!B55</f>
        <v>r</v>
      </c>
      <c r="C151" t="str">
        <f>Lipids!D55</f>
        <v>1 dagpg = 1 MGDG</v>
      </c>
      <c r="E151" s="121" t="str">
        <f t="shared" si="16"/>
        <v>L16</v>
      </c>
      <c r="F151" s="121" t="str">
        <f t="shared" si="17"/>
        <v>1 dagpg = 1 MGDG</v>
      </c>
      <c r="G151" s="121" t="s">
        <v>1658</v>
      </c>
      <c r="H151" s="121" t="s">
        <v>1659</v>
      </c>
      <c r="I151" s="121" t="str">
        <f t="shared" si="15"/>
        <v>-Inf</v>
      </c>
      <c r="J151" s="121" t="s">
        <v>1660</v>
      </c>
      <c r="K151" s="121">
        <v>0</v>
      </c>
      <c r="L151" s="121">
        <v>1</v>
      </c>
      <c r="M151" s="121">
        <v>1</v>
      </c>
      <c r="N151" s="121">
        <v>1</v>
      </c>
      <c r="O151" s="121">
        <v>1</v>
      </c>
      <c r="P151" s="121">
        <v>0.01</v>
      </c>
      <c r="R151" t="str">
        <f t="shared" si="12"/>
        <v>L16</v>
      </c>
      <c r="S151" s="119">
        <v>0</v>
      </c>
      <c r="T151">
        <v>0</v>
      </c>
    </row>
    <row r="152" spans="1:20">
      <c r="A152" s="38" t="str">
        <f>Lipids!A58</f>
        <v>L17</v>
      </c>
      <c r="B152" t="str">
        <f>Lipids!B58</f>
        <v>r</v>
      </c>
      <c r="C152" t="str">
        <f>Lipids!D58</f>
        <v>1 MGDG + 1 UDP-gal = 1 DGDG + 1 UDP + 1 H+</v>
      </c>
      <c r="E152" s="121" t="str">
        <f t="shared" si="16"/>
        <v>L17</v>
      </c>
      <c r="F152" s="121" t="str">
        <f t="shared" si="17"/>
        <v>1 MGDG + 1 UDP-gal = 1 DGDG + 1 UDP + 1 H+</v>
      </c>
      <c r="G152" s="121" t="s">
        <v>1658</v>
      </c>
      <c r="H152" s="121" t="s">
        <v>1659</v>
      </c>
      <c r="I152" s="121" t="str">
        <f t="shared" si="15"/>
        <v>-Inf</v>
      </c>
      <c r="J152" s="121" t="s">
        <v>1660</v>
      </c>
      <c r="K152" s="121">
        <v>0</v>
      </c>
      <c r="L152" s="121">
        <v>1</v>
      </c>
      <c r="M152" s="121">
        <v>1</v>
      </c>
      <c r="N152" s="121">
        <v>1</v>
      </c>
      <c r="O152" s="121">
        <v>1</v>
      </c>
      <c r="P152" s="121">
        <v>0.01</v>
      </c>
      <c r="R152" t="str">
        <f t="shared" si="12"/>
        <v>L17</v>
      </c>
      <c r="S152">
        <f>Lipids!M58</f>
        <v>510</v>
      </c>
      <c r="T152">
        <v>0</v>
      </c>
    </row>
    <row r="153" spans="1:20">
      <c r="A153" s="38" t="str">
        <f>Lipids!A61</f>
        <v>L18</v>
      </c>
      <c r="B153" t="str">
        <f>Lipids!B61</f>
        <v>r</v>
      </c>
      <c r="C153" t="str">
        <f>Lipids!D61</f>
        <v>1 UDPg + 1 SO3_2- + 1 H+ = 1 UDP-sqp + 1 H2O</v>
      </c>
      <c r="E153" s="121" t="str">
        <f t="shared" si="16"/>
        <v>L18</v>
      </c>
      <c r="F153" s="121" t="str">
        <f t="shared" si="17"/>
        <v>1 UDPg + 1 SO3_2- + 1 H+ = 1 UDP-sqp + 1 H2O</v>
      </c>
      <c r="G153" s="121" t="s">
        <v>1658</v>
      </c>
      <c r="H153" s="121" t="s">
        <v>1659</v>
      </c>
      <c r="I153" s="121" t="str">
        <f t="shared" si="15"/>
        <v>-Inf</v>
      </c>
      <c r="J153" s="121" t="s">
        <v>1660</v>
      </c>
      <c r="K153" s="121">
        <v>0</v>
      </c>
      <c r="L153" s="121">
        <v>1</v>
      </c>
      <c r="M153" s="121">
        <v>1</v>
      </c>
      <c r="N153" s="121">
        <v>1</v>
      </c>
      <c r="O153" s="121">
        <v>1</v>
      </c>
      <c r="P153" s="121">
        <v>0.01</v>
      </c>
      <c r="R153" t="str">
        <f t="shared" si="12"/>
        <v>L18</v>
      </c>
      <c r="S153">
        <f>Lipids!M61</f>
        <v>547</v>
      </c>
      <c r="T153">
        <v>0</v>
      </c>
    </row>
    <row r="154" spans="1:20">
      <c r="A154" s="38" t="str">
        <f>Lipids!A64</f>
        <v>L19</v>
      </c>
      <c r="B154" t="str">
        <f>Lipids!B64</f>
        <v>r</v>
      </c>
      <c r="C154" t="str">
        <f>Lipids!D64</f>
        <v>1 UDPg = 1 UDP-gal</v>
      </c>
      <c r="E154" s="121" t="str">
        <f t="shared" si="16"/>
        <v>L19</v>
      </c>
      <c r="F154" s="121" t="str">
        <f t="shared" si="17"/>
        <v>1 UDPg = 1 UDP-gal</v>
      </c>
      <c r="G154" s="121" t="s">
        <v>1658</v>
      </c>
      <c r="H154" s="121" t="s">
        <v>1659</v>
      </c>
      <c r="I154" s="121" t="str">
        <f t="shared" si="15"/>
        <v>-Inf</v>
      </c>
      <c r="J154" s="121" t="s">
        <v>1660</v>
      </c>
      <c r="K154" s="121">
        <v>0</v>
      </c>
      <c r="L154" s="121">
        <v>1</v>
      </c>
      <c r="M154" s="121">
        <v>1</v>
      </c>
      <c r="N154" s="121">
        <v>1</v>
      </c>
      <c r="O154" s="121">
        <v>1</v>
      </c>
      <c r="P154" s="121">
        <v>0.01</v>
      </c>
      <c r="R154" t="str">
        <f t="shared" si="12"/>
        <v>L19</v>
      </c>
      <c r="S154">
        <f>Lipids!M64</f>
        <v>435</v>
      </c>
      <c r="T154">
        <v>0</v>
      </c>
    </row>
    <row r="155" spans="1:20">
      <c r="A155" s="38" t="str">
        <f>'N_&amp;_S_Assimilation'!A5</f>
        <v>N1</v>
      </c>
      <c r="B155" t="str">
        <f>'N_&amp;_S_Assimilation'!B5</f>
        <v>i</v>
      </c>
      <c r="C155" t="str">
        <f>'N_&amp;_S_Assimilation'!D5</f>
        <v>1 NO3- + 1 NADH + 1 H+ = 1 NO2- + 1 NAD+ + 1 H2O</v>
      </c>
      <c r="E155" s="121" t="str">
        <f t="shared" ref="E155:E157" si="18">A155</f>
        <v>N1</v>
      </c>
      <c r="F155" s="121" t="str">
        <f t="shared" ref="F155:F157" si="19">C155</f>
        <v>1 NO3- + 1 NADH + 1 H+ = 1 NO2- + 1 NAD+ + 1 H2O</v>
      </c>
      <c r="G155" s="121" t="s">
        <v>1658</v>
      </c>
      <c r="H155" s="121" t="s">
        <v>1659</v>
      </c>
      <c r="I155" s="121">
        <f t="shared" si="15"/>
        <v>0</v>
      </c>
      <c r="J155" s="121" t="s">
        <v>1660</v>
      </c>
      <c r="K155" s="121">
        <v>0</v>
      </c>
      <c r="L155" s="121">
        <v>1</v>
      </c>
      <c r="M155" s="121">
        <v>1</v>
      </c>
      <c r="N155" s="121">
        <v>1</v>
      </c>
      <c r="O155" s="121">
        <v>1</v>
      </c>
      <c r="P155" s="121">
        <v>0.01</v>
      </c>
      <c r="R155" t="str">
        <f t="shared" si="12"/>
        <v>N1</v>
      </c>
      <c r="S155">
        <f>'N_&amp;_S_Assimilation'!M5</f>
        <v>1044</v>
      </c>
      <c r="T155">
        <v>0</v>
      </c>
    </row>
    <row r="156" spans="1:20">
      <c r="A156" s="38" t="str">
        <f>'N_&amp;_S_Assimilation'!A8</f>
        <v>N2</v>
      </c>
      <c r="B156" t="str">
        <f>'N_&amp;_S_Assimilation'!B8</f>
        <v>i</v>
      </c>
      <c r="C156" t="str">
        <f>'N_&amp;_S_Assimilation'!D8</f>
        <v>1 NO3- + 2 rfdx + 2 H+ = 1 NO2- + 2 ofdx + 1 H2O</v>
      </c>
      <c r="E156" s="121" t="str">
        <f t="shared" si="18"/>
        <v>N2</v>
      </c>
      <c r="F156" s="121" t="str">
        <f t="shared" si="19"/>
        <v>1 NO3- + 2 rfdx + 2 H+ = 1 NO2- + 2 ofdx + 1 H2O</v>
      </c>
      <c r="G156" s="121" t="s">
        <v>1658</v>
      </c>
      <c r="H156" s="121" t="s">
        <v>1659</v>
      </c>
      <c r="I156" s="121">
        <f t="shared" si="15"/>
        <v>0</v>
      </c>
      <c r="J156" s="121" t="s">
        <v>1660</v>
      </c>
      <c r="K156" s="121">
        <v>0</v>
      </c>
      <c r="L156" s="121">
        <v>1</v>
      </c>
      <c r="M156" s="121">
        <v>1</v>
      </c>
      <c r="N156" s="121">
        <v>1</v>
      </c>
      <c r="O156" s="121">
        <v>1</v>
      </c>
      <c r="P156" s="121">
        <v>0.01</v>
      </c>
      <c r="R156" t="str">
        <f t="shared" si="12"/>
        <v>N2</v>
      </c>
      <c r="S156">
        <f>'N_&amp;_S_Assimilation'!M8</f>
        <v>1044</v>
      </c>
      <c r="T156">
        <v>4</v>
      </c>
    </row>
    <row r="157" spans="1:20">
      <c r="A157" s="38" t="str">
        <f>'N_&amp;_S_Assimilation'!A11</f>
        <v>N3</v>
      </c>
      <c r="B157" t="str">
        <f>'N_&amp;_S_Assimilation'!B11</f>
        <v>i</v>
      </c>
      <c r="C157" t="str">
        <f>'N_&amp;_S_Assimilation'!D11</f>
        <v>1 NO2- + 6 rfdx + 8 H+ = 1 NH4+ + 6 ofdx + 2 H2O</v>
      </c>
      <c r="E157" s="121" t="str">
        <f t="shared" si="18"/>
        <v>N3</v>
      </c>
      <c r="F157" s="121" t="str">
        <f t="shared" si="19"/>
        <v>1 NO2- + 6 rfdx + 8 H+ = 1 NH4+ + 6 ofdx + 2 H2O</v>
      </c>
      <c r="G157" s="121" t="s">
        <v>1658</v>
      </c>
      <c r="H157" s="121" t="s">
        <v>1659</v>
      </c>
      <c r="I157" s="121">
        <f t="shared" si="15"/>
        <v>0</v>
      </c>
      <c r="J157" s="121" t="s">
        <v>1660</v>
      </c>
      <c r="K157" s="121">
        <v>0</v>
      </c>
      <c r="L157" s="121">
        <v>1</v>
      </c>
      <c r="M157" s="121">
        <v>1</v>
      </c>
      <c r="N157" s="121">
        <v>1</v>
      </c>
      <c r="O157" s="121">
        <v>1</v>
      </c>
      <c r="P157" s="121">
        <v>0.01</v>
      </c>
      <c r="R157" t="str">
        <f t="shared" si="12"/>
        <v>N3</v>
      </c>
      <c r="S157">
        <f>'N_&amp;_S_Assimilation'!M11</f>
        <v>742</v>
      </c>
      <c r="T157">
        <v>4</v>
      </c>
    </row>
    <row r="158" spans="1:20">
      <c r="A158" t="str">
        <f>Nucleotides!A5</f>
        <v>NT1</v>
      </c>
      <c r="B158" t="str">
        <f>Nucleotides!B5</f>
        <v>r</v>
      </c>
      <c r="C158" t="str">
        <f>Nucleotides!D5</f>
        <v>1 ATP + 1 r5p = 1 pribdp + 1 AMP + 1 H+</v>
      </c>
      <c r="E158" s="121" t="str">
        <f t="shared" si="13"/>
        <v>NT1</v>
      </c>
      <c r="F158" s="121" t="str">
        <f t="shared" si="14"/>
        <v>1 ATP + 1 r5p = 1 pribdp + 1 AMP + 1 H+</v>
      </c>
      <c r="G158" s="121" t="s">
        <v>1658</v>
      </c>
      <c r="H158" s="121" t="s">
        <v>1659</v>
      </c>
      <c r="I158" s="121" t="str">
        <f t="shared" si="15"/>
        <v>-Inf</v>
      </c>
      <c r="J158" s="121" t="s">
        <v>1660</v>
      </c>
      <c r="K158" s="121">
        <v>0</v>
      </c>
      <c r="L158" s="121">
        <v>1</v>
      </c>
      <c r="M158" s="121">
        <v>1</v>
      </c>
      <c r="N158" s="121">
        <v>1</v>
      </c>
      <c r="O158" s="121">
        <v>1</v>
      </c>
      <c r="P158" s="121">
        <v>0.01</v>
      </c>
      <c r="R158" t="str">
        <f t="shared" si="12"/>
        <v>NT1</v>
      </c>
      <c r="S158">
        <f>Nucleotides!M5</f>
        <v>541</v>
      </c>
      <c r="T158">
        <v>0</v>
      </c>
    </row>
    <row r="159" spans="1:20">
      <c r="A159" s="35" t="str">
        <f>Nucleotides!A8</f>
        <v>NT2</v>
      </c>
      <c r="B159" t="str">
        <f>Nucleotides!B8</f>
        <v>i</v>
      </c>
      <c r="C159" t="str">
        <f>Nucleotides!D8</f>
        <v>1 pribdp + 1 Q + 1 H2O = 1 priba + 1 pp + 1 E</v>
      </c>
      <c r="E159" s="121" t="str">
        <f t="shared" si="13"/>
        <v>NT2</v>
      </c>
      <c r="F159" s="121" t="str">
        <f t="shared" si="14"/>
        <v>1 pribdp + 1 Q + 1 H2O = 1 priba + 1 pp + 1 E</v>
      </c>
      <c r="G159" s="121" t="s">
        <v>1658</v>
      </c>
      <c r="H159" s="121" t="s">
        <v>1659</v>
      </c>
      <c r="I159" s="121">
        <f t="shared" si="15"/>
        <v>0</v>
      </c>
      <c r="J159" s="121" t="s">
        <v>1660</v>
      </c>
      <c r="K159" s="121">
        <v>0</v>
      </c>
      <c r="L159" s="121">
        <v>1</v>
      </c>
      <c r="M159" s="121">
        <v>1</v>
      </c>
      <c r="N159" s="121">
        <v>1</v>
      </c>
      <c r="O159" s="121">
        <v>1</v>
      </c>
      <c r="P159" s="121">
        <v>0.01</v>
      </c>
      <c r="R159" t="str">
        <f t="shared" si="12"/>
        <v>NT2</v>
      </c>
      <c r="S159">
        <f>Nucleotides!M8</f>
        <v>635</v>
      </c>
      <c r="T159">
        <v>0</v>
      </c>
    </row>
    <row r="160" spans="1:20">
      <c r="A160" s="35" t="str">
        <f>Nucleotides!A11</f>
        <v>NT3</v>
      </c>
      <c r="B160" t="str">
        <f>Nucleotides!B11</f>
        <v>r</v>
      </c>
      <c r="C160" t="str">
        <f>Nucleotides!D11</f>
        <v>1 priba + 1 ATP + 1 G = 1 ADP + 1 p + 1 pribga + 1 H+</v>
      </c>
      <c r="E160" s="121" t="str">
        <f t="shared" si="13"/>
        <v>NT3</v>
      </c>
      <c r="F160" s="121" t="str">
        <f t="shared" si="14"/>
        <v>1 priba + 1 ATP + 1 G = 1 ADP + 1 p + 1 pribga + 1 H+</v>
      </c>
      <c r="G160" s="121" t="s">
        <v>1658</v>
      </c>
      <c r="H160" s="121" t="s">
        <v>1659</v>
      </c>
      <c r="I160" s="121" t="str">
        <f t="shared" si="15"/>
        <v>-Inf</v>
      </c>
      <c r="J160" s="121" t="s">
        <v>1660</v>
      </c>
      <c r="K160" s="121">
        <v>0</v>
      </c>
      <c r="L160" s="121">
        <v>1</v>
      </c>
      <c r="M160" s="121">
        <v>1</v>
      </c>
      <c r="N160" s="121">
        <v>1</v>
      </c>
      <c r="O160" s="121">
        <v>1</v>
      </c>
      <c r="P160" s="121">
        <v>0.01</v>
      </c>
      <c r="R160" t="str">
        <f t="shared" si="12"/>
        <v>NT3</v>
      </c>
      <c r="S160">
        <f>Nucleotides!M11</f>
        <v>616</v>
      </c>
      <c r="T160">
        <v>0</v>
      </c>
    </row>
    <row r="161" spans="1:20">
      <c r="A161" s="35" t="str">
        <f>Nucleotides!A14</f>
        <v>NT4</v>
      </c>
      <c r="B161" t="str">
        <f>Nucleotides!B14</f>
        <v>r</v>
      </c>
      <c r="C161" t="str">
        <f>Nucleotides!D14</f>
        <v>1 pribga + 1 fthf = 1 fprga + 1 thf + 1 H+</v>
      </c>
      <c r="E161" s="121" t="str">
        <f t="shared" si="13"/>
        <v>NT4</v>
      </c>
      <c r="F161" s="121" t="str">
        <f t="shared" si="14"/>
        <v>1 pribga + 1 fthf = 1 fprga + 1 thf + 1 H+</v>
      </c>
      <c r="G161" s="121" t="s">
        <v>1658</v>
      </c>
      <c r="H161" s="121" t="s">
        <v>1659</v>
      </c>
      <c r="I161" s="121" t="str">
        <f t="shared" si="15"/>
        <v>-Inf</v>
      </c>
      <c r="J161" s="121" t="s">
        <v>1660</v>
      </c>
      <c r="K161" s="121">
        <v>0</v>
      </c>
      <c r="L161" s="121">
        <v>1</v>
      </c>
      <c r="M161" s="121">
        <v>1</v>
      </c>
      <c r="N161" s="121">
        <v>1</v>
      </c>
      <c r="O161" s="121">
        <v>1</v>
      </c>
      <c r="P161" s="121">
        <v>0.01</v>
      </c>
      <c r="R161" t="str">
        <f t="shared" si="12"/>
        <v>NT4</v>
      </c>
      <c r="S161">
        <f>Nucleotides!M14</f>
        <v>296</v>
      </c>
      <c r="T161">
        <v>0</v>
      </c>
    </row>
    <row r="162" spans="1:20">
      <c r="A162" s="35" t="str">
        <f>Nucleotides!A17</f>
        <v>NT5</v>
      </c>
      <c r="B162" t="str">
        <f>Nucleotides!B17</f>
        <v>r</v>
      </c>
      <c r="C162" t="str">
        <f>Nucleotides!D17</f>
        <v>1 ATP + 1 fprga + 1 Q + 1 H2O = 1 E + 1 ADP + 1 p + 1 fpraam + 1 H+</v>
      </c>
      <c r="E162" s="121" t="str">
        <f t="shared" si="13"/>
        <v>NT5</v>
      </c>
      <c r="F162" s="121" t="str">
        <f t="shared" si="14"/>
        <v>1 ATP + 1 fprga + 1 Q + 1 H2O = 1 E + 1 ADP + 1 p + 1 fpraam + 1 H+</v>
      </c>
      <c r="G162" s="121" t="s">
        <v>1658</v>
      </c>
      <c r="H162" s="121" t="s">
        <v>1659</v>
      </c>
      <c r="I162" s="121" t="str">
        <f t="shared" si="15"/>
        <v>-Inf</v>
      </c>
      <c r="J162" s="121" t="s">
        <v>1660</v>
      </c>
      <c r="K162" s="121">
        <v>0</v>
      </c>
      <c r="L162" s="121">
        <v>1</v>
      </c>
      <c r="M162" s="121">
        <v>1</v>
      </c>
      <c r="N162" s="121">
        <v>1</v>
      </c>
      <c r="O162" s="121">
        <v>1</v>
      </c>
      <c r="P162" s="121">
        <v>0.01</v>
      </c>
      <c r="R162" t="str">
        <f t="shared" si="12"/>
        <v>NT5</v>
      </c>
      <c r="S162">
        <f>Nucleotides!M17+Nucleotides!M18</f>
        <v>1109</v>
      </c>
      <c r="T162">
        <v>0</v>
      </c>
    </row>
    <row r="163" spans="1:20">
      <c r="A163" s="35" t="str">
        <f>Nucleotides!A21</f>
        <v>NT6</v>
      </c>
      <c r="B163" t="str">
        <f>Nucleotides!B21</f>
        <v>r</v>
      </c>
      <c r="C163" t="str">
        <f>Nucleotides!D21</f>
        <v>1 ATP + 1 fpraam = 1 ADP + 1 p + 1 apribi + 1 H+</v>
      </c>
      <c r="E163" s="121" t="str">
        <f t="shared" si="13"/>
        <v>NT6</v>
      </c>
      <c r="F163" s="121" t="str">
        <f t="shared" si="14"/>
        <v>1 ATP + 1 fpraam = 1 ADP + 1 p + 1 apribi + 1 H+</v>
      </c>
      <c r="G163" s="121" t="s">
        <v>1658</v>
      </c>
      <c r="H163" s="121" t="s">
        <v>1659</v>
      </c>
      <c r="I163" s="121" t="str">
        <f t="shared" si="15"/>
        <v>-Inf</v>
      </c>
      <c r="J163" s="121" t="s">
        <v>1660</v>
      </c>
      <c r="K163" s="121">
        <v>0</v>
      </c>
      <c r="L163" s="121">
        <v>1</v>
      </c>
      <c r="M163" s="121">
        <v>1</v>
      </c>
      <c r="N163" s="121">
        <v>1</v>
      </c>
      <c r="O163" s="121">
        <v>1</v>
      </c>
      <c r="P163" s="121">
        <v>0.01</v>
      </c>
      <c r="R163" t="str">
        <f t="shared" si="12"/>
        <v>NT6</v>
      </c>
      <c r="S163">
        <f>Nucleotides!M21</f>
        <v>431</v>
      </c>
      <c r="T163">
        <v>0</v>
      </c>
    </row>
    <row r="164" spans="1:20">
      <c r="A164" s="35" t="str">
        <f>Nucleotides!A24</f>
        <v>NT7</v>
      </c>
      <c r="B164" t="str">
        <f>Nucleotides!B24</f>
        <v>r</v>
      </c>
      <c r="C164" t="str">
        <f>Nucleotides!D24</f>
        <v>1 apribi + 1 CO2 = 1 apricx + 2 H+</v>
      </c>
      <c r="E164" s="121" t="str">
        <f t="shared" si="13"/>
        <v>NT7</v>
      </c>
      <c r="F164" s="121" t="str">
        <f t="shared" si="14"/>
        <v>1 apribi + 1 CO2 = 1 apricx + 2 H+</v>
      </c>
      <c r="G164" s="121" t="s">
        <v>1658</v>
      </c>
      <c r="H164" s="121" t="s">
        <v>1659</v>
      </c>
      <c r="I164" s="121" t="str">
        <f t="shared" si="15"/>
        <v>-Inf</v>
      </c>
      <c r="J164" s="121" t="s">
        <v>1660</v>
      </c>
      <c r="K164" s="121">
        <v>0</v>
      </c>
      <c r="L164" s="121">
        <v>1</v>
      </c>
      <c r="M164" s="121">
        <v>1</v>
      </c>
      <c r="N164" s="121">
        <v>1</v>
      </c>
      <c r="O164" s="121">
        <v>1</v>
      </c>
      <c r="P164" s="121">
        <v>0.01</v>
      </c>
      <c r="R164" t="str">
        <f t="shared" si="12"/>
        <v>NT7</v>
      </c>
      <c r="S164">
        <f>Nucleotides!M24+Nucleotides!M25</f>
        <v>719</v>
      </c>
      <c r="T164">
        <v>0</v>
      </c>
    </row>
    <row r="165" spans="1:20">
      <c r="A165" s="35" t="str">
        <f>Nucleotides!A27</f>
        <v>NT8</v>
      </c>
      <c r="B165" t="str">
        <f>Nucleotides!B27</f>
        <v>i</v>
      </c>
      <c r="C165" t="str">
        <f>Nucleotides!D27</f>
        <v>1 ATP + 1 apricx + 1 D = 1 ADP + 1 p + 1 prscai + 1 H+</v>
      </c>
      <c r="E165" s="121" t="str">
        <f t="shared" si="13"/>
        <v>NT8</v>
      </c>
      <c r="F165" s="121" t="str">
        <f t="shared" si="14"/>
        <v>1 ATP + 1 apricx + 1 D = 1 ADP + 1 p + 1 prscai + 1 H+</v>
      </c>
      <c r="G165" s="121" t="s">
        <v>1658</v>
      </c>
      <c r="H165" s="121" t="s">
        <v>1659</v>
      </c>
      <c r="I165" s="121">
        <f t="shared" si="15"/>
        <v>0</v>
      </c>
      <c r="J165" s="121" t="s">
        <v>1660</v>
      </c>
      <c r="K165" s="121">
        <v>0</v>
      </c>
      <c r="L165" s="121">
        <v>1</v>
      </c>
      <c r="M165" s="121">
        <v>1</v>
      </c>
      <c r="N165" s="121">
        <v>1</v>
      </c>
      <c r="O165" s="121">
        <v>1</v>
      </c>
      <c r="P165" s="121">
        <v>0.01</v>
      </c>
      <c r="R165" t="str">
        <f t="shared" si="12"/>
        <v>NT8</v>
      </c>
      <c r="S165">
        <f>Nucleotides!M27</f>
        <v>337</v>
      </c>
      <c r="T165">
        <v>0</v>
      </c>
    </row>
    <row r="166" spans="1:20">
      <c r="A166" s="35" t="str">
        <f>Nucleotides!A30</f>
        <v>NT9</v>
      </c>
      <c r="B166" t="str">
        <f>Nucleotides!B30</f>
        <v>r</v>
      </c>
      <c r="C166" t="str">
        <f>Nucleotides!D30</f>
        <v>1 prscai = 1 fum + 1 AICAR</v>
      </c>
      <c r="E166" s="121" t="str">
        <f t="shared" si="13"/>
        <v>NT9</v>
      </c>
      <c r="F166" s="121" t="str">
        <f t="shared" si="14"/>
        <v>1 prscai = 1 fum + 1 AICAR</v>
      </c>
      <c r="G166" s="121" t="s">
        <v>1658</v>
      </c>
      <c r="H166" s="121" t="s">
        <v>1659</v>
      </c>
      <c r="I166" s="121" t="str">
        <f t="shared" si="15"/>
        <v>-Inf</v>
      </c>
      <c r="J166" s="121" t="s">
        <v>1660</v>
      </c>
      <c r="K166" s="121">
        <v>0</v>
      </c>
      <c r="L166" s="121">
        <v>1</v>
      </c>
      <c r="M166" s="121">
        <v>1</v>
      </c>
      <c r="N166" s="121">
        <v>1</v>
      </c>
      <c r="O166" s="121">
        <v>1</v>
      </c>
      <c r="P166" s="121">
        <v>0.01</v>
      </c>
      <c r="R166" t="str">
        <f t="shared" si="12"/>
        <v>NT9</v>
      </c>
      <c r="S166">
        <f>Nucleotides!M30</f>
        <v>619</v>
      </c>
      <c r="T166">
        <v>0</v>
      </c>
    </row>
    <row r="167" spans="1:20">
      <c r="A167" t="str">
        <f>Nucleotides!A33</f>
        <v>NT10</v>
      </c>
      <c r="B167" t="str">
        <f>Nucleotides!B33</f>
        <v>r</v>
      </c>
      <c r="C167" t="str">
        <f>Nucleotides!D33</f>
        <v>1 AICAR + 1 fthf = 1 FAICAR + 1 thf</v>
      </c>
      <c r="E167" s="121" t="str">
        <f t="shared" si="13"/>
        <v>NT10</v>
      </c>
      <c r="F167" s="121" t="str">
        <f t="shared" si="14"/>
        <v>1 AICAR + 1 fthf = 1 FAICAR + 1 thf</v>
      </c>
      <c r="G167" s="121" t="s">
        <v>1658</v>
      </c>
      <c r="H167" s="121" t="s">
        <v>1659</v>
      </c>
      <c r="I167" s="121" t="str">
        <f t="shared" si="15"/>
        <v>-Inf</v>
      </c>
      <c r="J167" s="121" t="s">
        <v>1660</v>
      </c>
      <c r="K167" s="121">
        <v>0</v>
      </c>
      <c r="L167" s="121">
        <v>1</v>
      </c>
      <c r="M167" s="121">
        <v>1</v>
      </c>
      <c r="N167" s="121">
        <v>1</v>
      </c>
      <c r="O167" s="121">
        <v>1</v>
      </c>
      <c r="P167" s="121">
        <v>0.01</v>
      </c>
      <c r="R167" t="str">
        <f t="shared" si="12"/>
        <v>NT10</v>
      </c>
      <c r="S167">
        <f>Nucleotides!M33</f>
        <v>692</v>
      </c>
      <c r="T167">
        <v>0</v>
      </c>
    </row>
    <row r="168" spans="1:20">
      <c r="A168" t="str">
        <f>Nucleotides!A36</f>
        <v>NT11</v>
      </c>
      <c r="B168" t="str">
        <f>Nucleotides!B36</f>
        <v>i</v>
      </c>
      <c r="C168" t="str">
        <f>Nucleotides!D36</f>
        <v>1 FAICAR = 1 IMP + 1 H2O</v>
      </c>
      <c r="E168" s="121" t="str">
        <f t="shared" si="13"/>
        <v>NT11</v>
      </c>
      <c r="F168" s="121" t="str">
        <f t="shared" si="14"/>
        <v>1 FAICAR = 1 IMP + 1 H2O</v>
      </c>
      <c r="G168" s="121" t="s">
        <v>1658</v>
      </c>
      <c r="H168" s="121" t="s">
        <v>1659</v>
      </c>
      <c r="I168" s="121">
        <f t="shared" si="15"/>
        <v>0</v>
      </c>
      <c r="J168" s="121" t="s">
        <v>1660</v>
      </c>
      <c r="K168" s="121">
        <v>0</v>
      </c>
      <c r="L168" s="121">
        <v>1</v>
      </c>
      <c r="M168" s="121">
        <v>1</v>
      </c>
      <c r="N168" s="121">
        <v>1</v>
      </c>
      <c r="O168" s="121">
        <v>1</v>
      </c>
      <c r="P168" s="121">
        <v>0.01</v>
      </c>
      <c r="R168" t="str">
        <f t="shared" si="12"/>
        <v>NT11</v>
      </c>
      <c r="S168">
        <f>Nucleotides!M36</f>
        <v>692</v>
      </c>
      <c r="T168">
        <v>0</v>
      </c>
    </row>
    <row r="169" spans="1:20">
      <c r="A169" t="str">
        <f>Nucleotides!A39</f>
        <v>NT12</v>
      </c>
      <c r="B169" t="str">
        <f>Nucleotides!B39</f>
        <v>i</v>
      </c>
      <c r="C169" t="str">
        <f>Nucleotides!D39</f>
        <v>1 IMP + 1 NAD+ + 1 H2O = 1 XMP + 1 NADH + 1 H+</v>
      </c>
      <c r="E169" s="121" t="str">
        <f t="shared" si="13"/>
        <v>NT12</v>
      </c>
      <c r="F169" s="121" t="str">
        <f t="shared" si="14"/>
        <v>1 IMP + 1 NAD+ + 1 H2O = 1 XMP + 1 NADH + 1 H+</v>
      </c>
      <c r="G169" s="121" t="s">
        <v>1658</v>
      </c>
      <c r="H169" s="121" t="s">
        <v>1659</v>
      </c>
      <c r="I169" s="121">
        <f t="shared" si="15"/>
        <v>0</v>
      </c>
      <c r="J169" s="121" t="s">
        <v>1660</v>
      </c>
      <c r="K169" s="121">
        <v>0</v>
      </c>
      <c r="L169" s="121">
        <v>1</v>
      </c>
      <c r="M169" s="121">
        <v>1</v>
      </c>
      <c r="N169" s="121">
        <v>1</v>
      </c>
      <c r="O169" s="121">
        <v>1</v>
      </c>
      <c r="P169" s="121">
        <v>0.01</v>
      </c>
      <c r="R169" t="str">
        <f t="shared" si="12"/>
        <v>NT12</v>
      </c>
      <c r="S169">
        <f>Nucleotides!M39</f>
        <v>502</v>
      </c>
      <c r="T169">
        <v>0</v>
      </c>
    </row>
    <row r="170" spans="1:20">
      <c r="A170" t="str">
        <f>Nucleotides!A42</f>
        <v>NT13</v>
      </c>
      <c r="B170" t="str">
        <f>Nucleotides!B42</f>
        <v>r</v>
      </c>
      <c r="C170" t="str">
        <f>Nucleotides!D42</f>
        <v>1 XMP + 1 Q + 1 ATP + 1 H2O = 1 E + 1 GMP + 1 pp + 1 AMP + 2 H+</v>
      </c>
      <c r="E170" s="121" t="str">
        <f t="shared" si="13"/>
        <v>NT13</v>
      </c>
      <c r="F170" s="121" t="str">
        <f t="shared" si="14"/>
        <v>1 XMP + 1 Q + 1 ATP + 1 H2O = 1 E + 1 GMP + 1 pp + 1 AMP + 2 H+</v>
      </c>
      <c r="G170" s="121" t="s">
        <v>1658</v>
      </c>
      <c r="H170" s="121" t="s">
        <v>1659</v>
      </c>
      <c r="I170" s="121" t="str">
        <f t="shared" si="15"/>
        <v>-Inf</v>
      </c>
      <c r="J170" s="121" t="s">
        <v>1660</v>
      </c>
      <c r="K170" s="121">
        <v>0</v>
      </c>
      <c r="L170" s="121">
        <v>1</v>
      </c>
      <c r="M170" s="121">
        <v>1</v>
      </c>
      <c r="N170" s="121">
        <v>1</v>
      </c>
      <c r="O170" s="121">
        <v>1</v>
      </c>
      <c r="P170" s="121">
        <v>0.01</v>
      </c>
      <c r="R170" t="str">
        <f t="shared" si="12"/>
        <v>NT13</v>
      </c>
      <c r="S170">
        <f>Nucleotides!M42</f>
        <v>747</v>
      </c>
      <c r="T170">
        <v>0</v>
      </c>
    </row>
    <row r="171" spans="1:20">
      <c r="A171" t="str">
        <f>Nucleotides!A45</f>
        <v>NT14</v>
      </c>
      <c r="B171" t="str">
        <f>Nucleotides!B45</f>
        <v>r</v>
      </c>
      <c r="C171" t="str">
        <f>Nucleotides!D45</f>
        <v>1 GMP + 1 ATP = 1 GDP + 1 ADP</v>
      </c>
      <c r="E171" s="121" t="str">
        <f t="shared" si="13"/>
        <v>NT14</v>
      </c>
      <c r="F171" s="121" t="str">
        <f t="shared" si="14"/>
        <v>1 GMP + 1 ATP = 1 GDP + 1 ADP</v>
      </c>
      <c r="G171" s="121" t="s">
        <v>1658</v>
      </c>
      <c r="H171" s="121" t="s">
        <v>1659</v>
      </c>
      <c r="I171" s="121" t="str">
        <f t="shared" si="15"/>
        <v>-Inf</v>
      </c>
      <c r="J171" s="121" t="s">
        <v>1660</v>
      </c>
      <c r="K171" s="121">
        <v>0</v>
      </c>
      <c r="L171" s="121">
        <v>1</v>
      </c>
      <c r="M171" s="121">
        <v>1</v>
      </c>
      <c r="N171" s="121">
        <v>1</v>
      </c>
      <c r="O171" s="121">
        <v>1</v>
      </c>
      <c r="P171" s="121">
        <v>0.01</v>
      </c>
      <c r="R171" t="str">
        <f t="shared" si="12"/>
        <v>NT14</v>
      </c>
      <c r="S171">
        <f>Nucleotides!M45</f>
        <v>262</v>
      </c>
      <c r="T171">
        <v>0</v>
      </c>
    </row>
    <row r="172" spans="1:20">
      <c r="A172" t="str">
        <f>Nucleotides!A48</f>
        <v>NT15</v>
      </c>
      <c r="B172" t="str">
        <f>Nucleotides!B48</f>
        <v>r</v>
      </c>
      <c r="C172" t="str">
        <f>Nucleotides!D48</f>
        <v>1 GDP + 1 ATP = 1 GTP + 1 ADP</v>
      </c>
      <c r="E172" s="121" t="str">
        <f t="shared" si="13"/>
        <v>NT15</v>
      </c>
      <c r="F172" s="121" t="str">
        <f t="shared" si="14"/>
        <v>1 GDP + 1 ATP = 1 GTP + 1 ADP</v>
      </c>
      <c r="G172" s="121" t="s">
        <v>1658</v>
      </c>
      <c r="H172" s="121" t="s">
        <v>1659</v>
      </c>
      <c r="I172" s="121" t="str">
        <f t="shared" si="15"/>
        <v>-Inf</v>
      </c>
      <c r="J172" s="121" t="s">
        <v>1660</v>
      </c>
      <c r="K172" s="121">
        <v>0</v>
      </c>
      <c r="L172" s="121">
        <v>1</v>
      </c>
      <c r="M172" s="121">
        <v>1</v>
      </c>
      <c r="N172" s="121">
        <v>1</v>
      </c>
      <c r="O172" s="121">
        <v>1</v>
      </c>
      <c r="P172" s="121">
        <v>0.01</v>
      </c>
      <c r="R172" t="str">
        <f t="shared" si="12"/>
        <v>NT15</v>
      </c>
      <c r="S172">
        <f>Nucleotides!M48</f>
        <v>209</v>
      </c>
      <c r="T172">
        <v>0</v>
      </c>
    </row>
    <row r="173" spans="1:20">
      <c r="A173" t="str">
        <f>Nucleotides!A51</f>
        <v>NT16</v>
      </c>
      <c r="B173" t="str">
        <f>Nucleotides!B51</f>
        <v>i</v>
      </c>
      <c r="C173" t="str">
        <f>Nucleotides!D51</f>
        <v>1 GTP + 1 H2O = 1 GMP + 1 pp + 1 H+</v>
      </c>
      <c r="E173" s="121" t="str">
        <f t="shared" si="13"/>
        <v>NT16</v>
      </c>
      <c r="F173" s="121" t="str">
        <f t="shared" si="14"/>
        <v>1 GTP + 1 H2O = 1 GMP + 1 pp + 1 H+</v>
      </c>
      <c r="G173" s="121" t="s">
        <v>1658</v>
      </c>
      <c r="H173" s="121" t="s">
        <v>1659</v>
      </c>
      <c r="I173" s="121">
        <f t="shared" si="15"/>
        <v>0</v>
      </c>
      <c r="J173" s="121" t="s">
        <v>1660</v>
      </c>
      <c r="K173" s="121">
        <v>0</v>
      </c>
      <c r="L173" s="121">
        <v>1</v>
      </c>
      <c r="M173" s="121">
        <v>1</v>
      </c>
      <c r="N173" s="121">
        <v>1</v>
      </c>
      <c r="O173" s="121">
        <v>1</v>
      </c>
      <c r="P173" s="121">
        <v>0.01</v>
      </c>
      <c r="R173" t="str">
        <f t="shared" si="12"/>
        <v>NT16</v>
      </c>
      <c r="S173">
        <f>Nucleotides!M51+Nucleotides!M52</f>
        <v>743</v>
      </c>
      <c r="T173">
        <v>0</v>
      </c>
    </row>
    <row r="174" spans="1:20">
      <c r="A174" t="str">
        <f>Nucleotides!A54</f>
        <v>NT17</v>
      </c>
      <c r="B174" t="str">
        <f>Nucleotides!B54</f>
        <v>i</v>
      </c>
      <c r="C174" t="str">
        <f>Nucleotides!D54</f>
        <v>1 GDP + 1 rthrdx = 1 dGDP + 1 othrdx + 1 H2O</v>
      </c>
      <c r="E174" s="121" t="str">
        <f t="shared" si="13"/>
        <v>NT17</v>
      </c>
      <c r="F174" s="121" t="str">
        <f t="shared" si="14"/>
        <v>1 GDP + 1 rthrdx = 1 dGDP + 1 othrdx + 1 H2O</v>
      </c>
      <c r="G174" s="121" t="s">
        <v>1658</v>
      </c>
      <c r="H174" s="121" t="s">
        <v>1659</v>
      </c>
      <c r="I174" s="121">
        <f t="shared" si="15"/>
        <v>0</v>
      </c>
      <c r="J174" s="121" t="s">
        <v>1660</v>
      </c>
      <c r="K174" s="121">
        <v>0</v>
      </c>
      <c r="L174" s="121">
        <v>1</v>
      </c>
      <c r="M174" s="121">
        <v>1</v>
      </c>
      <c r="N174" s="121">
        <v>1</v>
      </c>
      <c r="O174" s="121">
        <v>1</v>
      </c>
      <c r="P174" s="121">
        <v>0.01</v>
      </c>
      <c r="R174" t="str">
        <f t="shared" si="12"/>
        <v>NT17</v>
      </c>
      <c r="S174">
        <f>Nucleotides!M54</f>
        <v>1084</v>
      </c>
      <c r="T174">
        <v>0</v>
      </c>
    </row>
    <row r="175" spans="1:20">
      <c r="A175" t="str">
        <f>Nucleotides!A57</f>
        <v>NT18</v>
      </c>
      <c r="B175" t="str">
        <f>Nucleotides!B57</f>
        <v>r</v>
      </c>
      <c r="C175" t="str">
        <f>Nucleotides!D57</f>
        <v>1 dGMP + 1 ATP = 1 dGDP + 1 ADP</v>
      </c>
      <c r="E175" s="121" t="str">
        <f t="shared" si="13"/>
        <v>NT18</v>
      </c>
      <c r="F175" s="121" t="str">
        <f t="shared" si="14"/>
        <v>1 dGMP + 1 ATP = 1 dGDP + 1 ADP</v>
      </c>
      <c r="G175" s="121" t="s">
        <v>1658</v>
      </c>
      <c r="H175" s="121" t="s">
        <v>1659</v>
      </c>
      <c r="I175" s="121" t="str">
        <f t="shared" si="15"/>
        <v>-Inf</v>
      </c>
      <c r="J175" s="121" t="s">
        <v>1660</v>
      </c>
      <c r="K175" s="121">
        <v>0</v>
      </c>
      <c r="L175" s="121">
        <v>1</v>
      </c>
      <c r="M175" s="121">
        <v>1</v>
      </c>
      <c r="N175" s="121">
        <v>1</v>
      </c>
      <c r="O175" s="121">
        <v>1</v>
      </c>
      <c r="P175" s="121">
        <v>0.01</v>
      </c>
      <c r="R175" t="str">
        <f t="shared" si="12"/>
        <v>NT18</v>
      </c>
      <c r="S175">
        <f>Nucleotides!M57</f>
        <v>262</v>
      </c>
      <c r="T175">
        <v>0</v>
      </c>
    </row>
    <row r="176" spans="1:20">
      <c r="A176" t="str">
        <f>Nucleotides!A60</f>
        <v>NT19</v>
      </c>
      <c r="B176" t="str">
        <f>Nucleotides!B60</f>
        <v>r</v>
      </c>
      <c r="C176" t="str">
        <f>Nucleotides!D60</f>
        <v>1 dGDP + 1 ATP = 1 dGTP + 1 ADP</v>
      </c>
      <c r="E176" s="121" t="str">
        <f t="shared" si="13"/>
        <v>NT19</v>
      </c>
      <c r="F176" s="121" t="str">
        <f t="shared" si="14"/>
        <v>1 dGDP + 1 ATP = 1 dGTP + 1 ADP</v>
      </c>
      <c r="G176" s="121" t="s">
        <v>1658</v>
      </c>
      <c r="H176" s="121" t="s">
        <v>1659</v>
      </c>
      <c r="I176" s="121" t="str">
        <f t="shared" si="15"/>
        <v>-Inf</v>
      </c>
      <c r="J176" s="121" t="s">
        <v>1660</v>
      </c>
      <c r="K176" s="121">
        <v>0</v>
      </c>
      <c r="L176" s="121">
        <v>1</v>
      </c>
      <c r="M176" s="121">
        <v>1</v>
      </c>
      <c r="N176" s="121">
        <v>1</v>
      </c>
      <c r="O176" s="121">
        <v>1</v>
      </c>
      <c r="P176" s="121">
        <v>0.01</v>
      </c>
      <c r="R176" t="str">
        <f t="shared" si="12"/>
        <v>NT19</v>
      </c>
      <c r="S176">
        <f>Nucleotides!M60</f>
        <v>209</v>
      </c>
      <c r="T176">
        <v>0</v>
      </c>
    </row>
    <row r="177" spans="1:20">
      <c r="A177" t="str">
        <f>Nucleotides!A63</f>
        <v>NT20</v>
      </c>
      <c r="B177" t="str">
        <f>Nucleotides!B63</f>
        <v>i</v>
      </c>
      <c r="C177" t="str">
        <f>Nucleotides!D63</f>
        <v>1 dGTP + 1 H2O = 1 dGMP + 1 pp + 1 H+</v>
      </c>
      <c r="E177" s="121" t="str">
        <f t="shared" si="13"/>
        <v>NT20</v>
      </c>
      <c r="F177" s="121" t="str">
        <f t="shared" si="14"/>
        <v>1 dGTP + 1 H2O = 1 dGMP + 1 pp + 1 H+</v>
      </c>
      <c r="G177" s="121" t="s">
        <v>1658</v>
      </c>
      <c r="H177" s="121" t="s">
        <v>1659</v>
      </c>
      <c r="I177" s="121">
        <f t="shared" si="15"/>
        <v>0</v>
      </c>
      <c r="J177" s="121" t="s">
        <v>1660</v>
      </c>
      <c r="K177" s="121">
        <v>0</v>
      </c>
      <c r="L177" s="121">
        <v>1</v>
      </c>
      <c r="M177" s="121">
        <v>1</v>
      </c>
      <c r="N177" s="121">
        <v>1</v>
      </c>
      <c r="O177" s="121">
        <v>1</v>
      </c>
      <c r="P177" s="121">
        <v>0.01</v>
      </c>
      <c r="R177" t="str">
        <f t="shared" si="12"/>
        <v>NT20</v>
      </c>
      <c r="S177">
        <f>Nucleotides!M63+Nucleotides!M64</f>
        <v>743</v>
      </c>
      <c r="T177">
        <v>0</v>
      </c>
    </row>
    <row r="178" spans="1:20">
      <c r="A178" t="str">
        <f>Nucleotides!A66</f>
        <v>NT21</v>
      </c>
      <c r="B178" t="str">
        <f>Nucleotides!B66</f>
        <v>r</v>
      </c>
      <c r="C178" t="str">
        <f>Nucleotides!D66</f>
        <v>1 D + 1 IMP + 1 GTP = 1 adsucc + 1 p + 1 GDP + 2 H+</v>
      </c>
      <c r="E178" s="121" t="str">
        <f t="shared" si="13"/>
        <v>NT21</v>
      </c>
      <c r="F178" s="121" t="str">
        <f t="shared" si="14"/>
        <v>1 D + 1 IMP + 1 GTP = 1 adsucc + 1 p + 1 GDP + 2 H+</v>
      </c>
      <c r="G178" s="121" t="s">
        <v>1658</v>
      </c>
      <c r="H178" s="121" t="s">
        <v>1659</v>
      </c>
      <c r="I178" s="121" t="str">
        <f t="shared" si="15"/>
        <v>-Inf</v>
      </c>
      <c r="J178" s="121" t="s">
        <v>1660</v>
      </c>
      <c r="K178" s="121">
        <v>0</v>
      </c>
      <c r="L178" s="121">
        <v>1</v>
      </c>
      <c r="M178" s="121">
        <v>1</v>
      </c>
      <c r="N178" s="121">
        <v>1</v>
      </c>
      <c r="O178" s="121">
        <v>1</v>
      </c>
      <c r="P178" s="121">
        <v>0.01</v>
      </c>
      <c r="R178" t="str">
        <f t="shared" si="12"/>
        <v>NT21</v>
      </c>
      <c r="S178">
        <f>Nucleotides!M66</f>
        <v>609</v>
      </c>
      <c r="T178">
        <v>0</v>
      </c>
    </row>
    <row r="179" spans="1:20">
      <c r="A179" t="str">
        <f>Nucleotides!A69</f>
        <v>NT22</v>
      </c>
      <c r="B179" t="str">
        <f>Nucleotides!B69</f>
        <v>r</v>
      </c>
      <c r="C179" t="str">
        <f>Nucleotides!D69</f>
        <v>1 adsucc = 1 fum + 1 AMP</v>
      </c>
      <c r="E179" s="121" t="str">
        <f t="shared" si="13"/>
        <v>NT22</v>
      </c>
      <c r="F179" s="121" t="str">
        <f t="shared" si="14"/>
        <v>1 adsucc = 1 fum + 1 AMP</v>
      </c>
      <c r="G179" s="121" t="s">
        <v>1658</v>
      </c>
      <c r="H179" s="121" t="s">
        <v>1659</v>
      </c>
      <c r="I179" s="121" t="str">
        <f t="shared" si="15"/>
        <v>-Inf</v>
      </c>
      <c r="J179" s="121" t="s">
        <v>1660</v>
      </c>
      <c r="K179" s="121">
        <v>0</v>
      </c>
      <c r="L179" s="121">
        <v>1</v>
      </c>
      <c r="M179" s="121">
        <v>1</v>
      </c>
      <c r="N179" s="121">
        <v>1</v>
      </c>
      <c r="O179" s="121">
        <v>1</v>
      </c>
      <c r="P179" s="121">
        <v>0.01</v>
      </c>
      <c r="R179" t="str">
        <f t="shared" si="12"/>
        <v>NT22</v>
      </c>
      <c r="S179">
        <f>Nucleotides!M69</f>
        <v>619</v>
      </c>
      <c r="T179">
        <v>0</v>
      </c>
    </row>
    <row r="180" spans="1:20">
      <c r="A180" t="str">
        <f>Nucleotides!A72</f>
        <v>NT23</v>
      </c>
      <c r="B180" t="str">
        <f>Nucleotides!B72</f>
        <v>r</v>
      </c>
      <c r="C180" t="str">
        <f>Nucleotides!D72</f>
        <v>1 AMP + 1 ATP = 2 ADP</v>
      </c>
      <c r="E180" s="121" t="str">
        <f t="shared" si="13"/>
        <v>NT23</v>
      </c>
      <c r="F180" s="121" t="str">
        <f t="shared" si="14"/>
        <v>1 AMP + 1 ATP = 2 ADP</v>
      </c>
      <c r="G180" s="121" t="s">
        <v>1658</v>
      </c>
      <c r="H180" s="121" t="s">
        <v>1659</v>
      </c>
      <c r="I180" s="121" t="str">
        <f t="shared" si="15"/>
        <v>-Inf</v>
      </c>
      <c r="J180" s="121" t="s">
        <v>1660</v>
      </c>
      <c r="K180" s="121">
        <v>0</v>
      </c>
      <c r="L180" s="121">
        <v>1</v>
      </c>
      <c r="M180" s="121">
        <v>1</v>
      </c>
      <c r="N180" s="121">
        <v>1</v>
      </c>
      <c r="O180" s="121">
        <v>1</v>
      </c>
      <c r="P180" s="121">
        <v>0.01</v>
      </c>
      <c r="R180" t="str">
        <f t="shared" si="12"/>
        <v>NT23</v>
      </c>
      <c r="S180">
        <f>Nucleotides!M72</f>
        <v>271</v>
      </c>
      <c r="T180">
        <v>0</v>
      </c>
    </row>
    <row r="181" spans="1:20">
      <c r="A181" t="str">
        <f>Nucleotides!A75</f>
        <v>NT24</v>
      </c>
      <c r="B181" t="str">
        <f>Nucleotides!B75</f>
        <v>i</v>
      </c>
      <c r="C181" t="str">
        <f>Nucleotides!D75</f>
        <v>1 ADP + 1 rthrdx = 1 dADP + 1 othrdx + 1 H2O</v>
      </c>
      <c r="E181" s="121" t="str">
        <f t="shared" si="13"/>
        <v>NT24</v>
      </c>
      <c r="F181" s="121" t="str">
        <f t="shared" si="14"/>
        <v>1 ADP + 1 rthrdx = 1 dADP + 1 othrdx + 1 H2O</v>
      </c>
      <c r="G181" s="121" t="s">
        <v>1658</v>
      </c>
      <c r="H181" s="121" t="s">
        <v>1659</v>
      </c>
      <c r="I181" s="121">
        <f t="shared" si="15"/>
        <v>0</v>
      </c>
      <c r="J181" s="121" t="s">
        <v>1660</v>
      </c>
      <c r="K181" s="121">
        <v>0</v>
      </c>
      <c r="L181" s="121">
        <v>1</v>
      </c>
      <c r="M181" s="121">
        <v>1</v>
      </c>
      <c r="N181" s="121">
        <v>1</v>
      </c>
      <c r="O181" s="121">
        <v>1</v>
      </c>
      <c r="P181" s="121">
        <v>0.01</v>
      </c>
      <c r="R181" t="str">
        <f t="shared" si="12"/>
        <v>NT24</v>
      </c>
      <c r="S181">
        <f>Nucleotides!M75</f>
        <v>1084</v>
      </c>
      <c r="T181">
        <v>0</v>
      </c>
    </row>
    <row r="182" spans="1:20">
      <c r="A182" t="str">
        <f>Nucleotides!A78</f>
        <v>NT25</v>
      </c>
      <c r="B182" t="str">
        <f>Nucleotides!B78</f>
        <v>r</v>
      </c>
      <c r="C182" t="str">
        <f>Nucleotides!D78</f>
        <v>1 dADP + 1 ATP = 1 dATP + 1 ADP</v>
      </c>
      <c r="E182" s="121" t="str">
        <f t="shared" si="13"/>
        <v>NT25</v>
      </c>
      <c r="F182" s="121" t="str">
        <f t="shared" si="14"/>
        <v>1 dADP + 1 ATP = 1 dATP + 1 ADP</v>
      </c>
      <c r="G182" s="121" t="s">
        <v>1658</v>
      </c>
      <c r="H182" s="121" t="s">
        <v>1659</v>
      </c>
      <c r="I182" s="121" t="str">
        <f t="shared" si="15"/>
        <v>-Inf</v>
      </c>
      <c r="J182" s="121" t="s">
        <v>1660</v>
      </c>
      <c r="K182" s="121">
        <v>0</v>
      </c>
      <c r="L182" s="121">
        <v>1</v>
      </c>
      <c r="M182" s="121">
        <v>1</v>
      </c>
      <c r="N182" s="121">
        <v>1</v>
      </c>
      <c r="O182" s="121">
        <v>1</v>
      </c>
      <c r="P182" s="121">
        <v>0.01</v>
      </c>
      <c r="R182" t="str">
        <f t="shared" si="12"/>
        <v>NT25</v>
      </c>
      <c r="S182">
        <f>Nucleotides!M78</f>
        <v>209</v>
      </c>
      <c r="T182">
        <v>0</v>
      </c>
    </row>
    <row r="183" spans="1:20">
      <c r="A183" t="str">
        <f>Nucleotides!A82</f>
        <v>NT26</v>
      </c>
      <c r="B183" t="str">
        <f>Nucleotides!B82</f>
        <v>r</v>
      </c>
      <c r="C183" t="str">
        <f>Nucleotides!D82</f>
        <v>1 D + 1 carbp = 1 cmD + 1 p + 1 H+</v>
      </c>
      <c r="E183" s="121" t="str">
        <f t="shared" si="13"/>
        <v>NT26</v>
      </c>
      <c r="F183" s="121" t="str">
        <f t="shared" si="14"/>
        <v>1 D + 1 carbp = 1 cmD + 1 p + 1 H+</v>
      </c>
      <c r="G183" s="121" t="s">
        <v>1658</v>
      </c>
      <c r="H183" s="121" t="s">
        <v>1659</v>
      </c>
      <c r="I183" s="121" t="str">
        <f t="shared" si="15"/>
        <v>-Inf</v>
      </c>
      <c r="J183" s="121" t="s">
        <v>1660</v>
      </c>
      <c r="K183" s="121">
        <v>0</v>
      </c>
      <c r="L183" s="121">
        <v>1</v>
      </c>
      <c r="M183" s="121">
        <v>1</v>
      </c>
      <c r="N183" s="121">
        <v>1</v>
      </c>
      <c r="O183" s="121">
        <v>1</v>
      </c>
      <c r="P183" s="121">
        <v>0.01</v>
      </c>
      <c r="R183" t="str">
        <f t="shared" si="12"/>
        <v>NT26</v>
      </c>
      <c r="S183">
        <f>Nucleotides!M82</f>
        <v>474</v>
      </c>
      <c r="T183">
        <v>0</v>
      </c>
    </row>
    <row r="184" spans="1:20">
      <c r="A184" t="str">
        <f>Nucleotides!A85</f>
        <v>NT27</v>
      </c>
      <c r="B184" t="str">
        <f>Nucleotides!B85</f>
        <v>r</v>
      </c>
      <c r="C184" t="str">
        <f>Nucleotides!D85</f>
        <v>1 cmD + 1 H+ = 1 dhoro + 1 H2O</v>
      </c>
      <c r="E184" s="121" t="str">
        <f t="shared" si="13"/>
        <v>NT27</v>
      </c>
      <c r="F184" s="121" t="str">
        <f t="shared" si="14"/>
        <v>1 cmD + 1 H+ = 1 dhoro + 1 H2O</v>
      </c>
      <c r="G184" s="121" t="s">
        <v>1658</v>
      </c>
      <c r="H184" s="121" t="s">
        <v>1659</v>
      </c>
      <c r="I184" s="121" t="str">
        <f t="shared" si="15"/>
        <v>-Inf</v>
      </c>
      <c r="J184" s="121" t="s">
        <v>1660</v>
      </c>
      <c r="K184" s="121">
        <v>0</v>
      </c>
      <c r="L184" s="121">
        <v>1</v>
      </c>
      <c r="M184" s="121">
        <v>1</v>
      </c>
      <c r="N184" s="121">
        <v>1</v>
      </c>
      <c r="O184" s="121">
        <v>1</v>
      </c>
      <c r="P184" s="121">
        <v>0.01</v>
      </c>
      <c r="R184" t="str">
        <f t="shared" si="12"/>
        <v>NT27</v>
      </c>
      <c r="S184">
        <f>Nucleotides!M85+Nucleotides!M86</f>
        <v>1169</v>
      </c>
      <c r="T184">
        <v>0</v>
      </c>
    </row>
    <row r="185" spans="1:20">
      <c r="A185" t="str">
        <f>Nucleotides!A88</f>
        <v>NT28</v>
      </c>
      <c r="B185" t="str">
        <f>Nucleotides!B88</f>
        <v>i</v>
      </c>
      <c r="C185" t="str">
        <f>Nucleotides!D88</f>
        <v>1 dhoro + 1 fum = 1 oro + 1 succ</v>
      </c>
      <c r="E185" s="121" t="str">
        <f t="shared" si="13"/>
        <v>NT28</v>
      </c>
      <c r="F185" s="121" t="str">
        <f t="shared" si="14"/>
        <v>1 dhoro + 1 fum = 1 oro + 1 succ</v>
      </c>
      <c r="G185" s="121" t="s">
        <v>1658</v>
      </c>
      <c r="H185" s="121" t="s">
        <v>1659</v>
      </c>
      <c r="I185" s="121">
        <f t="shared" si="15"/>
        <v>0</v>
      </c>
      <c r="J185" s="121" t="s">
        <v>1660</v>
      </c>
      <c r="K185" s="121">
        <v>0</v>
      </c>
      <c r="L185" s="121">
        <v>1</v>
      </c>
      <c r="M185" s="121">
        <v>1</v>
      </c>
      <c r="N185" s="121">
        <v>1</v>
      </c>
      <c r="O185" s="121">
        <v>1</v>
      </c>
      <c r="P185" s="121">
        <v>0.01</v>
      </c>
      <c r="R185" t="str">
        <f t="shared" si="12"/>
        <v>NT28</v>
      </c>
      <c r="S185">
        <f>Nucleotides!M88</f>
        <v>502</v>
      </c>
      <c r="T185">
        <v>0</v>
      </c>
    </row>
    <row r="186" spans="1:20">
      <c r="A186" t="str">
        <f>Nucleotides!A91</f>
        <v>NT29</v>
      </c>
      <c r="B186" t="str">
        <f>Nucleotides!B91</f>
        <v>r</v>
      </c>
      <c r="C186" t="str">
        <f>Nucleotides!D91</f>
        <v>1 pribdp + 1 oro = 1 orop + 1 pp</v>
      </c>
      <c r="E186" s="121" t="str">
        <f t="shared" si="13"/>
        <v>NT29</v>
      </c>
      <c r="F186" s="121" t="str">
        <f t="shared" si="14"/>
        <v>1 pribdp + 1 oro = 1 orop + 1 pp</v>
      </c>
      <c r="G186" s="121" t="s">
        <v>1658</v>
      </c>
      <c r="H186" s="121" t="s">
        <v>1659</v>
      </c>
      <c r="I186" s="121" t="str">
        <f t="shared" si="15"/>
        <v>-Inf</v>
      </c>
      <c r="J186" s="121" t="s">
        <v>1660</v>
      </c>
      <c r="K186" s="121">
        <v>0</v>
      </c>
      <c r="L186" s="121">
        <v>1</v>
      </c>
      <c r="M186" s="121">
        <v>1</v>
      </c>
      <c r="N186" s="121">
        <v>1</v>
      </c>
      <c r="O186" s="121">
        <v>1</v>
      </c>
      <c r="P186" s="121">
        <v>0.01</v>
      </c>
      <c r="R186" t="str">
        <f t="shared" si="12"/>
        <v>NT29</v>
      </c>
      <c r="S186">
        <f>Nucleotides!M91</f>
        <v>243</v>
      </c>
      <c r="T186">
        <v>0</v>
      </c>
    </row>
    <row r="187" spans="1:20">
      <c r="A187" t="str">
        <f>Nucleotides!A94</f>
        <v>NT30</v>
      </c>
      <c r="B187" t="str">
        <f>Nucleotides!B94</f>
        <v>i</v>
      </c>
      <c r="C187" t="str">
        <f>Nucleotides!D94</f>
        <v>1 orop + 1 H+ = 1 CO2 + 1 UMP</v>
      </c>
      <c r="E187" s="121" t="str">
        <f t="shared" si="13"/>
        <v>NT30</v>
      </c>
      <c r="F187" s="121" t="str">
        <f t="shared" si="14"/>
        <v>1 orop + 1 H+ = 1 CO2 + 1 UMP</v>
      </c>
      <c r="G187" s="121" t="s">
        <v>1658</v>
      </c>
      <c r="H187" s="121" t="s">
        <v>1659</v>
      </c>
      <c r="I187" s="121">
        <f t="shared" si="15"/>
        <v>0</v>
      </c>
      <c r="J187" s="121" t="s">
        <v>1660</v>
      </c>
      <c r="K187" s="121">
        <v>0</v>
      </c>
      <c r="L187" s="121">
        <v>1</v>
      </c>
      <c r="M187" s="121">
        <v>1</v>
      </c>
      <c r="N187" s="121">
        <v>1</v>
      </c>
      <c r="O187" s="121">
        <v>1</v>
      </c>
      <c r="P187" s="121">
        <v>0.01</v>
      </c>
      <c r="R187" t="str">
        <f t="shared" si="12"/>
        <v>NT30</v>
      </c>
      <c r="S187">
        <f>Nucleotides!M94</f>
        <v>282</v>
      </c>
      <c r="T187">
        <v>0</v>
      </c>
    </row>
    <row r="188" spans="1:20">
      <c r="A188" t="str">
        <f>Nucleotides!A97</f>
        <v>NT31</v>
      </c>
      <c r="B188" t="str">
        <f>Nucleotides!B97</f>
        <v>r</v>
      </c>
      <c r="C188" t="str">
        <f>Nucleotides!D97</f>
        <v>1 ATP + 1 UMP = 1 ADP + 1 UDP</v>
      </c>
      <c r="E188" s="121" t="str">
        <f t="shared" si="13"/>
        <v>NT31</v>
      </c>
      <c r="F188" s="121" t="str">
        <f t="shared" si="14"/>
        <v>1 ATP + 1 UMP = 1 ADP + 1 UDP</v>
      </c>
      <c r="G188" s="121" t="s">
        <v>1658</v>
      </c>
      <c r="H188" s="121" t="s">
        <v>1659</v>
      </c>
      <c r="I188" s="121" t="str">
        <f t="shared" si="15"/>
        <v>-Inf</v>
      </c>
      <c r="J188" s="121" t="s">
        <v>1660</v>
      </c>
      <c r="K188" s="121">
        <v>0</v>
      </c>
      <c r="L188" s="121">
        <v>1</v>
      </c>
      <c r="M188" s="121">
        <v>1</v>
      </c>
      <c r="N188" s="121">
        <v>1</v>
      </c>
      <c r="O188" s="121">
        <v>1</v>
      </c>
      <c r="P188" s="121">
        <v>0.01</v>
      </c>
      <c r="R188" t="str">
        <f t="shared" si="12"/>
        <v>NT31</v>
      </c>
      <c r="S188">
        <f>Nucleotides!M97</f>
        <v>740</v>
      </c>
      <c r="T188">
        <v>0</v>
      </c>
    </row>
    <row r="189" spans="1:20">
      <c r="A189" t="str">
        <f>Nucleotides!A100</f>
        <v>NT32</v>
      </c>
      <c r="B189" t="str">
        <f>Nucleotides!B100</f>
        <v>r</v>
      </c>
      <c r="C189" t="str">
        <f>Nucleotides!D100</f>
        <v>1 UDP + 1 ATP = 1 UTP + 1 ADP</v>
      </c>
      <c r="E189" s="121" t="str">
        <f t="shared" si="13"/>
        <v>NT32</v>
      </c>
      <c r="F189" s="121" t="str">
        <f t="shared" si="14"/>
        <v>1 UDP + 1 ATP = 1 UTP + 1 ADP</v>
      </c>
      <c r="G189" s="121" t="s">
        <v>1658</v>
      </c>
      <c r="H189" s="121" t="s">
        <v>1659</v>
      </c>
      <c r="I189" s="121" t="str">
        <f t="shared" si="15"/>
        <v>-Inf</v>
      </c>
      <c r="J189" s="121" t="s">
        <v>1660</v>
      </c>
      <c r="K189" s="121">
        <v>0</v>
      </c>
      <c r="L189" s="121">
        <v>1</v>
      </c>
      <c r="M189" s="121">
        <v>1</v>
      </c>
      <c r="N189" s="121">
        <v>1</v>
      </c>
      <c r="O189" s="121">
        <v>1</v>
      </c>
      <c r="P189" s="121">
        <v>0.01</v>
      </c>
      <c r="R189" t="str">
        <f t="shared" si="12"/>
        <v>NT32</v>
      </c>
      <c r="S189">
        <f>Nucleotides!M100</f>
        <v>209</v>
      </c>
      <c r="T189">
        <v>0</v>
      </c>
    </row>
    <row r="190" spans="1:20">
      <c r="A190" t="str">
        <f>Nucleotides!A103</f>
        <v>NT33</v>
      </c>
      <c r="B190" t="str">
        <f>Nucleotides!B103</f>
        <v>i</v>
      </c>
      <c r="C190" t="str">
        <f>Nucleotides!D103</f>
        <v>1 UTP + 1 H2O = 1 UMP + 1 pp + 1 H+</v>
      </c>
      <c r="E190" s="121" t="str">
        <f t="shared" si="13"/>
        <v>NT33</v>
      </c>
      <c r="F190" s="121" t="str">
        <f t="shared" si="14"/>
        <v>1 UTP + 1 H2O = 1 UMP + 1 pp + 1 H+</v>
      </c>
      <c r="G190" s="121" t="s">
        <v>1658</v>
      </c>
      <c r="H190" s="121" t="s">
        <v>1659</v>
      </c>
      <c r="I190" s="121">
        <f t="shared" si="15"/>
        <v>0</v>
      </c>
      <c r="J190" s="121" t="s">
        <v>1660</v>
      </c>
      <c r="K190" s="121">
        <v>0</v>
      </c>
      <c r="L190" s="121">
        <v>1</v>
      </c>
      <c r="M190" s="121">
        <v>1</v>
      </c>
      <c r="N190" s="121">
        <v>1</v>
      </c>
      <c r="O190" s="121">
        <v>1</v>
      </c>
      <c r="P190" s="121">
        <v>0.01</v>
      </c>
      <c r="R190" t="str">
        <f t="shared" si="12"/>
        <v>NT33</v>
      </c>
      <c r="S190">
        <f>Nucleotides!M103+Nucleotides!M104</f>
        <v>743</v>
      </c>
      <c r="T190">
        <v>0</v>
      </c>
    </row>
    <row r="191" spans="1:20">
      <c r="A191" t="str">
        <f>Nucleotides!A106</f>
        <v>NT34</v>
      </c>
      <c r="B191" t="str">
        <f>Nucleotides!B106</f>
        <v>i</v>
      </c>
      <c r="C191" t="str">
        <f>Nucleotides!D106</f>
        <v>1 ATP + 1 UTP + 1 Q + 1 H2O = 1 ADP + 1 p + 1 CTP + 1 E + 2 H+</v>
      </c>
      <c r="E191" s="121" t="str">
        <f t="shared" si="13"/>
        <v>NT34</v>
      </c>
      <c r="F191" s="121" t="str">
        <f t="shared" si="14"/>
        <v>1 ATP + 1 UTP + 1 Q + 1 H2O = 1 ADP + 1 p + 1 CTP + 1 E + 2 H+</v>
      </c>
      <c r="G191" s="121" t="s">
        <v>1658</v>
      </c>
      <c r="H191" s="121" t="s">
        <v>1659</v>
      </c>
      <c r="I191" s="121">
        <f t="shared" si="15"/>
        <v>0</v>
      </c>
      <c r="J191" s="121" t="s">
        <v>1660</v>
      </c>
      <c r="K191" s="121">
        <v>0</v>
      </c>
      <c r="L191" s="121">
        <v>1</v>
      </c>
      <c r="M191" s="121">
        <v>1</v>
      </c>
      <c r="N191" s="121">
        <v>1</v>
      </c>
      <c r="O191" s="121">
        <v>1</v>
      </c>
      <c r="P191" s="121">
        <v>0.01</v>
      </c>
      <c r="R191" t="str">
        <f t="shared" si="12"/>
        <v>NT34</v>
      </c>
      <c r="S191">
        <f>Nucleotides!M106</f>
        <v>749</v>
      </c>
      <c r="T191">
        <v>0</v>
      </c>
    </row>
    <row r="192" spans="1:20">
      <c r="A192" t="str">
        <f>Nucleotides!A109</f>
        <v>NT35</v>
      </c>
      <c r="B192" t="str">
        <f>Nucleotides!B109</f>
        <v>r</v>
      </c>
      <c r="C192" t="str">
        <f>Nucleotides!D109</f>
        <v>1 CDP + 1 ATP = 1 CTP + 1 ADP</v>
      </c>
      <c r="E192" s="121" t="str">
        <f t="shared" si="13"/>
        <v>NT35</v>
      </c>
      <c r="F192" s="121" t="str">
        <f t="shared" si="14"/>
        <v>1 CDP + 1 ATP = 1 CTP + 1 ADP</v>
      </c>
      <c r="G192" s="121" t="s">
        <v>1658</v>
      </c>
      <c r="H192" s="121" t="s">
        <v>1659</v>
      </c>
      <c r="I192" s="121" t="str">
        <f t="shared" si="15"/>
        <v>-Inf</v>
      </c>
      <c r="J192" s="121" t="s">
        <v>1660</v>
      </c>
      <c r="K192" s="121">
        <v>0</v>
      </c>
      <c r="L192" s="121">
        <v>1</v>
      </c>
      <c r="M192" s="121">
        <v>1</v>
      </c>
      <c r="N192" s="121">
        <v>1</v>
      </c>
      <c r="O192" s="121">
        <v>1</v>
      </c>
      <c r="P192" s="121">
        <v>0.01</v>
      </c>
      <c r="R192" t="str">
        <f t="shared" si="12"/>
        <v>NT35</v>
      </c>
      <c r="S192">
        <f>Nucleotides!M109</f>
        <v>209</v>
      </c>
      <c r="T192">
        <v>0</v>
      </c>
    </row>
    <row r="193" spans="1:20">
      <c r="A193" t="str">
        <f>Nucleotides!A112</f>
        <v>NT36</v>
      </c>
      <c r="B193" t="str">
        <f>Nucleotides!B112</f>
        <v>r</v>
      </c>
      <c r="C193" t="str">
        <f>Nucleotides!D112</f>
        <v>1 ATP + 1 CMP = 1 ADP + 1 CDP</v>
      </c>
      <c r="E193" s="121" t="str">
        <f t="shared" si="13"/>
        <v>NT36</v>
      </c>
      <c r="F193" s="121" t="str">
        <f t="shared" si="14"/>
        <v>1 ATP + 1 CMP = 1 ADP + 1 CDP</v>
      </c>
      <c r="G193" s="121" t="s">
        <v>1658</v>
      </c>
      <c r="H193" s="121" t="s">
        <v>1659</v>
      </c>
      <c r="I193" s="121" t="str">
        <f t="shared" si="15"/>
        <v>-Inf</v>
      </c>
      <c r="J193" s="121" t="s">
        <v>1660</v>
      </c>
      <c r="K193" s="121">
        <v>0</v>
      </c>
      <c r="L193" s="121">
        <v>1</v>
      </c>
      <c r="M193" s="121">
        <v>1</v>
      </c>
      <c r="N193" s="121">
        <v>1</v>
      </c>
      <c r="O193" s="121">
        <v>1</v>
      </c>
      <c r="P193" s="121">
        <v>0.01</v>
      </c>
      <c r="R193" t="str">
        <f t="shared" si="12"/>
        <v>NT36</v>
      </c>
      <c r="S193">
        <f>Nucleotides!M112</f>
        <v>740</v>
      </c>
      <c r="T193">
        <v>0</v>
      </c>
    </row>
    <row r="194" spans="1:20">
      <c r="A194" t="str">
        <f>Nucleotides!A115</f>
        <v>NT37</v>
      </c>
      <c r="B194" t="str">
        <f>Nucleotides!B115</f>
        <v>i</v>
      </c>
      <c r="C194" t="str">
        <f>Nucleotides!D115</f>
        <v>1 CDP + 1 rthrdx = 1 dCDP + 1 othrdx + 1 H2O</v>
      </c>
      <c r="E194" s="121" t="str">
        <f t="shared" si="13"/>
        <v>NT37</v>
      </c>
      <c r="F194" s="121" t="str">
        <f t="shared" si="14"/>
        <v>1 CDP + 1 rthrdx = 1 dCDP + 1 othrdx + 1 H2O</v>
      </c>
      <c r="G194" s="121" t="s">
        <v>1658</v>
      </c>
      <c r="H194" s="121" t="s">
        <v>1659</v>
      </c>
      <c r="I194" s="121">
        <f t="shared" si="15"/>
        <v>0</v>
      </c>
      <c r="J194" s="121" t="s">
        <v>1660</v>
      </c>
      <c r="K194" s="121">
        <v>0</v>
      </c>
      <c r="L194" s="121">
        <v>1</v>
      </c>
      <c r="M194" s="121">
        <v>1</v>
      </c>
      <c r="N194" s="121">
        <v>1</v>
      </c>
      <c r="O194" s="121">
        <v>1</v>
      </c>
      <c r="P194" s="121">
        <v>0.01</v>
      </c>
      <c r="R194" t="str">
        <f t="shared" si="12"/>
        <v>NT37</v>
      </c>
      <c r="S194">
        <f>Nucleotides!M115</f>
        <v>1084</v>
      </c>
      <c r="T194">
        <v>0</v>
      </c>
    </row>
    <row r="195" spans="1:20">
      <c r="A195" t="str">
        <f>Nucleotides!A118</f>
        <v>NT38</v>
      </c>
      <c r="B195" t="str">
        <f>Nucleotides!B118</f>
        <v>r</v>
      </c>
      <c r="C195" t="str">
        <f>Nucleotides!D118</f>
        <v>1 othrdx + 1 NADPH + 1 H+ = 1 rthrdx + 1 NADP+</v>
      </c>
      <c r="E195" s="121" t="str">
        <f t="shared" si="13"/>
        <v>NT38</v>
      </c>
      <c r="F195" s="121" t="str">
        <f t="shared" si="14"/>
        <v>1 othrdx + 1 NADPH + 1 H+ = 1 rthrdx + 1 NADP+</v>
      </c>
      <c r="G195" s="121" t="s">
        <v>1658</v>
      </c>
      <c r="H195" s="121" t="s">
        <v>1659</v>
      </c>
      <c r="I195" s="121" t="str">
        <f t="shared" si="15"/>
        <v>-Inf</v>
      </c>
      <c r="J195" s="121" t="s">
        <v>1660</v>
      </c>
      <c r="K195" s="121">
        <v>0</v>
      </c>
      <c r="L195" s="121">
        <v>1</v>
      </c>
      <c r="M195" s="121">
        <v>1</v>
      </c>
      <c r="N195" s="121">
        <v>1</v>
      </c>
      <c r="O195" s="121">
        <v>1</v>
      </c>
      <c r="P195" s="121">
        <v>0.01</v>
      </c>
      <c r="R195" t="str">
        <f t="shared" si="12"/>
        <v>NT38</v>
      </c>
      <c r="S195">
        <f>Nucleotides!M118</f>
        <v>609</v>
      </c>
      <c r="T195">
        <v>0</v>
      </c>
    </row>
    <row r="196" spans="1:20">
      <c r="A196" t="str">
        <f>Nucleotides!A121</f>
        <v>NT39</v>
      </c>
      <c r="B196" t="str">
        <f>Nucleotides!B121</f>
        <v>r</v>
      </c>
      <c r="C196" t="str">
        <f>Nucleotides!D121</f>
        <v>1 dCDP + 1 ATP = 1 dCTP + 1 ADP</v>
      </c>
      <c r="E196" s="121" t="str">
        <f t="shared" si="13"/>
        <v>NT39</v>
      </c>
      <c r="F196" s="121" t="str">
        <f t="shared" si="14"/>
        <v>1 dCDP + 1 ATP = 1 dCTP + 1 ADP</v>
      </c>
      <c r="G196" s="121" t="s">
        <v>1658</v>
      </c>
      <c r="H196" s="121" t="s">
        <v>1659</v>
      </c>
      <c r="I196" s="121" t="str">
        <f t="shared" si="15"/>
        <v>-Inf</v>
      </c>
      <c r="J196" s="121" t="s">
        <v>1660</v>
      </c>
      <c r="K196" s="121">
        <v>0</v>
      </c>
      <c r="L196" s="121">
        <v>1</v>
      </c>
      <c r="M196" s="121">
        <v>1</v>
      </c>
      <c r="N196" s="121">
        <v>1</v>
      </c>
      <c r="O196" s="121">
        <v>1</v>
      </c>
      <c r="P196" s="121">
        <v>0.01</v>
      </c>
      <c r="R196" t="str">
        <f t="shared" si="12"/>
        <v>NT39</v>
      </c>
      <c r="S196">
        <f>Nucleotides!M121</f>
        <v>209</v>
      </c>
      <c r="T196">
        <v>0</v>
      </c>
    </row>
    <row r="197" spans="1:20">
      <c r="A197" t="str">
        <f>Nucleotides!A124</f>
        <v>NT40</v>
      </c>
      <c r="B197" t="str">
        <f>Nucleotides!B124</f>
        <v>i</v>
      </c>
      <c r="C197" t="str">
        <f>Nucleotides!D124</f>
        <v>1 dCTP + 1 H+ + 1 H2O = 1 NH4+ + 1 dUTP</v>
      </c>
      <c r="E197" s="121" t="str">
        <f t="shared" si="13"/>
        <v>NT40</v>
      </c>
      <c r="F197" s="121" t="str">
        <f t="shared" si="14"/>
        <v>1 dCTP + 1 H+ + 1 H2O = 1 NH4+ + 1 dUTP</v>
      </c>
      <c r="G197" s="121" t="s">
        <v>1658</v>
      </c>
      <c r="H197" s="121" t="s">
        <v>1659</v>
      </c>
      <c r="I197" s="121">
        <f t="shared" si="15"/>
        <v>0</v>
      </c>
      <c r="J197" s="121" t="s">
        <v>1660</v>
      </c>
      <c r="K197" s="121">
        <v>0</v>
      </c>
      <c r="L197" s="121">
        <v>1</v>
      </c>
      <c r="M197" s="121">
        <v>1</v>
      </c>
      <c r="N197" s="121">
        <v>1</v>
      </c>
      <c r="O197" s="121">
        <v>1</v>
      </c>
      <c r="P197" s="121">
        <v>0.01</v>
      </c>
      <c r="R197" t="str">
        <f t="shared" si="12"/>
        <v>NT40</v>
      </c>
      <c r="S197">
        <f>Nucleotides!M124</f>
        <v>263</v>
      </c>
      <c r="T197">
        <v>0</v>
      </c>
    </row>
    <row r="198" spans="1:20">
      <c r="A198" t="str">
        <f>Nucleotides!A127</f>
        <v>NT41</v>
      </c>
      <c r="B198" t="str">
        <f>Nucleotides!B127</f>
        <v>i</v>
      </c>
      <c r="C198" t="str">
        <f>Nucleotides!D127</f>
        <v>1 dUTP + 1 H2O = 1 dUMP + 1 pp + 1 H+</v>
      </c>
      <c r="E198" s="121" t="str">
        <f t="shared" si="13"/>
        <v>NT41</v>
      </c>
      <c r="F198" s="121" t="str">
        <f t="shared" si="14"/>
        <v>1 dUTP + 1 H2O = 1 dUMP + 1 pp + 1 H+</v>
      </c>
      <c r="G198" s="121" t="s">
        <v>1658</v>
      </c>
      <c r="H198" s="121" t="s">
        <v>1659</v>
      </c>
      <c r="I198" s="121">
        <f t="shared" si="15"/>
        <v>0</v>
      </c>
      <c r="J198" s="121" t="s">
        <v>1660</v>
      </c>
      <c r="K198" s="121">
        <v>0</v>
      </c>
      <c r="L198" s="121">
        <v>1</v>
      </c>
      <c r="M198" s="121">
        <v>1</v>
      </c>
      <c r="N198" s="121">
        <v>1</v>
      </c>
      <c r="O198" s="121">
        <v>1</v>
      </c>
      <c r="P198" s="121">
        <v>0.01</v>
      </c>
      <c r="R198" t="str">
        <f t="shared" si="12"/>
        <v>NT41</v>
      </c>
      <c r="S198">
        <f>Nucleotides!M127+Nucleotides!M128</f>
        <v>743</v>
      </c>
      <c r="T198">
        <v>0</v>
      </c>
    </row>
    <row r="199" spans="1:20">
      <c r="A199" t="str">
        <f>Nucleotides!A130</f>
        <v>NT42</v>
      </c>
      <c r="B199" t="str">
        <f>Nucleotides!B130</f>
        <v>r</v>
      </c>
      <c r="C199" t="str">
        <f>Nucleotides!D130</f>
        <v>1 ATP + 1 dUMP = 1 ADP + 1 dUDP</v>
      </c>
      <c r="E199" s="121" t="str">
        <f t="shared" si="13"/>
        <v>NT42</v>
      </c>
      <c r="F199" s="121" t="str">
        <f t="shared" si="14"/>
        <v>1 ATP + 1 dUMP = 1 ADP + 1 dUDP</v>
      </c>
      <c r="G199" s="121" t="s">
        <v>1658</v>
      </c>
      <c r="H199" s="121" t="s">
        <v>1659</v>
      </c>
      <c r="I199" s="121" t="str">
        <f t="shared" si="15"/>
        <v>-Inf</v>
      </c>
      <c r="J199" s="121" t="s">
        <v>1660</v>
      </c>
      <c r="K199" s="121">
        <v>0</v>
      </c>
      <c r="L199" s="121">
        <v>1</v>
      </c>
      <c r="M199" s="121">
        <v>1</v>
      </c>
      <c r="N199" s="121">
        <v>1</v>
      </c>
      <c r="O199" s="121">
        <v>1</v>
      </c>
      <c r="P199" s="121">
        <v>0.01</v>
      </c>
      <c r="R199" t="str">
        <f t="shared" si="12"/>
        <v>NT42</v>
      </c>
      <c r="S199">
        <f>Nucleotides!M130</f>
        <v>349</v>
      </c>
      <c r="T199">
        <v>0</v>
      </c>
    </row>
    <row r="200" spans="1:20">
      <c r="A200" t="str">
        <f>Nucleotides!A133</f>
        <v>NT43</v>
      </c>
      <c r="B200" t="str">
        <f>Nucleotides!B133</f>
        <v>r</v>
      </c>
      <c r="C200" t="str">
        <f>Nucleotides!D133</f>
        <v>1 dUDP + 1 ATP = 1 dUTP + 1 ADP</v>
      </c>
      <c r="E200" s="121" t="str">
        <f t="shared" si="13"/>
        <v>NT43</v>
      </c>
      <c r="F200" s="121" t="str">
        <f t="shared" si="14"/>
        <v>1 dUDP + 1 ATP = 1 dUTP + 1 ADP</v>
      </c>
      <c r="G200" s="121" t="s">
        <v>1658</v>
      </c>
      <c r="H200" s="121" t="s">
        <v>1659</v>
      </c>
      <c r="I200" s="121" t="str">
        <f t="shared" si="15"/>
        <v>-Inf</v>
      </c>
      <c r="J200" s="121" t="s">
        <v>1660</v>
      </c>
      <c r="K200" s="121">
        <v>0</v>
      </c>
      <c r="L200" s="121">
        <v>1</v>
      </c>
      <c r="M200" s="121">
        <v>1</v>
      </c>
      <c r="N200" s="121">
        <v>1</v>
      </c>
      <c r="O200" s="121">
        <v>1</v>
      </c>
      <c r="P200" s="121">
        <v>0.01</v>
      </c>
      <c r="R200" t="str">
        <f t="shared" si="12"/>
        <v>NT43</v>
      </c>
      <c r="S200">
        <f>Nucleotides!M133</f>
        <v>209</v>
      </c>
      <c r="T200">
        <v>0</v>
      </c>
    </row>
    <row r="201" spans="1:20">
      <c r="A201" t="str">
        <f>Nucleotides!A136</f>
        <v>NT44</v>
      </c>
      <c r="B201" t="str">
        <f>Nucleotides!B136</f>
        <v>i</v>
      </c>
      <c r="C201" t="str">
        <f>Nucleotides!D136</f>
        <v>1 UDP + 1 rthrdx = 1 dUDP + 1 othrdx + 1 H2O</v>
      </c>
      <c r="E201" s="121" t="str">
        <f t="shared" si="13"/>
        <v>NT44</v>
      </c>
      <c r="F201" s="121" t="str">
        <f t="shared" si="14"/>
        <v>1 UDP + 1 rthrdx = 1 dUDP + 1 othrdx + 1 H2O</v>
      </c>
      <c r="G201" s="121" t="s">
        <v>1658</v>
      </c>
      <c r="H201" s="121" t="s">
        <v>1659</v>
      </c>
      <c r="I201" s="121">
        <f t="shared" si="15"/>
        <v>0</v>
      </c>
      <c r="J201" s="121" t="s">
        <v>1660</v>
      </c>
      <c r="K201" s="121">
        <v>0</v>
      </c>
      <c r="L201" s="121">
        <v>1</v>
      </c>
      <c r="M201" s="121">
        <v>1</v>
      </c>
      <c r="N201" s="121">
        <v>1</v>
      </c>
      <c r="O201" s="121">
        <v>1</v>
      </c>
      <c r="P201" s="121">
        <v>0.01</v>
      </c>
      <c r="R201" t="str">
        <f t="shared" si="12"/>
        <v>NT44</v>
      </c>
      <c r="S201">
        <f>Nucleotides!M136</f>
        <v>1084</v>
      </c>
      <c r="T201">
        <v>0</v>
      </c>
    </row>
    <row r="202" spans="1:20">
      <c r="A202" t="str">
        <f>Nucleotides!A139</f>
        <v>NT45</v>
      </c>
      <c r="B202" t="str">
        <f>Nucleotides!B139</f>
        <v>r</v>
      </c>
      <c r="C202" t="str">
        <f>Nucleotides!D139</f>
        <v>1 ATP + 1 dTMP = 1 ADP + 1 dTDP</v>
      </c>
      <c r="E202" s="121" t="str">
        <f t="shared" si="13"/>
        <v>NT45</v>
      </c>
      <c r="F202" s="121" t="str">
        <f t="shared" si="14"/>
        <v>1 ATP + 1 dTMP = 1 ADP + 1 dTDP</v>
      </c>
      <c r="G202" s="121" t="s">
        <v>1658</v>
      </c>
      <c r="H202" s="121" t="s">
        <v>1659</v>
      </c>
      <c r="I202" s="121" t="str">
        <f t="shared" si="15"/>
        <v>-Inf</v>
      </c>
      <c r="J202" s="121" t="s">
        <v>1660</v>
      </c>
      <c r="K202" s="121">
        <v>0</v>
      </c>
      <c r="L202" s="121">
        <v>1</v>
      </c>
      <c r="M202" s="121">
        <v>1</v>
      </c>
      <c r="N202" s="121">
        <v>1</v>
      </c>
      <c r="O202" s="121">
        <v>1</v>
      </c>
      <c r="P202" s="121">
        <v>0.01</v>
      </c>
      <c r="R202" t="str">
        <f t="shared" si="12"/>
        <v>NT45</v>
      </c>
      <c r="S202">
        <f>Nucleotides!M139</f>
        <v>349</v>
      </c>
      <c r="T202">
        <v>0</v>
      </c>
    </row>
    <row r="203" spans="1:20">
      <c r="A203" t="str">
        <f>Nucleotides!A142</f>
        <v>NT46</v>
      </c>
      <c r="B203" t="str">
        <f>Nucleotides!B142</f>
        <v>r</v>
      </c>
      <c r="C203" t="str">
        <f>Nucleotides!D142</f>
        <v>1 dTDP + 1 ATP = 1 dTTP + 1 ADP</v>
      </c>
      <c r="E203" s="121" t="str">
        <f t="shared" si="13"/>
        <v>NT46</v>
      </c>
      <c r="F203" s="121" t="str">
        <f t="shared" si="14"/>
        <v>1 dTDP + 1 ATP = 1 dTTP + 1 ADP</v>
      </c>
      <c r="G203" s="121" t="s">
        <v>1658</v>
      </c>
      <c r="H203" s="121" t="s">
        <v>1659</v>
      </c>
      <c r="I203" s="121" t="str">
        <f t="shared" si="15"/>
        <v>-Inf</v>
      </c>
      <c r="J203" s="121" t="s">
        <v>1660</v>
      </c>
      <c r="K203" s="121">
        <v>0</v>
      </c>
      <c r="L203" s="121">
        <v>1</v>
      </c>
      <c r="M203" s="121">
        <v>1</v>
      </c>
      <c r="N203" s="121">
        <v>1</v>
      </c>
      <c r="O203" s="121">
        <v>1</v>
      </c>
      <c r="P203" s="121">
        <v>0.01</v>
      </c>
      <c r="R203" t="str">
        <f t="shared" si="12"/>
        <v>NT46</v>
      </c>
      <c r="S203">
        <f>Nucleotides!M142</f>
        <v>209</v>
      </c>
      <c r="T203">
        <v>0</v>
      </c>
    </row>
    <row r="204" spans="1:20">
      <c r="A204" t="str">
        <f>Nucleotides!A145</f>
        <v>NT47</v>
      </c>
      <c r="B204" t="str">
        <f>Nucleotides!B145</f>
        <v>r</v>
      </c>
      <c r="C204" t="str">
        <f>Nucleotides!D145</f>
        <v>1 dUMP + 1 mlthf = 1 dTMP + 1 dhf</v>
      </c>
      <c r="E204" s="121" t="str">
        <f t="shared" si="13"/>
        <v>NT47</v>
      </c>
      <c r="F204" s="121" t="str">
        <f t="shared" si="14"/>
        <v>1 dUMP + 1 mlthf = 1 dTMP + 1 dhf</v>
      </c>
      <c r="G204" s="121" t="s">
        <v>1658</v>
      </c>
      <c r="H204" s="121" t="s">
        <v>1659</v>
      </c>
      <c r="I204" s="121" t="str">
        <f t="shared" si="15"/>
        <v>-Inf</v>
      </c>
      <c r="J204" s="121" t="s">
        <v>1660</v>
      </c>
      <c r="K204" s="121">
        <v>0</v>
      </c>
      <c r="L204" s="121">
        <v>1</v>
      </c>
      <c r="M204" s="121">
        <v>1</v>
      </c>
      <c r="N204" s="121">
        <v>1</v>
      </c>
      <c r="O204" s="121">
        <v>1</v>
      </c>
      <c r="P204" s="121">
        <v>0.01</v>
      </c>
      <c r="R204" t="str">
        <f t="shared" si="12"/>
        <v>NT47</v>
      </c>
      <c r="S204" s="119">
        <f>0</f>
        <v>0</v>
      </c>
      <c r="T204">
        <v>0</v>
      </c>
    </row>
    <row r="205" spans="1:20">
      <c r="A205" t="str">
        <f>Nucleotides!A148</f>
        <v>NT48</v>
      </c>
      <c r="B205" t="str">
        <f>Nucleotides!B148</f>
        <v>i</v>
      </c>
      <c r="C205" t="str">
        <f>Nucleotides!D148</f>
        <v>1 fthf + 1 H2O = 1 form + 1 thf + 1 H+</v>
      </c>
      <c r="E205" s="121" t="str">
        <f t="shared" si="13"/>
        <v>NT48</v>
      </c>
      <c r="F205" s="121" t="str">
        <f t="shared" si="14"/>
        <v>1 fthf + 1 H2O = 1 form + 1 thf + 1 H+</v>
      </c>
      <c r="G205" s="121" t="s">
        <v>1658</v>
      </c>
      <c r="H205" s="121" t="s">
        <v>1659</v>
      </c>
      <c r="I205" s="121">
        <f t="shared" si="15"/>
        <v>0</v>
      </c>
      <c r="J205" s="121" t="s">
        <v>1660</v>
      </c>
      <c r="K205" s="121">
        <v>0</v>
      </c>
      <c r="L205" s="121">
        <v>1</v>
      </c>
      <c r="M205" s="121">
        <v>1</v>
      </c>
      <c r="N205" s="121">
        <v>1</v>
      </c>
      <c r="O205" s="121">
        <v>1</v>
      </c>
      <c r="P205" s="121">
        <v>0.01</v>
      </c>
      <c r="R205" t="str">
        <f t="shared" si="12"/>
        <v>NT48</v>
      </c>
      <c r="S205">
        <f>Nucleotides!M148</f>
        <v>420</v>
      </c>
      <c r="T205">
        <v>0</v>
      </c>
    </row>
    <row r="206" spans="1:20">
      <c r="A206" t="str">
        <f>Nucleotides!A151</f>
        <v>NT49</v>
      </c>
      <c r="B206" t="str">
        <f>Nucleotides!B151</f>
        <v>r</v>
      </c>
      <c r="C206" t="str">
        <f>Nucleotides!D151</f>
        <v>1 mnthf + 1 H2O = 1 fthf + 1 H+</v>
      </c>
      <c r="E206" s="121" t="str">
        <f t="shared" si="13"/>
        <v>NT49</v>
      </c>
      <c r="F206" s="121" t="str">
        <f t="shared" si="14"/>
        <v>1 mnthf + 1 H2O = 1 fthf + 1 H+</v>
      </c>
      <c r="G206" s="121" t="s">
        <v>1658</v>
      </c>
      <c r="H206" s="121" t="s">
        <v>1659</v>
      </c>
      <c r="I206" s="121" t="str">
        <f t="shared" si="15"/>
        <v>-Inf</v>
      </c>
      <c r="J206" s="121" t="s">
        <v>1660</v>
      </c>
      <c r="K206" s="121">
        <v>0</v>
      </c>
      <c r="L206" s="121">
        <v>1</v>
      </c>
      <c r="M206" s="121">
        <v>1</v>
      </c>
      <c r="N206" s="121">
        <v>1</v>
      </c>
      <c r="O206" s="121">
        <v>1</v>
      </c>
      <c r="P206" s="121">
        <v>0.01</v>
      </c>
      <c r="R206" t="str">
        <f t="shared" si="12"/>
        <v>NT49</v>
      </c>
      <c r="S206">
        <f>Nucleotides!M151</f>
        <v>391</v>
      </c>
      <c r="T206">
        <v>0</v>
      </c>
    </row>
    <row r="207" spans="1:20">
      <c r="A207" t="str">
        <f>Nucleotides!A154</f>
        <v>NT50</v>
      </c>
      <c r="B207" t="str">
        <f>Nucleotides!B154</f>
        <v>r</v>
      </c>
      <c r="C207" t="str">
        <f>Nucleotides!D154</f>
        <v>1 mlthf + 1 NADP+ = 1 mnthf + 1 NADPH</v>
      </c>
      <c r="E207" s="121" t="str">
        <f t="shared" si="13"/>
        <v>NT50</v>
      </c>
      <c r="F207" s="121" t="str">
        <f t="shared" si="14"/>
        <v>1 mlthf + 1 NADP+ = 1 mnthf + 1 NADPH</v>
      </c>
      <c r="G207" s="121" t="s">
        <v>1658</v>
      </c>
      <c r="H207" s="121" t="s">
        <v>1659</v>
      </c>
      <c r="I207" s="121" t="str">
        <f t="shared" si="15"/>
        <v>-Inf</v>
      </c>
      <c r="J207" s="121" t="s">
        <v>1660</v>
      </c>
      <c r="K207" s="121">
        <v>0</v>
      </c>
      <c r="L207" s="121">
        <v>1</v>
      </c>
      <c r="M207" s="121">
        <v>1</v>
      </c>
      <c r="N207" s="121">
        <v>1</v>
      </c>
      <c r="O207" s="121">
        <v>1</v>
      </c>
      <c r="P207" s="121">
        <v>0.01</v>
      </c>
      <c r="R207" t="str">
        <f t="shared" ref="R207:R270" si="20">A207</f>
        <v>NT50</v>
      </c>
      <c r="S207">
        <f>Nucleotides!M154</f>
        <v>391</v>
      </c>
      <c r="T207">
        <v>0</v>
      </c>
    </row>
    <row r="208" spans="1:20">
      <c r="A208" t="str">
        <f>Nucleotides!A157</f>
        <v>NT51</v>
      </c>
      <c r="B208" t="str">
        <f>Nucleotides!B157</f>
        <v>r</v>
      </c>
      <c r="C208" t="str">
        <f>Nucleotides!D157</f>
        <v>1 mlthf + 1 NADH + 1 H+ = 1 mthf + 1 NAD+</v>
      </c>
      <c r="E208" s="121" t="str">
        <f t="shared" ref="E208:E231" si="21">A208</f>
        <v>NT51</v>
      </c>
      <c r="F208" s="121" t="str">
        <f t="shared" ref="F208:F231" si="22">C208</f>
        <v>1 mlthf + 1 NADH + 1 H+ = 1 mthf + 1 NAD+</v>
      </c>
      <c r="G208" s="121" t="s">
        <v>1658</v>
      </c>
      <c r="H208" s="121" t="s">
        <v>1659</v>
      </c>
      <c r="I208" s="121" t="str">
        <f t="shared" ref="I208:I231" si="23">IF($B208=$B$1,"-Inf",0)</f>
        <v>-Inf</v>
      </c>
      <c r="J208" s="121" t="s">
        <v>1660</v>
      </c>
      <c r="K208" s="121">
        <v>0</v>
      </c>
      <c r="L208" s="121">
        <v>1</v>
      </c>
      <c r="M208" s="121">
        <v>1</v>
      </c>
      <c r="N208" s="121">
        <v>1</v>
      </c>
      <c r="O208" s="121">
        <v>1</v>
      </c>
      <c r="P208" s="121">
        <v>0.01</v>
      </c>
      <c r="R208" t="str">
        <f t="shared" si="20"/>
        <v>NT51</v>
      </c>
      <c r="S208" s="119">
        <f>0</f>
        <v>0</v>
      </c>
      <c r="T208">
        <v>0</v>
      </c>
    </row>
    <row r="209" spans="1:20">
      <c r="A209" t="str">
        <f>Nucleotides!A160</f>
        <v>NT52</v>
      </c>
      <c r="B209" t="str">
        <f>Nucleotides!B160</f>
        <v>r</v>
      </c>
      <c r="C209" t="str">
        <f>Nucleotides!D160</f>
        <v>1 G + 1 thf + 1 NAD+ = 1 NH4+ + 1 CO2 + 1 mlthf + 1 NADH</v>
      </c>
      <c r="E209" s="121" t="str">
        <f t="shared" si="21"/>
        <v>NT52</v>
      </c>
      <c r="F209" s="121" t="str">
        <f t="shared" si="22"/>
        <v>1 G + 1 thf + 1 NAD+ = 1 NH4+ + 1 CO2 + 1 mlthf + 1 NADH</v>
      </c>
      <c r="G209" s="121" t="s">
        <v>1658</v>
      </c>
      <c r="H209" s="121" t="s">
        <v>1659</v>
      </c>
      <c r="I209" s="121" t="str">
        <f t="shared" si="23"/>
        <v>-Inf</v>
      </c>
      <c r="J209" s="121" t="s">
        <v>1660</v>
      </c>
      <c r="K209" s="121">
        <v>0</v>
      </c>
      <c r="L209" s="121">
        <v>1</v>
      </c>
      <c r="M209" s="121">
        <v>1</v>
      </c>
      <c r="N209" s="121">
        <v>1</v>
      </c>
      <c r="O209" s="121">
        <v>1</v>
      </c>
      <c r="P209" s="121">
        <v>0.01</v>
      </c>
      <c r="R209" t="str">
        <f t="shared" si="20"/>
        <v>NT52</v>
      </c>
      <c r="S209">
        <f>Nucleotides!M160</f>
        <v>488</v>
      </c>
      <c r="T209">
        <v>0</v>
      </c>
    </row>
    <row r="210" spans="1:20">
      <c r="A210" t="str">
        <f>Nucleotides!A163</f>
        <v>NT53</v>
      </c>
      <c r="B210" t="str">
        <f>Nucleotides!B163</f>
        <v>r</v>
      </c>
      <c r="C210" t="str">
        <f>Nucleotides!D163</f>
        <v>1 dhf + 1 NADPH + 1 H+ = 1 thf + 1 NADP+</v>
      </c>
      <c r="E210" s="121" t="str">
        <f t="shared" si="21"/>
        <v>NT53</v>
      </c>
      <c r="F210" s="121" t="str">
        <f t="shared" si="22"/>
        <v>1 dhf + 1 NADPH + 1 H+ = 1 thf + 1 NADP+</v>
      </c>
      <c r="G210" s="121" t="s">
        <v>1658</v>
      </c>
      <c r="H210" s="121" t="s">
        <v>1659</v>
      </c>
      <c r="I210" s="121" t="str">
        <f t="shared" si="23"/>
        <v>-Inf</v>
      </c>
      <c r="J210" s="121" t="s">
        <v>1660</v>
      </c>
      <c r="K210" s="121">
        <v>0</v>
      </c>
      <c r="L210" s="121">
        <v>1</v>
      </c>
      <c r="M210" s="121">
        <v>1</v>
      </c>
      <c r="N210" s="121">
        <v>1</v>
      </c>
      <c r="O210" s="121">
        <v>1</v>
      </c>
      <c r="P210" s="121">
        <v>0.01</v>
      </c>
      <c r="R210" t="str">
        <f t="shared" si="20"/>
        <v>NT53</v>
      </c>
      <c r="S210" s="119">
        <f>0</f>
        <v>0</v>
      </c>
      <c r="T210">
        <v>0</v>
      </c>
    </row>
    <row r="211" spans="1:20">
      <c r="A211" t="str">
        <f>Oxidative_Phosphorylation!A5</f>
        <v>OP1</v>
      </c>
      <c r="B211" t="str">
        <f>Oxidative_Phosphorylation!B5</f>
        <v>i</v>
      </c>
      <c r="C211" t="str">
        <f>Oxidative_Phosphorylation!D5</f>
        <v>1 pqn + 1 NADPH + 5 H+ = 1 NADP+ + 1 pql + 4 H+_p</v>
      </c>
      <c r="E211" s="121" t="str">
        <f t="shared" si="21"/>
        <v>OP1</v>
      </c>
      <c r="F211" s="121" t="str">
        <f t="shared" si="22"/>
        <v>1 pqn + 1 NADPH + 5 H+ = 1 NADP+ + 1 pql + 4 H+_p</v>
      </c>
      <c r="G211" s="121" t="s">
        <v>1658</v>
      </c>
      <c r="H211" s="121" t="s">
        <v>1659</v>
      </c>
      <c r="I211" s="121">
        <f t="shared" si="23"/>
        <v>0</v>
      </c>
      <c r="J211" s="121" t="s">
        <v>1660</v>
      </c>
      <c r="K211" s="121">
        <v>0</v>
      </c>
      <c r="L211" s="121">
        <v>1</v>
      </c>
      <c r="M211" s="121">
        <v>1</v>
      </c>
      <c r="N211" s="121">
        <v>1</v>
      </c>
      <c r="O211" s="121">
        <v>1</v>
      </c>
      <c r="P211" s="121">
        <v>0.01</v>
      </c>
      <c r="R211" t="str">
        <f t="shared" si="20"/>
        <v>OP1</v>
      </c>
      <c r="S211">
        <f>Oxidative_Phosphorylation!M5+Oxidative_Phosphorylation!M6+Oxidative_Phosphorylation!M7+Oxidative_Phosphorylation!M8+Oxidative_Phosphorylation!M9+Oxidative_Phosphorylation!M10</f>
        <v>3479</v>
      </c>
      <c r="T211" s="38">
        <v>0</v>
      </c>
    </row>
    <row r="212" spans="1:20">
      <c r="A212" t="str">
        <f>Oxidative_Phosphorylation!A22</f>
        <v>OP2</v>
      </c>
      <c r="B212" t="str">
        <f>Oxidative_Phosphorylation!B22</f>
        <v>r</v>
      </c>
      <c r="C212" t="str">
        <f>Oxidative_Phosphorylation!D22</f>
        <v>2 ocytc + 1 pql = 2 rcytc + 1 pqn</v>
      </c>
      <c r="E212" s="121" t="str">
        <f t="shared" si="21"/>
        <v>OP2</v>
      </c>
      <c r="F212" s="121" t="str">
        <f t="shared" si="22"/>
        <v>2 ocytc + 1 pql = 2 rcytc + 1 pqn</v>
      </c>
      <c r="G212" s="121" t="s">
        <v>1658</v>
      </c>
      <c r="H212" s="121" t="s">
        <v>1659</v>
      </c>
      <c r="I212" s="121" t="str">
        <f t="shared" si="23"/>
        <v>-Inf</v>
      </c>
      <c r="J212" s="121" t="s">
        <v>1660</v>
      </c>
      <c r="K212" s="121">
        <v>0</v>
      </c>
      <c r="L212" s="121">
        <v>1</v>
      </c>
      <c r="M212" s="121">
        <v>1</v>
      </c>
      <c r="N212" s="121">
        <v>1</v>
      </c>
      <c r="O212" s="121">
        <v>1</v>
      </c>
      <c r="P212" s="121">
        <v>0.01</v>
      </c>
      <c r="R212" t="str">
        <f t="shared" si="20"/>
        <v>OP2</v>
      </c>
      <c r="S212" s="119">
        <f>0</f>
        <v>0</v>
      </c>
      <c r="T212" s="38">
        <v>0</v>
      </c>
    </row>
    <row r="213" spans="1:20">
      <c r="A213" t="str">
        <f>Oxidative_Phosphorylation!A25</f>
        <v>OP3</v>
      </c>
      <c r="B213" t="str">
        <f>Oxidative_Phosphorylation!B25</f>
        <v>i</v>
      </c>
      <c r="C213" t="str">
        <f>Oxidative_Phosphorylation!D25</f>
        <v>4 rcytc + 1 O2 = 4 ocytc + 2 H2O</v>
      </c>
      <c r="E213" s="121" t="str">
        <f t="shared" si="21"/>
        <v>OP3</v>
      </c>
      <c r="F213" s="121" t="str">
        <f t="shared" si="22"/>
        <v>4 rcytc + 1 O2 = 4 ocytc + 2 H2O</v>
      </c>
      <c r="G213" s="121" t="s">
        <v>1658</v>
      </c>
      <c r="H213" s="121" t="s">
        <v>1659</v>
      </c>
      <c r="I213" s="121">
        <f t="shared" si="23"/>
        <v>0</v>
      </c>
      <c r="J213" s="121" t="s">
        <v>1660</v>
      </c>
      <c r="K213" s="121">
        <v>0</v>
      </c>
      <c r="L213" s="121">
        <v>1</v>
      </c>
      <c r="M213" s="121">
        <v>1</v>
      </c>
      <c r="N213" s="121">
        <v>1</v>
      </c>
      <c r="O213" s="121">
        <v>1</v>
      </c>
      <c r="P213" s="121">
        <v>0.01</v>
      </c>
      <c r="R213" t="str">
        <f t="shared" si="20"/>
        <v>OP3</v>
      </c>
      <c r="S213">
        <f>Oxidative_Phosphorylation!M25+Oxidative_Phosphorylation!M26+Oxidative_Phosphorylation!M27+Oxidative_Phosphorylation!M28</f>
        <v>1808</v>
      </c>
      <c r="T213" s="38">
        <v>0</v>
      </c>
    </row>
    <row r="214" spans="1:20">
      <c r="A214" t="str">
        <f>Oxidative_Phosphorylation!A30</f>
        <v>OP4</v>
      </c>
      <c r="B214" t="str">
        <f>Oxidative_Phosphorylation!B30</f>
        <v>i</v>
      </c>
      <c r="C214" t="str">
        <f>Oxidative_Phosphorylation!D30</f>
        <v>2 pql + 1 O2 + 4 H+ = 2 pqn + 2 H2O + 4 H+_p</v>
      </c>
      <c r="E214" s="121" t="str">
        <f t="shared" si="21"/>
        <v>OP4</v>
      </c>
      <c r="F214" s="121" t="str">
        <f t="shared" si="22"/>
        <v>2 pql + 1 O2 + 4 H+ = 2 pqn + 2 H2O + 4 H+_p</v>
      </c>
      <c r="G214" s="121" t="s">
        <v>1658</v>
      </c>
      <c r="H214" s="121" t="s">
        <v>1659</v>
      </c>
      <c r="I214" s="121">
        <f t="shared" si="23"/>
        <v>0</v>
      </c>
      <c r="J214" s="121" t="s">
        <v>1660</v>
      </c>
      <c r="K214" s="121">
        <v>0</v>
      </c>
      <c r="L214" s="121">
        <v>1</v>
      </c>
      <c r="M214" s="121">
        <v>1</v>
      </c>
      <c r="N214" s="121">
        <v>1</v>
      </c>
      <c r="O214" s="121">
        <v>1</v>
      </c>
      <c r="P214" s="121">
        <v>0.01</v>
      </c>
      <c r="R214" t="str">
        <f t="shared" si="20"/>
        <v>OP4</v>
      </c>
      <c r="S214">
        <f>Oxidative_Phosphorylation!M30</f>
        <v>618</v>
      </c>
      <c r="T214" s="38">
        <v>0</v>
      </c>
    </row>
    <row r="215" spans="1:20">
      <c r="A215" t="str">
        <f>Oxidative_Phosphorylation!A33</f>
        <v>OP5</v>
      </c>
      <c r="B215" t="str">
        <f>Oxidative_Phosphorylation!B33</f>
        <v>i</v>
      </c>
      <c r="C215" t="str">
        <f>Oxidative_Phosphorylation!D33</f>
        <v>1 pp + 1 H2O = 2 p + 1 H+</v>
      </c>
      <c r="E215" s="121" t="str">
        <f t="shared" si="21"/>
        <v>OP5</v>
      </c>
      <c r="F215" s="121" t="str">
        <f t="shared" si="22"/>
        <v>1 pp + 1 H2O = 2 p + 1 H+</v>
      </c>
      <c r="G215" s="121" t="s">
        <v>1658</v>
      </c>
      <c r="H215" s="121" t="s">
        <v>1659</v>
      </c>
      <c r="I215" s="121">
        <f t="shared" si="23"/>
        <v>0</v>
      </c>
      <c r="J215" s="121" t="s">
        <v>1660</v>
      </c>
      <c r="K215" s="121">
        <v>0</v>
      </c>
      <c r="L215" s="121">
        <v>1</v>
      </c>
      <c r="M215" s="121">
        <v>1</v>
      </c>
      <c r="N215" s="121">
        <v>1</v>
      </c>
      <c r="O215" s="121">
        <v>1</v>
      </c>
      <c r="P215" s="121">
        <v>0.01</v>
      </c>
      <c r="R215" t="str">
        <f t="shared" si="20"/>
        <v>OP5</v>
      </c>
      <c r="S215">
        <f>Oxidative_Phosphorylation!N33</f>
        <v>182</v>
      </c>
      <c r="T215" s="38">
        <v>0</v>
      </c>
    </row>
    <row r="216" spans="1:20">
      <c r="A216" t="str">
        <f>Oxidative_Phosphorylation!A36</f>
        <v>OP6</v>
      </c>
      <c r="B216" t="str">
        <f>Oxidative_Phosphorylation!B36</f>
        <v>r</v>
      </c>
      <c r="C216" t="str">
        <f>Oxidative_Phosphorylation!D36</f>
        <v>1 p + 1 ADP + 4 H+_p = 1 ATP + 1 H2O + 3 H+</v>
      </c>
      <c r="E216" s="121" t="str">
        <f t="shared" si="21"/>
        <v>OP6</v>
      </c>
      <c r="F216" s="121" t="str">
        <f t="shared" si="22"/>
        <v>1 p + 1 ADP + 4 H+_p = 1 ATP + 1 H2O + 3 H+</v>
      </c>
      <c r="G216" s="121" t="s">
        <v>1658</v>
      </c>
      <c r="H216" s="121" t="s">
        <v>1659</v>
      </c>
      <c r="I216" s="121" t="str">
        <f t="shared" si="23"/>
        <v>-Inf</v>
      </c>
      <c r="J216" s="121" t="s">
        <v>1660</v>
      </c>
      <c r="K216" s="121">
        <v>0</v>
      </c>
      <c r="L216" s="121">
        <v>1</v>
      </c>
      <c r="M216" s="121">
        <v>1</v>
      </c>
      <c r="N216" s="121">
        <v>1</v>
      </c>
      <c r="O216" s="121">
        <v>1</v>
      </c>
      <c r="P216" s="121">
        <v>0.01</v>
      </c>
      <c r="R216" t="str">
        <f t="shared" si="20"/>
        <v>OP6</v>
      </c>
      <c r="S216">
        <f>Oxidative_Phosphorylation!M36+Oxidative_Phosphorylation!M37+Oxidative_Phosphorylation!M38+Oxidative_Phosphorylation!M39+Oxidative_Phosphorylation!M40+Oxidative_Phosphorylation!M41+Oxidative_Phosphorylation!M42+Oxidative_Phosphorylation!M43+Oxidative_Phosphorylation!M44</f>
        <v>3033</v>
      </c>
      <c r="T216">
        <v>0</v>
      </c>
    </row>
    <row r="217" spans="1:20">
      <c r="A217" s="38" t="str">
        <f>Oxidative_Phosphorylation!A46</f>
        <v>OP7</v>
      </c>
      <c r="B217" t="str">
        <f>Oxidative_Phosphorylation!B46</f>
        <v>i</v>
      </c>
      <c r="C217" t="str">
        <f>Oxidative_Phosphorylation!D46</f>
        <v>1 ATP + 1 H2O = 1 ADP + 1 H+ + 1 p + 1 ATPm</v>
      </c>
      <c r="E217" s="121" t="str">
        <f t="shared" si="21"/>
        <v>OP7</v>
      </c>
      <c r="F217" s="121" t="str">
        <f t="shared" si="22"/>
        <v>1 ATP + 1 H2O = 1 ADP + 1 H+ + 1 p + 1 ATPm</v>
      </c>
      <c r="G217" s="121" t="s">
        <v>1658</v>
      </c>
      <c r="H217" s="121" t="s">
        <v>1659</v>
      </c>
      <c r="I217" s="121">
        <f t="shared" si="23"/>
        <v>0</v>
      </c>
      <c r="J217" s="121" t="s">
        <v>1660</v>
      </c>
      <c r="K217" s="121">
        <v>0</v>
      </c>
      <c r="L217" s="121">
        <v>1</v>
      </c>
      <c r="M217" s="121">
        <v>1</v>
      </c>
      <c r="N217" s="121">
        <v>1</v>
      </c>
      <c r="O217" s="121">
        <v>1</v>
      </c>
      <c r="P217" s="121">
        <v>0.01</v>
      </c>
      <c r="R217" t="str">
        <f t="shared" si="20"/>
        <v>OP7</v>
      </c>
      <c r="S217" s="119">
        <f>0</f>
        <v>0</v>
      </c>
      <c r="T217">
        <v>0</v>
      </c>
    </row>
    <row r="218" spans="1:20">
      <c r="A218" s="38" t="str">
        <f>Oxidative_Phosphorylation!A49</f>
        <v>OP8</v>
      </c>
      <c r="B218" t="str">
        <f>Oxidative_Phosphorylation!B49</f>
        <v>i</v>
      </c>
      <c r="C218" t="str">
        <f>Oxidative_Phosphorylation!D49</f>
        <v>1 NADH + 1 pqn + 1 H+ = 1 NAD+ + 1 pql</v>
      </c>
      <c r="E218" s="121" t="str">
        <f t="shared" ref="E218:E219" si="24">A218</f>
        <v>OP8</v>
      </c>
      <c r="F218" s="121" t="str">
        <f t="shared" ref="F218:F219" si="25">C218</f>
        <v>1 NADH + 1 pqn + 1 H+ = 1 NAD+ + 1 pql</v>
      </c>
      <c r="G218" s="121" t="s">
        <v>1658</v>
      </c>
      <c r="H218" s="121" t="s">
        <v>1659</v>
      </c>
      <c r="I218" s="121">
        <f t="shared" si="23"/>
        <v>0</v>
      </c>
      <c r="J218" s="121" t="s">
        <v>1660</v>
      </c>
      <c r="K218" s="121">
        <v>0</v>
      </c>
      <c r="L218" s="121">
        <v>1</v>
      </c>
      <c r="M218" s="121">
        <v>1</v>
      </c>
      <c r="N218" s="121">
        <v>1</v>
      </c>
      <c r="O218" s="121">
        <v>1</v>
      </c>
      <c r="P218" s="121">
        <v>0.01</v>
      </c>
      <c r="R218" t="str">
        <f t="shared" si="20"/>
        <v>OP8</v>
      </c>
      <c r="S218">
        <f>SUM(Oxidative_Phosphorylation!M49:M51)</f>
        <v>933</v>
      </c>
      <c r="T218">
        <v>0</v>
      </c>
    </row>
    <row r="219" spans="1:20">
      <c r="A219" s="38" t="str">
        <f>Oxidative_Phosphorylation!A53</f>
        <v>OP9</v>
      </c>
      <c r="B219" t="str">
        <f>Oxidative_Phosphorylation!B53</f>
        <v>i</v>
      </c>
      <c r="C219" t="str">
        <f>Oxidative_Phosphorylation!D53</f>
        <v>1 NADPH + 1 pqn + 1 H+ = 1 NADP+ + 1 pql</v>
      </c>
      <c r="E219" s="121" t="str">
        <f t="shared" si="24"/>
        <v>OP9</v>
      </c>
      <c r="F219" s="121" t="str">
        <f t="shared" si="25"/>
        <v>1 NADPH + 1 pqn + 1 H+ = 1 NADP+ + 1 pql</v>
      </c>
      <c r="G219" s="121" t="s">
        <v>1658</v>
      </c>
      <c r="H219" s="121" t="s">
        <v>1659</v>
      </c>
      <c r="I219" s="121">
        <f t="shared" si="23"/>
        <v>0</v>
      </c>
      <c r="J219" s="121" t="s">
        <v>1660</v>
      </c>
      <c r="K219" s="121">
        <v>0</v>
      </c>
      <c r="L219" s="121">
        <v>1</v>
      </c>
      <c r="M219" s="121">
        <v>1</v>
      </c>
      <c r="N219" s="121">
        <v>1</v>
      </c>
      <c r="O219" s="121">
        <v>1</v>
      </c>
      <c r="P219" s="121">
        <v>0.01</v>
      </c>
      <c r="R219" t="str">
        <f t="shared" si="20"/>
        <v>OP9</v>
      </c>
      <c r="S219">
        <f>SUM(Oxidative_Phosphorylation!M53:M55)</f>
        <v>933</v>
      </c>
      <c r="T219">
        <v>0</v>
      </c>
    </row>
    <row r="220" spans="1:20">
      <c r="A220" t="str">
        <f>Polysaccharide!A5</f>
        <v>PG1</v>
      </c>
      <c r="B220" t="str">
        <f>Polysaccharide!B5</f>
        <v>r</v>
      </c>
      <c r="C220" t="str">
        <f>Polysaccharide!D5</f>
        <v>1 g6p = 1 g1p</v>
      </c>
      <c r="E220" s="121" t="str">
        <f t="shared" si="21"/>
        <v>PG1</v>
      </c>
      <c r="F220" s="121" t="str">
        <f t="shared" si="22"/>
        <v>1 g6p = 1 g1p</v>
      </c>
      <c r="G220" s="121" t="s">
        <v>1658</v>
      </c>
      <c r="H220" s="121" t="s">
        <v>1659</v>
      </c>
      <c r="I220" s="121" t="str">
        <f t="shared" si="23"/>
        <v>-Inf</v>
      </c>
      <c r="J220" s="121" t="s">
        <v>1660</v>
      </c>
      <c r="K220" s="121">
        <v>0</v>
      </c>
      <c r="L220" s="121">
        <v>1</v>
      </c>
      <c r="M220" s="121">
        <v>1</v>
      </c>
      <c r="N220" s="121">
        <v>1</v>
      </c>
      <c r="O220" s="121">
        <v>1</v>
      </c>
      <c r="P220" s="121">
        <v>0.01</v>
      </c>
      <c r="R220" t="str">
        <f t="shared" si="20"/>
        <v>PG1</v>
      </c>
      <c r="S220">
        <f>Polysaccharide!M5</f>
        <v>720</v>
      </c>
      <c r="T220">
        <v>0</v>
      </c>
    </row>
    <row r="221" spans="1:20">
      <c r="A221" s="38" t="str">
        <f>Polysaccharide!A9</f>
        <v>PG2</v>
      </c>
      <c r="B221" t="str">
        <f>Polysaccharide!B9</f>
        <v>r</v>
      </c>
      <c r="C221" t="str">
        <f>Polysaccharide!D9</f>
        <v>1 g1p + 1 UTP + 1 H+ = 1 UDPg + 1 pp</v>
      </c>
      <c r="E221" s="121" t="str">
        <f t="shared" ref="E221:E223" si="26">A221</f>
        <v>PG2</v>
      </c>
      <c r="F221" s="121" t="str">
        <f t="shared" ref="F221:F223" si="27">C221</f>
        <v>1 g1p + 1 UTP + 1 H+ = 1 UDPg + 1 pp</v>
      </c>
      <c r="G221" s="121" t="s">
        <v>1658</v>
      </c>
      <c r="H221" s="121" t="s">
        <v>1659</v>
      </c>
      <c r="I221" s="121" t="str">
        <f t="shared" si="23"/>
        <v>-Inf</v>
      </c>
      <c r="J221" s="121" t="s">
        <v>1660</v>
      </c>
      <c r="K221" s="121">
        <v>0</v>
      </c>
      <c r="L221" s="121">
        <v>1</v>
      </c>
      <c r="M221" s="121">
        <v>1</v>
      </c>
      <c r="N221" s="121">
        <v>1</v>
      </c>
      <c r="O221" s="121">
        <v>1</v>
      </c>
      <c r="P221" s="121">
        <v>0.01</v>
      </c>
      <c r="R221" t="str">
        <f t="shared" si="20"/>
        <v>PG2</v>
      </c>
      <c r="S221">
        <f>Polysaccharide!M9</f>
        <v>461</v>
      </c>
      <c r="T221">
        <v>0</v>
      </c>
    </row>
    <row r="222" spans="1:20">
      <c r="A222" s="38" t="str">
        <f>Polysaccharide!A12</f>
        <v>PG3</v>
      </c>
      <c r="B222" t="str">
        <f>Polysaccharide!B12</f>
        <v>r</v>
      </c>
      <c r="C222" t="str">
        <f>Polysaccharide!D12</f>
        <v>1 UDPg + 1 f6p = 1 suc6p + 1 UDP + 1 H+</v>
      </c>
      <c r="E222" s="121" t="str">
        <f t="shared" si="26"/>
        <v>PG3</v>
      </c>
      <c r="F222" s="121" t="str">
        <f t="shared" si="27"/>
        <v>1 UDPg + 1 f6p = 1 suc6p + 1 UDP + 1 H+</v>
      </c>
      <c r="G222" s="121" t="s">
        <v>1658</v>
      </c>
      <c r="H222" s="121" t="s">
        <v>1659</v>
      </c>
      <c r="I222" s="121" t="str">
        <f t="shared" si="23"/>
        <v>-Inf</v>
      </c>
      <c r="J222" s="121" t="s">
        <v>1660</v>
      </c>
      <c r="K222" s="121">
        <v>0</v>
      </c>
      <c r="L222" s="121">
        <v>1</v>
      </c>
      <c r="M222" s="121">
        <v>1</v>
      </c>
      <c r="N222" s="121">
        <v>1</v>
      </c>
      <c r="O222" s="121">
        <v>1</v>
      </c>
      <c r="P222" s="121">
        <v>0.01</v>
      </c>
      <c r="R222" t="str">
        <f t="shared" si="20"/>
        <v>PG3</v>
      </c>
      <c r="S222">
        <f>Polysaccharide!M12</f>
        <v>1036</v>
      </c>
      <c r="T222">
        <v>0</v>
      </c>
    </row>
    <row r="223" spans="1:20">
      <c r="A223" t="str">
        <f>Polysaccharide!A15</f>
        <v>PG4</v>
      </c>
      <c r="B223" t="str">
        <f>Polysaccharide!B15</f>
        <v>i</v>
      </c>
      <c r="C223" t="str">
        <f>Polysaccharide!D15</f>
        <v>1 suc6p + 1 H2O = 1 suc + 1 p</v>
      </c>
      <c r="E223" s="121" t="str">
        <f t="shared" si="26"/>
        <v>PG4</v>
      </c>
      <c r="F223" s="121" t="str">
        <f t="shared" si="27"/>
        <v>1 suc6p + 1 H2O = 1 suc + 1 p</v>
      </c>
      <c r="G223" s="121" t="s">
        <v>1658</v>
      </c>
      <c r="H223" s="121" t="s">
        <v>1659</v>
      </c>
      <c r="I223" s="121">
        <f t="shared" si="23"/>
        <v>0</v>
      </c>
      <c r="J223" s="121" t="s">
        <v>1660</v>
      </c>
      <c r="K223" s="121">
        <v>0</v>
      </c>
      <c r="L223" s="121">
        <v>1</v>
      </c>
      <c r="M223" s="121">
        <v>1</v>
      </c>
      <c r="N223" s="121">
        <v>1</v>
      </c>
      <c r="O223" s="121">
        <v>1</v>
      </c>
      <c r="P223" s="121">
        <v>0.01</v>
      </c>
      <c r="R223" t="str">
        <f t="shared" si="20"/>
        <v>PG4</v>
      </c>
      <c r="S223" s="119">
        <f>0</f>
        <v>0</v>
      </c>
      <c r="T223">
        <v>0</v>
      </c>
    </row>
    <row r="224" spans="1:20">
      <c r="A224" t="str">
        <f>Central_Metabolism!A41</f>
        <v>PP1</v>
      </c>
      <c r="B224" t="str">
        <f>Central_Metabolism!B41</f>
        <v>i</v>
      </c>
      <c r="C224" t="str">
        <f>Central_Metabolism!D41</f>
        <v>1 g6p + 1 NADP+ = 1 6pg15l + 1 NADPH + 1 H+</v>
      </c>
      <c r="E224" s="121" t="str">
        <f t="shared" si="21"/>
        <v>PP1</v>
      </c>
      <c r="F224" s="121" t="str">
        <f t="shared" si="22"/>
        <v>1 g6p + 1 NADP+ = 1 6pg15l + 1 NADPH + 1 H+</v>
      </c>
      <c r="G224" s="121" t="s">
        <v>1658</v>
      </c>
      <c r="H224" s="121" t="s">
        <v>1659</v>
      </c>
      <c r="I224" s="121">
        <f t="shared" si="23"/>
        <v>0</v>
      </c>
      <c r="J224" s="121" t="s">
        <v>1660</v>
      </c>
      <c r="K224" s="121">
        <v>0</v>
      </c>
      <c r="L224" s="121">
        <v>1</v>
      </c>
      <c r="M224" s="121">
        <v>1</v>
      </c>
      <c r="N224" s="121">
        <v>1</v>
      </c>
      <c r="O224" s="121">
        <v>1</v>
      </c>
      <c r="P224" s="121">
        <v>0.01</v>
      </c>
      <c r="R224" t="str">
        <f t="shared" si="20"/>
        <v>PP1</v>
      </c>
      <c r="S224">
        <f>Central_Metabolism!M41</f>
        <v>719</v>
      </c>
      <c r="T224">
        <v>0</v>
      </c>
    </row>
    <row r="225" spans="1:20">
      <c r="A225" t="str">
        <f>Central_Metabolism!A44</f>
        <v>PP2</v>
      </c>
      <c r="B225" t="str">
        <f>Central_Metabolism!B44</f>
        <v>i</v>
      </c>
      <c r="C225" t="str">
        <f>Central_Metabolism!D44</f>
        <v>1 6pg15l + 1 H2O = 1 gc6p + 1 H+</v>
      </c>
      <c r="E225" s="121" t="str">
        <f t="shared" si="21"/>
        <v>PP2</v>
      </c>
      <c r="F225" s="121" t="str">
        <f t="shared" si="22"/>
        <v>1 6pg15l + 1 H2O = 1 gc6p + 1 H+</v>
      </c>
      <c r="G225" s="121" t="s">
        <v>1658</v>
      </c>
      <c r="H225" s="121" t="s">
        <v>1659</v>
      </c>
      <c r="I225" s="121">
        <f t="shared" si="23"/>
        <v>0</v>
      </c>
      <c r="J225" s="121" t="s">
        <v>1660</v>
      </c>
      <c r="K225" s="121">
        <v>0</v>
      </c>
      <c r="L225" s="121">
        <v>1</v>
      </c>
      <c r="M225" s="121">
        <v>1</v>
      </c>
      <c r="N225" s="121">
        <v>1</v>
      </c>
      <c r="O225" s="121">
        <v>1</v>
      </c>
      <c r="P225" s="121">
        <v>0.01</v>
      </c>
      <c r="R225" t="str">
        <f t="shared" si="20"/>
        <v>PP2</v>
      </c>
      <c r="S225">
        <f>Central_Metabolism!M44</f>
        <v>332</v>
      </c>
      <c r="T225">
        <v>0</v>
      </c>
    </row>
    <row r="226" spans="1:20">
      <c r="A226" t="str">
        <f>Central_Metabolism!A47</f>
        <v>PP3</v>
      </c>
      <c r="B226" t="str">
        <f>Central_Metabolism!B47</f>
        <v>i</v>
      </c>
      <c r="C226" t="str">
        <f>Central_Metabolism!D47</f>
        <v>1 gc6p + 1 NADP+ = 1 ru5p + 1 CO2 + 1 NADPH</v>
      </c>
      <c r="E226" s="121" t="str">
        <f t="shared" si="21"/>
        <v>PP3</v>
      </c>
      <c r="F226" s="121" t="str">
        <f t="shared" si="22"/>
        <v>1 gc6p + 1 NADP+ = 1 ru5p + 1 CO2 + 1 NADPH</v>
      </c>
      <c r="G226" s="121" t="s">
        <v>1658</v>
      </c>
      <c r="H226" s="121" t="s">
        <v>1659</v>
      </c>
      <c r="I226" s="121">
        <f t="shared" si="23"/>
        <v>0</v>
      </c>
      <c r="J226" s="121" t="s">
        <v>1660</v>
      </c>
      <c r="K226" s="121">
        <v>0</v>
      </c>
      <c r="L226" s="121">
        <v>1</v>
      </c>
      <c r="M226" s="121">
        <v>1</v>
      </c>
      <c r="N226" s="121">
        <v>1</v>
      </c>
      <c r="O226" s="121">
        <v>1</v>
      </c>
      <c r="P226" s="121">
        <v>0.01</v>
      </c>
      <c r="R226" t="str">
        <f t="shared" si="20"/>
        <v>PP3</v>
      </c>
      <c r="S226">
        <f>Central_Metabolism!M47</f>
        <v>641</v>
      </c>
      <c r="T226">
        <v>0</v>
      </c>
    </row>
    <row r="227" spans="1:20">
      <c r="A227" t="str">
        <f>Central_Metabolism!A50</f>
        <v>PP4</v>
      </c>
      <c r="B227" t="str">
        <f>Central_Metabolism!B50</f>
        <v>r</v>
      </c>
      <c r="C227" t="str">
        <f>Central_Metabolism!D50</f>
        <v>1 ru5p = 1 xu5p</v>
      </c>
      <c r="E227" s="121" t="str">
        <f t="shared" si="21"/>
        <v>PP4</v>
      </c>
      <c r="F227" s="121" t="str">
        <f t="shared" si="22"/>
        <v>1 ru5p = 1 xu5p</v>
      </c>
      <c r="G227" s="121" t="s">
        <v>1658</v>
      </c>
      <c r="H227" s="121" t="s">
        <v>1659</v>
      </c>
      <c r="I227" s="121" t="str">
        <f t="shared" si="23"/>
        <v>-Inf</v>
      </c>
      <c r="J227" s="121" t="s">
        <v>1660</v>
      </c>
      <c r="K227" s="121">
        <v>0</v>
      </c>
      <c r="L227" s="121">
        <v>1</v>
      </c>
      <c r="M227" s="121">
        <v>1</v>
      </c>
      <c r="N227" s="121">
        <v>1</v>
      </c>
      <c r="O227" s="121">
        <v>1</v>
      </c>
      <c r="P227" s="121">
        <v>0.01</v>
      </c>
      <c r="R227" t="str">
        <f t="shared" si="20"/>
        <v>PP4</v>
      </c>
      <c r="S227">
        <f>Central_Metabolism!M50</f>
        <v>306</v>
      </c>
      <c r="T227">
        <v>0</v>
      </c>
    </row>
    <row r="228" spans="1:20">
      <c r="A228" t="str">
        <f>Central_Metabolism!A53</f>
        <v>PP5</v>
      </c>
      <c r="B228" t="str">
        <f>Central_Metabolism!B53</f>
        <v>r</v>
      </c>
      <c r="C228" t="str">
        <f>Central_Metabolism!D53</f>
        <v>1 r5p = 1 ru5p</v>
      </c>
      <c r="E228" s="121" t="str">
        <f t="shared" si="21"/>
        <v>PP5</v>
      </c>
      <c r="F228" s="121" t="str">
        <f t="shared" si="22"/>
        <v>1 r5p = 1 ru5p</v>
      </c>
      <c r="G228" s="121" t="s">
        <v>1658</v>
      </c>
      <c r="H228" s="121" t="s">
        <v>1659</v>
      </c>
      <c r="I228" s="121" t="str">
        <f t="shared" si="23"/>
        <v>-Inf</v>
      </c>
      <c r="J228" s="121" t="s">
        <v>1660</v>
      </c>
      <c r="K228" s="121">
        <v>0</v>
      </c>
      <c r="L228" s="121">
        <v>1</v>
      </c>
      <c r="M228" s="121">
        <v>1</v>
      </c>
      <c r="N228" s="121">
        <v>1</v>
      </c>
      <c r="O228" s="121">
        <v>1</v>
      </c>
      <c r="P228" s="121">
        <v>0.01</v>
      </c>
      <c r="R228" t="str">
        <f t="shared" si="20"/>
        <v>PP5</v>
      </c>
      <c r="S228">
        <f>Central_Metabolism!M53</f>
        <v>297</v>
      </c>
      <c r="T228">
        <v>0</v>
      </c>
    </row>
    <row r="229" spans="1:20">
      <c r="A229" t="str">
        <f>Central_Metabolism!A56</f>
        <v>PP6</v>
      </c>
      <c r="B229" t="str">
        <f>Central_Metabolism!B56</f>
        <v>r</v>
      </c>
      <c r="C229" t="str">
        <f>Central_Metabolism!D56</f>
        <v>1 sh7p + 1 ga3p = 1 r5p + 1 xu5p</v>
      </c>
      <c r="E229" s="121" t="str">
        <f t="shared" si="21"/>
        <v>PP6</v>
      </c>
      <c r="F229" s="121" t="str">
        <f t="shared" si="22"/>
        <v>1 sh7p + 1 ga3p = 1 r5p + 1 xu5p</v>
      </c>
      <c r="G229" s="121" t="s">
        <v>1658</v>
      </c>
      <c r="H229" s="121" t="s">
        <v>1659</v>
      </c>
      <c r="I229" s="121" t="str">
        <f t="shared" si="23"/>
        <v>-Inf</v>
      </c>
      <c r="J229" s="121" t="s">
        <v>1660</v>
      </c>
      <c r="K229" s="121">
        <v>0</v>
      </c>
      <c r="L229" s="121">
        <v>1</v>
      </c>
      <c r="M229" s="121">
        <v>1</v>
      </c>
      <c r="N229" s="121">
        <v>1</v>
      </c>
      <c r="O229" s="121">
        <v>1</v>
      </c>
      <c r="P229" s="121">
        <v>0.01</v>
      </c>
      <c r="R229" t="str">
        <f t="shared" si="20"/>
        <v>PP6</v>
      </c>
      <c r="S229">
        <f>Central_Metabolism!M56</f>
        <v>880</v>
      </c>
      <c r="T229">
        <v>0</v>
      </c>
    </row>
    <row r="230" spans="1:20">
      <c r="A230" t="str">
        <f>Central_Metabolism!A59</f>
        <v>PP7</v>
      </c>
      <c r="B230" t="str">
        <f>Central_Metabolism!B59</f>
        <v>r</v>
      </c>
      <c r="C230" t="str">
        <f>Central_Metabolism!D59</f>
        <v>1 ga3p + 1 sh7p = 1 f6p + 1 e4p</v>
      </c>
      <c r="E230" s="121" t="str">
        <f t="shared" si="21"/>
        <v>PP7</v>
      </c>
      <c r="F230" s="121" t="str">
        <f t="shared" si="22"/>
        <v>1 ga3p + 1 sh7p = 1 f6p + 1 e4p</v>
      </c>
      <c r="G230" s="121" t="s">
        <v>1658</v>
      </c>
      <c r="H230" s="121" t="s">
        <v>1659</v>
      </c>
      <c r="I230" s="121" t="str">
        <f t="shared" si="23"/>
        <v>-Inf</v>
      </c>
      <c r="J230" s="121" t="s">
        <v>1660</v>
      </c>
      <c r="K230" s="121">
        <v>0</v>
      </c>
      <c r="L230" s="121">
        <v>1</v>
      </c>
      <c r="M230" s="121">
        <v>1</v>
      </c>
      <c r="N230" s="121">
        <v>1</v>
      </c>
      <c r="O230" s="121">
        <v>1</v>
      </c>
      <c r="P230" s="121">
        <v>0.01</v>
      </c>
      <c r="R230" t="str">
        <f t="shared" si="20"/>
        <v>PP7</v>
      </c>
      <c r="S230">
        <f>Central_Metabolism!M59</f>
        <v>512</v>
      </c>
      <c r="T230">
        <v>0</v>
      </c>
    </row>
    <row r="231" spans="1:20">
      <c r="A231" t="str">
        <f>Central_Metabolism!A62</f>
        <v>PP8</v>
      </c>
      <c r="B231" t="str">
        <f>Central_Metabolism!B62</f>
        <v>r</v>
      </c>
      <c r="C231" t="str">
        <f>Central_Metabolism!D62</f>
        <v>1 e4p + 1 xu5p = 1 f6p + 1 ga3p</v>
      </c>
      <c r="E231" s="121" t="str">
        <f t="shared" si="21"/>
        <v>PP8</v>
      </c>
      <c r="F231" s="121" t="str">
        <f t="shared" si="22"/>
        <v>1 e4p + 1 xu5p = 1 f6p + 1 ga3p</v>
      </c>
      <c r="G231" s="121" t="s">
        <v>1658</v>
      </c>
      <c r="H231" s="121" t="s">
        <v>1659</v>
      </c>
      <c r="I231" s="121" t="str">
        <f t="shared" si="23"/>
        <v>-Inf</v>
      </c>
      <c r="J231" s="121" t="s">
        <v>1660</v>
      </c>
      <c r="K231" s="121">
        <v>0</v>
      </c>
      <c r="L231" s="121">
        <v>1</v>
      </c>
      <c r="M231" s="121">
        <v>1</v>
      </c>
      <c r="N231" s="121">
        <v>1</v>
      </c>
      <c r="O231" s="121">
        <v>1</v>
      </c>
      <c r="P231" s="121">
        <v>0.01</v>
      </c>
      <c r="R231" t="str">
        <f t="shared" si="20"/>
        <v>PP8</v>
      </c>
      <c r="S231">
        <f>Central_Metabolism!M62</f>
        <v>880</v>
      </c>
      <c r="T231">
        <v>0</v>
      </c>
    </row>
    <row r="232" spans="1:20">
      <c r="A232" t="str">
        <f>Photorespiration!A5</f>
        <v>PR1</v>
      </c>
      <c r="B232" t="str">
        <f>Photorespiration!B5</f>
        <v>i</v>
      </c>
      <c r="C232" t="str">
        <f>Photorespiration!D5</f>
        <v>1 rubp + 1 O2 = 1 2pgly + 1 3pg + 2 H+</v>
      </c>
      <c r="E232" s="121" t="str">
        <f t="shared" ref="E232:E238" si="28">A232</f>
        <v>PR1</v>
      </c>
      <c r="F232" s="121" t="str">
        <f t="shared" ref="F232:F238" si="29">C232</f>
        <v>1 rubp + 1 O2 = 1 2pgly + 1 3pg + 2 H+</v>
      </c>
      <c r="G232" s="121" t="s">
        <v>1658</v>
      </c>
      <c r="H232" s="121" t="s">
        <v>1659</v>
      </c>
      <c r="I232" s="121">
        <f t="shared" ref="I232:I240" si="30">IF($B232=$B$1,"-Inf",0)</f>
        <v>0</v>
      </c>
      <c r="J232" s="121" t="s">
        <v>1660</v>
      </c>
      <c r="K232" s="121">
        <v>0</v>
      </c>
      <c r="L232" s="121">
        <v>1</v>
      </c>
      <c r="M232" s="121">
        <v>1</v>
      </c>
      <c r="N232" s="121">
        <v>1</v>
      </c>
      <c r="O232" s="121">
        <v>1</v>
      </c>
      <c r="P232" s="121">
        <v>0.01</v>
      </c>
      <c r="R232" t="str">
        <f t="shared" si="20"/>
        <v>PR1</v>
      </c>
      <c r="S232">
        <f>SUM(Photorespiration!M5:M6)</f>
        <v>816</v>
      </c>
      <c r="T232">
        <v>0</v>
      </c>
    </row>
    <row r="233" spans="1:20">
      <c r="A233" t="str">
        <f>Photorespiration!A8</f>
        <v>PR2</v>
      </c>
      <c r="B233" t="str">
        <f>Photorespiration!B8</f>
        <v>i</v>
      </c>
      <c r="C233" t="str">
        <f>Photorespiration!D8</f>
        <v>1 2pgly + 1 H2O = 1 glyco + 1 p</v>
      </c>
      <c r="E233" s="121" t="str">
        <f t="shared" si="28"/>
        <v>PR2</v>
      </c>
      <c r="F233" s="121" t="str">
        <f t="shared" si="29"/>
        <v>1 2pgly + 1 H2O = 1 glyco + 1 p</v>
      </c>
      <c r="G233" s="121" t="s">
        <v>1658</v>
      </c>
      <c r="H233" s="121" t="s">
        <v>1659</v>
      </c>
      <c r="I233" s="121">
        <f t="shared" si="30"/>
        <v>0</v>
      </c>
      <c r="J233" s="121" t="s">
        <v>1660</v>
      </c>
      <c r="K233" s="121">
        <v>0</v>
      </c>
      <c r="L233" s="121">
        <v>1</v>
      </c>
      <c r="M233" s="121">
        <v>1</v>
      </c>
      <c r="N233" s="121">
        <v>1</v>
      </c>
      <c r="O233" s="121">
        <v>1</v>
      </c>
      <c r="P233" s="121">
        <v>0.01</v>
      </c>
      <c r="R233" t="str">
        <f t="shared" si="20"/>
        <v>PR2</v>
      </c>
      <c r="S233">
        <f>Photorespiration!M8</f>
        <v>365</v>
      </c>
      <c r="T233">
        <v>0</v>
      </c>
    </row>
    <row r="234" spans="1:20">
      <c r="A234" t="str">
        <f>Photorespiration!A11</f>
        <v>PR3</v>
      </c>
      <c r="B234" t="str">
        <f>Photorespiration!B11</f>
        <v>i</v>
      </c>
      <c r="C234" t="str">
        <f>Photorespiration!D11</f>
        <v>1 glyco + 1 O2 = 1 glyox + 1 H2O2</v>
      </c>
      <c r="E234" s="121" t="str">
        <f t="shared" si="28"/>
        <v>PR3</v>
      </c>
      <c r="F234" s="121" t="str">
        <f t="shared" si="29"/>
        <v>1 glyco + 1 O2 = 1 glyox + 1 H2O2</v>
      </c>
      <c r="G234" s="121" t="s">
        <v>1658</v>
      </c>
      <c r="H234" s="121" t="s">
        <v>1659</v>
      </c>
      <c r="I234" s="121">
        <f t="shared" si="30"/>
        <v>0</v>
      </c>
      <c r="J234" s="121" t="s">
        <v>1660</v>
      </c>
      <c r="K234" s="121">
        <v>0</v>
      </c>
      <c r="L234" s="121">
        <v>1</v>
      </c>
      <c r="M234" s="121">
        <v>1</v>
      </c>
      <c r="N234" s="121">
        <v>1</v>
      </c>
      <c r="O234" s="121">
        <v>1</v>
      </c>
      <c r="P234" s="121">
        <v>0.01</v>
      </c>
      <c r="R234" t="str">
        <f t="shared" si="20"/>
        <v>PR3</v>
      </c>
      <c r="S234">
        <f>SUM(Photorespiration!M11:M12)</f>
        <v>1262</v>
      </c>
      <c r="T234">
        <v>0</v>
      </c>
    </row>
    <row r="235" spans="1:20">
      <c r="A235" t="str">
        <f>Photorespiration!A14</f>
        <v>PR4</v>
      </c>
      <c r="B235" t="str">
        <f>Photorespiration!B14</f>
        <v>i</v>
      </c>
      <c r="C235" t="str">
        <f>Photorespiration!D14</f>
        <v>1 E + 1 glyox = 1 akg + 1 G</v>
      </c>
      <c r="E235" s="121" t="str">
        <f t="shared" si="28"/>
        <v>PR4</v>
      </c>
      <c r="F235" s="121" t="str">
        <f t="shared" si="29"/>
        <v>1 E + 1 glyox = 1 akg + 1 G</v>
      </c>
      <c r="G235" s="121" t="s">
        <v>1658</v>
      </c>
      <c r="H235" s="121" t="s">
        <v>1659</v>
      </c>
      <c r="I235" s="121">
        <f t="shared" si="30"/>
        <v>0</v>
      </c>
      <c r="J235" s="121" t="s">
        <v>1660</v>
      </c>
      <c r="K235" s="121">
        <v>0</v>
      </c>
      <c r="L235" s="121">
        <v>1</v>
      </c>
      <c r="M235" s="121">
        <v>1</v>
      </c>
      <c r="N235" s="121">
        <v>1</v>
      </c>
      <c r="O235" s="121">
        <v>1</v>
      </c>
      <c r="P235" s="121">
        <v>0.01</v>
      </c>
      <c r="R235" t="str">
        <f t="shared" si="20"/>
        <v>PR4</v>
      </c>
      <c r="S235">
        <f>Photorespiration!M14</f>
        <v>285</v>
      </c>
      <c r="T235">
        <v>0</v>
      </c>
    </row>
    <row r="236" spans="1:20">
      <c r="A236" t="str">
        <f>Photorespiration!A19</f>
        <v>PR5</v>
      </c>
      <c r="B236" t="str">
        <f>Photorespiration!B19</f>
        <v>r</v>
      </c>
      <c r="C236" t="str">
        <f>Photorespiration!D19</f>
        <v>1 glyox + 1 S = 1 hpyr + 1 G</v>
      </c>
      <c r="E236" s="121" t="str">
        <f t="shared" si="28"/>
        <v>PR5</v>
      </c>
      <c r="F236" s="121" t="str">
        <f t="shared" si="29"/>
        <v>1 glyox + 1 S = 1 hpyr + 1 G</v>
      </c>
      <c r="G236" s="121" t="s">
        <v>1658</v>
      </c>
      <c r="H236" s="121" t="s">
        <v>1659</v>
      </c>
      <c r="I236" s="121" t="str">
        <f t="shared" si="30"/>
        <v>-Inf</v>
      </c>
      <c r="J236" s="121" t="s">
        <v>1660</v>
      </c>
      <c r="K236" s="121">
        <v>0</v>
      </c>
      <c r="L236" s="121">
        <v>1</v>
      </c>
      <c r="M236" s="121">
        <v>1</v>
      </c>
      <c r="N236" s="121">
        <v>1</v>
      </c>
      <c r="O236" s="121">
        <v>1</v>
      </c>
      <c r="P236" s="121">
        <v>0.01</v>
      </c>
      <c r="R236" t="str">
        <f t="shared" si="20"/>
        <v>PR5</v>
      </c>
      <c r="S236">
        <f>Photorespiration!M19</f>
        <v>496</v>
      </c>
      <c r="T236">
        <v>0</v>
      </c>
    </row>
    <row r="237" spans="1:20">
      <c r="A237" t="str">
        <f>Photorespiration!A22</f>
        <v>PR6</v>
      </c>
      <c r="B237" t="str">
        <f>Photorespiration!B22</f>
        <v>r</v>
      </c>
      <c r="C237" t="str">
        <f>Photorespiration!D22</f>
        <v>1 hpyr + 1 NADH + 1 H+ = 1 glyc + 1 NAD+</v>
      </c>
      <c r="E237" s="121" t="str">
        <f t="shared" si="28"/>
        <v>PR6</v>
      </c>
      <c r="F237" s="121" t="str">
        <f t="shared" si="29"/>
        <v>1 hpyr + 1 NADH + 1 H+ = 1 glyc + 1 NAD+</v>
      </c>
      <c r="G237" s="121" t="s">
        <v>1658</v>
      </c>
      <c r="H237" s="121" t="s">
        <v>1659</v>
      </c>
      <c r="I237" s="121" t="str">
        <f t="shared" si="30"/>
        <v>-Inf</v>
      </c>
      <c r="J237" s="121" t="s">
        <v>1660</v>
      </c>
      <c r="K237" s="121">
        <v>0</v>
      </c>
      <c r="L237" s="121">
        <v>1</v>
      </c>
      <c r="M237" s="121">
        <v>1</v>
      </c>
      <c r="N237" s="121">
        <v>1</v>
      </c>
      <c r="O237" s="121">
        <v>1</v>
      </c>
      <c r="P237" s="121">
        <v>0.01</v>
      </c>
      <c r="R237" t="str">
        <f t="shared" si="20"/>
        <v>PR6</v>
      </c>
      <c r="S237">
        <f>Photorespiration!M22</f>
        <v>697</v>
      </c>
      <c r="T237">
        <v>0</v>
      </c>
    </row>
    <row r="238" spans="1:20">
      <c r="A238" t="str">
        <f>Photorespiration!A25</f>
        <v>PR7</v>
      </c>
      <c r="B238" t="str">
        <f>Photorespiration!B25</f>
        <v>r</v>
      </c>
      <c r="C238" t="str">
        <f>Photorespiration!D25</f>
        <v>1 glyc + 1 ATP = 1 3pg + 1 ADP + 1 H+</v>
      </c>
      <c r="E238" s="121" t="str">
        <f t="shared" si="28"/>
        <v>PR7</v>
      </c>
      <c r="F238" s="121" t="str">
        <f t="shared" si="29"/>
        <v>1 glyc + 1 ATP = 1 3pg + 1 ADP + 1 H+</v>
      </c>
      <c r="G238" s="121" t="s">
        <v>1658</v>
      </c>
      <c r="H238" s="121" t="s">
        <v>1659</v>
      </c>
      <c r="I238" s="121" t="str">
        <f t="shared" si="30"/>
        <v>-Inf</v>
      </c>
      <c r="J238" s="121" t="s">
        <v>1660</v>
      </c>
      <c r="K238" s="121">
        <v>0</v>
      </c>
      <c r="L238" s="121">
        <v>1</v>
      </c>
      <c r="M238" s="121">
        <v>1</v>
      </c>
      <c r="N238" s="121">
        <v>1</v>
      </c>
      <c r="O238" s="121">
        <v>1</v>
      </c>
      <c r="P238" s="121">
        <v>0.01</v>
      </c>
      <c r="R238" t="str">
        <f t="shared" si="20"/>
        <v>PR7</v>
      </c>
      <c r="S238" s="119">
        <v>0</v>
      </c>
      <c r="T238">
        <v>0</v>
      </c>
    </row>
    <row r="239" spans="1:20">
      <c r="A239" t="str">
        <f>Photorespiration!A28</f>
        <v>PR8</v>
      </c>
      <c r="B239" t="str">
        <f>Photorespiration!B28</f>
        <v>r</v>
      </c>
      <c r="C239" t="str">
        <f>Photorespiration!D28</f>
        <v>2 glyox + 1 H+ = 1 CO2 + 1 tarsa</v>
      </c>
      <c r="E239" s="121" t="str">
        <f t="shared" ref="E239:E240" si="31">A239</f>
        <v>PR8</v>
      </c>
      <c r="F239" s="121" t="str">
        <f t="shared" ref="F239:F240" si="32">C239</f>
        <v>2 glyox + 1 H+ = 1 CO2 + 1 tarsa</v>
      </c>
      <c r="G239" s="121" t="s">
        <v>1658</v>
      </c>
      <c r="H239" s="121" t="s">
        <v>1659</v>
      </c>
      <c r="I239" s="121" t="str">
        <f t="shared" si="30"/>
        <v>-Inf</v>
      </c>
      <c r="J239" s="121" t="s">
        <v>1660</v>
      </c>
      <c r="K239" s="121">
        <v>0</v>
      </c>
      <c r="L239" s="121">
        <v>1</v>
      </c>
      <c r="M239" s="121">
        <v>1</v>
      </c>
      <c r="N239" s="121">
        <v>1</v>
      </c>
      <c r="O239" s="121">
        <v>1</v>
      </c>
      <c r="P239" s="121">
        <v>0.01</v>
      </c>
      <c r="R239" t="str">
        <f t="shared" si="20"/>
        <v>PR8</v>
      </c>
      <c r="S239">
        <f>Photorespiration!M28</f>
        <v>725</v>
      </c>
      <c r="T239">
        <v>0</v>
      </c>
    </row>
    <row r="240" spans="1:20">
      <c r="A240" t="str">
        <f>Photorespiration!A31</f>
        <v>PR9</v>
      </c>
      <c r="B240" t="str">
        <f>Photorespiration!B31</f>
        <v>r</v>
      </c>
      <c r="C240" t="str">
        <f>Photorespiration!D31</f>
        <v>1 tarsa + 1 NADH + 1 H+ = 1 glyc + 1 NAD+</v>
      </c>
      <c r="E240" s="121" t="str">
        <f t="shared" si="31"/>
        <v>PR9</v>
      </c>
      <c r="F240" s="121" t="str">
        <f t="shared" si="32"/>
        <v>1 tarsa + 1 NADH + 1 H+ = 1 glyc + 1 NAD+</v>
      </c>
      <c r="G240" s="121" t="s">
        <v>1658</v>
      </c>
      <c r="H240" s="121" t="s">
        <v>1659</v>
      </c>
      <c r="I240" s="121" t="str">
        <f t="shared" si="30"/>
        <v>-Inf</v>
      </c>
      <c r="J240" s="121" t="s">
        <v>1660</v>
      </c>
      <c r="K240" s="121">
        <v>0</v>
      </c>
      <c r="L240" s="121">
        <v>1</v>
      </c>
      <c r="M240" s="121">
        <v>1</v>
      </c>
      <c r="N240" s="121">
        <v>1</v>
      </c>
      <c r="O240" s="121">
        <v>1</v>
      </c>
      <c r="P240" s="121">
        <v>0.01</v>
      </c>
      <c r="R240" t="str">
        <f t="shared" si="20"/>
        <v>PR9</v>
      </c>
      <c r="S240">
        <f>Photorespiration!M31</f>
        <v>641</v>
      </c>
      <c r="T240">
        <v>0</v>
      </c>
    </row>
    <row r="241" spans="1:20">
      <c r="A241" t="str">
        <f>'Chlorophyll_&amp;_Photosynthesis'!A109</f>
        <v>PS1</v>
      </c>
      <c r="B241" t="str">
        <f>'Chlorophyll_&amp;_Photosynthesis'!B109</f>
        <v>i</v>
      </c>
      <c r="C241" t="str">
        <f>'Chlorophyll_&amp;_Photosynthesis'!D109</f>
        <v>4 hv + 2 pqn + 2 H2O + 4 H+ = 2 pql + 1 O2 + 4 H+_p</v>
      </c>
      <c r="E241" s="121" t="str">
        <f t="shared" ref="E241:E284" si="33">A241</f>
        <v>PS1</v>
      </c>
      <c r="F241" s="121" t="str">
        <f t="shared" ref="F241:F284" si="34">C241</f>
        <v>4 hv + 2 pqn + 2 H2O + 4 H+ = 2 pql + 1 O2 + 4 H+_p</v>
      </c>
      <c r="G241" s="121" t="s">
        <v>1658</v>
      </c>
      <c r="H241" s="121" t="s">
        <v>1659</v>
      </c>
      <c r="I241" s="121">
        <f t="shared" ref="I241:I285" si="35">IF($B241=$B$1,"-Inf",0)</f>
        <v>0</v>
      </c>
      <c r="J241" s="121" t="s">
        <v>1660</v>
      </c>
      <c r="K241" s="121">
        <v>0</v>
      </c>
      <c r="L241" s="121">
        <v>1</v>
      </c>
      <c r="M241" s="121">
        <v>1</v>
      </c>
      <c r="N241" s="121">
        <v>1</v>
      </c>
      <c r="O241" s="121">
        <v>1</v>
      </c>
      <c r="P241" s="121">
        <v>0.01</v>
      </c>
      <c r="R241" t="str">
        <f t="shared" si="20"/>
        <v>PS1</v>
      </c>
      <c r="S241">
        <f>SUM('Chlorophyll_&amp;_Photosynthesis'!M109:M136)</f>
        <v>6098</v>
      </c>
      <c r="T241">
        <v>3</v>
      </c>
    </row>
    <row r="242" spans="1:20">
      <c r="A242" t="str">
        <f>'Chlorophyll_&amp;_Photosynthesis'!A138</f>
        <v>PS2</v>
      </c>
      <c r="B242" t="str">
        <f>'Chlorophyll_&amp;_Photosynthesis'!B138</f>
        <v>i</v>
      </c>
      <c r="C242" t="str">
        <f>'Chlorophyll_&amp;_Photosynthesis'!D138</f>
        <v>1 pql + 2 opcn + 2 H+ = 1 pqn + 2 rpcn + 4 H+_p</v>
      </c>
      <c r="E242" s="121" t="str">
        <f t="shared" si="33"/>
        <v>PS2</v>
      </c>
      <c r="F242" s="121" t="str">
        <f t="shared" si="34"/>
        <v>1 pql + 2 opcn + 2 H+ = 1 pqn + 2 rpcn + 4 H+_p</v>
      </c>
      <c r="G242" s="121" t="s">
        <v>1658</v>
      </c>
      <c r="H242" s="121" t="s">
        <v>1659</v>
      </c>
      <c r="I242" s="121">
        <f t="shared" si="35"/>
        <v>0</v>
      </c>
      <c r="J242" s="121" t="s">
        <v>1660</v>
      </c>
      <c r="K242" s="121">
        <v>0</v>
      </c>
      <c r="L242" s="121">
        <v>1</v>
      </c>
      <c r="M242" s="121">
        <v>1</v>
      </c>
      <c r="N242" s="121">
        <v>1</v>
      </c>
      <c r="O242" s="121">
        <v>1</v>
      </c>
      <c r="P242" s="121">
        <v>0.01</v>
      </c>
      <c r="R242" t="str">
        <f t="shared" si="20"/>
        <v>PS2</v>
      </c>
      <c r="S242">
        <f>SUM('Chlorophyll_&amp;_Photosynthesis'!M138:M145)</f>
        <v>1243</v>
      </c>
      <c r="T242">
        <v>5</v>
      </c>
    </row>
    <row r="243" spans="1:20">
      <c r="A243" t="str">
        <f>'Chlorophyll_&amp;_Photosynthesis'!A147</f>
        <v>PS3</v>
      </c>
      <c r="B243" t="str">
        <f>'Chlorophyll_&amp;_Photosynthesis'!B147</f>
        <v>i</v>
      </c>
      <c r="C243" t="str">
        <f>'Chlorophyll_&amp;_Photosynthesis'!D147</f>
        <v>1 rpcn + 1 hv + 1 ofdx = 1 rfdx + 1 opcn</v>
      </c>
      <c r="E243" s="121" t="str">
        <f t="shared" si="33"/>
        <v>PS3</v>
      </c>
      <c r="F243" s="121" t="str">
        <f t="shared" si="34"/>
        <v>1 rpcn + 1 hv + 1 ofdx = 1 rfdx + 1 opcn</v>
      </c>
      <c r="G243" s="121" t="s">
        <v>1658</v>
      </c>
      <c r="H243" s="121" t="s">
        <v>1659</v>
      </c>
      <c r="I243" s="121">
        <f t="shared" si="35"/>
        <v>0</v>
      </c>
      <c r="J243" s="121" t="s">
        <v>1660</v>
      </c>
      <c r="K243" s="121">
        <v>0</v>
      </c>
      <c r="L243" s="121">
        <v>1</v>
      </c>
      <c r="M243" s="121">
        <v>1</v>
      </c>
      <c r="N243" s="121">
        <v>1</v>
      </c>
      <c r="O243" s="121">
        <v>1</v>
      </c>
      <c r="P243" s="121">
        <v>0.01</v>
      </c>
      <c r="R243" t="str">
        <f t="shared" si="20"/>
        <v>PS3</v>
      </c>
      <c r="S243">
        <f>SUM('Chlorophyll_&amp;_Photosynthesis'!M147:M158)</f>
        <v>3093</v>
      </c>
      <c r="T243">
        <v>12</v>
      </c>
    </row>
    <row r="244" spans="1:20">
      <c r="A244" t="str">
        <f>'Chlorophyll_&amp;_Photosynthesis'!A160</f>
        <v>PS4</v>
      </c>
      <c r="B244" t="str">
        <f>'Chlorophyll_&amp;_Photosynthesis'!B160</f>
        <v>r</v>
      </c>
      <c r="C244" t="str">
        <f>'Chlorophyll_&amp;_Photosynthesis'!D160</f>
        <v>2 rfdx + 1 NADP+ + 1 H+ = 2 ofdx + 1 NADPH</v>
      </c>
      <c r="E244" s="121" t="str">
        <f t="shared" si="33"/>
        <v>PS4</v>
      </c>
      <c r="F244" s="121" t="str">
        <f t="shared" si="34"/>
        <v>2 rfdx + 1 NADP+ + 1 H+ = 2 ofdx + 1 NADPH</v>
      </c>
      <c r="G244" s="121" t="s">
        <v>1658</v>
      </c>
      <c r="H244" s="121" t="s">
        <v>1659</v>
      </c>
      <c r="I244" s="121" t="str">
        <f t="shared" si="35"/>
        <v>-Inf</v>
      </c>
      <c r="J244" s="121" t="s">
        <v>1660</v>
      </c>
      <c r="K244" s="121">
        <v>0</v>
      </c>
      <c r="L244" s="121">
        <v>1</v>
      </c>
      <c r="M244" s="121">
        <v>1</v>
      </c>
      <c r="N244" s="121">
        <v>1</v>
      </c>
      <c r="O244" s="121">
        <v>1</v>
      </c>
      <c r="P244" s="121">
        <v>0.01</v>
      </c>
      <c r="R244" t="str">
        <f t="shared" si="20"/>
        <v>PS4</v>
      </c>
      <c r="S244">
        <f>SUM('Chlorophyll_&amp;_Photosynthesis'!M160:M164)</f>
        <v>1106</v>
      </c>
      <c r="T244">
        <v>2</v>
      </c>
    </row>
    <row r="245" spans="1:20">
      <c r="A245" t="str">
        <f>'Chlorophyll_&amp;_Photosynthesis'!A166</f>
        <v>PS5</v>
      </c>
      <c r="B245" t="str">
        <f>'Chlorophyll_&amp;_Photosynthesis'!B166</f>
        <v>i</v>
      </c>
      <c r="C245" t="str">
        <f>'Chlorophyll_&amp;_Photosynthesis'!D166</f>
        <v>2 H+ + 1 pqn + 2 rfdx = 1 pql + 2 ofdx</v>
      </c>
      <c r="E245" s="121" t="str">
        <f t="shared" ref="E245" si="36">A245</f>
        <v>PS5</v>
      </c>
      <c r="F245" s="121" t="str">
        <f t="shared" ref="F245" si="37">C245</f>
        <v>2 H+ + 1 pqn + 2 rfdx = 1 pql + 2 ofdx</v>
      </c>
      <c r="G245" s="121" t="s">
        <v>1658</v>
      </c>
      <c r="H245" s="121" t="s">
        <v>1659</v>
      </c>
      <c r="I245" s="121">
        <f t="shared" si="35"/>
        <v>0</v>
      </c>
      <c r="J245" s="121" t="s">
        <v>1660</v>
      </c>
      <c r="K245" s="121">
        <v>0</v>
      </c>
      <c r="L245" s="121">
        <v>1</v>
      </c>
      <c r="M245" s="121">
        <v>1</v>
      </c>
      <c r="N245" s="121">
        <v>1</v>
      </c>
      <c r="O245" s="121">
        <v>1</v>
      </c>
      <c r="P245" s="121">
        <v>0.01</v>
      </c>
      <c r="R245" t="str">
        <f t="shared" si="20"/>
        <v>PS5</v>
      </c>
      <c r="S245">
        <f>'Chlorophyll_&amp;_Photosynthesis'!M166</f>
        <v>1207</v>
      </c>
      <c r="T245">
        <v>0</v>
      </c>
    </row>
    <row r="246" spans="1:20">
      <c r="A246" t="str">
        <f>Central_Metabolism!A89</f>
        <v>PYR1</v>
      </c>
      <c r="B246" t="str">
        <f>Central_Metabolism!B89</f>
        <v>i</v>
      </c>
      <c r="C246" t="str">
        <f>Central_Metabolism!D89</f>
        <v>1 pyr + 1 NAD+ + 1 CoA = 1 acCoA + 1 CO2 + 1 NADH</v>
      </c>
      <c r="E246" s="121" t="str">
        <f t="shared" si="33"/>
        <v>PYR1</v>
      </c>
      <c r="F246" s="121" t="str">
        <f t="shared" si="34"/>
        <v>1 pyr + 1 NAD+ + 1 CoA = 1 acCoA + 1 CO2 + 1 NADH</v>
      </c>
      <c r="G246" s="121" t="s">
        <v>1658</v>
      </c>
      <c r="H246" s="121" t="s">
        <v>1659</v>
      </c>
      <c r="I246" s="121">
        <f t="shared" si="35"/>
        <v>0</v>
      </c>
      <c r="J246" s="121" t="s">
        <v>1660</v>
      </c>
      <c r="K246" s="121">
        <v>0</v>
      </c>
      <c r="L246" s="121">
        <v>1</v>
      </c>
      <c r="M246" s="121">
        <v>1</v>
      </c>
      <c r="N246" s="121">
        <v>1</v>
      </c>
      <c r="O246" s="121">
        <v>1</v>
      </c>
      <c r="P246" s="121">
        <v>0.01</v>
      </c>
      <c r="R246" t="str">
        <f t="shared" si="20"/>
        <v>PYR1</v>
      </c>
      <c r="S246">
        <f>Central_Metabolism!M89+Central_Metabolism!M90+Central_Metabolism!M91+Central_Metabolism!M92</f>
        <v>2001</v>
      </c>
      <c r="T246">
        <v>0</v>
      </c>
    </row>
    <row r="247" spans="1:20">
      <c r="A247" t="str">
        <f>Central_Metabolism!A94</f>
        <v>PYR2</v>
      </c>
      <c r="B247" t="str">
        <f>Central_Metabolism!B94</f>
        <v>r</v>
      </c>
      <c r="C247" t="str">
        <f>Central_Metabolism!D94</f>
        <v>1 pyr + 1 CoA = 1 form + 1 acCoA</v>
      </c>
      <c r="E247" s="121" t="str">
        <f t="shared" si="33"/>
        <v>PYR2</v>
      </c>
      <c r="F247" s="121" t="str">
        <f t="shared" si="34"/>
        <v>1 pyr + 1 CoA = 1 form + 1 acCoA</v>
      </c>
      <c r="G247" s="121" t="s">
        <v>1658</v>
      </c>
      <c r="H247" s="121" t="s">
        <v>1659</v>
      </c>
      <c r="I247" s="121" t="str">
        <f t="shared" si="35"/>
        <v>-Inf</v>
      </c>
      <c r="J247" s="121" t="s">
        <v>1660</v>
      </c>
      <c r="K247" s="121">
        <v>0</v>
      </c>
      <c r="L247" s="121">
        <v>1</v>
      </c>
      <c r="M247" s="121">
        <v>1</v>
      </c>
      <c r="N247" s="121">
        <v>1</v>
      </c>
      <c r="O247" s="121">
        <v>1</v>
      </c>
      <c r="P247" s="121">
        <v>0.01</v>
      </c>
      <c r="R247" t="str">
        <f t="shared" si="20"/>
        <v>PYR2</v>
      </c>
      <c r="S247">
        <f>Central_Metabolism!M94</f>
        <v>1045</v>
      </c>
      <c r="T247">
        <v>0</v>
      </c>
    </row>
    <row r="248" spans="1:20">
      <c r="A248" t="str">
        <f>Central_Metabolism!A97</f>
        <v>PYR3</v>
      </c>
      <c r="B248" t="str">
        <f>Central_Metabolism!B97</f>
        <v>i</v>
      </c>
      <c r="C248" t="str">
        <f>Central_Metabolism!D97</f>
        <v>1 PEP + 1 HCO3- = 1 p + 1 oaa</v>
      </c>
      <c r="E248" s="121" t="str">
        <f t="shared" si="33"/>
        <v>PYR3</v>
      </c>
      <c r="F248" s="121" t="str">
        <f t="shared" si="34"/>
        <v>1 PEP + 1 HCO3- = 1 p + 1 oaa</v>
      </c>
      <c r="G248" s="121" t="s">
        <v>1658</v>
      </c>
      <c r="H248" s="121" t="s">
        <v>1659</v>
      </c>
      <c r="I248" s="121">
        <f t="shared" si="35"/>
        <v>0</v>
      </c>
      <c r="J248" s="121" t="s">
        <v>1660</v>
      </c>
      <c r="K248" s="121">
        <v>0</v>
      </c>
      <c r="L248" s="121">
        <v>1</v>
      </c>
      <c r="M248" s="121">
        <v>1</v>
      </c>
      <c r="N248" s="121">
        <v>1</v>
      </c>
      <c r="O248" s="121">
        <v>1</v>
      </c>
      <c r="P248" s="121">
        <v>0.01</v>
      </c>
      <c r="R248" t="str">
        <f t="shared" si="20"/>
        <v>PYR3</v>
      </c>
      <c r="S248">
        <f>Central_Metabolism!M97</f>
        <v>1452</v>
      </c>
      <c r="T248">
        <v>0</v>
      </c>
    </row>
    <row r="249" spans="1:20">
      <c r="A249" t="str">
        <f>Central_Metabolism!A100</f>
        <v>PYR4</v>
      </c>
      <c r="B249" t="str">
        <f>Central_Metabolism!B100</f>
        <v>r</v>
      </c>
      <c r="C249" t="str">
        <f>Central_Metabolism!D100</f>
        <v>1 mal + 1 NAD+ = 1 NADH + 1 CO2 + 1 pyr</v>
      </c>
      <c r="E249" s="121" t="str">
        <f t="shared" si="33"/>
        <v>PYR4</v>
      </c>
      <c r="F249" s="121" t="str">
        <f t="shared" si="34"/>
        <v>1 mal + 1 NAD+ = 1 NADH + 1 CO2 + 1 pyr</v>
      </c>
      <c r="G249" s="121" t="s">
        <v>1658</v>
      </c>
      <c r="H249" s="121" t="s">
        <v>1659</v>
      </c>
      <c r="I249" s="121" t="str">
        <f t="shared" si="35"/>
        <v>-Inf</v>
      </c>
      <c r="J249" s="121" t="s">
        <v>1660</v>
      </c>
      <c r="K249" s="121">
        <v>0</v>
      </c>
      <c r="L249" s="121">
        <v>1</v>
      </c>
      <c r="M249" s="121">
        <v>1</v>
      </c>
      <c r="N249" s="121">
        <v>1</v>
      </c>
      <c r="O249" s="121">
        <v>1</v>
      </c>
      <c r="P249" s="121">
        <v>0.01</v>
      </c>
      <c r="R249" t="str">
        <f t="shared" si="20"/>
        <v>PYR4</v>
      </c>
      <c r="S249">
        <f>Central_Metabolism!M100</f>
        <v>599</v>
      </c>
      <c r="T249">
        <v>0</v>
      </c>
    </row>
    <row r="250" spans="1:20">
      <c r="A250" t="str">
        <f>Central_Metabolism!A103</f>
        <v>PYR5</v>
      </c>
      <c r="B250" t="str">
        <f>Central_Metabolism!B103</f>
        <v>i</v>
      </c>
      <c r="C250" t="str">
        <f>Central_Metabolism!D103</f>
        <v>1 aca + 1 NAD+ + 1 H2O = 1 ac + 1 NADH + 2 H+</v>
      </c>
      <c r="E250" s="121" t="str">
        <f t="shared" ref="E250:E253" si="38">A250</f>
        <v>PYR5</v>
      </c>
      <c r="F250" s="121" t="str">
        <f t="shared" ref="F250:F253" si="39">C250</f>
        <v>1 aca + 1 NAD+ + 1 H2O = 1 ac + 1 NADH + 2 H+</v>
      </c>
      <c r="G250" s="121" t="s">
        <v>1658</v>
      </c>
      <c r="H250" s="121" t="s">
        <v>1659</v>
      </c>
      <c r="I250" s="121">
        <f t="shared" si="35"/>
        <v>0</v>
      </c>
      <c r="J250" s="121" t="s">
        <v>1660</v>
      </c>
      <c r="K250" s="121">
        <v>0</v>
      </c>
      <c r="L250" s="121">
        <v>1</v>
      </c>
      <c r="M250" s="121">
        <v>1</v>
      </c>
      <c r="N250" s="121">
        <v>1</v>
      </c>
      <c r="O250" s="121">
        <v>1</v>
      </c>
      <c r="P250" s="121">
        <v>0.01</v>
      </c>
      <c r="R250" t="str">
        <f t="shared" si="20"/>
        <v>PYR5</v>
      </c>
      <c r="S250">
        <f>Central_Metabolism!M103</f>
        <v>600</v>
      </c>
      <c r="T250">
        <v>0</v>
      </c>
    </row>
    <row r="251" spans="1:20">
      <c r="A251" t="str">
        <f>Central_Metabolism!A106</f>
        <v>PYR6</v>
      </c>
      <c r="B251" t="str">
        <f>Central_Metabolism!B106</f>
        <v>r</v>
      </c>
      <c r="C251" t="str">
        <f>Central_Metabolism!D106</f>
        <v>1 acCoA + 1 NADH + 1 H+ = 1 aca + 1 NAD+ + 1 CoA</v>
      </c>
      <c r="E251" s="121" t="str">
        <f t="shared" si="38"/>
        <v>PYR6</v>
      </c>
      <c r="F251" s="121" t="str">
        <f t="shared" si="39"/>
        <v>1 acCoA + 1 NADH + 1 H+ = 1 aca + 1 NAD+ + 1 CoA</v>
      </c>
      <c r="G251" s="121" t="s">
        <v>1658</v>
      </c>
      <c r="H251" s="121" t="s">
        <v>1659</v>
      </c>
      <c r="I251" s="121" t="str">
        <f t="shared" si="35"/>
        <v>-Inf</v>
      </c>
      <c r="J251" s="121" t="s">
        <v>1660</v>
      </c>
      <c r="K251" s="121">
        <v>0</v>
      </c>
      <c r="L251" s="121">
        <v>1</v>
      </c>
      <c r="M251" s="121">
        <v>1</v>
      </c>
      <c r="N251" s="121">
        <v>1</v>
      </c>
      <c r="O251" s="121">
        <v>1</v>
      </c>
      <c r="P251" s="121">
        <v>0.01</v>
      </c>
      <c r="R251" t="str">
        <f t="shared" si="20"/>
        <v>PYR6</v>
      </c>
      <c r="S251">
        <f>Central_Metabolism!M106</f>
        <v>1142</v>
      </c>
      <c r="T251">
        <v>0</v>
      </c>
    </row>
    <row r="252" spans="1:20">
      <c r="A252" t="str">
        <f>Central_Metabolism!A109</f>
        <v>PYR7</v>
      </c>
      <c r="B252" t="str">
        <f>Central_Metabolism!B109</f>
        <v>r</v>
      </c>
      <c r="C252" t="str">
        <f>Central_Metabolism!D109</f>
        <v>1 aca + 1 NADH + 1 H+ = 1 etoh + 1 NAD+</v>
      </c>
      <c r="E252" s="121" t="str">
        <f t="shared" si="38"/>
        <v>PYR7</v>
      </c>
      <c r="F252" s="121" t="str">
        <f t="shared" si="39"/>
        <v>1 aca + 1 NADH + 1 H+ = 1 etoh + 1 NAD+</v>
      </c>
      <c r="G252" s="121" t="s">
        <v>1658</v>
      </c>
      <c r="H252" s="121" t="s">
        <v>1659</v>
      </c>
      <c r="I252" s="121" t="str">
        <f t="shared" si="35"/>
        <v>-Inf</v>
      </c>
      <c r="J252" s="121" t="s">
        <v>1660</v>
      </c>
      <c r="K252" s="121">
        <v>0</v>
      </c>
      <c r="L252" s="121">
        <v>1</v>
      </c>
      <c r="M252" s="121">
        <v>1</v>
      </c>
      <c r="N252" s="121">
        <v>1</v>
      </c>
      <c r="O252" s="121">
        <v>1</v>
      </c>
      <c r="P252" s="121">
        <v>0.01</v>
      </c>
      <c r="R252" t="str">
        <f t="shared" si="20"/>
        <v>PYR7</v>
      </c>
      <c r="S252">
        <f>Central_Metabolism!M109</f>
        <v>1142</v>
      </c>
      <c r="T252">
        <v>0</v>
      </c>
    </row>
    <row r="253" spans="1:20">
      <c r="A253" t="str">
        <f>Central_Metabolism!A112</f>
        <v>PYR8</v>
      </c>
      <c r="B253" t="str">
        <f>Central_Metabolism!B112</f>
        <v>r</v>
      </c>
      <c r="C253" t="str">
        <f>Central_Metabolism!D112</f>
        <v>1 pyr + 1 NADH + 1 H+ = 1 lac + 1 NAD+</v>
      </c>
      <c r="E253" s="121" t="str">
        <f t="shared" si="38"/>
        <v>PYR8</v>
      </c>
      <c r="F253" s="121" t="str">
        <f t="shared" si="39"/>
        <v>1 pyr + 1 NADH + 1 H+ = 1 lac + 1 NAD+</v>
      </c>
      <c r="G253" s="121" t="s">
        <v>1658</v>
      </c>
      <c r="H253" s="121" t="s">
        <v>1659</v>
      </c>
      <c r="I253" s="121" t="str">
        <f t="shared" si="35"/>
        <v>-Inf</v>
      </c>
      <c r="J253" s="121" t="s">
        <v>1660</v>
      </c>
      <c r="K253" s="121">
        <v>0</v>
      </c>
      <c r="L253" s="121">
        <v>1</v>
      </c>
      <c r="M253" s="121">
        <v>1</v>
      </c>
      <c r="N253" s="121">
        <v>1</v>
      </c>
      <c r="O253" s="121">
        <v>1</v>
      </c>
      <c r="P253" s="121">
        <v>0.01</v>
      </c>
      <c r="R253" t="str">
        <f t="shared" si="20"/>
        <v>PYR8</v>
      </c>
      <c r="S253">
        <f>Central_Metabolism!M112</f>
        <v>443</v>
      </c>
      <c r="T253">
        <v>0</v>
      </c>
    </row>
    <row r="254" spans="1:20">
      <c r="A254" t="str">
        <f>Central_Metabolism!A115</f>
        <v>PYR9</v>
      </c>
      <c r="B254" t="str">
        <f>Central_Metabolism!B115</f>
        <v>r</v>
      </c>
      <c r="C254" t="str">
        <f>Central_Metabolism!D115</f>
        <v>1 ac + 1 ATP + 1 CoA = 1 acCoA + 1 AMP + 1 pp</v>
      </c>
      <c r="E254" s="121" t="str">
        <f t="shared" ref="E254" si="40">A254</f>
        <v>PYR9</v>
      </c>
      <c r="F254" s="121" t="str">
        <f t="shared" ref="F254" si="41">C254</f>
        <v>1 ac + 1 ATP + 1 CoA = 1 acCoA + 1 AMP + 1 pp</v>
      </c>
      <c r="G254" s="121" t="s">
        <v>1658</v>
      </c>
      <c r="H254" s="121" t="s">
        <v>1659</v>
      </c>
      <c r="I254" s="121" t="str">
        <f t="shared" si="35"/>
        <v>-Inf</v>
      </c>
      <c r="J254" s="121" t="s">
        <v>1660</v>
      </c>
      <c r="K254" s="121">
        <v>0</v>
      </c>
      <c r="L254" s="121">
        <v>1</v>
      </c>
      <c r="M254" s="121">
        <v>1</v>
      </c>
      <c r="N254" s="121">
        <v>1</v>
      </c>
      <c r="O254" s="121">
        <v>1</v>
      </c>
      <c r="P254" s="121">
        <v>0.01</v>
      </c>
      <c r="R254" t="str">
        <f t="shared" si="20"/>
        <v>PYR9</v>
      </c>
      <c r="S254">
        <f>Central_Metabolism!M115</f>
        <v>899</v>
      </c>
      <c r="T254">
        <v>0</v>
      </c>
    </row>
    <row r="255" spans="1:20">
      <c r="A255" t="str">
        <f>'N_&amp;_S_Assimilation'!A17</f>
        <v>S1</v>
      </c>
      <c r="B255" t="str">
        <f>'N_&amp;_S_Assimilation'!B17</f>
        <v>r</v>
      </c>
      <c r="C255" t="str">
        <f>'N_&amp;_S_Assimilation'!D17</f>
        <v>1 SO4_2- + 1 ATP + 1 H+ = 1 adpSO4 + 1 pp</v>
      </c>
      <c r="E255" s="121" t="str">
        <f t="shared" si="33"/>
        <v>S1</v>
      </c>
      <c r="F255" s="121" t="str">
        <f t="shared" si="34"/>
        <v>1 SO4_2- + 1 ATP + 1 H+ = 1 adpSO4 + 1 pp</v>
      </c>
      <c r="G255" s="121" t="s">
        <v>1658</v>
      </c>
      <c r="H255" s="121" t="s">
        <v>1659</v>
      </c>
      <c r="I255" s="121" t="str">
        <f t="shared" si="35"/>
        <v>-Inf</v>
      </c>
      <c r="J255" s="121" t="s">
        <v>1660</v>
      </c>
      <c r="K255" s="121">
        <v>0</v>
      </c>
      <c r="L255" s="121">
        <v>1</v>
      </c>
      <c r="M255" s="121">
        <v>1</v>
      </c>
      <c r="N255" s="121">
        <v>1</v>
      </c>
      <c r="O255" s="121">
        <v>1</v>
      </c>
      <c r="P255" s="121">
        <v>0.01</v>
      </c>
      <c r="R255" t="str">
        <f t="shared" si="20"/>
        <v>S1</v>
      </c>
      <c r="S255">
        <f>'N_&amp;_S_Assimilation'!M17</f>
        <v>563</v>
      </c>
      <c r="T255">
        <v>0</v>
      </c>
    </row>
    <row r="256" spans="1:20">
      <c r="A256" t="str">
        <f>'N_&amp;_S_Assimilation'!A20</f>
        <v>S2</v>
      </c>
      <c r="B256" t="str">
        <f>'N_&amp;_S_Assimilation'!B20</f>
        <v>r</v>
      </c>
      <c r="C256" t="str">
        <f>'N_&amp;_S_Assimilation'!D20</f>
        <v>1 adpSO4 + 1 ATP = 1 papSO4 + 1 ADP + 1 H+</v>
      </c>
      <c r="E256" s="121" t="str">
        <f t="shared" si="33"/>
        <v>S2</v>
      </c>
      <c r="F256" s="121" t="str">
        <f t="shared" si="34"/>
        <v>1 adpSO4 + 1 ATP = 1 papSO4 + 1 ADP + 1 H+</v>
      </c>
      <c r="G256" s="121" t="s">
        <v>1658</v>
      </c>
      <c r="H256" s="121" t="s">
        <v>1659</v>
      </c>
      <c r="I256" s="121" t="str">
        <f t="shared" si="35"/>
        <v>-Inf</v>
      </c>
      <c r="J256" s="121" t="s">
        <v>1660</v>
      </c>
      <c r="K256" s="121">
        <v>0</v>
      </c>
      <c r="L256" s="121">
        <v>1</v>
      </c>
      <c r="M256" s="121">
        <v>1</v>
      </c>
      <c r="N256" s="121">
        <v>1</v>
      </c>
      <c r="O256" s="121">
        <v>1</v>
      </c>
      <c r="P256" s="121">
        <v>0.01</v>
      </c>
      <c r="R256" t="str">
        <f t="shared" si="20"/>
        <v>S2</v>
      </c>
      <c r="S256">
        <f>'N_&amp;_S_Assimilation'!M20+'N_&amp;_S_Assimilation'!M21</f>
        <v>600</v>
      </c>
      <c r="T256">
        <v>0</v>
      </c>
    </row>
    <row r="257" spans="1:20">
      <c r="A257" t="str">
        <f>'N_&amp;_S_Assimilation'!A23</f>
        <v>S3</v>
      </c>
      <c r="B257" t="str">
        <f>'N_&amp;_S_Assimilation'!B23</f>
        <v>r</v>
      </c>
      <c r="C257" t="str">
        <f>'N_&amp;_S_Assimilation'!D23</f>
        <v>1 papSO4 + 1 rthrdx = 1 adbp + 1 SO3_2- + 1 othrdx + 2 H+</v>
      </c>
      <c r="E257" s="121" t="str">
        <f t="shared" si="33"/>
        <v>S3</v>
      </c>
      <c r="F257" s="121" t="str">
        <f t="shared" si="34"/>
        <v>1 papSO4 + 1 rthrdx = 1 adbp + 1 SO3_2- + 1 othrdx + 2 H+</v>
      </c>
      <c r="G257" s="121" t="s">
        <v>1658</v>
      </c>
      <c r="H257" s="121" t="s">
        <v>1659</v>
      </c>
      <c r="I257" s="121" t="str">
        <f t="shared" si="35"/>
        <v>-Inf</v>
      </c>
      <c r="J257" s="121" t="s">
        <v>1660</v>
      </c>
      <c r="K257" s="121">
        <v>0</v>
      </c>
      <c r="L257" s="121">
        <v>1</v>
      </c>
      <c r="M257" s="121">
        <v>1</v>
      </c>
      <c r="N257" s="121">
        <v>1</v>
      </c>
      <c r="O257" s="121">
        <v>1</v>
      </c>
      <c r="P257" s="121">
        <v>0.01</v>
      </c>
      <c r="R257" t="str">
        <f t="shared" si="20"/>
        <v>S3</v>
      </c>
      <c r="S257">
        <f>'N_&amp;_S_Assimilation'!M23</f>
        <v>350</v>
      </c>
      <c r="T257">
        <v>0</v>
      </c>
    </row>
    <row r="258" spans="1:20">
      <c r="A258" s="38" t="str">
        <f>'N_&amp;_S_Assimilation'!A26</f>
        <v>S4</v>
      </c>
      <c r="B258" t="str">
        <f>'N_&amp;_S_Assimilation'!B26</f>
        <v>i</v>
      </c>
      <c r="C258" t="str">
        <f>'N_&amp;_S_Assimilation'!D26</f>
        <v>1 SO3_2- + 6 rfdx + 8 H+ = 1 H2S + 6 ofdx + 3 H2O</v>
      </c>
      <c r="E258" s="121" t="str">
        <f t="shared" si="33"/>
        <v>S4</v>
      </c>
      <c r="F258" s="121" t="str">
        <f t="shared" si="34"/>
        <v>1 SO3_2- + 6 rfdx + 8 H+ = 1 H2S + 6 ofdx + 3 H2O</v>
      </c>
      <c r="G258" s="121" t="s">
        <v>1658</v>
      </c>
      <c r="H258" s="121" t="s">
        <v>1659</v>
      </c>
      <c r="I258" s="121">
        <f t="shared" si="35"/>
        <v>0</v>
      </c>
      <c r="J258" s="121" t="s">
        <v>1660</v>
      </c>
      <c r="K258" s="121">
        <v>0</v>
      </c>
      <c r="L258" s="121">
        <v>1</v>
      </c>
      <c r="M258" s="121">
        <v>1</v>
      </c>
      <c r="N258" s="121">
        <v>1</v>
      </c>
      <c r="O258" s="121">
        <v>1</v>
      </c>
      <c r="P258" s="121">
        <v>0.01</v>
      </c>
      <c r="R258" t="str">
        <f t="shared" si="20"/>
        <v>S4</v>
      </c>
      <c r="S258">
        <f>'N_&amp;_S_Assimilation'!M26</f>
        <v>932</v>
      </c>
      <c r="T258">
        <v>0</v>
      </c>
    </row>
    <row r="259" spans="1:20">
      <c r="A259" t="str">
        <f>'N_&amp;_S_Assimilation'!A29</f>
        <v>S5</v>
      </c>
      <c r="B259" t="str">
        <f>'N_&amp;_S_Assimilation'!B29</f>
        <v>i</v>
      </c>
      <c r="C259" t="str">
        <f>'N_&amp;_S_Assimilation'!D29</f>
        <v>1 adbp + 1 H2O = 1 AMP + 1 p</v>
      </c>
      <c r="E259" s="121" t="str">
        <f t="shared" si="33"/>
        <v>S5</v>
      </c>
      <c r="F259" s="121" t="str">
        <f t="shared" si="34"/>
        <v>1 adbp + 1 H2O = 1 AMP + 1 p</v>
      </c>
      <c r="G259" s="121" t="s">
        <v>1658</v>
      </c>
      <c r="H259" s="121" t="s">
        <v>1659</v>
      </c>
      <c r="I259" s="121">
        <f t="shared" si="35"/>
        <v>0</v>
      </c>
      <c r="J259" s="121" t="s">
        <v>1660</v>
      </c>
      <c r="K259" s="121">
        <v>0</v>
      </c>
      <c r="L259" s="121">
        <v>1</v>
      </c>
      <c r="M259" s="121">
        <v>1</v>
      </c>
      <c r="N259" s="121">
        <v>1</v>
      </c>
      <c r="O259" s="121">
        <v>1</v>
      </c>
      <c r="P259" s="121">
        <v>0.01</v>
      </c>
      <c r="R259" t="str">
        <f t="shared" si="20"/>
        <v>S5</v>
      </c>
      <c r="S259">
        <f>'N_&amp;_S_Assimilation'!M29</f>
        <v>399</v>
      </c>
      <c r="T259">
        <v>0</v>
      </c>
    </row>
    <row r="260" spans="1:20">
      <c r="A260" t="str">
        <f>Transport!A5</f>
        <v>T1</v>
      </c>
      <c r="B260" t="str">
        <f>Transport!B5</f>
        <v>r</v>
      </c>
      <c r="C260" t="str">
        <f>Transport!D5</f>
        <v>1 H2O = 1 H2O_e</v>
      </c>
      <c r="E260" s="121" t="str">
        <f t="shared" si="33"/>
        <v>T1</v>
      </c>
      <c r="F260" s="121" t="str">
        <f t="shared" si="34"/>
        <v>1 H2O = 1 H2O_e</v>
      </c>
      <c r="G260" s="121" t="s">
        <v>1658</v>
      </c>
      <c r="H260" s="121" t="s">
        <v>1659</v>
      </c>
      <c r="I260" s="121" t="str">
        <f t="shared" si="35"/>
        <v>-Inf</v>
      </c>
      <c r="J260" s="121" t="s">
        <v>1660</v>
      </c>
      <c r="K260" s="121">
        <v>0</v>
      </c>
      <c r="L260" s="121">
        <v>1</v>
      </c>
      <c r="M260" s="121">
        <v>1</v>
      </c>
      <c r="N260" s="121">
        <v>1</v>
      </c>
      <c r="O260" s="121">
        <v>1</v>
      </c>
      <c r="P260" s="121">
        <v>0.01</v>
      </c>
      <c r="R260" t="str">
        <f t="shared" si="20"/>
        <v>T1</v>
      </c>
      <c r="S260">
        <v>0</v>
      </c>
      <c r="T260">
        <v>0</v>
      </c>
    </row>
    <row r="261" spans="1:20">
      <c r="A261" s="35" t="str">
        <f>Transport!A8</f>
        <v>T2</v>
      </c>
      <c r="B261" t="str">
        <f>Transport!B8</f>
        <v>r</v>
      </c>
      <c r="C261" t="str">
        <f>Transport!D8</f>
        <v>1 H+ = 1 H+_e</v>
      </c>
      <c r="E261" s="121" t="str">
        <f t="shared" si="33"/>
        <v>T2</v>
      </c>
      <c r="F261" s="121" t="str">
        <f t="shared" si="34"/>
        <v>1 H+ = 1 H+_e</v>
      </c>
      <c r="G261" s="121" t="s">
        <v>1658</v>
      </c>
      <c r="H261" s="121" t="s">
        <v>1659</v>
      </c>
      <c r="I261" s="121" t="str">
        <f t="shared" si="35"/>
        <v>-Inf</v>
      </c>
      <c r="J261" s="121" t="s">
        <v>1660</v>
      </c>
      <c r="K261" s="121">
        <v>0</v>
      </c>
      <c r="L261" s="121">
        <v>1</v>
      </c>
      <c r="M261" s="121">
        <v>1</v>
      </c>
      <c r="N261" s="121">
        <v>1</v>
      </c>
      <c r="O261" s="121">
        <v>1</v>
      </c>
      <c r="P261" s="121">
        <v>0.01</v>
      </c>
      <c r="R261" t="str">
        <f t="shared" si="20"/>
        <v>T2</v>
      </c>
      <c r="S261">
        <v>0</v>
      </c>
      <c r="T261">
        <v>0</v>
      </c>
    </row>
    <row r="262" spans="1:20">
      <c r="A262" s="35" t="str">
        <f>Transport!A11</f>
        <v>T3</v>
      </c>
      <c r="B262" t="str">
        <f>Transport!B11</f>
        <v>i</v>
      </c>
      <c r="C262" t="str">
        <f>Transport!D11</f>
        <v>1 HCO3-_e = 1 HCO3-</v>
      </c>
      <c r="E262" s="121" t="str">
        <f t="shared" si="33"/>
        <v>T3</v>
      </c>
      <c r="F262" s="121" t="str">
        <f t="shared" si="34"/>
        <v>1 HCO3-_e = 1 HCO3-</v>
      </c>
      <c r="G262" s="121" t="s">
        <v>1658</v>
      </c>
      <c r="H262" s="121" t="s">
        <v>1659</v>
      </c>
      <c r="I262" s="121">
        <f t="shared" si="35"/>
        <v>0</v>
      </c>
      <c r="J262" s="121" t="s">
        <v>1660</v>
      </c>
      <c r="K262" s="121">
        <v>0</v>
      </c>
      <c r="L262" s="121">
        <v>1</v>
      </c>
      <c r="M262" s="121">
        <v>1</v>
      </c>
      <c r="N262" s="121">
        <v>1</v>
      </c>
      <c r="O262" s="121">
        <v>1</v>
      </c>
      <c r="P262" s="121">
        <v>0.01</v>
      </c>
      <c r="R262" t="str">
        <f t="shared" si="20"/>
        <v>T3</v>
      </c>
      <c r="S262">
        <v>0</v>
      </c>
      <c r="T262">
        <v>0</v>
      </c>
    </row>
    <row r="263" spans="1:20">
      <c r="A263" s="35" t="str">
        <f>Transport!A14</f>
        <v>T4</v>
      </c>
      <c r="B263" t="str">
        <f>Transport!B14</f>
        <v>i</v>
      </c>
      <c r="C263" t="str">
        <f>Transport!D14</f>
        <v>1 O2 = 1 O2_e</v>
      </c>
      <c r="E263" s="121" t="str">
        <f t="shared" si="33"/>
        <v>T4</v>
      </c>
      <c r="F263" s="121" t="str">
        <f t="shared" si="34"/>
        <v>1 O2 = 1 O2_e</v>
      </c>
      <c r="G263" s="121" t="s">
        <v>1658</v>
      </c>
      <c r="H263" s="121" t="s">
        <v>1659</v>
      </c>
      <c r="I263" s="121">
        <f t="shared" si="35"/>
        <v>0</v>
      </c>
      <c r="J263" s="121" t="s">
        <v>1660</v>
      </c>
      <c r="K263" s="121">
        <v>0</v>
      </c>
      <c r="L263" s="121">
        <v>1</v>
      </c>
      <c r="M263" s="121">
        <v>1</v>
      </c>
      <c r="N263" s="121">
        <v>1</v>
      </c>
      <c r="O263" s="121">
        <v>1</v>
      </c>
      <c r="P263" s="121">
        <v>0.01</v>
      </c>
      <c r="R263" t="str">
        <f t="shared" si="20"/>
        <v>T4</v>
      </c>
      <c r="S263">
        <v>0</v>
      </c>
      <c r="T263">
        <v>0</v>
      </c>
    </row>
    <row r="264" spans="1:20">
      <c r="A264" s="35" t="str">
        <f>Transport!A17</f>
        <v>T5</v>
      </c>
      <c r="B264" t="str">
        <f>Transport!B17</f>
        <v>i</v>
      </c>
      <c r="C264" t="str">
        <f>Transport!D17</f>
        <v>1 form = 1 form_e</v>
      </c>
      <c r="E264" s="121" t="str">
        <f t="shared" si="33"/>
        <v>T5</v>
      </c>
      <c r="F264" s="121" t="str">
        <f t="shared" si="34"/>
        <v>1 form = 1 form_e</v>
      </c>
      <c r="G264" s="121" t="s">
        <v>1658</v>
      </c>
      <c r="H264" s="121" t="s">
        <v>1659</v>
      </c>
      <c r="I264" s="121">
        <f t="shared" si="35"/>
        <v>0</v>
      </c>
      <c r="J264" s="121" t="s">
        <v>1660</v>
      </c>
      <c r="K264" s="121">
        <v>0</v>
      </c>
      <c r="L264" s="121">
        <v>1</v>
      </c>
      <c r="M264" s="121">
        <v>1</v>
      </c>
      <c r="N264" s="121">
        <v>1</v>
      </c>
      <c r="O264" s="121">
        <v>1</v>
      </c>
      <c r="P264" s="121">
        <v>0.01</v>
      </c>
      <c r="R264" t="str">
        <f t="shared" si="20"/>
        <v>T5</v>
      </c>
      <c r="S264">
        <v>0</v>
      </c>
      <c r="T264">
        <v>0</v>
      </c>
    </row>
    <row r="265" spans="1:20">
      <c r="A265" s="35" t="str">
        <f>Transport!A20</f>
        <v>T6</v>
      </c>
      <c r="B265" t="str">
        <f>Transport!B20</f>
        <v>i</v>
      </c>
      <c r="C265" t="str">
        <f>Transport!D20</f>
        <v>1 p_e + 1 ATP + 1 H2O = 2 p + 1 ADP + 1 H+</v>
      </c>
      <c r="E265" s="121" t="str">
        <f t="shared" si="33"/>
        <v>T6</v>
      </c>
      <c r="F265" s="121" t="str">
        <f t="shared" si="34"/>
        <v>1 p_e + 1 ATP + 1 H2O = 2 p + 1 ADP + 1 H+</v>
      </c>
      <c r="G265" s="121" t="s">
        <v>1658</v>
      </c>
      <c r="H265" s="121" t="s">
        <v>1659</v>
      </c>
      <c r="I265" s="121">
        <f t="shared" si="35"/>
        <v>0</v>
      </c>
      <c r="J265" s="121" t="s">
        <v>1660</v>
      </c>
      <c r="K265" s="121">
        <v>0</v>
      </c>
      <c r="L265" s="121">
        <v>1</v>
      </c>
      <c r="M265" s="121">
        <v>1</v>
      </c>
      <c r="N265" s="121">
        <v>1</v>
      </c>
      <c r="O265" s="121">
        <v>1</v>
      </c>
      <c r="P265" s="121">
        <v>0.01</v>
      </c>
      <c r="R265" t="str">
        <f t="shared" si="20"/>
        <v>T6</v>
      </c>
      <c r="S265">
        <f>Transport!M20+Transport!M21+Transport!M22+Transport!M23+Transport!M24</f>
        <v>1825</v>
      </c>
      <c r="T265">
        <v>0</v>
      </c>
    </row>
    <row r="266" spans="1:20">
      <c r="A266" s="35" t="str">
        <f>Transport!A26</f>
        <v>T7</v>
      </c>
      <c r="B266" t="str">
        <f>Transport!B26</f>
        <v>i</v>
      </c>
      <c r="C266" t="str">
        <f>Transport!D26</f>
        <v>1 hv_e = 1 hv</v>
      </c>
      <c r="E266" s="121" t="str">
        <f t="shared" si="33"/>
        <v>T7</v>
      </c>
      <c r="F266" s="121" t="str">
        <f t="shared" si="34"/>
        <v>1 hv_e = 1 hv</v>
      </c>
      <c r="G266" s="121" t="s">
        <v>1658</v>
      </c>
      <c r="H266" s="121" t="s">
        <v>1659</v>
      </c>
      <c r="I266" s="121">
        <f t="shared" si="35"/>
        <v>0</v>
      </c>
      <c r="J266" s="121" t="s">
        <v>1660</v>
      </c>
      <c r="K266" s="121">
        <v>0</v>
      </c>
      <c r="L266" s="121">
        <v>1</v>
      </c>
      <c r="M266" s="121">
        <v>1</v>
      </c>
      <c r="N266" s="121">
        <v>1</v>
      </c>
      <c r="O266" s="121">
        <v>1</v>
      </c>
      <c r="P266" s="121">
        <v>0.01</v>
      </c>
      <c r="R266" t="str">
        <f t="shared" si="20"/>
        <v>T7</v>
      </c>
      <c r="S266">
        <v>0</v>
      </c>
      <c r="T266">
        <v>0</v>
      </c>
    </row>
    <row r="267" spans="1:20">
      <c r="A267" s="35" t="str">
        <f>Transport!A29</f>
        <v>T8</v>
      </c>
      <c r="B267" t="str">
        <f>Transport!B29</f>
        <v>i</v>
      </c>
      <c r="C267" t="str">
        <f>Transport!D29</f>
        <v>1 SO4_2-_e = 1 SO4_2-</v>
      </c>
      <c r="E267" s="121" t="str">
        <f t="shared" si="33"/>
        <v>T8</v>
      </c>
      <c r="F267" s="121" t="str">
        <f t="shared" si="34"/>
        <v>1 SO4_2-_e = 1 SO4_2-</v>
      </c>
      <c r="G267" s="121" t="s">
        <v>1658</v>
      </c>
      <c r="H267" s="121" t="s">
        <v>1659</v>
      </c>
      <c r="I267" s="121">
        <f t="shared" si="35"/>
        <v>0</v>
      </c>
      <c r="J267" s="121" t="s">
        <v>1660</v>
      </c>
      <c r="K267" s="121">
        <v>0</v>
      </c>
      <c r="L267" s="121">
        <v>1</v>
      </c>
      <c r="M267" s="121">
        <v>1</v>
      </c>
      <c r="N267" s="121">
        <v>1</v>
      </c>
      <c r="O267" s="121">
        <v>1</v>
      </c>
      <c r="P267" s="121">
        <v>0.01</v>
      </c>
      <c r="R267" t="str">
        <f t="shared" si="20"/>
        <v>T8</v>
      </c>
      <c r="S267">
        <f>Transport!M29</f>
        <v>480</v>
      </c>
      <c r="T267">
        <v>0</v>
      </c>
    </row>
    <row r="268" spans="1:20">
      <c r="A268" t="str">
        <f>Transport!A32</f>
        <v>T9</v>
      </c>
      <c r="B268" t="str">
        <f>Transport!B32</f>
        <v>i</v>
      </c>
      <c r="C268" t="str">
        <f>Transport!D32</f>
        <v>1 ac = 1 ac_e</v>
      </c>
      <c r="E268" s="121" t="str">
        <f t="shared" si="33"/>
        <v>T9</v>
      </c>
      <c r="F268" s="121" t="str">
        <f t="shared" si="34"/>
        <v>1 ac = 1 ac_e</v>
      </c>
      <c r="G268" s="121" t="s">
        <v>1658</v>
      </c>
      <c r="H268" s="121" t="s">
        <v>1659</v>
      </c>
      <c r="I268" s="121">
        <f t="shared" si="35"/>
        <v>0</v>
      </c>
      <c r="J268" s="121" t="s">
        <v>1660</v>
      </c>
      <c r="K268" s="121">
        <v>0</v>
      </c>
      <c r="L268" s="121">
        <v>1</v>
      </c>
      <c r="M268" s="121">
        <v>1</v>
      </c>
      <c r="N268" s="121">
        <v>1</v>
      </c>
      <c r="O268" s="121">
        <v>1</v>
      </c>
      <c r="P268" s="121">
        <v>0.01</v>
      </c>
      <c r="R268" t="str">
        <f t="shared" si="20"/>
        <v>T9</v>
      </c>
      <c r="S268">
        <v>0</v>
      </c>
      <c r="T268">
        <v>0</v>
      </c>
    </row>
    <row r="269" spans="1:20">
      <c r="A269" t="str">
        <f>Transport!A35</f>
        <v>T10</v>
      </c>
      <c r="B269" t="str">
        <f>Transport!B35</f>
        <v>i</v>
      </c>
      <c r="C269" t="str">
        <f>Transport!D35</f>
        <v>Mg2+_e = Mg2+</v>
      </c>
      <c r="E269" s="121" t="str">
        <f t="shared" si="33"/>
        <v>T10</v>
      </c>
      <c r="F269" s="121" t="str">
        <f t="shared" si="34"/>
        <v>Mg2+_e = Mg2+</v>
      </c>
      <c r="G269" s="121" t="s">
        <v>1658</v>
      </c>
      <c r="H269" s="121" t="s">
        <v>1659</v>
      </c>
      <c r="I269" s="121">
        <f t="shared" si="35"/>
        <v>0</v>
      </c>
      <c r="J269" s="121" t="s">
        <v>1660</v>
      </c>
      <c r="K269" s="121">
        <v>0</v>
      </c>
      <c r="L269" s="121">
        <v>1</v>
      </c>
      <c r="M269" s="121">
        <v>1</v>
      </c>
      <c r="N269" s="121">
        <v>1</v>
      </c>
      <c r="O269" s="121">
        <v>1</v>
      </c>
      <c r="P269" s="121">
        <v>0.01</v>
      </c>
      <c r="R269" t="str">
        <f t="shared" si="20"/>
        <v>T10</v>
      </c>
      <c r="S269">
        <v>0</v>
      </c>
      <c r="T269">
        <v>0</v>
      </c>
    </row>
    <row r="270" spans="1:20">
      <c r="A270" t="str">
        <f>Transport!A38</f>
        <v>T11</v>
      </c>
      <c r="B270" t="str">
        <f>Transport!B38</f>
        <v>i</v>
      </c>
      <c r="C270" t="str">
        <f>Transport!D38</f>
        <v>glyco = glyco_e</v>
      </c>
      <c r="E270" s="121" t="str">
        <f>A270</f>
        <v>T11</v>
      </c>
      <c r="F270" s="121" t="str">
        <f>C270</f>
        <v>glyco = glyco_e</v>
      </c>
      <c r="G270" s="121" t="s">
        <v>1658</v>
      </c>
      <c r="H270" s="121" t="s">
        <v>1659</v>
      </c>
      <c r="I270" s="121">
        <f t="shared" si="35"/>
        <v>0</v>
      </c>
      <c r="J270" s="121" t="s">
        <v>1660</v>
      </c>
      <c r="K270" s="121">
        <v>0</v>
      </c>
      <c r="L270" s="121">
        <v>1</v>
      </c>
      <c r="M270" s="121">
        <v>1</v>
      </c>
      <c r="N270" s="121">
        <v>1</v>
      </c>
      <c r="O270" s="121">
        <v>1</v>
      </c>
      <c r="P270" s="121">
        <v>0.01</v>
      </c>
      <c r="R270" t="str">
        <f t="shared" si="20"/>
        <v>T11</v>
      </c>
      <c r="S270">
        <v>0</v>
      </c>
      <c r="T270">
        <v>0</v>
      </c>
    </row>
    <row r="271" spans="1:20">
      <c r="A271" t="str">
        <f>Transport!A41</f>
        <v>T12</v>
      </c>
      <c r="B271" t="str">
        <f>Transport!B41</f>
        <v>i</v>
      </c>
      <c r="C271" t="str">
        <f>Transport!D41</f>
        <v>1 lac = 1 lac_e</v>
      </c>
      <c r="E271" s="121" t="str">
        <f t="shared" ref="E271:E272" si="42">A271</f>
        <v>T12</v>
      </c>
      <c r="F271" s="121" t="str">
        <f t="shared" ref="F271:F272" si="43">C271</f>
        <v>1 lac = 1 lac_e</v>
      </c>
      <c r="G271" s="121" t="s">
        <v>1658</v>
      </c>
      <c r="H271" s="121" t="s">
        <v>1659</v>
      </c>
      <c r="I271" s="121">
        <f t="shared" si="35"/>
        <v>0</v>
      </c>
      <c r="J271" s="121" t="s">
        <v>1660</v>
      </c>
      <c r="K271" s="121">
        <v>0</v>
      </c>
      <c r="L271" s="121">
        <v>1</v>
      </c>
      <c r="M271" s="121">
        <v>1</v>
      </c>
      <c r="N271" s="121">
        <v>1</v>
      </c>
      <c r="O271" s="121">
        <v>1</v>
      </c>
      <c r="P271" s="121">
        <v>0.01</v>
      </c>
      <c r="R271" t="str">
        <f t="shared" ref="R271:R285" si="44">A271</f>
        <v>T12</v>
      </c>
      <c r="S271">
        <v>0</v>
      </c>
      <c r="T271">
        <v>0</v>
      </c>
    </row>
    <row r="272" spans="1:20">
      <c r="A272" t="str">
        <f>Transport!A44</f>
        <v>T13</v>
      </c>
      <c r="B272" t="str">
        <f>Transport!B44</f>
        <v>i</v>
      </c>
      <c r="C272" t="str">
        <f>Transport!D44</f>
        <v>1 etoh = 1 etoh_e</v>
      </c>
      <c r="E272" s="121" t="str">
        <f t="shared" si="42"/>
        <v>T13</v>
      </c>
      <c r="F272" s="121" t="str">
        <f t="shared" si="43"/>
        <v>1 etoh = 1 etoh_e</v>
      </c>
      <c r="G272" s="121" t="s">
        <v>1658</v>
      </c>
      <c r="H272" s="121" t="s">
        <v>1659</v>
      </c>
      <c r="I272" s="121">
        <f t="shared" si="35"/>
        <v>0</v>
      </c>
      <c r="J272" s="121" t="s">
        <v>1660</v>
      </c>
      <c r="K272" s="121">
        <v>0</v>
      </c>
      <c r="L272" s="121">
        <v>1</v>
      </c>
      <c r="M272" s="121">
        <v>1</v>
      </c>
      <c r="N272" s="121">
        <v>1</v>
      </c>
      <c r="O272" s="121">
        <v>1</v>
      </c>
      <c r="P272" s="121">
        <v>0.01</v>
      </c>
      <c r="R272" t="str">
        <f t="shared" si="44"/>
        <v>T13</v>
      </c>
      <c r="S272">
        <v>0</v>
      </c>
      <c r="T272">
        <v>0</v>
      </c>
    </row>
    <row r="273" spans="1:22">
      <c r="A273" t="str">
        <f>Transport!A47</f>
        <v>T14</v>
      </c>
      <c r="B273" t="str">
        <f>Transport!B47</f>
        <v>i</v>
      </c>
      <c r="C273" t="str">
        <f>Transport!D47</f>
        <v>1 suc = 1 suc_e</v>
      </c>
      <c r="E273" s="121" t="str">
        <f t="shared" ref="E273" si="45">A273</f>
        <v>T14</v>
      </c>
      <c r="F273" s="121" t="str">
        <f t="shared" ref="F273" si="46">C273</f>
        <v>1 suc = 1 suc_e</v>
      </c>
      <c r="G273" s="121" t="s">
        <v>1658</v>
      </c>
      <c r="H273" s="121" t="s">
        <v>1659</v>
      </c>
      <c r="I273" s="121">
        <f t="shared" si="35"/>
        <v>0</v>
      </c>
      <c r="J273" s="121" t="s">
        <v>1660</v>
      </c>
      <c r="K273" s="121">
        <v>0</v>
      </c>
      <c r="L273" s="121">
        <v>1</v>
      </c>
      <c r="M273" s="121">
        <v>1</v>
      </c>
      <c r="N273" s="121">
        <v>1</v>
      </c>
      <c r="O273" s="121">
        <v>1</v>
      </c>
      <c r="P273" s="121">
        <v>0.01</v>
      </c>
      <c r="R273" t="str">
        <f t="shared" si="44"/>
        <v>T14</v>
      </c>
      <c r="S273">
        <v>0</v>
      </c>
      <c r="T273">
        <v>0</v>
      </c>
    </row>
    <row r="274" spans="1:22">
      <c r="A274" t="str">
        <f>Transport!A50</f>
        <v>T15</v>
      </c>
      <c r="B274" t="str">
        <f>Transport!B50</f>
        <v>i</v>
      </c>
      <c r="C274" t="str">
        <f>Transport!D50</f>
        <v>1 pyr = 1 pyr_e</v>
      </c>
      <c r="E274" s="121" t="str">
        <f t="shared" ref="E274:E275" si="47">A274</f>
        <v>T15</v>
      </c>
      <c r="F274" s="121" t="str">
        <f t="shared" ref="F274:F275" si="48">C274</f>
        <v>1 pyr = 1 pyr_e</v>
      </c>
      <c r="G274" s="121" t="s">
        <v>1658</v>
      </c>
      <c r="H274" s="121" t="s">
        <v>1659</v>
      </c>
      <c r="I274" s="121">
        <f t="shared" si="35"/>
        <v>0</v>
      </c>
      <c r="J274" s="121" t="s">
        <v>1660</v>
      </c>
      <c r="K274" s="121">
        <v>0</v>
      </c>
      <c r="L274" s="121">
        <v>1</v>
      </c>
      <c r="M274" s="121">
        <v>1</v>
      </c>
      <c r="N274" s="121">
        <v>1</v>
      </c>
      <c r="O274" s="121">
        <v>1</v>
      </c>
      <c r="P274" s="121">
        <v>0.01</v>
      </c>
      <c r="R274" t="str">
        <f t="shared" si="44"/>
        <v>T15</v>
      </c>
      <c r="S274">
        <v>0</v>
      </c>
      <c r="T274">
        <v>0</v>
      </c>
    </row>
    <row r="275" spans="1:22">
      <c r="A275" t="str">
        <f>Transport!A53</f>
        <v>T16</v>
      </c>
      <c r="B275" t="str">
        <f>Transport!B53</f>
        <v>i</v>
      </c>
      <c r="C275" t="str">
        <f>Transport!D53</f>
        <v>1 A = 1 A_e</v>
      </c>
      <c r="E275" s="121" t="str">
        <f t="shared" si="47"/>
        <v>T16</v>
      </c>
      <c r="F275" s="121" t="str">
        <f t="shared" si="48"/>
        <v>1 A = 1 A_e</v>
      </c>
      <c r="G275" s="121" t="s">
        <v>1658</v>
      </c>
      <c r="H275" s="121" t="s">
        <v>1659</v>
      </c>
      <c r="I275" s="121">
        <f t="shared" si="35"/>
        <v>0</v>
      </c>
      <c r="J275" s="121" t="s">
        <v>1660</v>
      </c>
      <c r="K275" s="121">
        <v>0</v>
      </c>
      <c r="L275" s="121">
        <v>1</v>
      </c>
      <c r="M275" s="121">
        <v>1</v>
      </c>
      <c r="N275" s="121">
        <v>1</v>
      </c>
      <c r="O275" s="121">
        <v>1</v>
      </c>
      <c r="P275" s="121">
        <v>0.01</v>
      </c>
      <c r="R275" t="str">
        <f t="shared" si="44"/>
        <v>T16</v>
      </c>
      <c r="S275">
        <v>0</v>
      </c>
      <c r="T275">
        <v>0</v>
      </c>
    </row>
    <row r="276" spans="1:22">
      <c r="A276" t="str">
        <f>Transport!A56</f>
        <v>T17</v>
      </c>
      <c r="B276" t="str">
        <f>Transport!B56</f>
        <v>i</v>
      </c>
      <c r="C276" t="str">
        <f>Transport!D56</f>
        <v>1 NO3-_e = 1 NO3-</v>
      </c>
      <c r="E276" s="121" t="str">
        <f t="shared" ref="E276" si="49">A276</f>
        <v>T17</v>
      </c>
      <c r="F276" s="121" t="str">
        <f t="shared" ref="F276" si="50">C276</f>
        <v>1 NO3-_e = 1 NO3-</v>
      </c>
      <c r="G276" s="121" t="s">
        <v>1658</v>
      </c>
      <c r="H276" s="121" t="s">
        <v>1659</v>
      </c>
      <c r="I276" s="121">
        <f t="shared" si="35"/>
        <v>0</v>
      </c>
      <c r="J276" s="121" t="s">
        <v>1660</v>
      </c>
      <c r="K276" s="121">
        <v>0</v>
      </c>
      <c r="L276" s="121">
        <v>1</v>
      </c>
      <c r="M276" s="121">
        <v>1</v>
      </c>
      <c r="N276" s="121">
        <v>1</v>
      </c>
      <c r="O276" s="121">
        <v>1</v>
      </c>
      <c r="P276" s="121">
        <v>0.01</v>
      </c>
      <c r="R276" t="str">
        <f t="shared" si="44"/>
        <v>T17</v>
      </c>
      <c r="S276">
        <f>Transport!M56</f>
        <v>593</v>
      </c>
      <c r="T276">
        <v>0</v>
      </c>
    </row>
    <row r="277" spans="1:22">
      <c r="A277" t="str">
        <f>Central_Metabolism!A66</f>
        <v>TCA1</v>
      </c>
      <c r="B277" t="str">
        <f>Central_Metabolism!B66</f>
        <v>r</v>
      </c>
      <c r="C277" t="str">
        <f>Central_Metabolism!D66</f>
        <v>1 oaa + 1 acCoA + 1 H2O = 1 cit + 1 CoA + 1 H+</v>
      </c>
      <c r="E277" s="121" t="str">
        <f t="shared" si="33"/>
        <v>TCA1</v>
      </c>
      <c r="F277" s="121" t="str">
        <f t="shared" si="34"/>
        <v>1 oaa + 1 acCoA + 1 H2O = 1 cit + 1 CoA + 1 H+</v>
      </c>
      <c r="G277" s="121" t="s">
        <v>1658</v>
      </c>
      <c r="H277" s="121" t="s">
        <v>1659</v>
      </c>
      <c r="I277" s="121" t="str">
        <f t="shared" si="35"/>
        <v>-Inf</v>
      </c>
      <c r="J277" s="121" t="s">
        <v>1660</v>
      </c>
      <c r="K277" s="121">
        <v>0</v>
      </c>
      <c r="L277" s="121">
        <v>1</v>
      </c>
      <c r="M277" s="121">
        <v>1</v>
      </c>
      <c r="N277" s="121">
        <v>1</v>
      </c>
      <c r="O277" s="121">
        <v>1</v>
      </c>
      <c r="P277" s="121">
        <v>0.01</v>
      </c>
      <c r="R277" t="str">
        <f t="shared" si="44"/>
        <v>TCA1</v>
      </c>
      <c r="S277">
        <f>Central_Metabolism!M66</f>
        <v>523</v>
      </c>
      <c r="T277">
        <v>0</v>
      </c>
    </row>
    <row r="278" spans="1:22">
      <c r="A278" t="str">
        <f>Central_Metabolism!A69</f>
        <v>TCA2</v>
      </c>
      <c r="B278" t="str">
        <f>Central_Metabolism!B69</f>
        <v>r</v>
      </c>
      <c r="C278" t="str">
        <f>Central_Metabolism!D69</f>
        <v>1 cit = 1 icit</v>
      </c>
      <c r="E278" s="121" t="str">
        <f t="shared" si="33"/>
        <v>TCA2</v>
      </c>
      <c r="F278" s="121" t="str">
        <f t="shared" si="34"/>
        <v>1 cit = 1 icit</v>
      </c>
      <c r="G278" s="121" t="s">
        <v>1658</v>
      </c>
      <c r="H278" s="121" t="s">
        <v>1659</v>
      </c>
      <c r="I278" s="121" t="str">
        <f t="shared" si="35"/>
        <v>-Inf</v>
      </c>
      <c r="J278" s="121" t="s">
        <v>1660</v>
      </c>
      <c r="K278" s="121">
        <v>0</v>
      </c>
      <c r="L278" s="121">
        <v>1</v>
      </c>
      <c r="M278" s="121">
        <v>1</v>
      </c>
      <c r="N278" s="121">
        <v>1</v>
      </c>
      <c r="O278" s="121">
        <v>1</v>
      </c>
      <c r="P278" s="121">
        <v>0.01</v>
      </c>
      <c r="R278" t="str">
        <f t="shared" si="44"/>
        <v>TCA2</v>
      </c>
      <c r="S278">
        <f>Central_Metabolism!M69</f>
        <v>1138</v>
      </c>
      <c r="T278">
        <v>4</v>
      </c>
    </row>
    <row r="279" spans="1:22">
      <c r="A279" t="str">
        <f>Central_Metabolism!A72</f>
        <v>TCA3</v>
      </c>
      <c r="B279" t="str">
        <f>Central_Metabolism!B72</f>
        <v>r</v>
      </c>
      <c r="C279" t="str">
        <f>Central_Metabolism!D72</f>
        <v>1 icit + 1 NADP+ = 1 akg + 1 CO2 + 1 NADPH</v>
      </c>
      <c r="E279" s="121" t="str">
        <f t="shared" si="33"/>
        <v>TCA3</v>
      </c>
      <c r="F279" s="121" t="str">
        <f t="shared" si="34"/>
        <v>1 icit + 1 NADP+ = 1 akg + 1 CO2 + 1 NADPH</v>
      </c>
      <c r="G279" s="121" t="s">
        <v>1658</v>
      </c>
      <c r="H279" s="121" t="s">
        <v>1659</v>
      </c>
      <c r="I279" s="121" t="str">
        <f t="shared" si="35"/>
        <v>-Inf</v>
      </c>
      <c r="J279" s="121" t="s">
        <v>1660</v>
      </c>
      <c r="K279" s="121">
        <v>0</v>
      </c>
      <c r="L279" s="121">
        <v>1</v>
      </c>
      <c r="M279" s="121">
        <v>1</v>
      </c>
      <c r="N279" s="121">
        <v>1</v>
      </c>
      <c r="O279" s="121">
        <v>1</v>
      </c>
      <c r="P279" s="121">
        <v>0.01</v>
      </c>
      <c r="R279" t="str">
        <f t="shared" si="44"/>
        <v>TCA3</v>
      </c>
      <c r="S279">
        <f>Central_Metabolism!M72</f>
        <v>462</v>
      </c>
      <c r="T279">
        <v>0</v>
      </c>
    </row>
    <row r="280" spans="1:22">
      <c r="A280" t="str">
        <f>Central_Metabolism!A75</f>
        <v>TCA4</v>
      </c>
      <c r="B280" t="str">
        <f>Central_Metabolism!B75</f>
        <v>i</v>
      </c>
      <c r="C280" t="str">
        <f>Central_Metabolism!D75</f>
        <v>1 akg + 1 H+ = 1 succsa + 1 CO2</v>
      </c>
      <c r="E280" s="121" t="str">
        <f t="shared" si="33"/>
        <v>TCA4</v>
      </c>
      <c r="F280" s="121" t="str">
        <f t="shared" si="34"/>
        <v>1 akg + 1 H+ = 1 succsa + 1 CO2</v>
      </c>
      <c r="G280" s="121" t="s">
        <v>1658</v>
      </c>
      <c r="H280" s="121" t="s">
        <v>1659</v>
      </c>
      <c r="I280" s="121">
        <f t="shared" si="35"/>
        <v>0</v>
      </c>
      <c r="J280" s="121" t="s">
        <v>1660</v>
      </c>
      <c r="K280" s="121">
        <v>0</v>
      </c>
      <c r="L280" s="121">
        <v>1</v>
      </c>
      <c r="M280" s="121">
        <v>1</v>
      </c>
      <c r="N280" s="121">
        <v>1</v>
      </c>
      <c r="O280" s="121">
        <v>1</v>
      </c>
      <c r="P280" s="121">
        <v>0.01</v>
      </c>
      <c r="R280" t="str">
        <f t="shared" si="44"/>
        <v>TCA4</v>
      </c>
      <c r="S280">
        <f>Central_Metabolism!M75</f>
        <v>798</v>
      </c>
      <c r="T280">
        <v>0</v>
      </c>
    </row>
    <row r="281" spans="1:22">
      <c r="A281" t="str">
        <f>Central_Metabolism!A78</f>
        <v>TCA5</v>
      </c>
      <c r="B281" t="str">
        <f>Central_Metabolism!B78</f>
        <v>i</v>
      </c>
      <c r="C281" t="str">
        <f>Central_Metabolism!D78</f>
        <v>1 succsa + 1 NADP+ + 1 H2O = 1 succ + 1 NADPH + 2 H+</v>
      </c>
      <c r="E281" s="121" t="str">
        <f t="shared" si="33"/>
        <v>TCA5</v>
      </c>
      <c r="F281" s="121" t="str">
        <f t="shared" si="34"/>
        <v>1 succsa + 1 NADP+ + 1 H2O = 1 succ + 1 NADPH + 2 H+</v>
      </c>
      <c r="G281" s="121" t="s">
        <v>1658</v>
      </c>
      <c r="H281" s="121" t="s">
        <v>1659</v>
      </c>
      <c r="I281" s="121">
        <f t="shared" si="35"/>
        <v>0</v>
      </c>
      <c r="J281" s="121" t="s">
        <v>1660</v>
      </c>
      <c r="K281" s="121">
        <v>0</v>
      </c>
      <c r="L281" s="121">
        <v>1</v>
      </c>
      <c r="M281" s="121">
        <v>1</v>
      </c>
      <c r="N281" s="121">
        <v>1</v>
      </c>
      <c r="O281" s="121">
        <v>1</v>
      </c>
      <c r="P281" s="121">
        <v>0.01</v>
      </c>
      <c r="R281" t="str">
        <f t="shared" si="44"/>
        <v>TCA5</v>
      </c>
      <c r="S281">
        <f>Central_Metabolism!M78</f>
        <v>600</v>
      </c>
      <c r="T281">
        <v>0</v>
      </c>
    </row>
    <row r="282" spans="1:22">
      <c r="A282" t="str">
        <f>Central_Metabolism!A81</f>
        <v>TCA6</v>
      </c>
      <c r="B282" t="str">
        <f>Central_Metabolism!B81</f>
        <v>r</v>
      </c>
      <c r="C282" t="str">
        <f>Central_Metabolism!D81</f>
        <v>1 succ + 1 pqn = 1 fum + 1 pql</v>
      </c>
      <c r="E282" s="121" t="str">
        <f t="shared" si="33"/>
        <v>TCA6</v>
      </c>
      <c r="F282" s="121" t="str">
        <f t="shared" si="34"/>
        <v>1 succ + 1 pqn = 1 fum + 1 pql</v>
      </c>
      <c r="G282" s="121" t="s">
        <v>1658</v>
      </c>
      <c r="H282" s="121" t="s">
        <v>1659</v>
      </c>
      <c r="I282" s="121" t="str">
        <f t="shared" si="35"/>
        <v>-Inf</v>
      </c>
      <c r="J282" s="121" t="s">
        <v>1660</v>
      </c>
      <c r="K282" s="121">
        <v>0</v>
      </c>
      <c r="L282" s="121">
        <v>1</v>
      </c>
      <c r="M282" s="121">
        <v>1</v>
      </c>
      <c r="N282" s="121">
        <v>1</v>
      </c>
      <c r="O282" s="121">
        <v>1</v>
      </c>
      <c r="P282" s="121">
        <v>0.01</v>
      </c>
      <c r="R282" t="str">
        <f t="shared" si="44"/>
        <v>TCA6</v>
      </c>
      <c r="S282">
        <f>SUM(Central_Metabolism!M81:M83)</f>
        <v>1705</v>
      </c>
      <c r="T282" s="38">
        <v>11</v>
      </c>
    </row>
    <row r="283" spans="1:22">
      <c r="A283" t="str">
        <f>Central_Metabolism!A85</f>
        <v>TCA7</v>
      </c>
      <c r="B283" t="str">
        <f>Central_Metabolism!B85</f>
        <v>r</v>
      </c>
      <c r="C283" t="str">
        <f>Central_Metabolism!D85</f>
        <v>1 mal = 1 fum + 1 H2O</v>
      </c>
      <c r="E283" s="121" t="str">
        <f t="shared" si="33"/>
        <v>TCA7</v>
      </c>
      <c r="F283" s="121" t="str">
        <f t="shared" si="34"/>
        <v>1 mal = 1 fum + 1 H2O</v>
      </c>
      <c r="G283" s="121" t="s">
        <v>1658</v>
      </c>
      <c r="H283" s="121" t="s">
        <v>1659</v>
      </c>
      <c r="I283" s="121" t="str">
        <f t="shared" si="35"/>
        <v>-Inf</v>
      </c>
      <c r="J283" s="121" t="s">
        <v>1660</v>
      </c>
      <c r="K283" s="121">
        <v>0</v>
      </c>
      <c r="L283" s="121">
        <v>1</v>
      </c>
      <c r="M283" s="121">
        <v>1</v>
      </c>
      <c r="N283" s="121">
        <v>1</v>
      </c>
      <c r="O283" s="121">
        <v>1</v>
      </c>
      <c r="P283" s="121">
        <v>0.01</v>
      </c>
      <c r="R283" t="str">
        <f t="shared" si="44"/>
        <v>TCA7</v>
      </c>
      <c r="S283">
        <f>Central_Metabolism!M85</f>
        <v>613</v>
      </c>
      <c r="T283">
        <v>4</v>
      </c>
    </row>
    <row r="284" spans="1:22">
      <c r="A284" t="str">
        <f>'Chlorophyll_&amp;_Photosynthesis'!A201</f>
        <v>TH</v>
      </c>
      <c r="B284" t="str">
        <f>'Chlorophyll_&amp;_Photosynthesis'!B201</f>
        <v>r</v>
      </c>
      <c r="C284" t="str">
        <f>'Chlorophyll_&amp;_Photosynthesis'!D201</f>
        <v>1 NADPH + 1 NAD+ = 1 NADH + 1 NADP+</v>
      </c>
      <c r="E284" s="121" t="str">
        <f t="shared" si="33"/>
        <v>TH</v>
      </c>
      <c r="F284" s="121" t="str">
        <f t="shared" si="34"/>
        <v>1 NADPH + 1 NAD+ = 1 NADH + 1 NADP+</v>
      </c>
      <c r="G284" s="121" t="s">
        <v>1658</v>
      </c>
      <c r="H284" s="121" t="s">
        <v>1659</v>
      </c>
      <c r="I284" s="121" t="str">
        <f t="shared" si="35"/>
        <v>-Inf</v>
      </c>
      <c r="J284" s="121" t="s">
        <v>1660</v>
      </c>
      <c r="K284" s="121">
        <v>0</v>
      </c>
      <c r="L284" s="121">
        <v>1</v>
      </c>
      <c r="M284" s="121">
        <v>1</v>
      </c>
      <c r="N284" s="121">
        <v>1</v>
      </c>
      <c r="O284" s="121">
        <v>1</v>
      </c>
      <c r="P284" s="121">
        <v>0.01</v>
      </c>
      <c r="R284" t="str">
        <f t="shared" si="44"/>
        <v>TH</v>
      </c>
      <c r="S284">
        <f>'Chlorophyll_&amp;_Photosynthesis'!M201+'Chlorophyll_&amp;_Photosynthesis'!M202+'Chlorophyll_&amp;_Photosynthesis'!M203</f>
        <v>1183</v>
      </c>
      <c r="T284">
        <v>0</v>
      </c>
    </row>
    <row r="285" spans="1:22">
      <c r="A285" t="str">
        <f>'Chlorophyll_&amp;_Photosynthesis'!A208</f>
        <v>M</v>
      </c>
      <c r="B285" t="str">
        <f>'Chlorophyll_&amp;_Photosynthesis'!B208</f>
        <v>i</v>
      </c>
      <c r="C285" t="str">
        <f>'Chlorophyll_&amp;_Photosynthesis'!D208</f>
        <v>2 H+ + 1 O2 + 2 NADPH = 2 H2O + 2 NADP+</v>
      </c>
      <c r="E285" s="121" t="str">
        <f t="shared" ref="E285" si="51">A285</f>
        <v>M</v>
      </c>
      <c r="F285" s="121" t="str">
        <f t="shared" ref="F285" si="52">C285</f>
        <v>2 H+ + 1 O2 + 2 NADPH = 2 H2O + 2 NADP+</v>
      </c>
      <c r="G285" s="121" t="s">
        <v>1658</v>
      </c>
      <c r="H285" s="121" t="s">
        <v>1659</v>
      </c>
      <c r="I285" s="121">
        <f t="shared" si="35"/>
        <v>0</v>
      </c>
      <c r="J285" s="121" t="s">
        <v>1660</v>
      </c>
      <c r="K285" s="121">
        <v>0</v>
      </c>
      <c r="L285" s="121">
        <v>1</v>
      </c>
      <c r="M285" s="121">
        <v>1</v>
      </c>
      <c r="N285" s="121">
        <v>1</v>
      </c>
      <c r="O285" s="121">
        <v>1</v>
      </c>
      <c r="P285" s="121">
        <v>0.01</v>
      </c>
      <c r="R285" s="118" t="str">
        <f t="shared" si="44"/>
        <v>M</v>
      </c>
      <c r="S285">
        <f>'Chlorophyll_&amp;_Photosynthesis'!M208+'Chlorophyll_&amp;_Photosynthesis'!M209</f>
        <v>1541</v>
      </c>
      <c r="T285" s="119">
        <v>0</v>
      </c>
      <c r="V285" s="118"/>
    </row>
    <row r="286" spans="1:22">
      <c r="E286" s="118"/>
      <c r="F286" s="118"/>
      <c r="G286" s="118"/>
      <c r="H286" s="118"/>
      <c r="I286" s="118"/>
      <c r="J286" s="118"/>
      <c r="K286" s="118"/>
      <c r="L286" s="118"/>
      <c r="M286" s="118"/>
      <c r="N286" s="118"/>
      <c r="O286" s="118"/>
      <c r="P286" s="118"/>
    </row>
  </sheetData>
  <sortState ref="A227:P236">
    <sortCondition sortBy="fontColor" ref="A227:A236" dxfId="0"/>
  </sortState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7"/>
  <sheetViews>
    <sheetView topLeftCell="A25" zoomScale="90" zoomScaleNormal="90" workbookViewId="0">
      <selection activeCell="E92" sqref="E92"/>
    </sheetView>
  </sheetViews>
  <sheetFormatPr defaultRowHeight="15"/>
  <cols>
    <col min="1" max="1" width="27.7109375" bestFit="1" customWidth="1"/>
    <col min="2" max="2" width="13.5703125" bestFit="1" customWidth="1"/>
    <col min="3" max="3" width="37.5703125" style="16" bestFit="1" customWidth="1"/>
    <col min="4" max="4" width="9.140625" customWidth="1"/>
    <col min="6" max="6" width="12.85546875" bestFit="1" customWidth="1"/>
    <col min="11" max="11" width="9.140625" style="16"/>
    <col min="13" max="13" width="12" bestFit="1" customWidth="1"/>
    <col min="14" max="14" width="9.140625" customWidth="1"/>
    <col min="20" max="20" width="21" bestFit="1" customWidth="1"/>
    <col min="21" max="21" width="20.42578125" bestFit="1" customWidth="1"/>
    <col min="22" max="22" width="19.140625" bestFit="1" customWidth="1"/>
    <col min="23" max="23" width="25.140625" bestFit="1" customWidth="1"/>
    <col min="24" max="24" width="24.5703125" bestFit="1" customWidth="1"/>
    <col min="25" max="25" width="23.28515625" bestFit="1" customWidth="1"/>
  </cols>
  <sheetData>
    <row r="1" spans="1:25" ht="18.75">
      <c r="A1" s="1" t="s">
        <v>14</v>
      </c>
      <c r="B1" s="1" t="s">
        <v>2</v>
      </c>
      <c r="C1" s="1" t="s">
        <v>2744</v>
      </c>
      <c r="D1" s="3" t="s">
        <v>10</v>
      </c>
      <c r="E1" s="3" t="s">
        <v>599</v>
      </c>
      <c r="F1" s="3" t="s">
        <v>2745</v>
      </c>
      <c r="G1" s="3" t="s">
        <v>12</v>
      </c>
      <c r="H1" s="3" t="s">
        <v>1010</v>
      </c>
      <c r="I1" s="3" t="s">
        <v>11</v>
      </c>
      <c r="J1" s="3" t="s">
        <v>2746</v>
      </c>
      <c r="K1" s="3" t="s">
        <v>2747</v>
      </c>
      <c r="L1" s="3"/>
      <c r="M1" s="3" t="s">
        <v>10</v>
      </c>
      <c r="N1" s="3" t="s">
        <v>599</v>
      </c>
      <c r="O1" s="3" t="s">
        <v>2745</v>
      </c>
      <c r="P1" s="3" t="s">
        <v>12</v>
      </c>
      <c r="Q1" s="3" t="s">
        <v>1010</v>
      </c>
      <c r="R1" s="3" t="s">
        <v>11</v>
      </c>
      <c r="S1" s="3" t="s">
        <v>2746</v>
      </c>
      <c r="T1" s="1" t="s">
        <v>3772</v>
      </c>
      <c r="U1" s="1" t="s">
        <v>3773</v>
      </c>
      <c r="V1" s="1" t="s">
        <v>3774</v>
      </c>
      <c r="W1" s="1" t="s">
        <v>3775</v>
      </c>
      <c r="X1" s="1" t="s">
        <v>3776</v>
      </c>
      <c r="Y1" s="1" t="s">
        <v>3777</v>
      </c>
    </row>
    <row r="2" spans="1:25" ht="18">
      <c r="A2" t="s">
        <v>1386</v>
      </c>
      <c r="B2">
        <v>2.3050000000000002</v>
      </c>
      <c r="C2" s="42" t="s">
        <v>2749</v>
      </c>
      <c r="D2" s="16">
        <v>10</v>
      </c>
      <c r="E2" s="16">
        <v>12</v>
      </c>
      <c r="F2" s="16">
        <v>12</v>
      </c>
      <c r="G2" s="16">
        <v>5</v>
      </c>
      <c r="H2" s="16">
        <v>3</v>
      </c>
      <c r="I2" s="16">
        <v>0</v>
      </c>
      <c r="J2" s="16">
        <v>-4</v>
      </c>
      <c r="K2" s="42">
        <v>487.15</v>
      </c>
      <c r="L2">
        <f>K2*B2</f>
        <v>1122.88075</v>
      </c>
      <c r="M2">
        <f>D2*$B$2</f>
        <v>23.05</v>
      </c>
      <c r="N2">
        <f t="shared" ref="N2:S2" si="0">E2*$B$2</f>
        <v>27.660000000000004</v>
      </c>
      <c r="O2">
        <f t="shared" si="0"/>
        <v>27.660000000000004</v>
      </c>
      <c r="P2">
        <f t="shared" si="0"/>
        <v>11.525</v>
      </c>
      <c r="Q2">
        <f t="shared" si="0"/>
        <v>6.9150000000000009</v>
      </c>
      <c r="R2">
        <f t="shared" si="0"/>
        <v>0</v>
      </c>
      <c r="S2">
        <f t="shared" si="0"/>
        <v>-9.2200000000000006</v>
      </c>
      <c r="T2">
        <f>(4*D2+E2-2*F2+5*G2+5*H2+6*I2-J2)</f>
        <v>72</v>
      </c>
      <c r="U2">
        <f>(4*D2+E2-2*F2-3*G2+5*H2+6*I2-J2)</f>
        <v>32</v>
      </c>
      <c r="V2">
        <f>(4*D2+E2-2*F2+0*G2+5*H2+6*I2-J2)</f>
        <v>47</v>
      </c>
      <c r="W2">
        <f>IF(D2=0,T2,T2/D2)</f>
        <v>7.2</v>
      </c>
      <c r="X2">
        <f>IF(D2=0,U2,U2/D2)</f>
        <v>3.2</v>
      </c>
      <c r="Y2">
        <f>IF(D2=0,V2,V2/D2)</f>
        <v>4.7</v>
      </c>
    </row>
    <row r="3" spans="1:25" ht="18">
      <c r="A3" t="s">
        <v>1388</v>
      </c>
      <c r="B3">
        <v>2.6949999999999998</v>
      </c>
      <c r="C3" s="42" t="s">
        <v>2750</v>
      </c>
      <c r="D3" s="16">
        <v>9</v>
      </c>
      <c r="E3" s="16">
        <v>12</v>
      </c>
      <c r="F3" s="16">
        <v>13</v>
      </c>
      <c r="G3" s="16">
        <v>3</v>
      </c>
      <c r="H3" s="16">
        <v>3</v>
      </c>
      <c r="I3" s="16">
        <v>0</v>
      </c>
      <c r="J3" s="16">
        <v>-4</v>
      </c>
      <c r="K3" s="42">
        <v>463.13</v>
      </c>
      <c r="L3">
        <f t="shared" ref="L3:L6" si="1">K3*B3</f>
        <v>1248.13535</v>
      </c>
      <c r="M3">
        <f>D3*$B$3</f>
        <v>24.254999999999999</v>
      </c>
      <c r="N3">
        <f t="shared" ref="N3:S3" si="2">E3*$B$3</f>
        <v>32.339999999999996</v>
      </c>
      <c r="O3">
        <f t="shared" si="2"/>
        <v>35.034999999999997</v>
      </c>
      <c r="P3">
        <f t="shared" si="2"/>
        <v>8.0849999999999991</v>
      </c>
      <c r="Q3">
        <f t="shared" si="2"/>
        <v>8.0849999999999991</v>
      </c>
      <c r="R3">
        <f t="shared" si="2"/>
        <v>0</v>
      </c>
      <c r="S3">
        <f t="shared" si="2"/>
        <v>-10.78</v>
      </c>
      <c r="T3">
        <f t="shared" ref="T3:T6" si="3">(4*D3+E3-2*F3+5*G3+5*H3+6*I3-J3)</f>
        <v>56</v>
      </c>
      <c r="U3">
        <f t="shared" ref="U3:U6" si="4">(4*D3+E3-2*F3-3*G3+5*H3+6*I3-J3)</f>
        <v>32</v>
      </c>
      <c r="V3">
        <f t="shared" ref="V3:V6" si="5">(4*D3+E3-2*F3+0*G3+5*H3+6*I3-J3)</f>
        <v>41</v>
      </c>
      <c r="W3">
        <f t="shared" ref="W3:W6" si="6">IF(D3=0,T3,T3/D3)</f>
        <v>6.2222222222222223</v>
      </c>
      <c r="X3">
        <f t="shared" ref="X3:X6" si="7">IF(D3=0,U3,U3/D3)</f>
        <v>3.5555555555555554</v>
      </c>
      <c r="Y3">
        <f t="shared" ref="Y3:Y6" si="8">IF(D3=0,V3,V3/D3)</f>
        <v>4.5555555555555554</v>
      </c>
    </row>
    <row r="4" spans="1:25" ht="18">
      <c r="A4" t="s">
        <v>1387</v>
      </c>
      <c r="B4">
        <v>2.6949999999999998</v>
      </c>
      <c r="C4" s="42" t="s">
        <v>2751</v>
      </c>
      <c r="D4" s="16">
        <v>10</v>
      </c>
      <c r="E4" s="16">
        <v>12</v>
      </c>
      <c r="F4" s="16">
        <v>13</v>
      </c>
      <c r="G4" s="16">
        <v>5</v>
      </c>
      <c r="H4" s="16">
        <v>3</v>
      </c>
      <c r="I4" s="16">
        <v>0</v>
      </c>
      <c r="J4" s="16">
        <v>-4</v>
      </c>
      <c r="K4" s="42">
        <v>503.15</v>
      </c>
      <c r="L4">
        <f t="shared" si="1"/>
        <v>1355.9892499999999</v>
      </c>
      <c r="M4">
        <f>D4*$B$4</f>
        <v>26.95</v>
      </c>
      <c r="N4">
        <f t="shared" ref="N4:S4" si="9">E4*$B$4</f>
        <v>32.339999999999996</v>
      </c>
      <c r="O4">
        <f t="shared" si="9"/>
        <v>35.034999999999997</v>
      </c>
      <c r="P4">
        <f t="shared" si="9"/>
        <v>13.475</v>
      </c>
      <c r="Q4">
        <f t="shared" si="9"/>
        <v>8.0849999999999991</v>
      </c>
      <c r="R4">
        <f t="shared" si="9"/>
        <v>0</v>
      </c>
      <c r="S4">
        <f t="shared" si="9"/>
        <v>-10.78</v>
      </c>
      <c r="T4">
        <f t="shared" si="3"/>
        <v>70</v>
      </c>
      <c r="U4">
        <f t="shared" si="4"/>
        <v>30</v>
      </c>
      <c r="V4">
        <f t="shared" si="5"/>
        <v>45</v>
      </c>
      <c r="W4">
        <f t="shared" si="6"/>
        <v>7</v>
      </c>
      <c r="X4">
        <f t="shared" si="7"/>
        <v>3</v>
      </c>
      <c r="Y4">
        <f t="shared" si="8"/>
        <v>4.5</v>
      </c>
    </row>
    <row r="5" spans="1:25" ht="18">
      <c r="A5" t="s">
        <v>1389</v>
      </c>
      <c r="B5">
        <v>2.3050000000000002</v>
      </c>
      <c r="C5" s="42" t="s">
        <v>2752</v>
      </c>
      <c r="D5" s="16">
        <v>10</v>
      </c>
      <c r="E5" s="16">
        <v>13</v>
      </c>
      <c r="F5" s="16">
        <v>14</v>
      </c>
      <c r="G5" s="16">
        <v>2</v>
      </c>
      <c r="H5" s="16">
        <v>3</v>
      </c>
      <c r="I5" s="16">
        <v>0</v>
      </c>
      <c r="J5" s="16">
        <v>-4</v>
      </c>
      <c r="K5" s="42">
        <v>478.14</v>
      </c>
      <c r="L5">
        <f t="shared" si="1"/>
        <v>1102.1127000000001</v>
      </c>
      <c r="M5">
        <f>D5*$B$5</f>
        <v>23.05</v>
      </c>
      <c r="N5">
        <f t="shared" ref="N5:S5" si="10">E5*$B$5</f>
        <v>29.965000000000003</v>
      </c>
      <c r="O5">
        <f t="shared" si="10"/>
        <v>32.270000000000003</v>
      </c>
      <c r="P5">
        <f t="shared" si="10"/>
        <v>4.6100000000000003</v>
      </c>
      <c r="Q5">
        <f t="shared" si="10"/>
        <v>6.9150000000000009</v>
      </c>
      <c r="R5">
        <f t="shared" si="10"/>
        <v>0</v>
      </c>
      <c r="S5">
        <f t="shared" si="10"/>
        <v>-9.2200000000000006</v>
      </c>
      <c r="T5">
        <f t="shared" si="3"/>
        <v>54</v>
      </c>
      <c r="U5">
        <f t="shared" si="4"/>
        <v>38</v>
      </c>
      <c r="V5">
        <f t="shared" si="5"/>
        <v>44</v>
      </c>
      <c r="W5">
        <f t="shared" si="6"/>
        <v>5.4</v>
      </c>
      <c r="X5">
        <f t="shared" si="7"/>
        <v>3.8</v>
      </c>
      <c r="Y5">
        <f t="shared" si="8"/>
        <v>4.4000000000000004</v>
      </c>
    </row>
    <row r="6" spans="1:25" ht="18">
      <c r="A6" t="s">
        <v>2748</v>
      </c>
      <c r="B6">
        <v>10</v>
      </c>
      <c r="C6" s="42" t="s">
        <v>2753</v>
      </c>
      <c r="D6" s="16">
        <v>0</v>
      </c>
      <c r="E6" s="16">
        <v>1</v>
      </c>
      <c r="F6" s="16">
        <v>7</v>
      </c>
      <c r="G6" s="16">
        <v>0</v>
      </c>
      <c r="H6" s="16">
        <v>2</v>
      </c>
      <c r="I6" s="16">
        <v>0</v>
      </c>
      <c r="J6" s="16">
        <v>-3</v>
      </c>
      <c r="K6" s="42">
        <v>174.95</v>
      </c>
      <c r="L6">
        <f t="shared" si="1"/>
        <v>1749.5</v>
      </c>
      <c r="M6">
        <f>D6*$B$6</f>
        <v>0</v>
      </c>
      <c r="N6">
        <f t="shared" ref="N6:S6" si="11">E6*$B$6</f>
        <v>10</v>
      </c>
      <c r="O6">
        <f t="shared" si="11"/>
        <v>70</v>
      </c>
      <c r="P6">
        <f t="shared" si="11"/>
        <v>0</v>
      </c>
      <c r="Q6">
        <f t="shared" si="11"/>
        <v>20</v>
      </c>
      <c r="R6">
        <f t="shared" si="11"/>
        <v>0</v>
      </c>
      <c r="S6">
        <f t="shared" si="11"/>
        <v>-30</v>
      </c>
      <c r="T6">
        <f t="shared" si="3"/>
        <v>0</v>
      </c>
      <c r="U6">
        <f t="shared" si="4"/>
        <v>0</v>
      </c>
      <c r="V6">
        <f t="shared" si="5"/>
        <v>0</v>
      </c>
      <c r="W6">
        <f t="shared" si="6"/>
        <v>0</v>
      </c>
      <c r="X6">
        <f t="shared" si="7"/>
        <v>0</v>
      </c>
      <c r="Y6">
        <f t="shared" si="8"/>
        <v>0</v>
      </c>
    </row>
    <row r="8" spans="1:25" ht="18">
      <c r="A8" t="s">
        <v>3547</v>
      </c>
      <c r="C8" s="42" t="s">
        <v>3443</v>
      </c>
      <c r="L8">
        <f>L2+L3+L4+L5-(L6)</f>
        <v>3079.6180499999991</v>
      </c>
      <c r="M8">
        <f t="shared" ref="M8:S8" si="12">M2+M3+M4+M5-(M6)</f>
        <v>97.304999999999993</v>
      </c>
      <c r="N8">
        <f t="shared" si="12"/>
        <v>112.30500000000001</v>
      </c>
      <c r="O8">
        <f t="shared" si="12"/>
        <v>60</v>
      </c>
      <c r="P8">
        <f t="shared" si="12"/>
        <v>37.695</v>
      </c>
      <c r="Q8">
        <f t="shared" si="12"/>
        <v>10</v>
      </c>
      <c r="R8">
        <f t="shared" si="12"/>
        <v>0</v>
      </c>
      <c r="S8">
        <f t="shared" si="12"/>
        <v>-10</v>
      </c>
      <c r="T8">
        <f>(4*M8+N8-2*O8+5*P8+5*Q8+6*R8-S8)</f>
        <v>630</v>
      </c>
      <c r="U8">
        <f>(4*M8+N8-2*O8-3*P8+5*Q8+6*R8-S8)</f>
        <v>328.43999999999994</v>
      </c>
      <c r="V8">
        <f>(4*M8+N8-2*O8+0*P8+5*Q8+6*R8-S8)</f>
        <v>441.52499999999998</v>
      </c>
      <c r="W8">
        <f>IF(M8=0,T8,T8/M8)</f>
        <v>6.4744874364112848</v>
      </c>
      <c r="X8">
        <f>IF(M8=0,U8,U8/M8)</f>
        <v>3.3753661168490825</v>
      </c>
      <c r="Y8">
        <f>IF(M8=0,V8,V8/M8)</f>
        <v>4.5375366116849083</v>
      </c>
    </row>
    <row r="10" spans="1:25" ht="18.75">
      <c r="A10" s="1" t="s">
        <v>1391</v>
      </c>
      <c r="B10" s="1" t="s">
        <v>2</v>
      </c>
      <c r="C10" s="1" t="s">
        <v>2744</v>
      </c>
      <c r="D10" s="3" t="s">
        <v>10</v>
      </c>
      <c r="E10" s="3" t="s">
        <v>599</v>
      </c>
      <c r="F10" s="3" t="s">
        <v>2745</v>
      </c>
      <c r="G10" s="3" t="s">
        <v>12</v>
      </c>
      <c r="H10" s="3" t="s">
        <v>1010</v>
      </c>
      <c r="I10" s="3" t="s">
        <v>11</v>
      </c>
      <c r="J10" s="3" t="s">
        <v>2746</v>
      </c>
      <c r="K10" s="3" t="s">
        <v>2747</v>
      </c>
      <c r="L10" s="3"/>
      <c r="M10" s="3" t="s">
        <v>10</v>
      </c>
      <c r="N10" s="3" t="s">
        <v>599</v>
      </c>
      <c r="O10" s="3" t="s">
        <v>2745</v>
      </c>
      <c r="P10" s="3" t="s">
        <v>12</v>
      </c>
      <c r="Q10" s="3" t="s">
        <v>1010</v>
      </c>
      <c r="R10" s="3" t="s">
        <v>11</v>
      </c>
      <c r="S10" s="3" t="s">
        <v>2746</v>
      </c>
      <c r="T10" s="1" t="s">
        <v>3772</v>
      </c>
      <c r="U10" s="1" t="s">
        <v>3773</v>
      </c>
      <c r="V10" s="1" t="s">
        <v>3774</v>
      </c>
      <c r="W10" s="1" t="s">
        <v>3775</v>
      </c>
      <c r="X10" s="1" t="s">
        <v>3776</v>
      </c>
      <c r="Y10" s="1" t="s">
        <v>3777</v>
      </c>
    </row>
    <row r="11" spans="1:25" ht="18">
      <c r="A11" t="s">
        <v>1382</v>
      </c>
      <c r="B11">
        <v>2.1469999999999998</v>
      </c>
      <c r="C11" s="42" t="s">
        <v>2751</v>
      </c>
      <c r="D11" s="16">
        <v>10</v>
      </c>
      <c r="E11" s="16">
        <v>12</v>
      </c>
      <c r="F11" s="16">
        <v>13</v>
      </c>
      <c r="G11" s="16">
        <v>5</v>
      </c>
      <c r="H11" s="16">
        <v>3</v>
      </c>
      <c r="I11" s="16">
        <v>0</v>
      </c>
      <c r="J11" s="16">
        <v>-4</v>
      </c>
      <c r="K11" s="42">
        <v>503.15</v>
      </c>
      <c r="L11">
        <f>K11*B11</f>
        <v>1080.2630499999998</v>
      </c>
      <c r="M11">
        <f>D11*$B$11</f>
        <v>21.47</v>
      </c>
      <c r="N11">
        <f t="shared" ref="N11:S11" si="13">E11*$B$11</f>
        <v>25.763999999999996</v>
      </c>
      <c r="O11">
        <f t="shared" si="13"/>
        <v>27.910999999999998</v>
      </c>
      <c r="P11">
        <f t="shared" si="13"/>
        <v>10.734999999999999</v>
      </c>
      <c r="Q11">
        <f t="shared" si="13"/>
        <v>6.4409999999999989</v>
      </c>
      <c r="R11">
        <f t="shared" si="13"/>
        <v>0</v>
      </c>
      <c r="S11">
        <f t="shared" si="13"/>
        <v>-8.5879999999999992</v>
      </c>
      <c r="T11">
        <f>(4*D11+E11-2*F11+5*G11+5*H11+6*I11-J11)</f>
        <v>70</v>
      </c>
      <c r="U11">
        <f>(4*D11+E11-2*F11-3*G11+5*H11+6*I11-J11)</f>
        <v>30</v>
      </c>
      <c r="V11">
        <f>(4*D11+E11-2*F11+0*G11+5*H11+6*I11-J11)</f>
        <v>45</v>
      </c>
      <c r="W11">
        <f>IF(D11=0,T11,T11/D11)</f>
        <v>7</v>
      </c>
      <c r="X11">
        <f>IF(D11=0,U11,U11/D11)</f>
        <v>3</v>
      </c>
      <c r="Y11">
        <f>IF(D11=0,V11,V11/D11)</f>
        <v>4.5</v>
      </c>
    </row>
    <row r="12" spans="1:25" ht="18">
      <c r="A12" t="s">
        <v>1384</v>
      </c>
      <c r="B12">
        <v>2.94</v>
      </c>
      <c r="C12" s="42" t="s">
        <v>2755</v>
      </c>
      <c r="D12" s="16">
        <v>9</v>
      </c>
      <c r="E12" s="16">
        <v>12</v>
      </c>
      <c r="F12" s="16">
        <v>14</v>
      </c>
      <c r="G12" s="16">
        <v>3</v>
      </c>
      <c r="H12" s="16">
        <v>3</v>
      </c>
      <c r="I12" s="16">
        <v>0</v>
      </c>
      <c r="J12" s="16">
        <v>-4</v>
      </c>
      <c r="K12" s="42">
        <v>479.13</v>
      </c>
      <c r="L12">
        <f t="shared" ref="L12:L15" si="14">K12*B12</f>
        <v>1408.6422</v>
      </c>
      <c r="M12">
        <f>D12*$B$12</f>
        <v>26.46</v>
      </c>
      <c r="N12">
        <f t="shared" ref="N12:S12" si="15">E12*$B$12</f>
        <v>35.28</v>
      </c>
      <c r="O12">
        <f t="shared" si="15"/>
        <v>41.16</v>
      </c>
      <c r="P12">
        <f t="shared" si="15"/>
        <v>8.82</v>
      </c>
      <c r="Q12">
        <f t="shared" si="15"/>
        <v>8.82</v>
      </c>
      <c r="R12">
        <f t="shared" si="15"/>
        <v>0</v>
      </c>
      <c r="S12">
        <f t="shared" si="15"/>
        <v>-11.76</v>
      </c>
      <c r="T12">
        <f t="shared" ref="T12:T15" si="16">(4*D12+E12-2*F12+5*G12+5*H12+6*I12-J12)</f>
        <v>54</v>
      </c>
      <c r="U12">
        <f t="shared" ref="U12:U15" si="17">(4*D12+E12-2*F12-3*G12+5*H12+6*I12-J12)</f>
        <v>30</v>
      </c>
      <c r="V12">
        <f t="shared" ref="V12:V15" si="18">(4*D12+E12-2*F12+0*G12+5*H12+6*I12-J12)</f>
        <v>39</v>
      </c>
      <c r="W12">
        <f t="shared" ref="W12:W15" si="19">IF(D12=0,T12,T12/D12)</f>
        <v>6</v>
      </c>
      <c r="X12">
        <f t="shared" ref="X12:X15" si="20">IF(D12=0,U12,U12/D12)</f>
        <v>3.3333333333333335</v>
      </c>
      <c r="Y12">
        <f t="shared" ref="Y12:Y15" si="21">IF(D12=0,V12,V12/D12)</f>
        <v>4.333333333333333</v>
      </c>
    </row>
    <row r="13" spans="1:25" ht="18">
      <c r="A13" t="s">
        <v>1383</v>
      </c>
      <c r="B13">
        <v>2.2759999999999998</v>
      </c>
      <c r="C13" s="42" t="s">
        <v>2756</v>
      </c>
      <c r="D13" s="16">
        <v>10</v>
      </c>
      <c r="E13" s="16">
        <v>12</v>
      </c>
      <c r="F13" s="16">
        <v>14</v>
      </c>
      <c r="G13" s="16">
        <v>5</v>
      </c>
      <c r="H13" s="16">
        <v>3</v>
      </c>
      <c r="I13" s="16">
        <v>0</v>
      </c>
      <c r="J13" s="16">
        <v>-4</v>
      </c>
      <c r="K13" s="42">
        <v>519.15</v>
      </c>
      <c r="L13">
        <f t="shared" si="14"/>
        <v>1181.5853999999999</v>
      </c>
      <c r="M13">
        <f>D13*$B$13</f>
        <v>22.759999999999998</v>
      </c>
      <c r="N13">
        <f t="shared" ref="N13:S13" si="22">E13*$B$13</f>
        <v>27.311999999999998</v>
      </c>
      <c r="O13">
        <f t="shared" si="22"/>
        <v>31.863999999999997</v>
      </c>
      <c r="P13">
        <f t="shared" si="22"/>
        <v>11.379999999999999</v>
      </c>
      <c r="Q13">
        <f t="shared" si="22"/>
        <v>6.8279999999999994</v>
      </c>
      <c r="R13">
        <f t="shared" si="22"/>
        <v>0</v>
      </c>
      <c r="S13">
        <f t="shared" si="22"/>
        <v>-9.1039999999999992</v>
      </c>
      <c r="T13">
        <f t="shared" si="16"/>
        <v>68</v>
      </c>
      <c r="U13">
        <f t="shared" si="17"/>
        <v>28</v>
      </c>
      <c r="V13">
        <f t="shared" si="18"/>
        <v>43</v>
      </c>
      <c r="W13">
        <f t="shared" si="19"/>
        <v>6.8</v>
      </c>
      <c r="X13">
        <f t="shared" si="20"/>
        <v>2.8</v>
      </c>
      <c r="Y13">
        <f t="shared" si="21"/>
        <v>4.3</v>
      </c>
    </row>
    <row r="14" spans="1:25" ht="18">
      <c r="A14" t="s">
        <v>1385</v>
      </c>
      <c r="B14">
        <v>2.637</v>
      </c>
      <c r="C14" s="42" t="s">
        <v>2757</v>
      </c>
      <c r="D14" s="16">
        <v>9</v>
      </c>
      <c r="E14" s="16">
        <v>11</v>
      </c>
      <c r="F14" s="16">
        <v>15</v>
      </c>
      <c r="G14" s="16">
        <v>2</v>
      </c>
      <c r="H14" s="16">
        <v>3</v>
      </c>
      <c r="I14" s="16">
        <v>0</v>
      </c>
      <c r="J14" s="16">
        <v>-4</v>
      </c>
      <c r="K14" s="42">
        <v>480.11</v>
      </c>
      <c r="L14">
        <f t="shared" si="14"/>
        <v>1266.05007</v>
      </c>
      <c r="M14">
        <f>D14*$B$14</f>
        <v>23.733000000000001</v>
      </c>
      <c r="N14">
        <f t="shared" ref="N14:S14" si="23">E14*$B$14</f>
        <v>29.007000000000001</v>
      </c>
      <c r="O14">
        <f t="shared" si="23"/>
        <v>39.555</v>
      </c>
      <c r="P14">
        <f t="shared" si="23"/>
        <v>5.274</v>
      </c>
      <c r="Q14">
        <f t="shared" si="23"/>
        <v>7.9109999999999996</v>
      </c>
      <c r="R14">
        <f t="shared" si="23"/>
        <v>0</v>
      </c>
      <c r="S14">
        <f t="shared" si="23"/>
        <v>-10.548</v>
      </c>
      <c r="T14">
        <f t="shared" si="16"/>
        <v>46</v>
      </c>
      <c r="U14">
        <f t="shared" si="17"/>
        <v>30</v>
      </c>
      <c r="V14">
        <f t="shared" si="18"/>
        <v>36</v>
      </c>
      <c r="W14">
        <f t="shared" si="19"/>
        <v>5.1111111111111107</v>
      </c>
      <c r="X14">
        <f t="shared" si="20"/>
        <v>3.3333333333333335</v>
      </c>
      <c r="Y14">
        <f t="shared" si="21"/>
        <v>4</v>
      </c>
    </row>
    <row r="15" spans="1:25" ht="18">
      <c r="A15" t="s">
        <v>2748</v>
      </c>
      <c r="B15">
        <v>10</v>
      </c>
      <c r="C15" s="42" t="s">
        <v>2753</v>
      </c>
      <c r="D15" s="16">
        <v>0</v>
      </c>
      <c r="E15" s="16">
        <v>1</v>
      </c>
      <c r="F15" s="16">
        <v>7</v>
      </c>
      <c r="G15" s="16">
        <v>0</v>
      </c>
      <c r="H15" s="16">
        <v>2</v>
      </c>
      <c r="I15" s="16">
        <v>0</v>
      </c>
      <c r="J15" s="16">
        <v>-3</v>
      </c>
      <c r="K15" s="42">
        <v>174.95</v>
      </c>
      <c r="L15">
        <f t="shared" si="14"/>
        <v>1749.5</v>
      </c>
      <c r="M15">
        <f>D15*$B$15</f>
        <v>0</v>
      </c>
      <c r="N15">
        <f t="shared" ref="N15:S15" si="24">E15*$B$15</f>
        <v>10</v>
      </c>
      <c r="O15">
        <f t="shared" si="24"/>
        <v>70</v>
      </c>
      <c r="P15">
        <f t="shared" si="24"/>
        <v>0</v>
      </c>
      <c r="Q15">
        <f t="shared" si="24"/>
        <v>20</v>
      </c>
      <c r="R15">
        <f t="shared" si="24"/>
        <v>0</v>
      </c>
      <c r="S15">
        <f t="shared" si="24"/>
        <v>-30</v>
      </c>
      <c r="T15">
        <f t="shared" si="16"/>
        <v>0</v>
      </c>
      <c r="U15">
        <f t="shared" si="17"/>
        <v>0</v>
      </c>
      <c r="V15">
        <f t="shared" si="18"/>
        <v>0</v>
      </c>
      <c r="W15">
        <f t="shared" si="19"/>
        <v>0</v>
      </c>
      <c r="X15">
        <f t="shared" si="20"/>
        <v>0</v>
      </c>
      <c r="Y15">
        <f t="shared" si="21"/>
        <v>0</v>
      </c>
    </row>
    <row r="16" spans="1:25">
      <c r="C16" s="41"/>
    </row>
    <row r="17" spans="1:25" ht="18">
      <c r="A17" t="s">
        <v>3548</v>
      </c>
      <c r="C17" s="42" t="s">
        <v>3444</v>
      </c>
      <c r="L17">
        <f>L11+L12+L13+L14-(L15)</f>
        <v>3187.04072</v>
      </c>
      <c r="M17">
        <f t="shared" ref="M17:S17" si="25">M11+M12+M13+M14-(M15)</f>
        <v>94.423000000000002</v>
      </c>
      <c r="N17">
        <f t="shared" si="25"/>
        <v>107.363</v>
      </c>
      <c r="O17">
        <f t="shared" si="25"/>
        <v>70.490000000000009</v>
      </c>
      <c r="P17">
        <f t="shared" si="25"/>
        <v>36.208999999999996</v>
      </c>
      <c r="Q17">
        <f t="shared" si="25"/>
        <v>10</v>
      </c>
      <c r="R17">
        <f t="shared" si="25"/>
        <v>0</v>
      </c>
      <c r="S17">
        <f t="shared" si="25"/>
        <v>-10</v>
      </c>
      <c r="T17">
        <f>(4*M17+N17-2*O17+5*P17+5*Q17+6*R17-S17)</f>
        <v>585.12</v>
      </c>
      <c r="U17">
        <f>(4*M17+N17-2*O17-3*P17+5*Q17+6*R17-S17)</f>
        <v>295.44799999999998</v>
      </c>
      <c r="V17">
        <f>(4*M17+N17-2*O17+0*P17+5*Q17+6*R17-S17)</f>
        <v>404.07499999999999</v>
      </c>
      <c r="W17">
        <f>IF(M17=0,T17,T17/M17)</f>
        <v>6.1967952723383073</v>
      </c>
      <c r="X17">
        <f>IF(M17=0,U17,U17/M17)</f>
        <v>3.1289834044671316</v>
      </c>
      <c r="Y17">
        <f>IF(M17=0,V17,V17/M17)</f>
        <v>4.2794128549188226</v>
      </c>
    </row>
    <row r="19" spans="1:25" ht="18.75">
      <c r="A19" s="1" t="s">
        <v>1392</v>
      </c>
      <c r="B19" s="1" t="s">
        <v>2</v>
      </c>
      <c r="C19" s="1" t="s">
        <v>2744</v>
      </c>
      <c r="D19" s="3" t="s">
        <v>10</v>
      </c>
      <c r="E19" s="3" t="s">
        <v>599</v>
      </c>
      <c r="F19" s="3" t="s">
        <v>2745</v>
      </c>
      <c r="G19" s="3" t="s">
        <v>12</v>
      </c>
      <c r="H19" s="3" t="s">
        <v>1010</v>
      </c>
      <c r="I19" s="3" t="s">
        <v>11</v>
      </c>
      <c r="J19" s="3" t="s">
        <v>2746</v>
      </c>
      <c r="K19" s="3" t="s">
        <v>2747</v>
      </c>
      <c r="L19" s="3"/>
      <c r="M19" s="3" t="s">
        <v>10</v>
      </c>
      <c r="N19" s="3" t="s">
        <v>599</v>
      </c>
      <c r="O19" s="3" t="s">
        <v>2745</v>
      </c>
      <c r="P19" s="3" t="s">
        <v>12</v>
      </c>
      <c r="Q19" s="3" t="s">
        <v>1010</v>
      </c>
      <c r="R19" s="3" t="s">
        <v>11</v>
      </c>
      <c r="S19" s="3" t="s">
        <v>2746</v>
      </c>
      <c r="T19" s="1" t="s">
        <v>3772</v>
      </c>
      <c r="U19" s="1" t="s">
        <v>3773</v>
      </c>
      <c r="V19" s="1" t="s">
        <v>3774</v>
      </c>
      <c r="W19" s="1" t="s">
        <v>3775</v>
      </c>
      <c r="X19" s="1" t="s">
        <v>3776</v>
      </c>
      <c r="Y19" s="1" t="s">
        <v>3777</v>
      </c>
    </row>
    <row r="20" spans="1:25" ht="18">
      <c r="A20" t="s">
        <v>174</v>
      </c>
      <c r="B20">
        <v>13.2</v>
      </c>
      <c r="C20" s="42" t="s">
        <v>2759</v>
      </c>
      <c r="D20" s="16">
        <v>3</v>
      </c>
      <c r="E20" s="16">
        <v>7</v>
      </c>
      <c r="F20" s="16">
        <v>2</v>
      </c>
      <c r="G20" s="16">
        <v>1</v>
      </c>
      <c r="H20" s="16">
        <v>0</v>
      </c>
      <c r="I20" s="16">
        <v>0</v>
      </c>
      <c r="J20" s="16">
        <v>0</v>
      </c>
      <c r="K20" s="42">
        <v>89.093999999999994</v>
      </c>
      <c r="L20">
        <f>K20*B20</f>
        <v>1176.0407999999998</v>
      </c>
      <c r="M20">
        <f>D20*$B$20</f>
        <v>39.599999999999994</v>
      </c>
      <c r="N20">
        <f t="shared" ref="N20:S20" si="26">E20*$B$20</f>
        <v>92.399999999999991</v>
      </c>
      <c r="O20">
        <f t="shared" si="26"/>
        <v>26.4</v>
      </c>
      <c r="P20">
        <f t="shared" si="26"/>
        <v>13.2</v>
      </c>
      <c r="Q20">
        <f t="shared" si="26"/>
        <v>0</v>
      </c>
      <c r="R20">
        <f>I20*$B$20</f>
        <v>0</v>
      </c>
      <c r="S20">
        <f t="shared" si="26"/>
        <v>0</v>
      </c>
      <c r="T20">
        <f>(4*D20+E20-2*F20+5*G20+5*H20+6*I20-J20)</f>
        <v>20</v>
      </c>
      <c r="U20">
        <f>(4*D20+E20-2*F20-3*G20+5*H20+6*I20-J20)</f>
        <v>12</v>
      </c>
      <c r="V20">
        <f>(4*D20+E20-2*F20+0*G20+5*H20+6*I20-J20)</f>
        <v>15</v>
      </c>
      <c r="W20">
        <f>IF(D20=0,T20,T20/D20)</f>
        <v>6.666666666666667</v>
      </c>
      <c r="X20">
        <f>IF(D20=0,U20,U20/D20)</f>
        <v>4</v>
      </c>
      <c r="Y20">
        <f>IF(D20=0,V20,V20/D20)</f>
        <v>5</v>
      </c>
    </row>
    <row r="21" spans="1:25" ht="18">
      <c r="A21" t="s">
        <v>306</v>
      </c>
      <c r="B21">
        <v>1.1000000000000001</v>
      </c>
      <c r="C21" s="42" t="s">
        <v>2760</v>
      </c>
      <c r="D21" s="16">
        <v>3</v>
      </c>
      <c r="E21" s="16">
        <v>7</v>
      </c>
      <c r="F21" s="16">
        <v>2</v>
      </c>
      <c r="G21" s="16">
        <v>1</v>
      </c>
      <c r="H21" s="16">
        <v>0</v>
      </c>
      <c r="I21" s="16">
        <v>1</v>
      </c>
      <c r="J21" s="16">
        <v>0</v>
      </c>
      <c r="K21" s="42">
        <v>121.15</v>
      </c>
      <c r="L21">
        <f t="shared" ref="L21:L47" si="27">K21*B21</f>
        <v>133.26500000000001</v>
      </c>
      <c r="M21">
        <f>D21*$B$21</f>
        <v>3.3000000000000003</v>
      </c>
      <c r="N21">
        <f t="shared" ref="N21:S21" si="28">E21*$B$21</f>
        <v>7.7000000000000011</v>
      </c>
      <c r="O21">
        <f t="shared" si="28"/>
        <v>2.2000000000000002</v>
      </c>
      <c r="P21">
        <f t="shared" si="28"/>
        <v>1.1000000000000001</v>
      </c>
      <c r="Q21">
        <f t="shared" si="28"/>
        <v>0</v>
      </c>
      <c r="R21">
        <f>I21*$B$21</f>
        <v>1.1000000000000001</v>
      </c>
      <c r="S21">
        <f t="shared" si="28"/>
        <v>0</v>
      </c>
      <c r="T21">
        <f t="shared" ref="T21:T47" si="29">(4*D21+E21-2*F21+5*G21+5*H21+6*I21-J21)</f>
        <v>26</v>
      </c>
      <c r="U21">
        <f t="shared" ref="U21:U47" si="30">(4*D21+E21-2*F21-3*G21+5*H21+6*I21-J21)</f>
        <v>18</v>
      </c>
      <c r="V21">
        <f t="shared" ref="V21:V47" si="31">(4*D21+E21-2*F21+0*G21+5*H21+6*I21-J21)</f>
        <v>21</v>
      </c>
      <c r="W21">
        <f t="shared" ref="W21:W47" si="32">IF(D21=0,T21,T21/D21)</f>
        <v>8.6666666666666661</v>
      </c>
      <c r="X21">
        <f t="shared" ref="X21:X47" si="33">IF(D21=0,U21,U21/D21)</f>
        <v>6</v>
      </c>
      <c r="Y21">
        <f t="shared" ref="Y21:Y47" si="34">IF(D21=0,V21,V21/D21)</f>
        <v>7</v>
      </c>
    </row>
    <row r="22" spans="1:25" ht="18">
      <c r="A22" t="s">
        <v>163</v>
      </c>
      <c r="B22">
        <v>5.8</v>
      </c>
      <c r="C22" s="42" t="s">
        <v>2761</v>
      </c>
      <c r="D22" s="16">
        <v>4</v>
      </c>
      <c r="E22" s="16">
        <v>6</v>
      </c>
      <c r="F22" s="16">
        <v>4</v>
      </c>
      <c r="G22" s="16">
        <v>1</v>
      </c>
      <c r="H22" s="16">
        <v>0</v>
      </c>
      <c r="I22" s="16">
        <v>0</v>
      </c>
      <c r="J22" s="16">
        <v>-1</v>
      </c>
      <c r="K22" s="42">
        <v>132.1</v>
      </c>
      <c r="L22">
        <f t="shared" si="27"/>
        <v>766.18</v>
      </c>
      <c r="M22">
        <f>D22*$B$22</f>
        <v>23.2</v>
      </c>
      <c r="N22">
        <f t="shared" ref="N22:S22" si="35">E22*$B$22</f>
        <v>34.799999999999997</v>
      </c>
      <c r="O22">
        <f t="shared" si="35"/>
        <v>23.2</v>
      </c>
      <c r="P22">
        <f t="shared" si="35"/>
        <v>5.8</v>
      </c>
      <c r="Q22">
        <f t="shared" si="35"/>
        <v>0</v>
      </c>
      <c r="R22">
        <f t="shared" si="35"/>
        <v>0</v>
      </c>
      <c r="S22">
        <f t="shared" si="35"/>
        <v>-5.8</v>
      </c>
      <c r="T22">
        <f t="shared" si="29"/>
        <v>20</v>
      </c>
      <c r="U22">
        <f t="shared" si="30"/>
        <v>12</v>
      </c>
      <c r="V22">
        <f t="shared" si="31"/>
        <v>15</v>
      </c>
      <c r="W22">
        <f t="shared" si="32"/>
        <v>5</v>
      </c>
      <c r="X22">
        <f t="shared" si="33"/>
        <v>3</v>
      </c>
      <c r="Y22">
        <f t="shared" si="34"/>
        <v>3.75</v>
      </c>
    </row>
    <row r="23" spans="1:25" ht="18">
      <c r="A23" t="s">
        <v>1380</v>
      </c>
      <c r="B23">
        <v>5.7</v>
      </c>
      <c r="C23" s="42" t="s">
        <v>2762</v>
      </c>
      <c r="D23" s="16">
        <v>5</v>
      </c>
      <c r="E23" s="16">
        <v>8</v>
      </c>
      <c r="F23" s="16">
        <v>4</v>
      </c>
      <c r="G23" s="16">
        <v>1</v>
      </c>
      <c r="H23" s="16">
        <v>0</v>
      </c>
      <c r="I23" s="16">
        <v>0</v>
      </c>
      <c r="J23" s="16">
        <v>-1</v>
      </c>
      <c r="K23" s="42">
        <v>146.12</v>
      </c>
      <c r="L23">
        <f t="shared" si="27"/>
        <v>832.88400000000001</v>
      </c>
      <c r="M23">
        <f>D23*$B$23</f>
        <v>28.5</v>
      </c>
      <c r="N23">
        <f t="shared" ref="N23:S23" si="36">E23*$B$23</f>
        <v>45.6</v>
      </c>
      <c r="O23">
        <f t="shared" si="36"/>
        <v>22.8</v>
      </c>
      <c r="P23">
        <f t="shared" si="36"/>
        <v>5.7</v>
      </c>
      <c r="Q23">
        <f t="shared" si="36"/>
        <v>0</v>
      </c>
      <c r="R23">
        <f t="shared" si="36"/>
        <v>0</v>
      </c>
      <c r="S23">
        <f t="shared" si="36"/>
        <v>-5.7</v>
      </c>
      <c r="T23">
        <f t="shared" si="29"/>
        <v>26</v>
      </c>
      <c r="U23">
        <f t="shared" si="30"/>
        <v>18</v>
      </c>
      <c r="V23">
        <f t="shared" si="31"/>
        <v>21</v>
      </c>
      <c r="W23">
        <f t="shared" si="32"/>
        <v>5.2</v>
      </c>
      <c r="X23">
        <f t="shared" si="33"/>
        <v>3.6</v>
      </c>
      <c r="Y23">
        <f t="shared" si="34"/>
        <v>4.2</v>
      </c>
    </row>
    <row r="24" spans="1:25" ht="18">
      <c r="A24" t="s">
        <v>313</v>
      </c>
      <c r="B24">
        <v>3.8</v>
      </c>
      <c r="C24" s="42" t="s">
        <v>2763</v>
      </c>
      <c r="D24" s="16">
        <v>9</v>
      </c>
      <c r="E24" s="16">
        <v>11</v>
      </c>
      <c r="F24" s="16">
        <v>2</v>
      </c>
      <c r="G24" s="16">
        <v>1</v>
      </c>
      <c r="H24" s="16">
        <v>0</v>
      </c>
      <c r="I24" s="16">
        <v>0</v>
      </c>
      <c r="J24" s="16">
        <v>0</v>
      </c>
      <c r="K24" s="42">
        <v>165.19</v>
      </c>
      <c r="L24">
        <f t="shared" si="27"/>
        <v>627.72199999999998</v>
      </c>
      <c r="M24">
        <f>D24*$B$24</f>
        <v>34.199999999999996</v>
      </c>
      <c r="N24">
        <f t="shared" ref="N24:S24" si="37">E24*$B$24</f>
        <v>41.8</v>
      </c>
      <c r="O24">
        <f t="shared" si="37"/>
        <v>7.6</v>
      </c>
      <c r="P24">
        <f t="shared" si="37"/>
        <v>3.8</v>
      </c>
      <c r="Q24">
        <f t="shared" si="37"/>
        <v>0</v>
      </c>
      <c r="R24">
        <f t="shared" si="37"/>
        <v>0</v>
      </c>
      <c r="S24">
        <f t="shared" si="37"/>
        <v>0</v>
      </c>
      <c r="T24">
        <f t="shared" si="29"/>
        <v>48</v>
      </c>
      <c r="U24">
        <f t="shared" si="30"/>
        <v>40</v>
      </c>
      <c r="V24">
        <f t="shared" si="31"/>
        <v>43</v>
      </c>
      <c r="W24">
        <f t="shared" si="32"/>
        <v>5.333333333333333</v>
      </c>
      <c r="X24">
        <f t="shared" si="33"/>
        <v>4.4444444444444446</v>
      </c>
      <c r="Y24">
        <f t="shared" si="34"/>
        <v>4.7777777777777777</v>
      </c>
    </row>
    <row r="25" spans="1:25" ht="18">
      <c r="A25" t="s">
        <v>304</v>
      </c>
      <c r="B25">
        <v>8.5</v>
      </c>
      <c r="C25" s="42" t="s">
        <v>2764</v>
      </c>
      <c r="D25" s="16">
        <v>2</v>
      </c>
      <c r="E25" s="16">
        <v>5</v>
      </c>
      <c r="F25" s="16">
        <v>2</v>
      </c>
      <c r="G25" s="16">
        <v>1</v>
      </c>
      <c r="H25" s="16">
        <v>0</v>
      </c>
      <c r="I25" s="16">
        <v>0</v>
      </c>
      <c r="J25" s="16">
        <v>0</v>
      </c>
      <c r="K25" s="42">
        <v>75.066999999999993</v>
      </c>
      <c r="L25">
        <f t="shared" si="27"/>
        <v>638.06949999999995</v>
      </c>
      <c r="M25">
        <f>D25*$B$25</f>
        <v>17</v>
      </c>
      <c r="N25">
        <f t="shared" ref="N25:S25" si="38">E25*$B$25</f>
        <v>42.5</v>
      </c>
      <c r="O25">
        <f t="shared" si="38"/>
        <v>17</v>
      </c>
      <c r="P25">
        <f t="shared" si="38"/>
        <v>8.5</v>
      </c>
      <c r="Q25">
        <f t="shared" si="38"/>
        <v>0</v>
      </c>
      <c r="R25">
        <f t="shared" si="38"/>
        <v>0</v>
      </c>
      <c r="S25">
        <f t="shared" si="38"/>
        <v>0</v>
      </c>
      <c r="T25">
        <f t="shared" si="29"/>
        <v>14</v>
      </c>
      <c r="U25">
        <f t="shared" si="30"/>
        <v>6</v>
      </c>
      <c r="V25">
        <f t="shared" si="31"/>
        <v>9</v>
      </c>
      <c r="W25">
        <f t="shared" si="32"/>
        <v>7</v>
      </c>
      <c r="X25">
        <f t="shared" si="33"/>
        <v>3</v>
      </c>
      <c r="Y25">
        <f t="shared" si="34"/>
        <v>4.5</v>
      </c>
    </row>
    <row r="26" spans="1:25" ht="18">
      <c r="A26" t="s">
        <v>311</v>
      </c>
      <c r="B26">
        <v>1.2</v>
      </c>
      <c r="C26" s="42" t="s">
        <v>2765</v>
      </c>
      <c r="D26" s="16">
        <v>6</v>
      </c>
      <c r="E26" s="16">
        <v>9</v>
      </c>
      <c r="F26" s="16">
        <v>2</v>
      </c>
      <c r="G26" s="16">
        <v>3</v>
      </c>
      <c r="H26" s="16">
        <v>0</v>
      </c>
      <c r="I26" s="16">
        <v>0</v>
      </c>
      <c r="J26" s="16">
        <v>0</v>
      </c>
      <c r="K26" s="42">
        <v>155.16</v>
      </c>
      <c r="L26">
        <f t="shared" si="27"/>
        <v>186.19199999999998</v>
      </c>
      <c r="M26">
        <f>D26*$B$26</f>
        <v>7.1999999999999993</v>
      </c>
      <c r="N26">
        <f t="shared" ref="N26:S26" si="39">E26*$B$26</f>
        <v>10.799999999999999</v>
      </c>
      <c r="O26">
        <f t="shared" si="39"/>
        <v>2.4</v>
      </c>
      <c r="P26">
        <f t="shared" si="39"/>
        <v>3.5999999999999996</v>
      </c>
      <c r="Q26">
        <f t="shared" si="39"/>
        <v>0</v>
      </c>
      <c r="R26">
        <f t="shared" si="39"/>
        <v>0</v>
      </c>
      <c r="S26">
        <f t="shared" si="39"/>
        <v>0</v>
      </c>
      <c r="T26">
        <f t="shared" si="29"/>
        <v>44</v>
      </c>
      <c r="U26">
        <f t="shared" si="30"/>
        <v>20</v>
      </c>
      <c r="V26">
        <f t="shared" si="31"/>
        <v>29</v>
      </c>
      <c r="W26">
        <f t="shared" si="32"/>
        <v>7.333333333333333</v>
      </c>
      <c r="X26">
        <f t="shared" si="33"/>
        <v>3.3333333333333335</v>
      </c>
      <c r="Y26">
        <f t="shared" si="34"/>
        <v>4.833333333333333</v>
      </c>
    </row>
    <row r="27" spans="1:25" ht="18">
      <c r="A27" t="s">
        <v>227</v>
      </c>
      <c r="B27">
        <v>5.3</v>
      </c>
      <c r="C27" s="42" t="s">
        <v>2766</v>
      </c>
      <c r="D27" s="16">
        <v>6</v>
      </c>
      <c r="E27" s="16">
        <v>13</v>
      </c>
      <c r="F27" s="16">
        <v>2</v>
      </c>
      <c r="G27" s="16">
        <v>1</v>
      </c>
      <c r="H27" s="16">
        <v>0</v>
      </c>
      <c r="I27" s="16">
        <v>0</v>
      </c>
      <c r="J27" s="16">
        <v>0</v>
      </c>
      <c r="K27" s="42">
        <v>131.16999999999999</v>
      </c>
      <c r="L27">
        <f t="shared" si="27"/>
        <v>695.20099999999991</v>
      </c>
      <c r="M27">
        <f>D27*$B$27</f>
        <v>31.799999999999997</v>
      </c>
      <c r="N27">
        <f t="shared" ref="N27:S27" si="40">E27*$B$27</f>
        <v>68.899999999999991</v>
      </c>
      <c r="O27">
        <f t="shared" si="40"/>
        <v>10.6</v>
      </c>
      <c r="P27">
        <f t="shared" si="40"/>
        <v>5.3</v>
      </c>
      <c r="Q27">
        <f t="shared" si="40"/>
        <v>0</v>
      </c>
      <c r="R27">
        <f t="shared" si="40"/>
        <v>0</v>
      </c>
      <c r="S27">
        <f t="shared" si="40"/>
        <v>0</v>
      </c>
      <c r="T27">
        <f t="shared" si="29"/>
        <v>38</v>
      </c>
      <c r="U27">
        <f t="shared" si="30"/>
        <v>30</v>
      </c>
      <c r="V27">
        <f t="shared" si="31"/>
        <v>33</v>
      </c>
      <c r="W27">
        <f t="shared" si="32"/>
        <v>6.333333333333333</v>
      </c>
      <c r="X27">
        <f t="shared" si="33"/>
        <v>5</v>
      </c>
      <c r="Y27">
        <f t="shared" si="34"/>
        <v>5.5</v>
      </c>
    </row>
    <row r="28" spans="1:25" ht="18">
      <c r="A28" t="s">
        <v>312</v>
      </c>
      <c r="B28">
        <v>3.9</v>
      </c>
      <c r="C28" s="42" t="s">
        <v>2767</v>
      </c>
      <c r="D28" s="16">
        <v>6</v>
      </c>
      <c r="E28" s="16">
        <v>15</v>
      </c>
      <c r="F28" s="16">
        <v>2</v>
      </c>
      <c r="G28" s="16">
        <v>2</v>
      </c>
      <c r="H28" s="16">
        <v>0</v>
      </c>
      <c r="I28" s="16">
        <v>0</v>
      </c>
      <c r="J28" s="16">
        <v>1</v>
      </c>
      <c r="K28" s="42">
        <v>147.19999999999999</v>
      </c>
      <c r="L28">
        <f t="shared" si="27"/>
        <v>574.07999999999993</v>
      </c>
      <c r="M28">
        <f>D28*$B$28</f>
        <v>23.4</v>
      </c>
      <c r="N28">
        <f t="shared" ref="N28:S28" si="41">E28*$B$28</f>
        <v>58.5</v>
      </c>
      <c r="O28">
        <f t="shared" si="41"/>
        <v>7.8</v>
      </c>
      <c r="P28">
        <f t="shared" si="41"/>
        <v>7.8</v>
      </c>
      <c r="Q28">
        <f t="shared" si="41"/>
        <v>0</v>
      </c>
      <c r="R28">
        <f t="shared" si="41"/>
        <v>0</v>
      </c>
      <c r="S28">
        <f t="shared" si="41"/>
        <v>3.9</v>
      </c>
      <c r="T28">
        <f t="shared" si="29"/>
        <v>44</v>
      </c>
      <c r="U28">
        <f t="shared" si="30"/>
        <v>28</v>
      </c>
      <c r="V28">
        <f t="shared" si="31"/>
        <v>34</v>
      </c>
      <c r="W28">
        <f t="shared" si="32"/>
        <v>7.333333333333333</v>
      </c>
      <c r="X28">
        <f t="shared" si="33"/>
        <v>4.666666666666667</v>
      </c>
      <c r="Y28">
        <f t="shared" si="34"/>
        <v>5.666666666666667</v>
      </c>
    </row>
    <row r="29" spans="1:25" ht="18">
      <c r="A29" t="s">
        <v>200</v>
      </c>
      <c r="B29">
        <v>9.1</v>
      </c>
      <c r="C29" s="42" t="s">
        <v>2766</v>
      </c>
      <c r="D29" s="16">
        <v>6</v>
      </c>
      <c r="E29" s="16">
        <v>13</v>
      </c>
      <c r="F29" s="16">
        <v>2</v>
      </c>
      <c r="G29" s="16">
        <v>1</v>
      </c>
      <c r="H29" s="16">
        <v>0</v>
      </c>
      <c r="I29" s="16">
        <v>0</v>
      </c>
      <c r="J29" s="16">
        <v>0</v>
      </c>
      <c r="K29" s="42">
        <v>131.16999999999999</v>
      </c>
      <c r="L29">
        <f t="shared" si="27"/>
        <v>1193.6469999999999</v>
      </c>
      <c r="M29">
        <f>D29*$B$29</f>
        <v>54.599999999999994</v>
      </c>
      <c r="N29">
        <f t="shared" ref="N29:S29" si="42">E29*$B$29</f>
        <v>118.3</v>
      </c>
      <c r="O29">
        <f t="shared" si="42"/>
        <v>18.2</v>
      </c>
      <c r="P29">
        <f t="shared" si="42"/>
        <v>9.1</v>
      </c>
      <c r="Q29">
        <f t="shared" si="42"/>
        <v>0</v>
      </c>
      <c r="R29">
        <f t="shared" si="42"/>
        <v>0</v>
      </c>
      <c r="S29">
        <f t="shared" si="42"/>
        <v>0</v>
      </c>
      <c r="T29">
        <f t="shared" si="29"/>
        <v>38</v>
      </c>
      <c r="U29">
        <f t="shared" si="30"/>
        <v>30</v>
      </c>
      <c r="V29">
        <f t="shared" si="31"/>
        <v>33</v>
      </c>
      <c r="W29">
        <f t="shared" si="32"/>
        <v>6.333333333333333</v>
      </c>
      <c r="X29">
        <f t="shared" si="33"/>
        <v>5</v>
      </c>
      <c r="Y29">
        <f t="shared" si="34"/>
        <v>5.5</v>
      </c>
    </row>
    <row r="30" spans="1:25" ht="18">
      <c r="A30" t="s">
        <v>310</v>
      </c>
      <c r="B30">
        <v>1.9</v>
      </c>
      <c r="C30" s="42" t="s">
        <v>2768</v>
      </c>
      <c r="D30" s="16">
        <v>5</v>
      </c>
      <c r="E30" s="16">
        <v>11</v>
      </c>
      <c r="F30" s="16">
        <v>2</v>
      </c>
      <c r="G30" s="16">
        <v>1</v>
      </c>
      <c r="H30" s="16">
        <v>0</v>
      </c>
      <c r="I30" s="16">
        <v>1</v>
      </c>
      <c r="J30" s="16">
        <v>0</v>
      </c>
      <c r="K30" s="42">
        <v>149.21</v>
      </c>
      <c r="L30">
        <f t="shared" si="27"/>
        <v>283.49900000000002</v>
      </c>
      <c r="M30">
        <f>D30*$B$30</f>
        <v>9.5</v>
      </c>
      <c r="N30">
        <f t="shared" ref="N30:S30" si="43">E30*$B$30</f>
        <v>20.9</v>
      </c>
      <c r="O30">
        <f t="shared" si="43"/>
        <v>3.8</v>
      </c>
      <c r="P30">
        <f t="shared" si="43"/>
        <v>1.9</v>
      </c>
      <c r="Q30">
        <f t="shared" si="43"/>
        <v>0</v>
      </c>
      <c r="R30">
        <f t="shared" si="43"/>
        <v>1.9</v>
      </c>
      <c r="S30">
        <f t="shared" si="43"/>
        <v>0</v>
      </c>
      <c r="T30">
        <f t="shared" si="29"/>
        <v>38</v>
      </c>
      <c r="U30">
        <f t="shared" si="30"/>
        <v>30</v>
      </c>
      <c r="V30">
        <f t="shared" si="31"/>
        <v>33</v>
      </c>
      <c r="W30">
        <f t="shared" si="32"/>
        <v>7.6</v>
      </c>
      <c r="X30">
        <f t="shared" si="33"/>
        <v>6</v>
      </c>
      <c r="Y30">
        <f t="shared" si="34"/>
        <v>6.6</v>
      </c>
    </row>
    <row r="31" spans="1:25" ht="18">
      <c r="A31" t="s">
        <v>173</v>
      </c>
      <c r="B31">
        <v>3.8</v>
      </c>
      <c r="C31" s="42" t="s">
        <v>2769</v>
      </c>
      <c r="D31" s="16">
        <v>4</v>
      </c>
      <c r="E31" s="16">
        <v>8</v>
      </c>
      <c r="F31" s="16">
        <v>3</v>
      </c>
      <c r="G31" s="16">
        <v>2</v>
      </c>
      <c r="H31" s="16">
        <v>0</v>
      </c>
      <c r="I31" s="16">
        <v>0</v>
      </c>
      <c r="J31" s="16">
        <v>0</v>
      </c>
      <c r="K31" s="42">
        <v>132.12</v>
      </c>
      <c r="L31">
        <f t="shared" si="27"/>
        <v>502.05599999999998</v>
      </c>
      <c r="M31">
        <f>D31*$B$31</f>
        <v>15.2</v>
      </c>
      <c r="N31">
        <f t="shared" ref="N31:S31" si="44">E31*$B$31</f>
        <v>30.4</v>
      </c>
      <c r="O31">
        <f t="shared" si="44"/>
        <v>11.399999999999999</v>
      </c>
      <c r="P31">
        <f t="shared" si="44"/>
        <v>7.6</v>
      </c>
      <c r="Q31">
        <f t="shared" si="44"/>
        <v>0</v>
      </c>
      <c r="R31">
        <f t="shared" si="44"/>
        <v>0</v>
      </c>
      <c r="S31">
        <f t="shared" si="44"/>
        <v>0</v>
      </c>
      <c r="T31">
        <f t="shared" si="29"/>
        <v>28</v>
      </c>
      <c r="U31">
        <f t="shared" si="30"/>
        <v>12</v>
      </c>
      <c r="V31">
        <f t="shared" si="31"/>
        <v>18</v>
      </c>
      <c r="W31">
        <f t="shared" si="32"/>
        <v>7</v>
      </c>
      <c r="X31">
        <f t="shared" si="33"/>
        <v>3</v>
      </c>
      <c r="Y31">
        <f t="shared" si="34"/>
        <v>4.5</v>
      </c>
    </row>
    <row r="32" spans="1:25" ht="18">
      <c r="A32" t="s">
        <v>309</v>
      </c>
      <c r="B32">
        <v>3.8</v>
      </c>
      <c r="C32" s="42" t="s">
        <v>2770</v>
      </c>
      <c r="D32" s="16">
        <v>5</v>
      </c>
      <c r="E32" s="16">
        <v>9</v>
      </c>
      <c r="F32" s="16">
        <v>2</v>
      </c>
      <c r="G32" s="16">
        <v>1</v>
      </c>
      <c r="H32" s="16">
        <v>0</v>
      </c>
      <c r="I32" s="16">
        <v>0</v>
      </c>
      <c r="J32" s="16">
        <v>0</v>
      </c>
      <c r="K32" s="42">
        <v>115.13</v>
      </c>
      <c r="L32">
        <f t="shared" si="27"/>
        <v>437.49399999999997</v>
      </c>
      <c r="M32">
        <f>D32*$B$32</f>
        <v>19</v>
      </c>
      <c r="N32">
        <f t="shared" ref="N32:S32" si="45">E32*$B$32</f>
        <v>34.199999999999996</v>
      </c>
      <c r="O32">
        <f t="shared" si="45"/>
        <v>7.6</v>
      </c>
      <c r="P32">
        <f t="shared" si="45"/>
        <v>3.8</v>
      </c>
      <c r="Q32">
        <f t="shared" si="45"/>
        <v>0</v>
      </c>
      <c r="R32">
        <f t="shared" si="45"/>
        <v>0</v>
      </c>
      <c r="S32">
        <f t="shared" si="45"/>
        <v>0</v>
      </c>
      <c r="T32">
        <f t="shared" si="29"/>
        <v>30</v>
      </c>
      <c r="U32">
        <f t="shared" si="30"/>
        <v>22</v>
      </c>
      <c r="V32">
        <f t="shared" si="31"/>
        <v>25</v>
      </c>
      <c r="W32">
        <f t="shared" si="32"/>
        <v>6</v>
      </c>
      <c r="X32">
        <f t="shared" si="33"/>
        <v>4.4000000000000004</v>
      </c>
      <c r="Y32">
        <f t="shared" si="34"/>
        <v>5</v>
      </c>
    </row>
    <row r="33" spans="1:25" ht="18">
      <c r="A33" t="s">
        <v>1381</v>
      </c>
      <c r="B33">
        <v>5.6</v>
      </c>
      <c r="C33" s="42" t="s">
        <v>2771</v>
      </c>
      <c r="D33" s="16">
        <v>5</v>
      </c>
      <c r="E33" s="16">
        <v>10</v>
      </c>
      <c r="F33" s="16">
        <v>3</v>
      </c>
      <c r="G33" s="16">
        <v>2</v>
      </c>
      <c r="H33" s="16">
        <v>0</v>
      </c>
      <c r="I33" s="16">
        <v>0</v>
      </c>
      <c r="J33" s="16">
        <v>0</v>
      </c>
      <c r="K33" s="42">
        <v>146.15</v>
      </c>
      <c r="L33">
        <f t="shared" si="27"/>
        <v>818.43999999999994</v>
      </c>
      <c r="M33">
        <f>D33*$B$33</f>
        <v>28</v>
      </c>
      <c r="N33">
        <f t="shared" ref="N33:S33" si="46">E33*$B$33</f>
        <v>56</v>
      </c>
      <c r="O33">
        <f t="shared" si="46"/>
        <v>16.799999999999997</v>
      </c>
      <c r="P33">
        <f t="shared" si="46"/>
        <v>11.2</v>
      </c>
      <c r="Q33">
        <f t="shared" si="46"/>
        <v>0</v>
      </c>
      <c r="R33">
        <f t="shared" si="46"/>
        <v>0</v>
      </c>
      <c r="S33">
        <f t="shared" si="46"/>
        <v>0</v>
      </c>
      <c r="T33">
        <f t="shared" si="29"/>
        <v>34</v>
      </c>
      <c r="U33">
        <f t="shared" si="30"/>
        <v>18</v>
      </c>
      <c r="V33">
        <f t="shared" si="31"/>
        <v>24</v>
      </c>
      <c r="W33">
        <f t="shared" si="32"/>
        <v>6.8</v>
      </c>
      <c r="X33">
        <f t="shared" si="33"/>
        <v>3.6</v>
      </c>
      <c r="Y33">
        <f t="shared" si="34"/>
        <v>4.8</v>
      </c>
    </row>
    <row r="34" spans="1:25" ht="18">
      <c r="A34" t="s">
        <v>264</v>
      </c>
      <c r="B34">
        <v>6.2</v>
      </c>
      <c r="C34" s="42" t="s">
        <v>2772</v>
      </c>
      <c r="D34" s="16">
        <v>6</v>
      </c>
      <c r="E34" s="16">
        <v>15</v>
      </c>
      <c r="F34" s="16">
        <v>2</v>
      </c>
      <c r="G34" s="16">
        <v>4</v>
      </c>
      <c r="H34" s="16">
        <v>0</v>
      </c>
      <c r="I34" s="16">
        <v>0</v>
      </c>
      <c r="J34" s="16">
        <v>1</v>
      </c>
      <c r="K34" s="42">
        <v>175.21</v>
      </c>
      <c r="L34">
        <f t="shared" si="27"/>
        <v>1086.3020000000001</v>
      </c>
      <c r="M34">
        <f>D34*$B$34</f>
        <v>37.200000000000003</v>
      </c>
      <c r="N34">
        <f t="shared" ref="N34:S34" si="47">E34*$B$34</f>
        <v>93</v>
      </c>
      <c r="O34">
        <f t="shared" si="47"/>
        <v>12.4</v>
      </c>
      <c r="P34">
        <f t="shared" si="47"/>
        <v>24.8</v>
      </c>
      <c r="Q34">
        <f t="shared" si="47"/>
        <v>0</v>
      </c>
      <c r="R34">
        <f t="shared" si="47"/>
        <v>0</v>
      </c>
      <c r="S34">
        <f t="shared" si="47"/>
        <v>6.2</v>
      </c>
      <c r="T34">
        <f t="shared" si="29"/>
        <v>54</v>
      </c>
      <c r="U34">
        <f t="shared" si="30"/>
        <v>22</v>
      </c>
      <c r="V34">
        <f t="shared" si="31"/>
        <v>34</v>
      </c>
      <c r="W34">
        <f t="shared" si="32"/>
        <v>9</v>
      </c>
      <c r="X34">
        <f t="shared" si="33"/>
        <v>3.6666666666666665</v>
      </c>
      <c r="Y34">
        <f t="shared" si="34"/>
        <v>5.666666666666667</v>
      </c>
    </row>
    <row r="35" spans="1:25" ht="18">
      <c r="A35" t="s">
        <v>305</v>
      </c>
      <c r="B35">
        <v>4.9000000000000004</v>
      </c>
      <c r="C35" s="42" t="s">
        <v>2773</v>
      </c>
      <c r="D35" s="16">
        <v>3</v>
      </c>
      <c r="E35" s="16">
        <v>7</v>
      </c>
      <c r="F35" s="16">
        <v>3</v>
      </c>
      <c r="G35" s="16">
        <v>1</v>
      </c>
      <c r="H35" s="16">
        <v>0</v>
      </c>
      <c r="I35" s="16">
        <v>0</v>
      </c>
      <c r="J35" s="16">
        <v>0</v>
      </c>
      <c r="K35" s="42">
        <v>105.09</v>
      </c>
      <c r="L35">
        <f t="shared" si="27"/>
        <v>514.94100000000003</v>
      </c>
      <c r="M35">
        <f>D35*$B$35</f>
        <v>14.700000000000001</v>
      </c>
      <c r="N35">
        <f t="shared" ref="N35:S35" si="48">E35*$B$35</f>
        <v>34.300000000000004</v>
      </c>
      <c r="O35">
        <f t="shared" si="48"/>
        <v>14.700000000000001</v>
      </c>
      <c r="P35">
        <f t="shared" si="48"/>
        <v>4.9000000000000004</v>
      </c>
      <c r="Q35">
        <f t="shared" si="48"/>
        <v>0</v>
      </c>
      <c r="R35">
        <f t="shared" si="48"/>
        <v>0</v>
      </c>
      <c r="S35">
        <f t="shared" si="48"/>
        <v>0</v>
      </c>
      <c r="T35">
        <f t="shared" si="29"/>
        <v>18</v>
      </c>
      <c r="U35">
        <f t="shared" si="30"/>
        <v>10</v>
      </c>
      <c r="V35">
        <f t="shared" si="31"/>
        <v>13</v>
      </c>
      <c r="W35">
        <f t="shared" si="32"/>
        <v>6</v>
      </c>
      <c r="X35">
        <f t="shared" si="33"/>
        <v>3.3333333333333335</v>
      </c>
      <c r="Y35">
        <f t="shared" si="34"/>
        <v>4.333333333333333</v>
      </c>
    </row>
    <row r="36" spans="1:25" ht="18">
      <c r="A36" t="s">
        <v>228</v>
      </c>
      <c r="B36">
        <v>5.2</v>
      </c>
      <c r="C36" s="42" t="s">
        <v>2774</v>
      </c>
      <c r="D36" s="16">
        <v>4</v>
      </c>
      <c r="E36" s="16">
        <v>9</v>
      </c>
      <c r="F36" s="16">
        <v>3</v>
      </c>
      <c r="G36" s="16">
        <v>1</v>
      </c>
      <c r="H36" s="16">
        <v>0</v>
      </c>
      <c r="I36" s="16">
        <v>0</v>
      </c>
      <c r="J36" s="16">
        <v>0</v>
      </c>
      <c r="K36" s="42">
        <v>119.12</v>
      </c>
      <c r="L36">
        <f t="shared" si="27"/>
        <v>619.42400000000009</v>
      </c>
      <c r="M36">
        <f>D36*$B$36</f>
        <v>20.8</v>
      </c>
      <c r="N36">
        <f t="shared" ref="N36:S36" si="49">E36*$B$36</f>
        <v>46.800000000000004</v>
      </c>
      <c r="O36">
        <f t="shared" si="49"/>
        <v>15.600000000000001</v>
      </c>
      <c r="P36">
        <f t="shared" si="49"/>
        <v>5.2</v>
      </c>
      <c r="Q36">
        <f t="shared" si="49"/>
        <v>0</v>
      </c>
      <c r="R36">
        <f t="shared" si="49"/>
        <v>0</v>
      </c>
      <c r="S36">
        <f t="shared" si="49"/>
        <v>0</v>
      </c>
      <c r="T36">
        <f t="shared" si="29"/>
        <v>24</v>
      </c>
      <c r="U36">
        <f t="shared" si="30"/>
        <v>16</v>
      </c>
      <c r="V36">
        <f t="shared" si="31"/>
        <v>19</v>
      </c>
      <c r="W36">
        <f t="shared" si="32"/>
        <v>6</v>
      </c>
      <c r="X36">
        <f t="shared" si="33"/>
        <v>4</v>
      </c>
      <c r="Y36">
        <f t="shared" si="34"/>
        <v>4.75</v>
      </c>
    </row>
    <row r="37" spans="1:25" ht="18">
      <c r="A37" t="s">
        <v>184</v>
      </c>
      <c r="B37">
        <v>6.6</v>
      </c>
      <c r="C37" s="42" t="s">
        <v>2775</v>
      </c>
      <c r="D37" s="16">
        <v>5</v>
      </c>
      <c r="E37" s="16">
        <v>11</v>
      </c>
      <c r="F37" s="16">
        <v>2</v>
      </c>
      <c r="G37" s="16">
        <v>1</v>
      </c>
      <c r="H37" s="16">
        <v>0</v>
      </c>
      <c r="I37" s="16">
        <v>0</v>
      </c>
      <c r="J37" s="16">
        <v>0</v>
      </c>
      <c r="K37" s="42">
        <v>117.15</v>
      </c>
      <c r="L37">
        <f t="shared" si="27"/>
        <v>773.18999999999994</v>
      </c>
      <c r="M37">
        <f>D37*$B$37</f>
        <v>33</v>
      </c>
      <c r="N37">
        <f t="shared" ref="N37:S37" si="50">E37*$B$37</f>
        <v>72.599999999999994</v>
      </c>
      <c r="O37">
        <f t="shared" si="50"/>
        <v>13.2</v>
      </c>
      <c r="P37">
        <f t="shared" si="50"/>
        <v>6.6</v>
      </c>
      <c r="Q37">
        <f t="shared" si="50"/>
        <v>0</v>
      </c>
      <c r="R37">
        <f t="shared" si="50"/>
        <v>0</v>
      </c>
      <c r="S37">
        <f t="shared" si="50"/>
        <v>0</v>
      </c>
      <c r="T37">
        <f t="shared" si="29"/>
        <v>32</v>
      </c>
      <c r="U37">
        <f t="shared" si="30"/>
        <v>24</v>
      </c>
      <c r="V37">
        <f t="shared" si="31"/>
        <v>27</v>
      </c>
      <c r="W37">
        <f t="shared" si="32"/>
        <v>6.4</v>
      </c>
      <c r="X37">
        <f t="shared" si="33"/>
        <v>4.8</v>
      </c>
      <c r="Y37">
        <f t="shared" si="34"/>
        <v>5.4</v>
      </c>
    </row>
    <row r="38" spans="1:25" ht="18">
      <c r="A38" t="s">
        <v>308</v>
      </c>
      <c r="B38">
        <v>1.7</v>
      </c>
      <c r="C38" s="42" t="s">
        <v>2776</v>
      </c>
      <c r="D38" s="16">
        <v>11</v>
      </c>
      <c r="E38" s="16">
        <v>12</v>
      </c>
      <c r="F38" s="16">
        <v>2</v>
      </c>
      <c r="G38" s="16">
        <v>2</v>
      </c>
      <c r="H38" s="16">
        <v>0</v>
      </c>
      <c r="I38" s="16">
        <v>0</v>
      </c>
      <c r="J38" s="16">
        <v>0</v>
      </c>
      <c r="K38" s="42">
        <v>204.23</v>
      </c>
      <c r="L38">
        <f t="shared" si="27"/>
        <v>347.19099999999997</v>
      </c>
      <c r="M38">
        <f>D38*$B$38</f>
        <v>18.7</v>
      </c>
      <c r="N38">
        <f t="shared" ref="N38:S38" si="51">E38*$B$38</f>
        <v>20.399999999999999</v>
      </c>
      <c r="O38">
        <f t="shared" si="51"/>
        <v>3.4</v>
      </c>
      <c r="P38">
        <f t="shared" si="51"/>
        <v>3.4</v>
      </c>
      <c r="Q38">
        <f t="shared" si="51"/>
        <v>0</v>
      </c>
      <c r="R38">
        <f t="shared" si="51"/>
        <v>0</v>
      </c>
      <c r="S38">
        <f t="shared" si="51"/>
        <v>0</v>
      </c>
      <c r="T38">
        <f t="shared" si="29"/>
        <v>62</v>
      </c>
      <c r="U38">
        <f t="shared" si="30"/>
        <v>46</v>
      </c>
      <c r="V38">
        <f t="shared" si="31"/>
        <v>52</v>
      </c>
      <c r="W38">
        <f t="shared" si="32"/>
        <v>5.6363636363636367</v>
      </c>
      <c r="X38">
        <f t="shared" si="33"/>
        <v>4.1818181818181817</v>
      </c>
      <c r="Y38">
        <f t="shared" si="34"/>
        <v>4.7272727272727275</v>
      </c>
    </row>
    <row r="39" spans="1:25" ht="18">
      <c r="A39" t="s">
        <v>307</v>
      </c>
      <c r="B39">
        <v>2.9</v>
      </c>
      <c r="C39" s="42" t="s">
        <v>2777</v>
      </c>
      <c r="D39" s="16">
        <v>9</v>
      </c>
      <c r="E39" s="16">
        <v>11</v>
      </c>
      <c r="F39" s="16">
        <v>3</v>
      </c>
      <c r="G39" s="16">
        <v>1</v>
      </c>
      <c r="H39" s="16">
        <v>0</v>
      </c>
      <c r="I39" s="16">
        <v>0</v>
      </c>
      <c r="J39" s="16">
        <v>0</v>
      </c>
      <c r="K39" s="42">
        <v>181.19</v>
      </c>
      <c r="L39">
        <f t="shared" si="27"/>
        <v>525.45100000000002</v>
      </c>
      <c r="M39">
        <f>D39*$B$39</f>
        <v>26.099999999999998</v>
      </c>
      <c r="N39">
        <f t="shared" ref="N39:S39" si="52">E39*$B$39</f>
        <v>31.9</v>
      </c>
      <c r="O39">
        <f t="shared" si="52"/>
        <v>8.6999999999999993</v>
      </c>
      <c r="P39">
        <f t="shared" si="52"/>
        <v>2.9</v>
      </c>
      <c r="Q39">
        <f t="shared" si="52"/>
        <v>0</v>
      </c>
      <c r="R39">
        <f t="shared" si="52"/>
        <v>0</v>
      </c>
      <c r="S39">
        <f t="shared" si="52"/>
        <v>0</v>
      </c>
      <c r="T39">
        <f t="shared" si="29"/>
        <v>46</v>
      </c>
      <c r="U39">
        <f t="shared" si="30"/>
        <v>38</v>
      </c>
      <c r="V39">
        <f t="shared" si="31"/>
        <v>41</v>
      </c>
      <c r="W39">
        <f t="shared" si="32"/>
        <v>5.1111111111111107</v>
      </c>
      <c r="X39">
        <f t="shared" si="33"/>
        <v>4.2222222222222223</v>
      </c>
      <c r="Y39">
        <f t="shared" si="34"/>
        <v>4.5555555555555554</v>
      </c>
    </row>
    <row r="40" spans="1:25" ht="18">
      <c r="A40" t="s">
        <v>1382</v>
      </c>
      <c r="B40">
        <v>100</v>
      </c>
      <c r="C40" s="42" t="s">
        <v>2751</v>
      </c>
      <c r="D40" s="16">
        <v>10</v>
      </c>
      <c r="E40" s="16">
        <v>12</v>
      </c>
      <c r="F40" s="16">
        <v>13</v>
      </c>
      <c r="G40" s="16">
        <v>5</v>
      </c>
      <c r="H40" s="16">
        <v>3</v>
      </c>
      <c r="I40" s="16">
        <v>0</v>
      </c>
      <c r="J40" s="16">
        <v>-4</v>
      </c>
      <c r="K40" s="42">
        <v>503.15</v>
      </c>
      <c r="L40">
        <f t="shared" si="27"/>
        <v>50315</v>
      </c>
      <c r="M40">
        <f>D40*$B$40</f>
        <v>1000</v>
      </c>
      <c r="N40">
        <f t="shared" ref="N40:S40" si="53">E40*$B$40</f>
        <v>1200</v>
      </c>
      <c r="O40">
        <f t="shared" si="53"/>
        <v>1300</v>
      </c>
      <c r="P40">
        <f t="shared" si="53"/>
        <v>500</v>
      </c>
      <c r="Q40">
        <f t="shared" si="53"/>
        <v>300</v>
      </c>
      <c r="R40">
        <f t="shared" si="53"/>
        <v>0</v>
      </c>
      <c r="S40">
        <f t="shared" si="53"/>
        <v>-400</v>
      </c>
      <c r="T40">
        <f t="shared" si="29"/>
        <v>70</v>
      </c>
      <c r="U40">
        <f t="shared" si="30"/>
        <v>30</v>
      </c>
      <c r="V40">
        <f t="shared" si="31"/>
        <v>45</v>
      </c>
      <c r="W40">
        <f t="shared" si="32"/>
        <v>7</v>
      </c>
      <c r="X40">
        <f t="shared" si="33"/>
        <v>3</v>
      </c>
      <c r="Y40">
        <f t="shared" si="34"/>
        <v>4.5</v>
      </c>
    </row>
    <row r="41" spans="1:25" ht="18">
      <c r="A41" t="s">
        <v>1383</v>
      </c>
      <c r="B41">
        <v>198</v>
      </c>
      <c r="C41" s="42" t="s">
        <v>2756</v>
      </c>
      <c r="D41" s="16">
        <v>10</v>
      </c>
      <c r="E41" s="16">
        <v>12</v>
      </c>
      <c r="F41" s="16">
        <v>14</v>
      </c>
      <c r="G41" s="16">
        <v>5</v>
      </c>
      <c r="H41" s="16">
        <v>3</v>
      </c>
      <c r="I41" s="16">
        <v>0</v>
      </c>
      <c r="J41" s="16">
        <v>-4</v>
      </c>
      <c r="K41" s="42">
        <v>519.15</v>
      </c>
      <c r="L41">
        <f t="shared" si="27"/>
        <v>102791.7</v>
      </c>
      <c r="M41">
        <f>D41*$B$41</f>
        <v>1980</v>
      </c>
      <c r="N41">
        <f t="shared" ref="N41:S41" si="54">E41*$B$41</f>
        <v>2376</v>
      </c>
      <c r="O41">
        <f t="shared" si="54"/>
        <v>2772</v>
      </c>
      <c r="P41">
        <f t="shared" si="54"/>
        <v>990</v>
      </c>
      <c r="Q41">
        <f t="shared" si="54"/>
        <v>594</v>
      </c>
      <c r="R41">
        <f t="shared" si="54"/>
        <v>0</v>
      </c>
      <c r="S41">
        <f t="shared" si="54"/>
        <v>-792</v>
      </c>
      <c r="T41">
        <f t="shared" si="29"/>
        <v>68</v>
      </c>
      <c r="U41">
        <f t="shared" si="30"/>
        <v>28</v>
      </c>
      <c r="V41">
        <f t="shared" si="31"/>
        <v>43</v>
      </c>
      <c r="W41">
        <f t="shared" si="32"/>
        <v>6.8</v>
      </c>
      <c r="X41">
        <f t="shared" si="33"/>
        <v>2.8</v>
      </c>
      <c r="Y41">
        <f t="shared" si="34"/>
        <v>4.3</v>
      </c>
    </row>
    <row r="42" spans="1:25" ht="18">
      <c r="A42" t="s">
        <v>2592</v>
      </c>
      <c r="B42">
        <v>197.8</v>
      </c>
      <c r="C42" s="42" t="s">
        <v>2754</v>
      </c>
      <c r="D42" s="16">
        <v>0</v>
      </c>
      <c r="E42" s="16">
        <v>2</v>
      </c>
      <c r="F42" s="16">
        <v>1</v>
      </c>
      <c r="G42" s="16">
        <v>0</v>
      </c>
      <c r="H42" s="16">
        <v>0</v>
      </c>
      <c r="I42" s="16">
        <v>0</v>
      </c>
      <c r="J42" s="16">
        <v>0</v>
      </c>
      <c r="K42" s="42">
        <v>18.015000000000001</v>
      </c>
      <c r="L42">
        <f t="shared" si="27"/>
        <v>3563.3670000000002</v>
      </c>
      <c r="M42">
        <f>D42*$B$42</f>
        <v>0</v>
      </c>
      <c r="N42">
        <f t="shared" ref="N42:S42" si="55">E42*$B$42</f>
        <v>395.6</v>
      </c>
      <c r="O42">
        <f t="shared" si="55"/>
        <v>197.8</v>
      </c>
      <c r="P42">
        <f t="shared" si="55"/>
        <v>0</v>
      </c>
      <c r="Q42">
        <f t="shared" si="55"/>
        <v>0</v>
      </c>
      <c r="R42">
        <f t="shared" si="55"/>
        <v>0</v>
      </c>
      <c r="S42">
        <f t="shared" si="55"/>
        <v>0</v>
      </c>
      <c r="T42">
        <f t="shared" si="29"/>
        <v>0</v>
      </c>
      <c r="U42">
        <f t="shared" si="30"/>
        <v>0</v>
      </c>
      <c r="V42">
        <f t="shared" si="31"/>
        <v>0</v>
      </c>
      <c r="W42">
        <f t="shared" si="32"/>
        <v>0</v>
      </c>
      <c r="X42">
        <f t="shared" si="33"/>
        <v>0</v>
      </c>
      <c r="Y42">
        <f t="shared" si="34"/>
        <v>0</v>
      </c>
    </row>
    <row r="43" spans="1:25" ht="18">
      <c r="A43" t="s">
        <v>2590</v>
      </c>
      <c r="B43">
        <v>100</v>
      </c>
      <c r="C43" s="42" t="s">
        <v>2778</v>
      </c>
      <c r="D43" s="16">
        <v>10</v>
      </c>
      <c r="E43" s="16">
        <v>12</v>
      </c>
      <c r="F43" s="16">
        <v>7</v>
      </c>
      <c r="G43" s="16">
        <v>5</v>
      </c>
      <c r="H43" s="16">
        <v>1</v>
      </c>
      <c r="I43" s="16">
        <v>0</v>
      </c>
      <c r="J43" s="16">
        <v>-2</v>
      </c>
      <c r="K43" s="42">
        <v>345.21</v>
      </c>
      <c r="L43">
        <f t="shared" si="27"/>
        <v>34521</v>
      </c>
      <c r="M43">
        <f>D43*$B$43</f>
        <v>1000</v>
      </c>
      <c r="N43">
        <f t="shared" ref="N43:S43" si="56">E43*$B$43</f>
        <v>1200</v>
      </c>
      <c r="O43">
        <f t="shared" si="56"/>
        <v>700</v>
      </c>
      <c r="P43">
        <f t="shared" si="56"/>
        <v>500</v>
      </c>
      <c r="Q43">
        <f t="shared" si="56"/>
        <v>100</v>
      </c>
      <c r="R43">
        <f t="shared" si="56"/>
        <v>0</v>
      </c>
      <c r="S43">
        <f t="shared" si="56"/>
        <v>-200</v>
      </c>
      <c r="T43">
        <f t="shared" si="29"/>
        <v>70</v>
      </c>
      <c r="U43">
        <f t="shared" si="30"/>
        <v>30</v>
      </c>
      <c r="V43">
        <f t="shared" si="31"/>
        <v>45</v>
      </c>
      <c r="W43">
        <f t="shared" si="32"/>
        <v>7</v>
      </c>
      <c r="X43">
        <f t="shared" si="33"/>
        <v>3</v>
      </c>
      <c r="Y43">
        <f t="shared" si="34"/>
        <v>4.5</v>
      </c>
    </row>
    <row r="44" spans="1:25" ht="18">
      <c r="A44" t="s">
        <v>2748</v>
      </c>
      <c r="B44">
        <v>100</v>
      </c>
      <c r="C44" s="42" t="s">
        <v>2753</v>
      </c>
      <c r="D44" s="16">
        <v>0</v>
      </c>
      <c r="E44" s="16">
        <v>1</v>
      </c>
      <c r="F44" s="16">
        <v>7</v>
      </c>
      <c r="G44" s="16">
        <v>0</v>
      </c>
      <c r="H44" s="16">
        <v>2</v>
      </c>
      <c r="I44" s="16">
        <v>0</v>
      </c>
      <c r="J44" s="16">
        <v>-3</v>
      </c>
      <c r="K44" s="42">
        <v>174.95</v>
      </c>
      <c r="L44">
        <f t="shared" si="27"/>
        <v>17495</v>
      </c>
      <c r="M44">
        <f>D44*$B$44</f>
        <v>0</v>
      </c>
      <c r="N44">
        <f t="shared" ref="N44:S44" si="57">E44*$B$44</f>
        <v>100</v>
      </c>
      <c r="O44">
        <f t="shared" si="57"/>
        <v>700</v>
      </c>
      <c r="P44">
        <f t="shared" si="57"/>
        <v>0</v>
      </c>
      <c r="Q44">
        <f t="shared" si="57"/>
        <v>200</v>
      </c>
      <c r="R44">
        <f t="shared" si="57"/>
        <v>0</v>
      </c>
      <c r="S44">
        <f t="shared" si="57"/>
        <v>-300</v>
      </c>
      <c r="T44">
        <f t="shared" si="29"/>
        <v>0</v>
      </c>
      <c r="U44">
        <f t="shared" si="30"/>
        <v>0</v>
      </c>
      <c r="V44">
        <f t="shared" si="31"/>
        <v>0</v>
      </c>
      <c r="W44">
        <f t="shared" si="32"/>
        <v>0</v>
      </c>
      <c r="X44">
        <f t="shared" si="33"/>
        <v>0</v>
      </c>
      <c r="Y44">
        <f t="shared" si="34"/>
        <v>0</v>
      </c>
    </row>
    <row r="45" spans="1:25" ht="18">
      <c r="A45" t="s">
        <v>2593</v>
      </c>
      <c r="B45">
        <v>198</v>
      </c>
      <c r="C45" s="42" t="s">
        <v>2779</v>
      </c>
      <c r="D45" s="16">
        <v>10</v>
      </c>
      <c r="E45" s="16">
        <v>12</v>
      </c>
      <c r="F45" s="16">
        <v>11</v>
      </c>
      <c r="G45" s="16">
        <v>5</v>
      </c>
      <c r="H45" s="16">
        <v>2</v>
      </c>
      <c r="I45" s="16">
        <v>0</v>
      </c>
      <c r="J45" s="16">
        <v>-3</v>
      </c>
      <c r="K45" s="42">
        <v>440.18</v>
      </c>
      <c r="L45">
        <f t="shared" si="27"/>
        <v>87155.64</v>
      </c>
      <c r="M45">
        <f>D45*$B$45</f>
        <v>1980</v>
      </c>
      <c r="N45">
        <f t="shared" ref="N45:S45" si="58">E45*$B$45</f>
        <v>2376</v>
      </c>
      <c r="O45">
        <f t="shared" si="58"/>
        <v>2178</v>
      </c>
      <c r="P45">
        <f t="shared" si="58"/>
        <v>990</v>
      </c>
      <c r="Q45">
        <f t="shared" si="58"/>
        <v>396</v>
      </c>
      <c r="R45">
        <f t="shared" si="58"/>
        <v>0</v>
      </c>
      <c r="S45">
        <f t="shared" si="58"/>
        <v>-594</v>
      </c>
      <c r="T45">
        <f t="shared" si="29"/>
        <v>68</v>
      </c>
      <c r="U45">
        <f t="shared" si="30"/>
        <v>28</v>
      </c>
      <c r="V45">
        <f t="shared" si="31"/>
        <v>43</v>
      </c>
      <c r="W45">
        <f t="shared" si="32"/>
        <v>6.8</v>
      </c>
      <c r="X45">
        <f t="shared" si="33"/>
        <v>2.8</v>
      </c>
      <c r="Y45">
        <f t="shared" si="34"/>
        <v>4.3</v>
      </c>
    </row>
    <row r="46" spans="1:25" ht="18">
      <c r="A46" t="s">
        <v>2758</v>
      </c>
      <c r="B46">
        <v>198</v>
      </c>
      <c r="C46" s="42" t="s">
        <v>2780</v>
      </c>
      <c r="D46" s="16">
        <v>0</v>
      </c>
      <c r="E46" s="16">
        <v>1</v>
      </c>
      <c r="F46" s="16">
        <v>4</v>
      </c>
      <c r="G46" s="16">
        <v>0</v>
      </c>
      <c r="H46" s="16">
        <v>1</v>
      </c>
      <c r="I46" s="16">
        <v>0</v>
      </c>
      <c r="J46" s="16">
        <v>-2</v>
      </c>
      <c r="K46" s="42">
        <v>95.978999999999999</v>
      </c>
      <c r="L46">
        <f t="shared" si="27"/>
        <v>19003.842000000001</v>
      </c>
      <c r="M46">
        <f>D46*$B$46</f>
        <v>0</v>
      </c>
      <c r="N46">
        <f t="shared" ref="N46:S46" si="59">E46*$B$46</f>
        <v>198</v>
      </c>
      <c r="O46">
        <f t="shared" si="59"/>
        <v>792</v>
      </c>
      <c r="P46">
        <f t="shared" si="59"/>
        <v>0</v>
      </c>
      <c r="Q46">
        <f t="shared" si="59"/>
        <v>198</v>
      </c>
      <c r="R46">
        <f t="shared" si="59"/>
        <v>0</v>
      </c>
      <c r="S46">
        <f t="shared" si="59"/>
        <v>-396</v>
      </c>
      <c r="T46">
        <f t="shared" si="29"/>
        <v>0</v>
      </c>
      <c r="U46">
        <f t="shared" si="30"/>
        <v>0</v>
      </c>
      <c r="V46">
        <f t="shared" si="31"/>
        <v>0</v>
      </c>
      <c r="W46">
        <f t="shared" si="32"/>
        <v>0</v>
      </c>
      <c r="X46">
        <f t="shared" si="33"/>
        <v>0</v>
      </c>
      <c r="Y46">
        <f t="shared" si="34"/>
        <v>0</v>
      </c>
    </row>
    <row r="47" spans="1:25">
      <c r="A47" t="s">
        <v>2588</v>
      </c>
      <c r="B47">
        <v>298</v>
      </c>
      <c r="C47" s="16" t="s">
        <v>599</v>
      </c>
      <c r="D47" s="16">
        <v>0</v>
      </c>
      <c r="E47" s="16">
        <v>1</v>
      </c>
      <c r="F47" s="16">
        <v>0</v>
      </c>
      <c r="G47" s="16">
        <v>0</v>
      </c>
      <c r="H47" s="16">
        <v>0</v>
      </c>
      <c r="I47" s="16">
        <v>0</v>
      </c>
      <c r="J47" s="16">
        <v>1</v>
      </c>
      <c r="K47" s="42">
        <v>1.0078</v>
      </c>
      <c r="L47">
        <f t="shared" si="27"/>
        <v>300.32440000000003</v>
      </c>
      <c r="M47">
        <f>D47*$B$47</f>
        <v>0</v>
      </c>
      <c r="N47">
        <f t="shared" ref="N47:S47" si="60">E47*$B$47</f>
        <v>298</v>
      </c>
      <c r="O47">
        <f t="shared" si="60"/>
        <v>0</v>
      </c>
      <c r="P47">
        <f t="shared" si="60"/>
        <v>0</v>
      </c>
      <c r="Q47">
        <f t="shared" si="60"/>
        <v>0</v>
      </c>
      <c r="R47">
        <f t="shared" si="60"/>
        <v>0</v>
      </c>
      <c r="S47">
        <f t="shared" si="60"/>
        <v>298</v>
      </c>
      <c r="T47">
        <f t="shared" si="29"/>
        <v>0</v>
      </c>
      <c r="U47">
        <f t="shared" si="30"/>
        <v>0</v>
      </c>
      <c r="V47">
        <f t="shared" si="31"/>
        <v>0</v>
      </c>
      <c r="W47">
        <f t="shared" si="32"/>
        <v>0</v>
      </c>
      <c r="X47">
        <f t="shared" si="33"/>
        <v>0</v>
      </c>
      <c r="Y47">
        <f t="shared" si="34"/>
        <v>0</v>
      </c>
    </row>
    <row r="49" spans="1:25" ht="18">
      <c r="A49" t="s">
        <v>3549</v>
      </c>
      <c r="C49" s="42" t="s">
        <v>3445</v>
      </c>
      <c r="L49">
        <f t="shared" ref="L49:S49" si="61">SUM(L20:L42)-SUM(L43:L47)</f>
        <v>10925.529899999965</v>
      </c>
      <c r="M49">
        <f t="shared" si="61"/>
        <v>485</v>
      </c>
      <c r="N49">
        <f t="shared" si="61"/>
        <v>761.39999999999964</v>
      </c>
      <c r="O49">
        <f t="shared" si="61"/>
        <v>145.60000000000036</v>
      </c>
      <c r="P49">
        <f t="shared" si="61"/>
        <v>136.20000000000005</v>
      </c>
      <c r="Q49">
        <f t="shared" si="61"/>
        <v>0</v>
      </c>
      <c r="R49">
        <f t="shared" si="61"/>
        <v>3</v>
      </c>
      <c r="S49">
        <f t="shared" si="61"/>
        <v>-1.4000000000000909</v>
      </c>
      <c r="T49">
        <f>(4*M49+N49-2*O49+5*P49+5*Q49+6*R49-S49)</f>
        <v>3110.599999999999</v>
      </c>
      <c r="U49">
        <f>(4*M49+N49-2*O49-3*P49+5*Q49+6*R49-S49)</f>
        <v>2020.9999999999989</v>
      </c>
      <c r="V49">
        <f>(4*M49+N49-2*O49+0*P49+5*Q49+6*R49-S49)</f>
        <v>2429.599999999999</v>
      </c>
      <c r="W49">
        <f>IF(M49=0,T49,T49/M49)</f>
        <v>6.4136082474226788</v>
      </c>
      <c r="X49">
        <f>IF(M49=0,U49,U49/M49)</f>
        <v>4.1670103092783481</v>
      </c>
      <c r="Y49">
        <f>IF(M49=0,V49,V49/M49)</f>
        <v>5.0094845360824722</v>
      </c>
    </row>
    <row r="51" spans="1:25" ht="18.75">
      <c r="A51" s="1" t="s">
        <v>1390</v>
      </c>
      <c r="B51" s="1" t="s">
        <v>2</v>
      </c>
      <c r="C51" s="1" t="s">
        <v>2744</v>
      </c>
      <c r="D51" s="3" t="s">
        <v>10</v>
      </c>
      <c r="E51" s="3" t="s">
        <v>599</v>
      </c>
      <c r="F51" s="3" t="s">
        <v>2745</v>
      </c>
      <c r="G51" s="3" t="s">
        <v>12</v>
      </c>
      <c r="H51" s="3" t="s">
        <v>1010</v>
      </c>
      <c r="I51" s="3" t="s">
        <v>11</v>
      </c>
      <c r="J51" s="3" t="s">
        <v>2746</v>
      </c>
      <c r="K51" s="3" t="s">
        <v>2747</v>
      </c>
      <c r="L51" s="3"/>
      <c r="M51" s="3" t="s">
        <v>10</v>
      </c>
      <c r="N51" s="3" t="s">
        <v>599</v>
      </c>
      <c r="O51" s="3" t="s">
        <v>2745</v>
      </c>
      <c r="P51" s="3" t="s">
        <v>12</v>
      </c>
      <c r="Q51" s="3" t="s">
        <v>1010</v>
      </c>
      <c r="R51" s="3" t="s">
        <v>11</v>
      </c>
      <c r="S51" s="3" t="s">
        <v>2746</v>
      </c>
      <c r="T51" s="1" t="s">
        <v>3772</v>
      </c>
      <c r="U51" s="1" t="s">
        <v>3773</v>
      </c>
      <c r="V51" s="1" t="s">
        <v>3774</v>
      </c>
      <c r="W51" s="1" t="s">
        <v>3775</v>
      </c>
      <c r="X51" s="1" t="s">
        <v>3776</v>
      </c>
      <c r="Y51" s="1" t="s">
        <v>3777</v>
      </c>
    </row>
    <row r="52" spans="1:25" ht="18">
      <c r="A52" t="s">
        <v>2869</v>
      </c>
      <c r="B52">
        <v>4.7600000000000003E-2</v>
      </c>
      <c r="C52" t="s">
        <v>3763</v>
      </c>
      <c r="D52" s="16">
        <v>39.237200000000001</v>
      </c>
      <c r="E52" s="16">
        <v>75.031199999999998</v>
      </c>
      <c r="F52" s="16">
        <v>10</v>
      </c>
      <c r="G52" s="16">
        <v>0</v>
      </c>
      <c r="H52" s="16">
        <v>1</v>
      </c>
      <c r="I52" s="16">
        <v>0</v>
      </c>
      <c r="J52" s="16">
        <v>-1</v>
      </c>
      <c r="K52" s="16">
        <v>217.98000000000002</v>
      </c>
      <c r="M52">
        <f>D52*$B$52</f>
        <v>1.8676907200000001</v>
      </c>
      <c r="N52">
        <f t="shared" ref="N52:S52" si="62">E52*$B$52</f>
        <v>3.5714851200000002</v>
      </c>
      <c r="O52">
        <f t="shared" si="62"/>
        <v>0.47600000000000003</v>
      </c>
      <c r="P52">
        <f t="shared" si="62"/>
        <v>0</v>
      </c>
      <c r="Q52">
        <f t="shared" si="62"/>
        <v>4.7600000000000003E-2</v>
      </c>
      <c r="R52">
        <f t="shared" si="62"/>
        <v>0</v>
      </c>
      <c r="S52">
        <f t="shared" si="62"/>
        <v>-4.7600000000000003E-2</v>
      </c>
      <c r="T52">
        <f>(4*D52+E52-2*F52+5*G52+5*H52+6*I52-J52)</f>
        <v>217.98000000000002</v>
      </c>
      <c r="U52">
        <f>(4*D52+E52-2*F52-3*G52+5*H52+6*I52-J52)</f>
        <v>217.98000000000002</v>
      </c>
      <c r="V52">
        <f>(4*D52+E52-2*F52+0*G52+5*H52+6*I52-J52)</f>
        <v>217.98000000000002</v>
      </c>
      <c r="W52">
        <f>IF(D52=0,T52,T52/D52)</f>
        <v>5.5554422843627984</v>
      </c>
      <c r="X52" s="40">
        <f>IF(D52=0,U52,U52/D52)</f>
        <v>5.5554422843627984</v>
      </c>
      <c r="Y52" s="40">
        <f>IF(D52=0,V52,V52/D52)</f>
        <v>5.5554422843627984</v>
      </c>
    </row>
    <row r="53" spans="1:25" ht="16.5">
      <c r="A53" t="s">
        <v>2870</v>
      </c>
      <c r="B53">
        <v>0.1429</v>
      </c>
      <c r="C53" s="43" t="s">
        <v>3765</v>
      </c>
      <c r="D53" s="16">
        <v>42.237200000000001</v>
      </c>
      <c r="E53" s="16">
        <v>78.031199999999998</v>
      </c>
      <c r="F53" s="16">
        <v>12</v>
      </c>
      <c r="G53" s="16">
        <v>0</v>
      </c>
      <c r="H53" s="16">
        <v>0</v>
      </c>
      <c r="I53" s="16">
        <v>1</v>
      </c>
      <c r="J53" s="16">
        <v>-1</v>
      </c>
      <c r="K53" s="16">
        <v>229.98000000000002</v>
      </c>
      <c r="M53">
        <f>D53*$B$53</f>
        <v>6.0356958800000005</v>
      </c>
      <c r="N53">
        <f t="shared" ref="N53:S53" si="63">E53*$B$53</f>
        <v>11.150658479999999</v>
      </c>
      <c r="O53">
        <f t="shared" si="63"/>
        <v>1.7147999999999999</v>
      </c>
      <c r="P53">
        <f t="shared" si="63"/>
        <v>0</v>
      </c>
      <c r="Q53">
        <f t="shared" si="63"/>
        <v>0</v>
      </c>
      <c r="R53">
        <f t="shared" si="63"/>
        <v>0.1429</v>
      </c>
      <c r="S53">
        <f t="shared" si="63"/>
        <v>-0.1429</v>
      </c>
      <c r="T53">
        <f t="shared" ref="T53:T55" si="64">(4*D53+E53-2*F53+5*G53+5*H53+6*I53-J53)</f>
        <v>229.98000000000002</v>
      </c>
      <c r="U53">
        <f t="shared" ref="U53:U55" si="65">(4*D53+E53-2*F53-3*G53+5*H53+6*I53-J53)</f>
        <v>229.98000000000002</v>
      </c>
      <c r="V53">
        <f t="shared" ref="V53:V55" si="66">(4*D53+E53-2*F53+0*G53+5*H53+6*I53-J53)</f>
        <v>229.98000000000002</v>
      </c>
      <c r="W53">
        <f t="shared" ref="W53:W55" si="67">IF(D53=0,T53,T53/D53)</f>
        <v>5.4449632077883949</v>
      </c>
      <c r="X53" s="40">
        <f t="shared" ref="X53:X55" si="68">IF(D53=0,U53,U53/D53)</f>
        <v>5.4449632077883949</v>
      </c>
      <c r="Y53" s="40">
        <f t="shared" ref="Y53:Y55" si="69">IF(D53=0,V53,V53/D53)</f>
        <v>5.4449632077883949</v>
      </c>
    </row>
    <row r="54" spans="1:25" ht="18">
      <c r="A54" t="s">
        <v>3338</v>
      </c>
      <c r="B54">
        <v>0.66659999999999997</v>
      </c>
      <c r="C54" s="42" t="s">
        <v>3759</v>
      </c>
      <c r="D54" s="16">
        <v>42.237200000000001</v>
      </c>
      <c r="E54" s="16">
        <v>79.031199999999998</v>
      </c>
      <c r="F54" s="16">
        <v>10</v>
      </c>
      <c r="G54" s="16">
        <v>0</v>
      </c>
      <c r="H54" s="16">
        <v>0</v>
      </c>
      <c r="I54" s="16">
        <v>0</v>
      </c>
      <c r="J54" s="16">
        <v>0</v>
      </c>
      <c r="K54" s="16">
        <v>227.98000000000002</v>
      </c>
      <c r="M54">
        <f>D54*$B$54</f>
        <v>28.155317520000001</v>
      </c>
      <c r="N54">
        <f t="shared" ref="N54:S54" si="70">E54*$B$54</f>
        <v>52.682197919999993</v>
      </c>
      <c r="O54">
        <f t="shared" si="70"/>
        <v>6.6659999999999995</v>
      </c>
      <c r="P54">
        <f t="shared" si="70"/>
        <v>0</v>
      </c>
      <c r="Q54">
        <f t="shared" si="70"/>
        <v>0</v>
      </c>
      <c r="R54">
        <f t="shared" si="70"/>
        <v>0</v>
      </c>
      <c r="S54">
        <f t="shared" si="70"/>
        <v>0</v>
      </c>
      <c r="T54">
        <f t="shared" si="64"/>
        <v>227.98000000000002</v>
      </c>
      <c r="U54">
        <f t="shared" si="65"/>
        <v>227.98000000000002</v>
      </c>
      <c r="V54">
        <f t="shared" si="66"/>
        <v>227.98000000000002</v>
      </c>
      <c r="W54">
        <f t="shared" si="67"/>
        <v>5.3976115841012193</v>
      </c>
      <c r="X54" s="40">
        <f t="shared" si="68"/>
        <v>5.3976115841012193</v>
      </c>
      <c r="Y54" s="40">
        <f t="shared" si="69"/>
        <v>5.3976115841012193</v>
      </c>
    </row>
    <row r="55" spans="1:25" ht="18">
      <c r="A55" t="s">
        <v>2871</v>
      </c>
      <c r="B55">
        <v>0.1429</v>
      </c>
      <c r="C55" s="42" t="s">
        <v>3762</v>
      </c>
      <c r="D55" s="16">
        <v>48.237200000000001</v>
      </c>
      <c r="E55" s="16">
        <v>89.031199999999998</v>
      </c>
      <c r="F55" s="16">
        <v>15</v>
      </c>
      <c r="G55" s="16">
        <v>0</v>
      </c>
      <c r="H55" s="16">
        <v>0</v>
      </c>
      <c r="I55" s="16">
        <v>0</v>
      </c>
      <c r="J55" s="16">
        <v>0</v>
      </c>
      <c r="K55" s="16">
        <v>251.98000000000002</v>
      </c>
      <c r="M55">
        <f>D55*$B$55</f>
        <v>6.8930958799999997</v>
      </c>
      <c r="N55">
        <f t="shared" ref="N55:S55" si="71">E55*$B$55</f>
        <v>12.72255848</v>
      </c>
      <c r="O55">
        <f t="shared" si="71"/>
        <v>2.1435</v>
      </c>
      <c r="P55">
        <f t="shared" si="71"/>
        <v>0</v>
      </c>
      <c r="Q55">
        <f t="shared" si="71"/>
        <v>0</v>
      </c>
      <c r="R55">
        <f t="shared" si="71"/>
        <v>0</v>
      </c>
      <c r="S55">
        <f t="shared" si="71"/>
        <v>0</v>
      </c>
      <c r="T55">
        <f t="shared" si="64"/>
        <v>251.98000000000002</v>
      </c>
      <c r="U55">
        <f t="shared" si="65"/>
        <v>251.98000000000002</v>
      </c>
      <c r="V55">
        <f t="shared" si="66"/>
        <v>251.98000000000002</v>
      </c>
      <c r="W55">
        <f t="shared" si="67"/>
        <v>5.223769207167912</v>
      </c>
      <c r="X55" s="40">
        <f t="shared" si="68"/>
        <v>5.223769207167912</v>
      </c>
      <c r="Y55" s="40">
        <f t="shared" si="69"/>
        <v>5.223769207167912</v>
      </c>
    </row>
    <row r="56" spans="1:25">
      <c r="C56" s="42"/>
      <c r="D56" s="16"/>
      <c r="E56" s="16"/>
      <c r="F56" s="16"/>
      <c r="G56" s="16"/>
      <c r="H56" s="16"/>
      <c r="I56" s="16"/>
      <c r="J56" s="16"/>
      <c r="X56" s="40"/>
      <c r="Y56" s="40"/>
    </row>
    <row r="57" spans="1:25" ht="18">
      <c r="A57" t="s">
        <v>3550</v>
      </c>
      <c r="C57" s="42" t="s">
        <v>3552</v>
      </c>
      <c r="D57" s="16"/>
      <c r="E57" s="16"/>
      <c r="F57" s="16"/>
      <c r="G57" s="16"/>
      <c r="H57" s="16"/>
      <c r="I57" s="16"/>
      <c r="J57" s="16"/>
      <c r="M57">
        <f>SUM(M52:M55)</f>
        <v>42.951799999999999</v>
      </c>
      <c r="N57">
        <f t="shared" ref="N57:S57" si="72">SUM(N52:N55)</f>
        <v>80.126899999999992</v>
      </c>
      <c r="O57">
        <f t="shared" si="72"/>
        <v>11.000299999999999</v>
      </c>
      <c r="P57">
        <f t="shared" si="72"/>
        <v>0</v>
      </c>
      <c r="Q57">
        <f t="shared" si="72"/>
        <v>4.7600000000000003E-2</v>
      </c>
      <c r="R57">
        <f t="shared" si="72"/>
        <v>0.1429</v>
      </c>
      <c r="S57">
        <f t="shared" si="72"/>
        <v>-0.1905</v>
      </c>
      <c r="T57">
        <f>(4*M57+N57-2*O57+5*P57+5*Q57+6*R57-S57)</f>
        <v>231.21940000000001</v>
      </c>
      <c r="U57">
        <f>(4*M57+N57-2*O57-3*P57+5*Q57+6*R57-S57)</f>
        <v>231.21940000000001</v>
      </c>
      <c r="V57">
        <f>(4*M57+N57-2*O57+0*P57+5*Q57+6*R57-S57)</f>
        <v>231.21940000000001</v>
      </c>
      <c r="W57">
        <f>IF(M57=0,T57,T57/M57)</f>
        <v>5.3832295736150755</v>
      </c>
      <c r="X57" s="40">
        <f>IF(M57=0,U57,U57/M57)</f>
        <v>5.3832295736150755</v>
      </c>
      <c r="Y57" s="40">
        <f>IF(M57=0,V57,V57/M57)</f>
        <v>5.3832295736150755</v>
      </c>
    </row>
    <row r="59" spans="1:25" ht="18.75">
      <c r="A59" s="1" t="s">
        <v>2781</v>
      </c>
      <c r="B59" s="1" t="s">
        <v>2</v>
      </c>
      <c r="C59" s="1" t="s">
        <v>2744</v>
      </c>
      <c r="D59" s="3" t="s">
        <v>10</v>
      </c>
      <c r="E59" s="3" t="s">
        <v>599</v>
      </c>
      <c r="F59" s="3" t="s">
        <v>2745</v>
      </c>
      <c r="G59" s="3" t="s">
        <v>12</v>
      </c>
      <c r="H59" s="3" t="s">
        <v>1010</v>
      </c>
      <c r="I59" s="3" t="s">
        <v>11</v>
      </c>
      <c r="J59" s="3" t="s">
        <v>2746</v>
      </c>
      <c r="K59" s="3" t="s">
        <v>2747</v>
      </c>
      <c r="L59" s="3"/>
      <c r="M59" s="3" t="s">
        <v>10</v>
      </c>
      <c r="N59" s="3" t="s">
        <v>599</v>
      </c>
      <c r="O59" s="3" t="s">
        <v>2745</v>
      </c>
      <c r="P59" s="3" t="s">
        <v>12</v>
      </c>
      <c r="Q59" s="3" t="s">
        <v>1010</v>
      </c>
      <c r="R59" s="3" t="s">
        <v>11</v>
      </c>
      <c r="S59" s="3" t="s">
        <v>2746</v>
      </c>
      <c r="T59" s="1" t="s">
        <v>3772</v>
      </c>
      <c r="U59" s="1" t="s">
        <v>3773</v>
      </c>
      <c r="V59" s="1" t="s">
        <v>3774</v>
      </c>
      <c r="W59" s="1" t="s">
        <v>3775</v>
      </c>
      <c r="X59" s="1" t="s">
        <v>3776</v>
      </c>
      <c r="Y59" s="1" t="s">
        <v>3777</v>
      </c>
    </row>
    <row r="60" spans="1:25" ht="18">
      <c r="A60" t="s">
        <v>2782</v>
      </c>
      <c r="B60">
        <v>10</v>
      </c>
      <c r="C60" s="42" t="s">
        <v>2787</v>
      </c>
      <c r="D60" s="16">
        <v>6</v>
      </c>
      <c r="E60" s="16">
        <v>11</v>
      </c>
      <c r="F60" s="16">
        <v>9</v>
      </c>
      <c r="G60" s="16">
        <v>0</v>
      </c>
      <c r="H60" s="16">
        <v>1</v>
      </c>
      <c r="I60" s="16">
        <v>0</v>
      </c>
      <c r="J60" s="16">
        <v>-2</v>
      </c>
      <c r="K60" s="42">
        <v>258.12</v>
      </c>
      <c r="L60">
        <f>K60*B60</f>
        <v>2581.1999999999998</v>
      </c>
      <c r="M60">
        <f>D60*$B$60</f>
        <v>60</v>
      </c>
      <c r="N60">
        <f t="shared" ref="N60:S60" si="73">E60*$B$60</f>
        <v>110</v>
      </c>
      <c r="O60">
        <f t="shared" si="73"/>
        <v>90</v>
      </c>
      <c r="P60">
        <f t="shared" si="73"/>
        <v>0</v>
      </c>
      <c r="Q60">
        <f t="shared" si="73"/>
        <v>10</v>
      </c>
      <c r="R60">
        <f t="shared" si="73"/>
        <v>0</v>
      </c>
      <c r="S60">
        <f t="shared" si="73"/>
        <v>-20</v>
      </c>
      <c r="T60">
        <f>(4*D60+E60-2*F60+5*G60+5*H60+6*I60-J60)</f>
        <v>24</v>
      </c>
      <c r="U60">
        <f>(4*D60+E60-2*F60-3*G60+5*H60+6*I60-J60)</f>
        <v>24</v>
      </c>
      <c r="V60">
        <f>(4*D60+E60-2*F60+0*G60+5*H60+6*I60-J60)</f>
        <v>24</v>
      </c>
      <c r="W60">
        <f>IF(D60=0,T60,T60/D60)</f>
        <v>4</v>
      </c>
      <c r="X60">
        <f>IF(D60=0,U60,U60/D60)</f>
        <v>4</v>
      </c>
      <c r="Y60">
        <f>IF(D60=0,V60,V60/D60)</f>
        <v>4</v>
      </c>
    </row>
    <row r="61" spans="1:25" ht="18">
      <c r="A61" t="s">
        <v>1382</v>
      </c>
      <c r="B61">
        <v>10</v>
      </c>
      <c r="C61" s="42" t="s">
        <v>2751</v>
      </c>
      <c r="D61" s="16">
        <v>10</v>
      </c>
      <c r="E61" s="16">
        <v>12</v>
      </c>
      <c r="F61" s="16">
        <v>13</v>
      </c>
      <c r="G61" s="16">
        <v>5</v>
      </c>
      <c r="H61" s="16">
        <v>3</v>
      </c>
      <c r="I61" s="16">
        <v>0</v>
      </c>
      <c r="J61" s="16">
        <v>-4</v>
      </c>
      <c r="K61" s="42">
        <v>503.15</v>
      </c>
      <c r="L61">
        <f t="shared" ref="L61:L63" si="74">K61*B61</f>
        <v>5031.5</v>
      </c>
      <c r="M61">
        <f>D61*$B$61</f>
        <v>100</v>
      </c>
      <c r="N61">
        <f t="shared" ref="N61:S61" si="75">E61*$B$61</f>
        <v>120</v>
      </c>
      <c r="O61">
        <f t="shared" si="75"/>
        <v>130</v>
      </c>
      <c r="P61">
        <f t="shared" si="75"/>
        <v>50</v>
      </c>
      <c r="Q61">
        <f t="shared" si="75"/>
        <v>30</v>
      </c>
      <c r="R61">
        <f t="shared" si="75"/>
        <v>0</v>
      </c>
      <c r="S61">
        <f t="shared" si="75"/>
        <v>-40</v>
      </c>
      <c r="T61">
        <f t="shared" ref="T61:T63" si="76">(4*D61+E61-2*F61+5*G61+5*H61+6*I61-J61)</f>
        <v>70</v>
      </c>
      <c r="U61">
        <f t="shared" ref="U61:U63" si="77">(4*D61+E61-2*F61-3*G61+5*H61+6*I61-J61)</f>
        <v>30</v>
      </c>
      <c r="V61">
        <f t="shared" ref="V61:V63" si="78">(4*D61+E61-2*F61+0*G61+5*H61+6*I61-J61)</f>
        <v>45</v>
      </c>
      <c r="W61">
        <f t="shared" ref="W61:W63" si="79">IF(D61=0,T61,T61/D61)</f>
        <v>7</v>
      </c>
      <c r="X61">
        <f t="shared" ref="X61:X63" si="80">IF(D61=0,U61,U61/D61)</f>
        <v>3</v>
      </c>
      <c r="Y61">
        <f t="shared" ref="Y61:Y63" si="81">IF(D61=0,V61,V61/D61)</f>
        <v>4.5</v>
      </c>
    </row>
    <row r="62" spans="1:25" ht="19.5">
      <c r="A62" t="s">
        <v>2589</v>
      </c>
      <c r="B62">
        <v>10</v>
      </c>
      <c r="C62" s="43" t="s">
        <v>2874</v>
      </c>
      <c r="D62">
        <v>10</v>
      </c>
      <c r="E62">
        <v>12</v>
      </c>
      <c r="F62">
        <v>10</v>
      </c>
      <c r="G62">
        <v>5</v>
      </c>
      <c r="H62">
        <v>2</v>
      </c>
      <c r="I62">
        <v>0</v>
      </c>
      <c r="J62" s="16">
        <v>-2</v>
      </c>
      <c r="K62" s="42">
        <v>95.978999999999999</v>
      </c>
      <c r="L62">
        <f t="shared" si="74"/>
        <v>959.79</v>
      </c>
      <c r="M62">
        <f>D62*$B$62</f>
        <v>100</v>
      </c>
      <c r="N62">
        <f t="shared" ref="N62:S62" si="82">E62*$B$62</f>
        <v>120</v>
      </c>
      <c r="O62">
        <f t="shared" si="82"/>
        <v>100</v>
      </c>
      <c r="P62">
        <f t="shared" si="82"/>
        <v>50</v>
      </c>
      <c r="Q62">
        <f t="shared" si="82"/>
        <v>20</v>
      </c>
      <c r="R62">
        <f t="shared" si="82"/>
        <v>0</v>
      </c>
      <c r="S62">
        <f t="shared" si="82"/>
        <v>-20</v>
      </c>
      <c r="T62">
        <f t="shared" si="76"/>
        <v>69</v>
      </c>
      <c r="U62">
        <f t="shared" si="77"/>
        <v>29</v>
      </c>
      <c r="V62">
        <f t="shared" si="78"/>
        <v>44</v>
      </c>
      <c r="W62">
        <f t="shared" si="79"/>
        <v>6.9</v>
      </c>
      <c r="X62">
        <f t="shared" si="80"/>
        <v>2.9</v>
      </c>
      <c r="Y62">
        <f t="shared" si="81"/>
        <v>4.4000000000000004</v>
      </c>
    </row>
    <row r="63" spans="1:25" ht="18">
      <c r="A63" t="s">
        <v>2748</v>
      </c>
      <c r="B63">
        <v>10</v>
      </c>
      <c r="C63" s="42" t="s">
        <v>2753</v>
      </c>
      <c r="D63" s="16">
        <v>0</v>
      </c>
      <c r="E63" s="16">
        <v>1</v>
      </c>
      <c r="F63" s="16">
        <v>7</v>
      </c>
      <c r="G63" s="16">
        <v>0</v>
      </c>
      <c r="H63" s="16">
        <v>2</v>
      </c>
      <c r="I63" s="16">
        <v>0</v>
      </c>
      <c r="J63" s="16">
        <v>-3</v>
      </c>
      <c r="K63" s="42">
        <v>174.95</v>
      </c>
      <c r="L63">
        <f t="shared" si="74"/>
        <v>1749.5</v>
      </c>
      <c r="M63">
        <f>D63*$B$63</f>
        <v>0</v>
      </c>
      <c r="N63">
        <f t="shared" ref="N63:S63" si="83">E63*$B$63</f>
        <v>10</v>
      </c>
      <c r="O63">
        <f t="shared" si="83"/>
        <v>70</v>
      </c>
      <c r="P63">
        <f t="shared" si="83"/>
        <v>0</v>
      </c>
      <c r="Q63">
        <f t="shared" si="83"/>
        <v>20</v>
      </c>
      <c r="R63">
        <f t="shared" si="83"/>
        <v>0</v>
      </c>
      <c r="S63">
        <f t="shared" si="83"/>
        <v>-30</v>
      </c>
      <c r="T63">
        <f t="shared" si="76"/>
        <v>0</v>
      </c>
      <c r="U63">
        <f t="shared" si="77"/>
        <v>0</v>
      </c>
      <c r="V63">
        <f t="shared" si="78"/>
        <v>0</v>
      </c>
      <c r="W63">
        <f t="shared" si="79"/>
        <v>0</v>
      </c>
      <c r="X63">
        <f t="shared" si="80"/>
        <v>0</v>
      </c>
      <c r="Y63">
        <f t="shared" si="81"/>
        <v>0</v>
      </c>
    </row>
    <row r="65" spans="1:29" ht="18">
      <c r="A65" t="s">
        <v>3551</v>
      </c>
      <c r="C65" s="42" t="s">
        <v>3446</v>
      </c>
      <c r="L65">
        <f>L60+L61-(L62+L63)</f>
        <v>4903.41</v>
      </c>
      <c r="M65">
        <f>M60+M61-(M62+M63)</f>
        <v>60</v>
      </c>
      <c r="N65">
        <f t="shared" ref="N65:R65" si="84">N60+N61-(N62+N63)</f>
        <v>100</v>
      </c>
      <c r="O65">
        <f t="shared" si="84"/>
        <v>50</v>
      </c>
      <c r="P65">
        <f t="shared" si="84"/>
        <v>0</v>
      </c>
      <c r="Q65">
        <f t="shared" si="84"/>
        <v>0</v>
      </c>
      <c r="R65">
        <f t="shared" si="84"/>
        <v>0</v>
      </c>
      <c r="S65">
        <v>0</v>
      </c>
      <c r="T65">
        <f>(4*M65+N65-2*O65+5*P65+5*Q65+6*R65-S65)</f>
        <v>240</v>
      </c>
      <c r="U65">
        <f>(4*M65+N65-2*O65-3*P65+5*Q65+6*R65-S65)</f>
        <v>240</v>
      </c>
      <c r="V65">
        <f>(4*M65+N65-2*O65+0*P65+5*Q65+6*R65-S65)</f>
        <v>240</v>
      </c>
      <c r="W65">
        <f>IF(M65=0,T65,T65/M65)</f>
        <v>4</v>
      </c>
      <c r="X65">
        <f>IF(M65=0,U65,U65/M65)</f>
        <v>4</v>
      </c>
      <c r="Y65">
        <f>IF(M65=0,V65,V65/M65)</f>
        <v>4</v>
      </c>
    </row>
    <row r="67" spans="1:29">
      <c r="A67" s="1" t="s">
        <v>2783</v>
      </c>
      <c r="B67" s="1" t="s">
        <v>2784</v>
      </c>
      <c r="C67" s="12"/>
      <c r="D67" s="2"/>
      <c r="E67" s="1" t="s">
        <v>2798</v>
      </c>
      <c r="F67" s="1" t="s">
        <v>2785</v>
      </c>
      <c r="G67" s="1"/>
      <c r="H67" s="1" t="s">
        <v>2799</v>
      </c>
      <c r="I67" s="1"/>
      <c r="J67" s="1" t="s">
        <v>2799</v>
      </c>
      <c r="K67" s="2"/>
      <c r="L67" s="2"/>
      <c r="M67" s="1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1:29">
      <c r="A68" t="s">
        <v>14</v>
      </c>
      <c r="B68">
        <v>4.0000000000000001E-3</v>
      </c>
      <c r="C68" s="16">
        <f t="shared" ref="C68:C73" si="85">B68/$B$74</f>
        <v>4.004004004004004E-3</v>
      </c>
      <c r="D68">
        <v>4.0000000000000001E-3</v>
      </c>
      <c r="E68" s="16">
        <f>(M8*M68)+(N8*M69)+(O8*M70)+(P8*M71)+(Q8*M72)</f>
        <v>3079.5976599999999</v>
      </c>
      <c r="F68">
        <f>D68/E68</f>
        <v>1.2988709700474314E-6</v>
      </c>
      <c r="H68">
        <f>F68*10^3</f>
        <v>1.2988709700474314E-3</v>
      </c>
      <c r="J68" s="38">
        <v>1.299E-3</v>
      </c>
      <c r="K68"/>
      <c r="L68" t="s">
        <v>10</v>
      </c>
      <c r="M68" s="16">
        <v>12.010999999999999</v>
      </c>
    </row>
    <row r="69" spans="1:29">
      <c r="A69" t="s">
        <v>1391</v>
      </c>
      <c r="B69">
        <v>0.16600000000000001</v>
      </c>
      <c r="C69" s="16">
        <f t="shared" si="85"/>
        <v>0.16616616616616617</v>
      </c>
      <c r="D69">
        <v>0.16600000000000001</v>
      </c>
      <c r="E69" s="16">
        <f>(M17*M68)+(N17*M69)+(O17*M70)+(P17*M71)+(Q17*M72)</f>
        <v>3187.0155299999997</v>
      </c>
      <c r="F69">
        <f t="shared" ref="F69:F73" si="86">D69/E69</f>
        <v>5.2086348007221675E-5</v>
      </c>
      <c r="H69">
        <f t="shared" ref="H69:H73" si="87">F69*10^3</f>
        <v>5.2086348007221672E-2</v>
      </c>
      <c r="J69" s="38">
        <v>5.1639999999999998E-2</v>
      </c>
      <c r="K69"/>
      <c r="L69" t="s">
        <v>599</v>
      </c>
      <c r="M69" s="16">
        <v>1.008</v>
      </c>
    </row>
    <row r="70" spans="1:29">
      <c r="A70" t="s">
        <v>1392</v>
      </c>
      <c r="B70">
        <v>0.63200000000000001</v>
      </c>
      <c r="C70" s="16">
        <f t="shared" si="85"/>
        <v>0.63263263263263259</v>
      </c>
      <c r="D70">
        <v>0.63300000000000001</v>
      </c>
      <c r="E70" s="16">
        <f>(M49*M68)+(N49*M69)+(O49*M70)+(P49*M71)+(R49*M73)</f>
        <v>10926.214000000007</v>
      </c>
      <c r="F70">
        <f t="shared" si="86"/>
        <v>5.7934065724870443E-5</v>
      </c>
      <c r="H70">
        <f t="shared" si="87"/>
        <v>5.7934065724870441E-2</v>
      </c>
      <c r="J70" s="38">
        <v>5.7930000000000002E-2</v>
      </c>
      <c r="K70"/>
      <c r="L70" t="s">
        <v>2745</v>
      </c>
      <c r="M70" s="16">
        <v>15.999000000000001</v>
      </c>
    </row>
    <row r="71" spans="1:29">
      <c r="A71" t="s">
        <v>1390</v>
      </c>
      <c r="B71">
        <v>0.16600000000000001</v>
      </c>
      <c r="C71" s="16">
        <f t="shared" si="85"/>
        <v>0.16616616616616617</v>
      </c>
      <c r="D71">
        <v>0.16600000000000001</v>
      </c>
      <c r="E71" s="16">
        <f>(M57*M68)+(N57*M69)+(O57*M70)+(Q57*M72)+(R57*M73)</f>
        <v>778.71147349999978</v>
      </c>
      <c r="F71">
        <f>D71/E71</f>
        <v>2.1317266490744732E-4</v>
      </c>
      <c r="H71">
        <f t="shared" si="87"/>
        <v>0.21317266490744732</v>
      </c>
      <c r="J71" s="38">
        <v>0.21909999999999999</v>
      </c>
      <c r="K71"/>
      <c r="L71" t="s">
        <v>12</v>
      </c>
      <c r="M71" s="16">
        <v>14.007</v>
      </c>
    </row>
    <row r="72" spans="1:29">
      <c r="A72" t="s">
        <v>2781</v>
      </c>
      <c r="B72">
        <v>0.02</v>
      </c>
      <c r="C72" s="16">
        <f t="shared" si="85"/>
        <v>2.002002002002002E-2</v>
      </c>
      <c r="D72">
        <v>0.02</v>
      </c>
      <c r="E72" s="16">
        <f>(M65*M68)+(N65*M69)+(O65*M70)</f>
        <v>1621.4099999999999</v>
      </c>
      <c r="F72">
        <f t="shared" si="86"/>
        <v>1.2334943043400498E-5</v>
      </c>
      <c r="H72">
        <f t="shared" si="87"/>
        <v>1.2334943043400498E-2</v>
      </c>
      <c r="J72" s="38">
        <v>1.2330000000000001E-2</v>
      </c>
      <c r="K72"/>
      <c r="L72" t="s">
        <v>1010</v>
      </c>
      <c r="M72" s="16">
        <v>30.972999999999999</v>
      </c>
    </row>
    <row r="73" spans="1:29">
      <c r="A73" t="s">
        <v>506</v>
      </c>
      <c r="B73">
        <v>1.0999999999999999E-2</v>
      </c>
      <c r="C73" s="16">
        <f t="shared" si="85"/>
        <v>1.1011011011011009E-2</v>
      </c>
      <c r="D73">
        <v>1.0999999999999999E-2</v>
      </c>
      <c r="E73" s="102">
        <v>892.5</v>
      </c>
      <c r="F73">
        <f t="shared" si="86"/>
        <v>1.2324929971988795E-5</v>
      </c>
      <c r="H73">
        <f t="shared" si="87"/>
        <v>1.2324929971988795E-2</v>
      </c>
      <c r="J73" s="38">
        <v>1.2319999999999999E-2</v>
      </c>
      <c r="K73"/>
      <c r="L73" t="s">
        <v>11</v>
      </c>
      <c r="M73" s="16">
        <v>32.06</v>
      </c>
    </row>
    <row r="74" spans="1:29" ht="15.75">
      <c r="B74">
        <f>SUM(B68:B73)</f>
        <v>0.99900000000000011</v>
      </c>
      <c r="C74" s="42"/>
      <c r="D74" s="43">
        <f>SUM(D68:D73)</f>
        <v>1</v>
      </c>
      <c r="F74" t="s">
        <v>2800</v>
      </c>
    </row>
    <row r="75" spans="1:29" ht="18.75">
      <c r="A75" s="1" t="s">
        <v>2726</v>
      </c>
      <c r="B75" s="1" t="s">
        <v>2</v>
      </c>
      <c r="C75" s="1" t="s">
        <v>2744</v>
      </c>
      <c r="D75" s="3" t="s">
        <v>10</v>
      </c>
      <c r="E75" s="3" t="s">
        <v>599</v>
      </c>
      <c r="F75" s="3" t="s">
        <v>2745</v>
      </c>
      <c r="G75" s="3" t="s">
        <v>12</v>
      </c>
      <c r="H75" s="3" t="s">
        <v>1010</v>
      </c>
      <c r="I75" s="3" t="s">
        <v>11</v>
      </c>
      <c r="J75" s="3" t="s">
        <v>2746</v>
      </c>
      <c r="K75" s="3" t="s">
        <v>2747</v>
      </c>
      <c r="L75" s="3"/>
      <c r="M75" s="3" t="s">
        <v>10</v>
      </c>
      <c r="N75" s="3" t="s">
        <v>599</v>
      </c>
      <c r="O75" s="3" t="s">
        <v>2745</v>
      </c>
      <c r="P75" s="3" t="s">
        <v>12</v>
      </c>
      <c r="Q75" s="3" t="s">
        <v>1010</v>
      </c>
      <c r="R75" s="3" t="s">
        <v>11</v>
      </c>
      <c r="S75" s="3" t="s">
        <v>2746</v>
      </c>
      <c r="T75" s="1" t="s">
        <v>3772</v>
      </c>
      <c r="U75" s="1" t="s">
        <v>3773</v>
      </c>
      <c r="V75" s="1" t="s">
        <v>3774</v>
      </c>
      <c r="W75" s="1" t="s">
        <v>3775</v>
      </c>
      <c r="X75" s="1" t="s">
        <v>3776</v>
      </c>
      <c r="Y75" s="1" t="s">
        <v>3777</v>
      </c>
      <c r="Z75" s="103"/>
      <c r="AA75" s="38"/>
      <c r="AB75" s="103"/>
      <c r="AC75" s="38"/>
    </row>
    <row r="76" spans="1:29" ht="18">
      <c r="A76" t="s">
        <v>14</v>
      </c>
      <c r="B76">
        <f t="shared" ref="B76:B81" si="88">J68</f>
        <v>1.299E-3</v>
      </c>
      <c r="C76" s="42" t="s">
        <v>3443</v>
      </c>
      <c r="D76">
        <f t="shared" ref="D76:J76" si="89">M8</f>
        <v>97.304999999999993</v>
      </c>
      <c r="E76">
        <f t="shared" si="89"/>
        <v>112.30500000000001</v>
      </c>
      <c r="F76">
        <f t="shared" si="89"/>
        <v>60</v>
      </c>
      <c r="G76">
        <f t="shared" si="89"/>
        <v>37.695</v>
      </c>
      <c r="H76">
        <f t="shared" si="89"/>
        <v>10</v>
      </c>
      <c r="I76">
        <f t="shared" si="89"/>
        <v>0</v>
      </c>
      <c r="J76">
        <f t="shared" si="89"/>
        <v>-10</v>
      </c>
      <c r="M76">
        <f>D76*$B$76</f>
        <v>0.12639919499999999</v>
      </c>
      <c r="N76">
        <f t="shared" ref="N76:S76" si="90">E76*$B$76</f>
        <v>0.14588419500000002</v>
      </c>
      <c r="O76">
        <f t="shared" si="90"/>
        <v>7.7939999999999995E-2</v>
      </c>
      <c r="P76">
        <f t="shared" si="90"/>
        <v>4.8965805000000001E-2</v>
      </c>
      <c r="Q76">
        <f t="shared" si="90"/>
        <v>1.299E-2</v>
      </c>
      <c r="R76">
        <f t="shared" si="90"/>
        <v>0</v>
      </c>
      <c r="S76">
        <f t="shared" si="90"/>
        <v>-1.299E-2</v>
      </c>
      <c r="T76">
        <f t="shared" ref="T76:T81" si="91">(4*D76+E76-2*F76+5*G76+5*H76+6*I76-J76)</f>
        <v>630</v>
      </c>
      <c r="U76">
        <f>(4*D76+E76-2*F76-3*G76+5*H76+6*I76-J76)</f>
        <v>328.43999999999994</v>
      </c>
      <c r="V76">
        <f>(4*D76+E76-2*F76+0*G76+5*H76+6*I76-J76)</f>
        <v>441.52499999999998</v>
      </c>
      <c r="W76">
        <f>IF(D76=0,T76,T76/D76)</f>
        <v>6.4744874364112848</v>
      </c>
      <c r="X76">
        <f>IF(D76=0,U76,U76/D76)</f>
        <v>3.3753661168490825</v>
      </c>
      <c r="Y76">
        <f>IF(D76=0,V76,V76/D76)</f>
        <v>4.5375366116849083</v>
      </c>
    </row>
    <row r="77" spans="1:29" ht="18">
      <c r="A77" t="s">
        <v>1391</v>
      </c>
      <c r="B77">
        <f t="shared" si="88"/>
        <v>5.1639999999999998E-2</v>
      </c>
      <c r="C77" s="42" t="s">
        <v>3444</v>
      </c>
      <c r="D77">
        <f t="shared" ref="D77:J77" si="92">M17</f>
        <v>94.423000000000002</v>
      </c>
      <c r="E77">
        <f t="shared" si="92"/>
        <v>107.363</v>
      </c>
      <c r="F77">
        <f t="shared" si="92"/>
        <v>70.490000000000009</v>
      </c>
      <c r="G77">
        <f t="shared" si="92"/>
        <v>36.208999999999996</v>
      </c>
      <c r="H77">
        <f t="shared" si="92"/>
        <v>10</v>
      </c>
      <c r="I77">
        <f t="shared" si="92"/>
        <v>0</v>
      </c>
      <c r="J77">
        <f t="shared" si="92"/>
        <v>-10</v>
      </c>
      <c r="M77">
        <f>D77*$B$77</f>
        <v>4.8760037199999999</v>
      </c>
      <c r="N77">
        <f t="shared" ref="N77:S77" si="93">E77*$B$77</f>
        <v>5.5442253199999998</v>
      </c>
      <c r="O77">
        <f t="shared" si="93"/>
        <v>3.6401036000000002</v>
      </c>
      <c r="P77">
        <f t="shared" si="93"/>
        <v>1.8698327599999998</v>
      </c>
      <c r="Q77">
        <f t="shared" si="93"/>
        <v>0.51639999999999997</v>
      </c>
      <c r="R77">
        <f t="shared" si="93"/>
        <v>0</v>
      </c>
      <c r="S77">
        <f t="shared" si="93"/>
        <v>-0.51639999999999997</v>
      </c>
      <c r="T77">
        <f t="shared" si="91"/>
        <v>585.12</v>
      </c>
      <c r="U77">
        <f t="shared" ref="U77:U81" si="94">(4*D77+E77-2*F77-3*G77+5*H77+6*I77-J77)</f>
        <v>295.44799999999998</v>
      </c>
      <c r="V77">
        <f t="shared" ref="V77:V81" si="95">(4*D77+E77-2*F77+0*G77+5*H77+6*I77-J77)</f>
        <v>404.07499999999999</v>
      </c>
      <c r="W77">
        <f t="shared" ref="W77:W81" si="96">IF(D77=0,T77,T77/D77)</f>
        <v>6.1967952723383073</v>
      </c>
      <c r="X77">
        <f t="shared" ref="X77:X81" si="97">IF(D77=0,U77,U77/D77)</f>
        <v>3.1289834044671316</v>
      </c>
      <c r="Y77">
        <f t="shared" ref="Y77:Y81" si="98">IF(D77=0,V77,V77/D77)</f>
        <v>4.2794128549188226</v>
      </c>
    </row>
    <row r="78" spans="1:29" ht="18">
      <c r="A78" t="s">
        <v>1392</v>
      </c>
      <c r="B78">
        <f t="shared" si="88"/>
        <v>5.7930000000000002E-2</v>
      </c>
      <c r="C78" s="42" t="s">
        <v>3445</v>
      </c>
      <c r="D78">
        <f t="shared" ref="D78:J78" si="99">M49</f>
        <v>485</v>
      </c>
      <c r="E78">
        <f t="shared" si="99"/>
        <v>761.39999999999964</v>
      </c>
      <c r="F78">
        <f t="shared" si="99"/>
        <v>145.60000000000036</v>
      </c>
      <c r="G78">
        <f t="shared" si="99"/>
        <v>136.20000000000005</v>
      </c>
      <c r="H78">
        <f t="shared" si="99"/>
        <v>0</v>
      </c>
      <c r="I78">
        <f t="shared" si="99"/>
        <v>3</v>
      </c>
      <c r="J78">
        <f t="shared" si="99"/>
        <v>-1.4000000000000909</v>
      </c>
      <c r="M78">
        <f>D78*$B$78</f>
        <v>28.096050000000002</v>
      </c>
      <c r="N78">
        <f t="shared" ref="N78:S78" si="100">E78*$B$78</f>
        <v>44.107901999999982</v>
      </c>
      <c r="O78">
        <f t="shared" si="100"/>
        <v>8.4346080000000221</v>
      </c>
      <c r="P78">
        <f t="shared" si="100"/>
        <v>7.8900660000000027</v>
      </c>
      <c r="Q78">
        <f t="shared" si="100"/>
        <v>0</v>
      </c>
      <c r="R78">
        <f t="shared" si="100"/>
        <v>0.17379</v>
      </c>
      <c r="S78">
        <f t="shared" si="100"/>
        <v>-8.1102000000005267E-2</v>
      </c>
      <c r="T78">
        <f t="shared" si="91"/>
        <v>3110.599999999999</v>
      </c>
      <c r="U78">
        <f t="shared" si="94"/>
        <v>2020.9999999999989</v>
      </c>
      <c r="V78">
        <f t="shared" si="95"/>
        <v>2429.599999999999</v>
      </c>
      <c r="W78">
        <f t="shared" si="96"/>
        <v>6.4136082474226788</v>
      </c>
      <c r="X78">
        <f t="shared" si="97"/>
        <v>4.1670103092783481</v>
      </c>
      <c r="Y78">
        <f t="shared" si="98"/>
        <v>5.0094845360824722</v>
      </c>
    </row>
    <row r="79" spans="1:29" ht="18">
      <c r="A79" t="s">
        <v>1390</v>
      </c>
      <c r="B79">
        <f t="shared" si="88"/>
        <v>0.21909999999999999</v>
      </c>
      <c r="C79" s="42" t="s">
        <v>3552</v>
      </c>
      <c r="D79">
        <f t="shared" ref="D79:J79" si="101">M57</f>
        <v>42.951799999999999</v>
      </c>
      <c r="E79">
        <f t="shared" si="101"/>
        <v>80.126899999999992</v>
      </c>
      <c r="F79">
        <f t="shared" si="101"/>
        <v>11.000299999999999</v>
      </c>
      <c r="G79">
        <f t="shared" si="101"/>
        <v>0</v>
      </c>
      <c r="H79">
        <f t="shared" si="101"/>
        <v>4.7600000000000003E-2</v>
      </c>
      <c r="I79">
        <f t="shared" si="101"/>
        <v>0.1429</v>
      </c>
      <c r="J79">
        <f t="shared" si="101"/>
        <v>-0.1905</v>
      </c>
      <c r="M79">
        <f>D79*$B$79</f>
        <v>9.410739379999999</v>
      </c>
      <c r="N79">
        <f t="shared" ref="N79:S79" si="102">E79*$B$79</f>
        <v>17.555803789999999</v>
      </c>
      <c r="O79">
        <f t="shared" si="102"/>
        <v>2.4101657299999997</v>
      </c>
      <c r="P79">
        <f t="shared" si="102"/>
        <v>0</v>
      </c>
      <c r="Q79">
        <f t="shared" si="102"/>
        <v>1.042916E-2</v>
      </c>
      <c r="R79">
        <f t="shared" si="102"/>
        <v>3.1309389999999999E-2</v>
      </c>
      <c r="S79">
        <f t="shared" si="102"/>
        <v>-4.1738549999999999E-2</v>
      </c>
      <c r="T79">
        <f t="shared" si="91"/>
        <v>231.21940000000001</v>
      </c>
      <c r="U79">
        <f t="shared" si="94"/>
        <v>231.21940000000001</v>
      </c>
      <c r="V79">
        <f t="shared" si="95"/>
        <v>231.21940000000001</v>
      </c>
      <c r="W79">
        <f t="shared" si="96"/>
        <v>5.3832295736150755</v>
      </c>
      <c r="X79">
        <f t="shared" si="97"/>
        <v>5.3832295736150755</v>
      </c>
      <c r="Y79">
        <f t="shared" si="98"/>
        <v>5.3832295736150755</v>
      </c>
    </row>
    <row r="80" spans="1:29" ht="18">
      <c r="A80" t="s">
        <v>2781</v>
      </c>
      <c r="B80">
        <f t="shared" si="88"/>
        <v>1.2330000000000001E-2</v>
      </c>
      <c r="C80" s="42" t="s">
        <v>3446</v>
      </c>
      <c r="D80">
        <f t="shared" ref="D80:J80" si="103">M65</f>
        <v>60</v>
      </c>
      <c r="E80">
        <f t="shared" si="103"/>
        <v>100</v>
      </c>
      <c r="F80">
        <f t="shared" si="103"/>
        <v>50</v>
      </c>
      <c r="G80">
        <f t="shared" si="103"/>
        <v>0</v>
      </c>
      <c r="H80">
        <f t="shared" si="103"/>
        <v>0</v>
      </c>
      <c r="I80">
        <f t="shared" si="103"/>
        <v>0</v>
      </c>
      <c r="J80">
        <f t="shared" si="103"/>
        <v>0</v>
      </c>
      <c r="M80">
        <f>D80*$B$80</f>
        <v>0.73980000000000001</v>
      </c>
      <c r="N80">
        <f t="shared" ref="N80:S80" si="104">E80*$B$80</f>
        <v>1.2330000000000001</v>
      </c>
      <c r="O80">
        <f t="shared" si="104"/>
        <v>0.61650000000000005</v>
      </c>
      <c r="P80">
        <f t="shared" si="104"/>
        <v>0</v>
      </c>
      <c r="Q80">
        <f t="shared" si="104"/>
        <v>0</v>
      </c>
      <c r="R80">
        <f t="shared" si="104"/>
        <v>0</v>
      </c>
      <c r="S80">
        <f t="shared" si="104"/>
        <v>0</v>
      </c>
      <c r="T80">
        <f t="shared" si="91"/>
        <v>240</v>
      </c>
      <c r="U80">
        <f t="shared" si="94"/>
        <v>240</v>
      </c>
      <c r="V80">
        <f t="shared" si="95"/>
        <v>240</v>
      </c>
      <c r="W80">
        <f t="shared" si="96"/>
        <v>4</v>
      </c>
      <c r="X80">
        <f t="shared" si="97"/>
        <v>4</v>
      </c>
      <c r="Y80">
        <f t="shared" si="98"/>
        <v>4</v>
      </c>
    </row>
    <row r="81" spans="1:25" ht="18">
      <c r="A81" t="s">
        <v>506</v>
      </c>
      <c r="B81">
        <f t="shared" si="88"/>
        <v>1.2319999999999999E-2</v>
      </c>
      <c r="C81" s="102" t="s">
        <v>2788</v>
      </c>
      <c r="D81">
        <f>Composition_Balance!D49</f>
        <v>55</v>
      </c>
      <c r="E81">
        <f>Composition_Balance!E49</f>
        <v>71</v>
      </c>
      <c r="F81">
        <f>Composition_Balance!F49</f>
        <v>5</v>
      </c>
      <c r="G81">
        <f>Composition_Balance!G49</f>
        <v>4</v>
      </c>
      <c r="H81">
        <f>Composition_Balance!H49</f>
        <v>0</v>
      </c>
      <c r="I81">
        <f>Composition_Balance!I49</f>
        <v>0</v>
      </c>
      <c r="J81">
        <f>Composition_Balance!J49</f>
        <v>-1</v>
      </c>
      <c r="M81">
        <f>D81*$B$81</f>
        <v>0.67759999999999998</v>
      </c>
      <c r="N81">
        <f t="shared" ref="N81:S81" si="105">E81*$B$81</f>
        <v>0.87471999999999994</v>
      </c>
      <c r="O81">
        <f t="shared" si="105"/>
        <v>6.1599999999999995E-2</v>
      </c>
      <c r="P81">
        <f t="shared" si="105"/>
        <v>4.9279999999999997E-2</v>
      </c>
      <c r="Q81">
        <f t="shared" si="105"/>
        <v>0</v>
      </c>
      <c r="R81">
        <f t="shared" si="105"/>
        <v>0</v>
      </c>
      <c r="S81">
        <f t="shared" si="105"/>
        <v>-1.2319999999999999E-2</v>
      </c>
      <c r="T81">
        <f t="shared" si="91"/>
        <v>302</v>
      </c>
      <c r="U81">
        <f t="shared" si="94"/>
        <v>270</v>
      </c>
      <c r="V81">
        <f t="shared" si="95"/>
        <v>282</v>
      </c>
      <c r="W81">
        <f t="shared" si="96"/>
        <v>5.4909090909090912</v>
      </c>
      <c r="X81">
        <f t="shared" si="97"/>
        <v>4.9090909090909092</v>
      </c>
      <c r="Y81">
        <f t="shared" si="98"/>
        <v>5.127272727272727</v>
      </c>
    </row>
    <row r="83" spans="1:25" ht="18">
      <c r="A83" t="s">
        <v>2786</v>
      </c>
      <c r="C83" t="s">
        <v>3768</v>
      </c>
      <c r="K83" s="16">
        <f>(M83*M68)+(N83*M69)+(O83*M70)+(P83*M71)+(Q83*M72)+(R83*M73)</f>
        <v>1002.8373002133902</v>
      </c>
      <c r="M83">
        <f>SUM(M76:M81)</f>
        <v>43.926592295000006</v>
      </c>
      <c r="N83">
        <f t="shared" ref="N83:S83" si="106">SUM(N76:N81)</f>
        <v>69.461535304999984</v>
      </c>
      <c r="O83">
        <f t="shared" si="106"/>
        <v>15.240917330000022</v>
      </c>
      <c r="P83">
        <f t="shared" si="106"/>
        <v>9.8581445650000017</v>
      </c>
      <c r="Q83">
        <f t="shared" si="106"/>
        <v>0.53981915999999996</v>
      </c>
      <c r="R83">
        <f t="shared" si="106"/>
        <v>0.20509938999999999</v>
      </c>
      <c r="S83">
        <f t="shared" si="106"/>
        <v>-0.66455055000000518</v>
      </c>
      <c r="T83">
        <f>(4*M83+N83-2*O83+5*P83+5*Q83+6*R83-S83)</f>
        <v>268.57103533999998</v>
      </c>
      <c r="U83">
        <f>(4*M83+N83-2*O83-3*P83+5*Q83+6*R83-S83)</f>
        <v>189.70587881999998</v>
      </c>
      <c r="V83">
        <f>(4*M83+N83-2*O83+0*P83+5*Q83+6*R83-S83)</f>
        <v>219.28031251499999</v>
      </c>
      <c r="W83">
        <f>IF(M83=0,T83,T83/M83)</f>
        <v>6.1140876473263415</v>
      </c>
      <c r="X83">
        <f>IF(M83=0,U83,U83/M83)</f>
        <v>4.3187023829661708</v>
      </c>
      <c r="Y83">
        <f>IF(M83=0,V83,V83/M83)</f>
        <v>4.9919718571012348</v>
      </c>
    </row>
    <row r="84" spans="1:25">
      <c r="L84" t="s">
        <v>2789</v>
      </c>
      <c r="M84">
        <f>M83/$M$83</f>
        <v>1</v>
      </c>
      <c r="N84">
        <f t="shared" ref="N84:R84" si="107">N83/$M$83</f>
        <v>1.5813094455065781</v>
      </c>
      <c r="O84">
        <f t="shared" si="107"/>
        <v>0.34696334347189589</v>
      </c>
      <c r="P84">
        <f t="shared" si="107"/>
        <v>0.2244231580450213</v>
      </c>
      <c r="Q84" s="38">
        <f t="shared" si="107"/>
        <v>1.2289119911116928E-2</v>
      </c>
      <c r="R84">
        <f t="shared" si="107"/>
        <v>4.6691395640846393E-3</v>
      </c>
    </row>
    <row r="86" spans="1:25">
      <c r="A86" t="s">
        <v>2726</v>
      </c>
      <c r="B86" t="s">
        <v>2</v>
      </c>
      <c r="C86" s="16" t="s">
        <v>2790</v>
      </c>
      <c r="E86" s="16" t="s">
        <v>2790</v>
      </c>
    </row>
    <row r="87" spans="1:25">
      <c r="A87" t="s">
        <v>14</v>
      </c>
      <c r="B87">
        <f>B76</f>
        <v>1.299E-3</v>
      </c>
      <c r="C87" s="16">
        <v>20</v>
      </c>
      <c r="E87">
        <f>C87*B87</f>
        <v>2.598E-2</v>
      </c>
    </row>
    <row r="88" spans="1:25">
      <c r="A88" t="s">
        <v>1391</v>
      </c>
      <c r="B88">
        <f t="shared" ref="B88:B92" si="108">B77</f>
        <v>5.1639999999999998E-2</v>
      </c>
      <c r="C88" s="16">
        <v>20</v>
      </c>
      <c r="E88">
        <f t="shared" ref="E88:E91" si="109">C88*B88</f>
        <v>1.0327999999999999</v>
      </c>
    </row>
    <row r="89" spans="1:25">
      <c r="A89" t="s">
        <v>1392</v>
      </c>
      <c r="B89">
        <f t="shared" si="108"/>
        <v>5.7930000000000002E-2</v>
      </c>
      <c r="C89" s="16">
        <v>398</v>
      </c>
      <c r="E89">
        <f t="shared" si="109"/>
        <v>23.056139999999999</v>
      </c>
    </row>
    <row r="90" spans="1:25">
      <c r="A90" t="s">
        <v>1390</v>
      </c>
      <c r="B90">
        <f t="shared" si="108"/>
        <v>0.21909999999999999</v>
      </c>
    </row>
    <row r="91" spans="1:25">
      <c r="A91" t="s">
        <v>2781</v>
      </c>
      <c r="B91">
        <f t="shared" si="108"/>
        <v>1.2330000000000001E-2</v>
      </c>
      <c r="C91" s="16">
        <v>10</v>
      </c>
      <c r="E91">
        <f t="shared" si="109"/>
        <v>0.12330000000000001</v>
      </c>
    </row>
    <row r="92" spans="1:25">
      <c r="A92" t="s">
        <v>506</v>
      </c>
      <c r="B92">
        <f t="shared" si="108"/>
        <v>1.2319999999999999E-2</v>
      </c>
    </row>
    <row r="94" spans="1:25">
      <c r="A94" s="115" t="s">
        <v>3821</v>
      </c>
    </row>
    <row r="95" spans="1:25">
      <c r="A95" t="s">
        <v>2801</v>
      </c>
      <c r="E95">
        <f>SUM(E87:E91)</f>
        <v>24.238219999999998</v>
      </c>
      <c r="F95" t="s">
        <v>2791</v>
      </c>
    </row>
    <row r="96" spans="1:25">
      <c r="A96" t="s">
        <v>2792</v>
      </c>
      <c r="E96">
        <f>E95/1000</f>
        <v>2.4238219999999998E-2</v>
      </c>
      <c r="F96" t="s">
        <v>2793</v>
      </c>
    </row>
    <row r="97" spans="1:11">
      <c r="A97" t="s">
        <v>2795</v>
      </c>
      <c r="E97">
        <f>E96*4</f>
        <v>9.6952879999999991E-2</v>
      </c>
      <c r="F97" t="s">
        <v>2794</v>
      </c>
    </row>
    <row r="98" spans="1:11">
      <c r="A98" t="s">
        <v>2796</v>
      </c>
      <c r="E98">
        <f>E97*1000</f>
        <v>96.952879999999993</v>
      </c>
    </row>
    <row r="100" spans="1:11" ht="18.75">
      <c r="A100" s="115" t="s">
        <v>3822</v>
      </c>
      <c r="E100" t="s">
        <v>3823</v>
      </c>
      <c r="G100" t="s">
        <v>3824</v>
      </c>
      <c r="I100" t="s">
        <v>3825</v>
      </c>
    </row>
    <row r="101" spans="1:11">
      <c r="A101" t="s">
        <v>2802</v>
      </c>
      <c r="E101">
        <f>T83</f>
        <v>268.57103533999998</v>
      </c>
      <c r="G101">
        <f>U83</f>
        <v>189.70587881999998</v>
      </c>
      <c r="I101">
        <f>V83</f>
        <v>219.28031251499999</v>
      </c>
    </row>
    <row r="102" spans="1:11">
      <c r="A102" t="s">
        <v>2803</v>
      </c>
      <c r="E102">
        <f>E101*2</f>
        <v>537.14207067999996</v>
      </c>
      <c r="G102">
        <f>G101*2</f>
        <v>379.41175763999996</v>
      </c>
      <c r="I102">
        <f>I101*2</f>
        <v>438.56062502999998</v>
      </c>
      <c r="K102" t="s">
        <v>2797</v>
      </c>
    </row>
    <row r="103" spans="1:11">
      <c r="A103" t="s">
        <v>2795</v>
      </c>
      <c r="E103">
        <f>E102/1000</f>
        <v>0.53714207067999997</v>
      </c>
      <c r="G103">
        <f>G102/1000</f>
        <v>0.37941175763999996</v>
      </c>
      <c r="I103">
        <f>I102/1000</f>
        <v>0.43856062502999998</v>
      </c>
    </row>
    <row r="104" spans="1:11">
      <c r="A104" t="s">
        <v>2796</v>
      </c>
      <c r="E104">
        <f>E103*1000</f>
        <v>537.14207067999996</v>
      </c>
      <c r="G104">
        <f>G103*1000</f>
        <v>379.41175763999996</v>
      </c>
      <c r="I104">
        <f>I103*1000</f>
        <v>438.56062502999998</v>
      </c>
    </row>
    <row r="106" spans="1:11">
      <c r="B106" t="s">
        <v>3880</v>
      </c>
      <c r="C106" t="s">
        <v>3826</v>
      </c>
      <c r="E106">
        <f>E98+E104</f>
        <v>634.09495068000001</v>
      </c>
      <c r="G106">
        <f>E98+G104</f>
        <v>476.36463763999996</v>
      </c>
      <c r="I106">
        <f>E98+I104</f>
        <v>535.51350503000003</v>
      </c>
    </row>
    <row r="107" spans="1:11">
      <c r="B107" t="s">
        <v>2899</v>
      </c>
      <c r="E107">
        <f>E106/1000</f>
        <v>0.63409495067999999</v>
      </c>
      <c r="F107" s="118"/>
      <c r="G107" s="118">
        <f t="shared" ref="G107:I107" si="110">G106/1000</f>
        <v>0.47636463763999998</v>
      </c>
      <c r="H107" s="118"/>
      <c r="I107" s="118">
        <f t="shared" si="110"/>
        <v>0.53551350503000006</v>
      </c>
    </row>
  </sheetData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6"/>
  <sheetViews>
    <sheetView zoomScale="90" zoomScaleNormal="90" workbookViewId="0"/>
  </sheetViews>
  <sheetFormatPr defaultRowHeight="15"/>
  <sheetData>
    <row r="1" spans="1:17">
      <c r="A1" s="2" t="s">
        <v>3326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>
      <c r="A2" t="s">
        <v>3327</v>
      </c>
    </row>
    <row r="3" spans="1:17">
      <c r="A3" s="100" t="s">
        <v>2863</v>
      </c>
      <c r="B3">
        <v>54</v>
      </c>
      <c r="C3" s="101">
        <f>B3/$B$7*100</f>
        <v>55.670103092783506</v>
      </c>
      <c r="D3" t="s">
        <v>3333</v>
      </c>
    </row>
    <row r="4" spans="1:17">
      <c r="A4" s="45" t="s">
        <v>2864</v>
      </c>
      <c r="B4">
        <v>13</v>
      </c>
      <c r="C4" s="101">
        <f t="shared" ref="C4:C6" si="0">B4/$B$7*100</f>
        <v>13.402061855670103</v>
      </c>
      <c r="D4" t="s">
        <v>3331</v>
      </c>
    </row>
    <row r="5" spans="1:17">
      <c r="A5" s="45" t="s">
        <v>2861</v>
      </c>
      <c r="B5">
        <v>8</v>
      </c>
      <c r="C5" s="101">
        <f t="shared" si="0"/>
        <v>8.2474226804123703</v>
      </c>
      <c r="D5" t="s">
        <v>3334</v>
      </c>
    </row>
    <row r="6" spans="1:17">
      <c r="A6" s="45" t="s">
        <v>2862</v>
      </c>
      <c r="B6">
        <v>22</v>
      </c>
      <c r="C6" s="101">
        <f t="shared" si="0"/>
        <v>22.680412371134022</v>
      </c>
      <c r="D6" t="s">
        <v>3332</v>
      </c>
    </row>
    <row r="7" spans="1:17">
      <c r="B7">
        <f>SUM(B3:B6)</f>
        <v>97</v>
      </c>
      <c r="C7">
        <f>SUM(C3:C6)</f>
        <v>100</v>
      </c>
    </row>
    <row r="8" spans="1:17">
      <c r="B8" t="s">
        <v>3328</v>
      </c>
      <c r="C8" t="s">
        <v>3329</v>
      </c>
    </row>
    <row r="9" spans="1:17">
      <c r="A9" t="s">
        <v>3330</v>
      </c>
    </row>
    <row r="11" spans="1:17">
      <c r="A11" s="2" t="s">
        <v>3337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17">
      <c r="A12" t="s">
        <v>3338</v>
      </c>
      <c r="B12">
        <v>7</v>
      </c>
      <c r="C12" s="101">
        <f>B12/$B$16*100</f>
        <v>66.666666666666657</v>
      </c>
      <c r="D12">
        <v>66.66</v>
      </c>
    </row>
    <row r="13" spans="1:17">
      <c r="A13" t="s">
        <v>2871</v>
      </c>
      <c r="B13">
        <v>1.5</v>
      </c>
      <c r="C13" s="101">
        <f t="shared" ref="C13:C15" si="1">B13/$B$16*100</f>
        <v>14.285714285714285</v>
      </c>
      <c r="D13" s="101">
        <v>14.29</v>
      </c>
    </row>
    <row r="14" spans="1:17">
      <c r="A14" t="s">
        <v>2870</v>
      </c>
      <c r="B14">
        <v>1.5</v>
      </c>
      <c r="C14" s="101">
        <f t="shared" si="1"/>
        <v>14.285714285714285</v>
      </c>
      <c r="D14" s="101">
        <v>14.29</v>
      </c>
    </row>
    <row r="15" spans="1:17">
      <c r="A15" t="s">
        <v>2869</v>
      </c>
      <c r="B15">
        <v>0.5</v>
      </c>
      <c r="C15" s="101">
        <f t="shared" si="1"/>
        <v>4.7619047619047619</v>
      </c>
      <c r="D15" s="101">
        <v>4.76</v>
      </c>
    </row>
    <row r="16" spans="1:17">
      <c r="B16">
        <f>SUM(B12:B15)</f>
        <v>10.5</v>
      </c>
      <c r="C16">
        <f>SUM(C12:C15)</f>
        <v>99.999999999999972</v>
      </c>
      <c r="D16">
        <f>SUM(D12:D15)</f>
        <v>99.999999999999986</v>
      </c>
    </row>
    <row r="18" spans="1:17">
      <c r="A18" s="2" t="s">
        <v>14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</row>
    <row r="19" spans="1:17">
      <c r="A19" t="s">
        <v>3339</v>
      </c>
      <c r="C19">
        <v>53.9</v>
      </c>
      <c r="D19" t="s">
        <v>1526</v>
      </c>
      <c r="E19" t="s">
        <v>3340</v>
      </c>
    </row>
    <row r="20" spans="1:17">
      <c r="A20" t="s">
        <v>985</v>
      </c>
      <c r="B20">
        <f>(100-C19)/2</f>
        <v>23.05</v>
      </c>
    </row>
    <row r="21" spans="1:17">
      <c r="A21" t="s">
        <v>10</v>
      </c>
      <c r="B21">
        <f>C19/2</f>
        <v>26.95</v>
      </c>
    </row>
    <row r="22" spans="1:17">
      <c r="A22" t="s">
        <v>997</v>
      </c>
      <c r="B22">
        <f>C19/2</f>
        <v>26.95</v>
      </c>
    </row>
    <row r="23" spans="1:17">
      <c r="A23" t="s">
        <v>1013</v>
      </c>
      <c r="B23">
        <f>(100-C19)/2</f>
        <v>23.05</v>
      </c>
    </row>
    <row r="25" spans="1:17">
      <c r="A25" s="12" t="s">
        <v>3827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</row>
    <row r="27" spans="1:17">
      <c r="A27" t="s">
        <v>1529</v>
      </c>
      <c r="Q27">
        <v>0.26369999999999999</v>
      </c>
    </row>
    <row r="28" spans="1:17">
      <c r="A28" t="s">
        <v>1393</v>
      </c>
      <c r="B28" s="36" t="s">
        <v>1523</v>
      </c>
      <c r="C28" s="26" t="s">
        <v>1396</v>
      </c>
      <c r="K28" t="s">
        <v>985</v>
      </c>
      <c r="L28" t="s">
        <v>10</v>
      </c>
      <c r="M28" t="s">
        <v>997</v>
      </c>
      <c r="N28" t="s">
        <v>1013</v>
      </c>
      <c r="Q28">
        <v>0.2276</v>
      </c>
    </row>
    <row r="29" spans="1:17">
      <c r="C29" s="26" t="s">
        <v>1397</v>
      </c>
      <c r="J29" t="s">
        <v>1393</v>
      </c>
      <c r="K29">
        <v>46</v>
      </c>
      <c r="L29">
        <v>39</v>
      </c>
      <c r="M29">
        <v>40</v>
      </c>
      <c r="N29">
        <v>32</v>
      </c>
      <c r="Q29">
        <v>0.29399999999999998</v>
      </c>
    </row>
    <row r="30" spans="1:17">
      <c r="C30" s="26" t="s">
        <v>1398</v>
      </c>
      <c r="J30" t="s">
        <v>1394</v>
      </c>
      <c r="K30">
        <v>495</v>
      </c>
      <c r="L30">
        <v>458</v>
      </c>
      <c r="M30">
        <v>584</v>
      </c>
      <c r="N30">
        <v>402</v>
      </c>
      <c r="Q30">
        <v>0.2147</v>
      </c>
    </row>
    <row r="31" spans="1:17">
      <c r="A31" t="s">
        <v>1394</v>
      </c>
      <c r="B31" s="36" t="s">
        <v>1522</v>
      </c>
      <c r="C31" s="26" t="s">
        <v>1425</v>
      </c>
      <c r="J31" t="s">
        <v>1395</v>
      </c>
      <c r="K31">
        <v>1251</v>
      </c>
      <c r="L31">
        <v>1050</v>
      </c>
      <c r="M31">
        <v>1374</v>
      </c>
      <c r="N31">
        <v>1025</v>
      </c>
      <c r="O31" t="s">
        <v>1524</v>
      </c>
      <c r="Q31">
        <f>SUM(Q27:Q30)</f>
        <v>0.99999999999999989</v>
      </c>
    </row>
    <row r="32" spans="1:17">
      <c r="C32" s="26" t="s">
        <v>1426</v>
      </c>
      <c r="J32" t="s">
        <v>1525</v>
      </c>
      <c r="K32">
        <f>SUM(K29:K31)</f>
        <v>1792</v>
      </c>
      <c r="L32">
        <f>SUM(L29:L31)</f>
        <v>1547</v>
      </c>
      <c r="M32">
        <f t="shared" ref="M32:N32" si="2">SUM(M29:M31)</f>
        <v>1998</v>
      </c>
      <c r="N32">
        <f t="shared" si="2"/>
        <v>1459</v>
      </c>
      <c r="O32">
        <f>SUM(K32:N32)</f>
        <v>6796</v>
      </c>
    </row>
    <row r="33" spans="3:15">
      <c r="C33" s="26" t="s">
        <v>1427</v>
      </c>
      <c r="J33" t="s">
        <v>1526</v>
      </c>
      <c r="K33">
        <f>K32/$O$32</f>
        <v>0.26368452030606238</v>
      </c>
      <c r="L33">
        <f t="shared" ref="L33:N33" si="3">L32/$O$32</f>
        <v>0.22763390229546793</v>
      </c>
      <c r="M33">
        <f t="shared" si="3"/>
        <v>0.29399646851088873</v>
      </c>
      <c r="N33">
        <f t="shared" si="3"/>
        <v>0.21468510888758094</v>
      </c>
      <c r="O33">
        <f>SUM(K33:N33)</f>
        <v>1</v>
      </c>
    </row>
    <row r="34" spans="3:15">
      <c r="C34" s="26" t="s">
        <v>1428</v>
      </c>
      <c r="K34" t="s">
        <v>1528</v>
      </c>
      <c r="L34" t="s">
        <v>997</v>
      </c>
      <c r="M34" t="s">
        <v>10</v>
      </c>
      <c r="N34" t="s">
        <v>985</v>
      </c>
      <c r="O34" t="s">
        <v>1527</v>
      </c>
    </row>
    <row r="35" spans="3:15">
      <c r="C35" s="26" t="s">
        <v>1429</v>
      </c>
    </row>
    <row r="36" spans="3:15">
      <c r="C36" s="26" t="s">
        <v>1430</v>
      </c>
    </row>
    <row r="37" spans="3:15">
      <c r="C37" s="26" t="s">
        <v>1431</v>
      </c>
    </row>
    <row r="38" spans="3:15">
      <c r="C38" s="26" t="s">
        <v>1432</v>
      </c>
    </row>
    <row r="39" spans="3:15">
      <c r="C39" s="26" t="s">
        <v>1433</v>
      </c>
    </row>
    <row r="40" spans="3:15">
      <c r="C40" s="26" t="s">
        <v>1434</v>
      </c>
    </row>
    <row r="41" spans="3:15">
      <c r="C41" s="26" t="s">
        <v>1435</v>
      </c>
    </row>
    <row r="42" spans="3:15">
      <c r="C42" s="26" t="s">
        <v>1436</v>
      </c>
    </row>
    <row r="43" spans="3:15">
      <c r="C43" s="26" t="s">
        <v>1437</v>
      </c>
    </row>
    <row r="44" spans="3:15">
      <c r="C44" s="26" t="s">
        <v>1438</v>
      </c>
    </row>
    <row r="45" spans="3:15">
      <c r="C45" s="26" t="s">
        <v>1439</v>
      </c>
    </row>
    <row r="46" spans="3:15">
      <c r="C46" s="26" t="s">
        <v>1440</v>
      </c>
    </row>
    <row r="47" spans="3:15">
      <c r="C47" s="26" t="s">
        <v>1441</v>
      </c>
    </row>
    <row r="48" spans="3:15">
      <c r="C48" s="26" t="s">
        <v>1442</v>
      </c>
    </row>
    <row r="49" spans="1:3">
      <c r="C49" s="26" t="s">
        <v>1443</v>
      </c>
    </row>
    <row r="50" spans="1:3">
      <c r="C50" s="26" t="s">
        <v>1444</v>
      </c>
    </row>
    <row r="51" spans="1:3">
      <c r="C51" s="26" t="s">
        <v>1445</v>
      </c>
    </row>
    <row r="52" spans="1:3">
      <c r="C52" s="26" t="s">
        <v>1446</v>
      </c>
    </row>
    <row r="53" spans="1:3">
      <c r="C53" s="26" t="s">
        <v>1447</v>
      </c>
    </row>
    <row r="54" spans="1:3">
      <c r="C54" s="26" t="s">
        <v>1448</v>
      </c>
    </row>
    <row r="55" spans="1:3">
      <c r="C55" s="26" t="s">
        <v>1449</v>
      </c>
    </row>
    <row r="56" spans="1:3">
      <c r="C56" s="26" t="s">
        <v>1450</v>
      </c>
    </row>
    <row r="57" spans="1:3">
      <c r="C57" s="26" t="s">
        <v>1451</v>
      </c>
    </row>
    <row r="58" spans="1:3">
      <c r="C58" s="26" t="s">
        <v>1452</v>
      </c>
    </row>
    <row r="59" spans="1:3">
      <c r="A59" t="s">
        <v>1395</v>
      </c>
      <c r="B59" s="36" t="s">
        <v>1453</v>
      </c>
      <c r="C59" s="26" t="s">
        <v>1454</v>
      </c>
    </row>
    <row r="60" spans="1:3">
      <c r="C60" s="26" t="s">
        <v>1455</v>
      </c>
    </row>
    <row r="61" spans="1:3">
      <c r="C61" s="26" t="s">
        <v>1456</v>
      </c>
    </row>
    <row r="62" spans="1:3">
      <c r="C62" s="26" t="s">
        <v>1457</v>
      </c>
    </row>
    <row r="63" spans="1:3">
      <c r="C63" s="26" t="s">
        <v>1458</v>
      </c>
    </row>
    <row r="64" spans="1:3">
      <c r="C64" s="26" t="s">
        <v>1459</v>
      </c>
    </row>
    <row r="65" spans="3:3">
      <c r="C65" s="26" t="s">
        <v>1460</v>
      </c>
    </row>
    <row r="66" spans="3:3">
      <c r="C66" s="26" t="s">
        <v>1461</v>
      </c>
    </row>
    <row r="67" spans="3:3">
      <c r="C67" s="26" t="s">
        <v>1462</v>
      </c>
    </row>
    <row r="68" spans="3:3">
      <c r="C68" s="26" t="s">
        <v>1463</v>
      </c>
    </row>
    <row r="69" spans="3:3">
      <c r="C69" s="26" t="s">
        <v>1464</v>
      </c>
    </row>
    <row r="70" spans="3:3">
      <c r="C70" s="26" t="s">
        <v>1465</v>
      </c>
    </row>
    <row r="71" spans="3:3">
      <c r="C71" s="26" t="s">
        <v>1466</v>
      </c>
    </row>
    <row r="72" spans="3:3">
      <c r="C72" s="26" t="s">
        <v>1467</v>
      </c>
    </row>
    <row r="73" spans="3:3">
      <c r="C73" s="26" t="s">
        <v>1468</v>
      </c>
    </row>
    <row r="74" spans="3:3">
      <c r="C74" s="26" t="s">
        <v>1469</v>
      </c>
    </row>
    <row r="75" spans="3:3">
      <c r="C75" s="26" t="s">
        <v>1470</v>
      </c>
    </row>
    <row r="76" spans="3:3">
      <c r="C76" s="26" t="s">
        <v>1471</v>
      </c>
    </row>
    <row r="77" spans="3:3">
      <c r="C77" s="26" t="s">
        <v>1472</v>
      </c>
    </row>
    <row r="78" spans="3:3">
      <c r="C78" s="26" t="s">
        <v>1473</v>
      </c>
    </row>
    <row r="79" spans="3:3">
      <c r="C79" s="26" t="s">
        <v>1474</v>
      </c>
    </row>
    <row r="80" spans="3:3">
      <c r="C80" s="26" t="s">
        <v>1475</v>
      </c>
    </row>
    <row r="81" spans="3:3">
      <c r="C81" s="26" t="s">
        <v>1476</v>
      </c>
    </row>
    <row r="82" spans="3:3">
      <c r="C82" s="26" t="s">
        <v>1477</v>
      </c>
    </row>
    <row r="83" spans="3:3">
      <c r="C83" s="26" t="s">
        <v>1478</v>
      </c>
    </row>
    <row r="84" spans="3:3">
      <c r="C84" s="26" t="s">
        <v>1479</v>
      </c>
    </row>
    <row r="85" spans="3:3">
      <c r="C85" s="26" t="s">
        <v>1480</v>
      </c>
    </row>
    <row r="86" spans="3:3">
      <c r="C86" s="26" t="s">
        <v>1481</v>
      </c>
    </row>
    <row r="87" spans="3:3">
      <c r="C87" s="26" t="s">
        <v>1482</v>
      </c>
    </row>
    <row r="88" spans="3:3">
      <c r="C88" s="26" t="s">
        <v>1483</v>
      </c>
    </row>
    <row r="89" spans="3:3">
      <c r="C89" s="26" t="s">
        <v>1484</v>
      </c>
    </row>
    <row r="90" spans="3:3">
      <c r="C90" s="26" t="s">
        <v>1485</v>
      </c>
    </row>
    <row r="91" spans="3:3">
      <c r="C91" s="26" t="s">
        <v>1486</v>
      </c>
    </row>
    <row r="92" spans="3:3">
      <c r="C92" s="26" t="s">
        <v>1487</v>
      </c>
    </row>
    <row r="93" spans="3:3">
      <c r="C93" s="26" t="s">
        <v>1488</v>
      </c>
    </row>
    <row r="94" spans="3:3">
      <c r="C94" s="26" t="s">
        <v>1489</v>
      </c>
    </row>
    <row r="95" spans="3:3">
      <c r="C95" s="26" t="s">
        <v>1490</v>
      </c>
    </row>
    <row r="96" spans="3:3">
      <c r="C96" s="26" t="s">
        <v>1491</v>
      </c>
    </row>
    <row r="97" spans="3:3">
      <c r="C97" s="26" t="s">
        <v>1492</v>
      </c>
    </row>
    <row r="98" spans="3:3">
      <c r="C98" s="26" t="s">
        <v>1493</v>
      </c>
    </row>
    <row r="99" spans="3:3">
      <c r="C99" s="26" t="s">
        <v>1494</v>
      </c>
    </row>
    <row r="100" spans="3:3">
      <c r="C100" s="26" t="s">
        <v>1495</v>
      </c>
    </row>
    <row r="101" spans="3:3">
      <c r="C101" s="26" t="s">
        <v>1496</v>
      </c>
    </row>
    <row r="102" spans="3:3">
      <c r="C102" s="26" t="s">
        <v>1497</v>
      </c>
    </row>
    <row r="103" spans="3:3">
      <c r="C103" s="26" t="s">
        <v>1498</v>
      </c>
    </row>
    <row r="104" spans="3:3">
      <c r="C104" s="26" t="s">
        <v>1499</v>
      </c>
    </row>
    <row r="105" spans="3:3">
      <c r="C105" s="26" t="s">
        <v>1500</v>
      </c>
    </row>
    <row r="106" spans="3:3">
      <c r="C106" s="26" t="s">
        <v>1501</v>
      </c>
    </row>
    <row r="107" spans="3:3">
      <c r="C107" s="26" t="s">
        <v>1502</v>
      </c>
    </row>
    <row r="108" spans="3:3">
      <c r="C108" s="26" t="s">
        <v>1503</v>
      </c>
    </row>
    <row r="109" spans="3:3">
      <c r="C109" s="26" t="s">
        <v>1504</v>
      </c>
    </row>
    <row r="110" spans="3:3">
      <c r="C110" s="26" t="s">
        <v>1505</v>
      </c>
    </row>
    <row r="111" spans="3:3">
      <c r="C111" s="26" t="s">
        <v>1506</v>
      </c>
    </row>
    <row r="112" spans="3:3">
      <c r="C112" s="26" t="s">
        <v>1507</v>
      </c>
    </row>
    <row r="113" spans="3:3">
      <c r="C113" s="26" t="s">
        <v>1508</v>
      </c>
    </row>
    <row r="114" spans="3:3">
      <c r="C114" s="26" t="s">
        <v>1509</v>
      </c>
    </row>
    <row r="115" spans="3:3">
      <c r="C115" s="26" t="s">
        <v>1510</v>
      </c>
    </row>
    <row r="116" spans="3:3">
      <c r="C116" s="26" t="s">
        <v>1511</v>
      </c>
    </row>
    <row r="117" spans="3:3">
      <c r="C117" s="26" t="s">
        <v>1512</v>
      </c>
    </row>
    <row r="118" spans="3:3">
      <c r="C118" s="26" t="s">
        <v>1513</v>
      </c>
    </row>
    <row r="119" spans="3:3">
      <c r="C119" s="26" t="s">
        <v>1514</v>
      </c>
    </row>
    <row r="120" spans="3:3">
      <c r="C120" s="26" t="s">
        <v>1515</v>
      </c>
    </row>
    <row r="121" spans="3:3">
      <c r="C121" s="26" t="s">
        <v>1516</v>
      </c>
    </row>
    <row r="122" spans="3:3">
      <c r="C122" s="26" t="s">
        <v>1517</v>
      </c>
    </row>
    <row r="123" spans="3:3">
      <c r="C123" s="26" t="s">
        <v>1518</v>
      </c>
    </row>
    <row r="124" spans="3:3">
      <c r="C124" s="26" t="s">
        <v>1519</v>
      </c>
    </row>
    <row r="125" spans="3:3">
      <c r="C125" s="26" t="s">
        <v>1520</v>
      </c>
    </row>
    <row r="126" spans="3:3">
      <c r="C126" s="26" t="s">
        <v>1521</v>
      </c>
    </row>
  </sheetData>
  <hyperlinks>
    <hyperlink ref="B28" r:id="rId1"/>
    <hyperlink ref="B31" r:id="rId2"/>
    <hyperlink ref="B59" r:id="rId3"/>
  </hyperlinks>
  <pageMargins left="0.7" right="0.7" top="0.75" bottom="0.75" header="0.3" footer="0.3"/>
  <pageSetup orientation="portrait" r:id="rId4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82"/>
  <sheetViews>
    <sheetView zoomScale="90" zoomScaleNormal="90" workbookViewId="0">
      <pane ySplit="1" topLeftCell="A2" activePane="bottomLeft" state="frozen"/>
      <selection pane="bottomLeft" activeCell="C279" sqref="C279"/>
    </sheetView>
  </sheetViews>
  <sheetFormatPr defaultRowHeight="15"/>
  <cols>
    <col min="2" max="2" width="31.28515625" customWidth="1"/>
    <col min="3" max="3" width="14.28515625" customWidth="1"/>
    <col min="4" max="4" width="9.140625" customWidth="1"/>
    <col min="14" max="14" width="44.140625" bestFit="1" customWidth="1"/>
    <col min="15" max="15" width="13.28515625" bestFit="1" customWidth="1"/>
  </cols>
  <sheetData>
    <row r="1" spans="1:33" s="106" customFormat="1">
      <c r="A1" s="104" t="s">
        <v>3553</v>
      </c>
      <c r="B1" s="104" t="s">
        <v>3554</v>
      </c>
      <c r="C1" s="105" t="s">
        <v>3555</v>
      </c>
      <c r="D1" s="105" t="s">
        <v>10</v>
      </c>
      <c r="E1" s="105" t="s">
        <v>599</v>
      </c>
      <c r="F1" s="105" t="s">
        <v>2745</v>
      </c>
      <c r="G1" s="105" t="s">
        <v>12</v>
      </c>
      <c r="H1" s="105" t="s">
        <v>1010</v>
      </c>
      <c r="I1" s="105" t="s">
        <v>11</v>
      </c>
      <c r="J1" s="105" t="s">
        <v>2746</v>
      </c>
      <c r="K1" s="105" t="s">
        <v>3556</v>
      </c>
      <c r="P1" s="94" t="s">
        <v>10</v>
      </c>
      <c r="Q1" s="94" t="s">
        <v>599</v>
      </c>
      <c r="R1" s="94" t="s">
        <v>2745</v>
      </c>
      <c r="S1" s="94" t="s">
        <v>12</v>
      </c>
      <c r="T1" s="94" t="s">
        <v>1010</v>
      </c>
      <c r="U1" s="94" t="s">
        <v>11</v>
      </c>
      <c r="V1" s="94" t="s">
        <v>2746</v>
      </c>
      <c r="W1" s="105" t="s">
        <v>3556</v>
      </c>
    </row>
    <row r="2" spans="1:33" ht="18">
      <c r="A2" t="s">
        <v>2007</v>
      </c>
      <c r="B2" t="s">
        <v>2008</v>
      </c>
      <c r="C2" s="42" t="s">
        <v>3557</v>
      </c>
      <c r="D2" s="16">
        <v>3</v>
      </c>
      <c r="E2" s="16">
        <v>4</v>
      </c>
      <c r="F2" s="16">
        <v>10</v>
      </c>
      <c r="G2" s="16">
        <v>0</v>
      </c>
      <c r="H2" s="16">
        <v>2</v>
      </c>
      <c r="I2" s="16">
        <v>0</v>
      </c>
      <c r="J2" s="16">
        <v>-4</v>
      </c>
      <c r="K2">
        <f>4*D2+1*E2-2*F2+5*G2+5*H2+6*I2-1*J2</f>
        <v>10</v>
      </c>
      <c r="M2" t="s">
        <v>3754</v>
      </c>
      <c r="N2" t="s">
        <v>2891</v>
      </c>
      <c r="O2" t="s">
        <v>3729</v>
      </c>
      <c r="P2">
        <v>3</v>
      </c>
      <c r="Q2">
        <v>6</v>
      </c>
      <c r="R2">
        <v>6</v>
      </c>
      <c r="S2">
        <v>0</v>
      </c>
      <c r="T2">
        <v>1</v>
      </c>
      <c r="U2">
        <v>0</v>
      </c>
      <c r="Y2">
        <v>8.2500000000000004E-2</v>
      </c>
      <c r="Z2" s="45" t="s">
        <v>2861</v>
      </c>
      <c r="AA2" t="s">
        <v>2865</v>
      </c>
      <c r="AB2">
        <v>18</v>
      </c>
      <c r="AC2">
        <v>35</v>
      </c>
      <c r="AD2">
        <v>1</v>
      </c>
      <c r="AE2">
        <v>0</v>
      </c>
      <c r="AF2">
        <v>0</v>
      </c>
      <c r="AG2">
        <v>0</v>
      </c>
    </row>
    <row r="3" spans="1:33" ht="18">
      <c r="A3" t="s">
        <v>2152</v>
      </c>
      <c r="B3" t="s">
        <v>2153</v>
      </c>
      <c r="C3" s="42" t="s">
        <v>3558</v>
      </c>
      <c r="D3" s="16">
        <v>7</v>
      </c>
      <c r="E3" s="16">
        <v>10</v>
      </c>
      <c r="F3" s="16">
        <v>5</v>
      </c>
      <c r="G3" s="16">
        <v>0</v>
      </c>
      <c r="H3" s="16">
        <v>0</v>
      </c>
      <c r="I3" s="16">
        <v>0</v>
      </c>
      <c r="J3" s="16">
        <v>-2</v>
      </c>
      <c r="K3">
        <f t="shared" ref="K3:K66" si="0">4*D3+1*E3-2*F3+5*G3+5*H3+6*I3-1*J3</f>
        <v>30</v>
      </c>
      <c r="O3" t="s">
        <v>3730</v>
      </c>
      <c r="P3">
        <f t="shared" ref="P3:U3" si="1">AB6</f>
        <v>16.618600000000001</v>
      </c>
      <c r="Q3">
        <f t="shared" si="1"/>
        <v>31.515599999999999</v>
      </c>
      <c r="R3">
        <f t="shared" si="1"/>
        <v>1</v>
      </c>
      <c r="S3">
        <f t="shared" si="1"/>
        <v>0</v>
      </c>
      <c r="T3">
        <f t="shared" si="1"/>
        <v>0</v>
      </c>
      <c r="U3">
        <f t="shared" si="1"/>
        <v>0</v>
      </c>
      <c r="Y3">
        <v>0.2268</v>
      </c>
      <c r="Z3" s="45" t="s">
        <v>2862</v>
      </c>
      <c r="AA3" t="s">
        <v>2866</v>
      </c>
      <c r="AB3">
        <v>18</v>
      </c>
      <c r="AC3">
        <v>33</v>
      </c>
      <c r="AD3">
        <v>1</v>
      </c>
      <c r="AE3">
        <v>0</v>
      </c>
      <c r="AF3">
        <v>0</v>
      </c>
      <c r="AG3">
        <v>0</v>
      </c>
    </row>
    <row r="4" spans="1:33" ht="18">
      <c r="A4" t="s">
        <v>2013</v>
      </c>
      <c r="B4" t="s">
        <v>2014</v>
      </c>
      <c r="C4" s="42" t="s">
        <v>3559</v>
      </c>
      <c r="D4" s="16">
        <v>3</v>
      </c>
      <c r="E4" s="16">
        <v>4</v>
      </c>
      <c r="F4" s="16">
        <v>7</v>
      </c>
      <c r="G4" s="16">
        <v>0</v>
      </c>
      <c r="H4" s="16">
        <v>1</v>
      </c>
      <c r="I4" s="16">
        <v>0</v>
      </c>
      <c r="J4" s="16">
        <v>-3</v>
      </c>
      <c r="K4">
        <f t="shared" si="0"/>
        <v>10</v>
      </c>
      <c r="O4" t="s">
        <v>1524</v>
      </c>
      <c r="P4">
        <f t="shared" ref="P4:U4" si="2">SUM(P2:P3)</f>
        <v>19.618600000000001</v>
      </c>
      <c r="Q4">
        <f t="shared" si="2"/>
        <v>37.515599999999999</v>
      </c>
      <c r="R4">
        <f t="shared" si="2"/>
        <v>7</v>
      </c>
      <c r="S4">
        <f t="shared" si="2"/>
        <v>0</v>
      </c>
      <c r="T4">
        <f t="shared" si="2"/>
        <v>1</v>
      </c>
      <c r="U4">
        <f t="shared" si="2"/>
        <v>0</v>
      </c>
      <c r="V4">
        <v>-2</v>
      </c>
      <c r="Y4">
        <v>0.55669999999999997</v>
      </c>
      <c r="Z4" s="45" t="s">
        <v>2863</v>
      </c>
      <c r="AA4" t="s">
        <v>2867</v>
      </c>
      <c r="AB4">
        <v>16</v>
      </c>
      <c r="AC4">
        <v>31</v>
      </c>
      <c r="AD4">
        <v>1</v>
      </c>
      <c r="AE4">
        <v>0</v>
      </c>
      <c r="AF4">
        <v>0</v>
      </c>
      <c r="AG4">
        <v>0</v>
      </c>
    </row>
    <row r="5" spans="1:33" ht="19.5">
      <c r="A5" t="s">
        <v>2428</v>
      </c>
      <c r="B5" t="s">
        <v>2429</v>
      </c>
      <c r="C5" s="43" t="s">
        <v>3560</v>
      </c>
      <c r="D5" s="16">
        <v>2</v>
      </c>
      <c r="E5" s="16">
        <v>2</v>
      </c>
      <c r="F5" s="16">
        <v>6</v>
      </c>
      <c r="G5" s="16">
        <v>0</v>
      </c>
      <c r="H5" s="16">
        <v>1</v>
      </c>
      <c r="I5" s="16">
        <v>0</v>
      </c>
      <c r="J5" s="16">
        <v>-3</v>
      </c>
      <c r="K5">
        <f t="shared" si="0"/>
        <v>6</v>
      </c>
      <c r="M5" t="s">
        <v>3741</v>
      </c>
      <c r="N5" t="s">
        <v>2877</v>
      </c>
      <c r="O5" t="s">
        <v>3731</v>
      </c>
      <c r="P5">
        <v>3</v>
      </c>
      <c r="Q5">
        <v>5</v>
      </c>
      <c r="R5">
        <v>2</v>
      </c>
      <c r="S5">
        <v>0</v>
      </c>
      <c r="T5">
        <v>0</v>
      </c>
      <c r="U5">
        <v>0</v>
      </c>
      <c r="Y5">
        <v>0.13400000000000001</v>
      </c>
      <c r="Z5" s="45" t="s">
        <v>2864</v>
      </c>
      <c r="AA5" t="s">
        <v>2868</v>
      </c>
      <c r="AB5">
        <v>16</v>
      </c>
      <c r="AC5">
        <v>29</v>
      </c>
      <c r="AD5">
        <v>1</v>
      </c>
      <c r="AE5">
        <v>0</v>
      </c>
      <c r="AF5">
        <v>0</v>
      </c>
      <c r="AG5">
        <v>0</v>
      </c>
    </row>
    <row r="6" spans="1:33" ht="18">
      <c r="A6" t="s">
        <v>2156</v>
      </c>
      <c r="B6" t="s">
        <v>2157</v>
      </c>
      <c r="C6" s="42" t="s">
        <v>3558</v>
      </c>
      <c r="D6" s="16">
        <v>7</v>
      </c>
      <c r="E6" s="16">
        <v>10</v>
      </c>
      <c r="F6" s="16">
        <v>5</v>
      </c>
      <c r="G6" s="16">
        <v>0</v>
      </c>
      <c r="H6" s="16">
        <v>0</v>
      </c>
      <c r="I6" s="16">
        <v>0</v>
      </c>
      <c r="J6" s="16">
        <v>-2</v>
      </c>
      <c r="K6">
        <f t="shared" si="0"/>
        <v>30</v>
      </c>
      <c r="O6" t="s">
        <v>3732</v>
      </c>
      <c r="P6">
        <v>9</v>
      </c>
      <c r="Q6">
        <v>12</v>
      </c>
      <c r="R6">
        <v>11</v>
      </c>
      <c r="S6">
        <v>3</v>
      </c>
      <c r="T6">
        <v>2</v>
      </c>
      <c r="U6">
        <v>0</v>
      </c>
      <c r="V6">
        <v>-2</v>
      </c>
      <c r="Y6" t="s">
        <v>3733</v>
      </c>
      <c r="AB6">
        <f t="shared" ref="AB6:AG6" si="3">$Y$2*AB2+$Y$3*AB3+$Y$4*AB4+$Y$5*AB5</f>
        <v>16.618600000000001</v>
      </c>
      <c r="AC6">
        <f t="shared" si="3"/>
        <v>31.515599999999999</v>
      </c>
      <c r="AD6">
        <f t="shared" si="3"/>
        <v>1</v>
      </c>
      <c r="AE6">
        <f t="shared" si="3"/>
        <v>0</v>
      </c>
      <c r="AF6">
        <f t="shared" si="3"/>
        <v>0</v>
      </c>
      <c r="AG6">
        <f t="shared" si="3"/>
        <v>0</v>
      </c>
    </row>
    <row r="7" spans="1:33" ht="18">
      <c r="A7" t="s">
        <v>3373</v>
      </c>
      <c r="B7" t="s">
        <v>3374</v>
      </c>
      <c r="C7" s="42" t="s">
        <v>3651</v>
      </c>
      <c r="D7" s="16">
        <v>6</v>
      </c>
      <c r="E7" s="16">
        <v>9</v>
      </c>
      <c r="F7" s="16">
        <v>3</v>
      </c>
      <c r="G7" s="16">
        <v>0</v>
      </c>
      <c r="H7" s="16">
        <v>0</v>
      </c>
      <c r="I7" s="16">
        <v>0</v>
      </c>
      <c r="J7" s="16">
        <v>-1</v>
      </c>
      <c r="K7">
        <f t="shared" si="0"/>
        <v>28</v>
      </c>
      <c r="O7" t="s">
        <v>3729</v>
      </c>
      <c r="P7">
        <f t="shared" ref="P7:V7" si="4">SUM(P5:P6)</f>
        <v>12</v>
      </c>
      <c r="Q7">
        <f t="shared" si="4"/>
        <v>17</v>
      </c>
      <c r="R7">
        <f t="shared" si="4"/>
        <v>13</v>
      </c>
      <c r="S7">
        <f t="shared" si="4"/>
        <v>3</v>
      </c>
      <c r="T7">
        <f t="shared" si="4"/>
        <v>2</v>
      </c>
      <c r="U7">
        <f t="shared" si="4"/>
        <v>0</v>
      </c>
      <c r="V7">
        <f t="shared" si="4"/>
        <v>-2</v>
      </c>
    </row>
    <row r="8" spans="1:33" ht="18">
      <c r="A8" t="s">
        <v>2011</v>
      </c>
      <c r="B8" t="s">
        <v>2012</v>
      </c>
      <c r="C8" s="42" t="s">
        <v>3559</v>
      </c>
      <c r="D8" s="16">
        <v>3</v>
      </c>
      <c r="E8" s="16">
        <v>4</v>
      </c>
      <c r="F8" s="16">
        <v>7</v>
      </c>
      <c r="G8" s="16">
        <v>0</v>
      </c>
      <c r="H8" s="16">
        <v>1</v>
      </c>
      <c r="I8" s="16">
        <v>0</v>
      </c>
      <c r="J8" s="16">
        <v>-3</v>
      </c>
      <c r="K8">
        <f t="shared" si="0"/>
        <v>10</v>
      </c>
      <c r="O8" t="s">
        <v>3734</v>
      </c>
      <c r="P8">
        <f t="shared" ref="P8:U8" si="5">2*AB6</f>
        <v>33.237200000000001</v>
      </c>
      <c r="Q8">
        <f t="shared" si="5"/>
        <v>63.031199999999998</v>
      </c>
      <c r="R8">
        <f t="shared" si="5"/>
        <v>2</v>
      </c>
      <c r="S8">
        <f t="shared" si="5"/>
        <v>0</v>
      </c>
      <c r="T8">
        <f t="shared" si="5"/>
        <v>0</v>
      </c>
      <c r="U8">
        <f t="shared" si="5"/>
        <v>0</v>
      </c>
    </row>
    <row r="9" spans="1:33" ht="18">
      <c r="A9" t="s">
        <v>3372</v>
      </c>
      <c r="B9" t="s">
        <v>2158</v>
      </c>
      <c r="C9" s="42" t="s">
        <v>3651</v>
      </c>
      <c r="D9" s="16">
        <v>6</v>
      </c>
      <c r="E9" s="16">
        <v>9</v>
      </c>
      <c r="F9" s="16">
        <v>3</v>
      </c>
      <c r="G9" s="16">
        <v>0</v>
      </c>
      <c r="H9" s="16">
        <v>0</v>
      </c>
      <c r="I9" s="16">
        <v>0</v>
      </c>
      <c r="J9" s="16">
        <v>-1</v>
      </c>
      <c r="K9">
        <f t="shared" si="0"/>
        <v>28</v>
      </c>
      <c r="O9" t="s">
        <v>1524</v>
      </c>
      <c r="P9">
        <f t="shared" ref="P9:V9" si="6">SUM(P7:P8)</f>
        <v>45.237200000000001</v>
      </c>
      <c r="Q9">
        <f t="shared" si="6"/>
        <v>80.031199999999998</v>
      </c>
      <c r="R9">
        <f t="shared" si="6"/>
        <v>15</v>
      </c>
      <c r="S9">
        <f t="shared" si="6"/>
        <v>3</v>
      </c>
      <c r="T9">
        <f t="shared" si="6"/>
        <v>2</v>
      </c>
      <c r="U9">
        <f t="shared" si="6"/>
        <v>0</v>
      </c>
      <c r="V9">
        <f t="shared" si="6"/>
        <v>-2</v>
      </c>
    </row>
    <row r="10" spans="1:33" ht="18">
      <c r="A10" t="s">
        <v>2025</v>
      </c>
      <c r="B10" t="s">
        <v>2026</v>
      </c>
      <c r="C10" s="42" t="s">
        <v>3561</v>
      </c>
      <c r="D10" s="16">
        <v>6</v>
      </c>
      <c r="E10" s="16">
        <v>9</v>
      </c>
      <c r="F10" s="16">
        <v>9</v>
      </c>
      <c r="G10" s="16">
        <v>0</v>
      </c>
      <c r="H10" s="16">
        <v>1</v>
      </c>
      <c r="I10" s="16">
        <v>0</v>
      </c>
      <c r="J10" s="16">
        <v>-2</v>
      </c>
      <c r="K10">
        <f t="shared" si="0"/>
        <v>22</v>
      </c>
      <c r="M10" t="s">
        <v>3338</v>
      </c>
      <c r="N10" t="s">
        <v>2859</v>
      </c>
      <c r="O10" t="s">
        <v>3729</v>
      </c>
      <c r="P10">
        <v>9</v>
      </c>
      <c r="Q10">
        <v>16</v>
      </c>
      <c r="R10">
        <v>8</v>
      </c>
      <c r="S10">
        <v>0</v>
      </c>
      <c r="T10">
        <v>0</v>
      </c>
      <c r="U10">
        <v>0</v>
      </c>
      <c r="V10">
        <v>0</v>
      </c>
      <c r="X10" s="42"/>
      <c r="Z10" s="43"/>
    </row>
    <row r="11" spans="1:33" ht="18">
      <c r="A11" t="s">
        <v>2147</v>
      </c>
      <c r="B11" t="s">
        <v>2148</v>
      </c>
      <c r="C11" s="42" t="s">
        <v>2759</v>
      </c>
      <c r="D11" s="16">
        <v>3</v>
      </c>
      <c r="E11" s="16">
        <v>7</v>
      </c>
      <c r="F11" s="16">
        <v>2</v>
      </c>
      <c r="G11" s="16">
        <v>1</v>
      </c>
      <c r="H11" s="16">
        <v>0</v>
      </c>
      <c r="I11" s="16">
        <v>0</v>
      </c>
      <c r="J11" s="16">
        <v>0</v>
      </c>
      <c r="K11">
        <f t="shared" si="0"/>
        <v>20</v>
      </c>
      <c r="O11" t="s">
        <v>3734</v>
      </c>
      <c r="P11">
        <f t="shared" ref="P11:U11" si="7">2*AB6</f>
        <v>33.237200000000001</v>
      </c>
      <c r="Q11">
        <f t="shared" si="7"/>
        <v>63.031199999999998</v>
      </c>
      <c r="R11">
        <f t="shared" si="7"/>
        <v>2</v>
      </c>
      <c r="S11">
        <f t="shared" si="7"/>
        <v>0</v>
      </c>
      <c r="T11">
        <f t="shared" si="7"/>
        <v>0</v>
      </c>
      <c r="U11">
        <f t="shared" si="7"/>
        <v>0</v>
      </c>
      <c r="X11" s="42"/>
      <c r="Z11" s="43"/>
    </row>
    <row r="12" spans="1:33" ht="18">
      <c r="A12" t="s">
        <v>2721</v>
      </c>
      <c r="B12" t="s">
        <v>2724</v>
      </c>
      <c r="C12" s="42" t="s">
        <v>2759</v>
      </c>
      <c r="D12" s="16">
        <v>3</v>
      </c>
      <c r="E12" s="16">
        <v>7</v>
      </c>
      <c r="F12" s="16">
        <v>2</v>
      </c>
      <c r="G12" s="16">
        <v>1</v>
      </c>
      <c r="H12" s="16">
        <v>0</v>
      </c>
      <c r="I12" s="16">
        <v>0</v>
      </c>
      <c r="J12" s="16">
        <v>0</v>
      </c>
      <c r="K12">
        <f t="shared" si="0"/>
        <v>20</v>
      </c>
      <c r="O12" t="s">
        <v>1524</v>
      </c>
      <c r="P12">
        <f t="shared" ref="P12:V12" si="8">SUM(P10:P11)</f>
        <v>42.237200000000001</v>
      </c>
      <c r="Q12">
        <f t="shared" si="8"/>
        <v>79.031199999999998</v>
      </c>
      <c r="R12">
        <f t="shared" si="8"/>
        <v>10</v>
      </c>
      <c r="S12">
        <f t="shared" si="8"/>
        <v>0</v>
      </c>
      <c r="T12">
        <f t="shared" si="8"/>
        <v>0</v>
      </c>
      <c r="U12">
        <f t="shared" si="8"/>
        <v>0</v>
      </c>
      <c r="V12">
        <f t="shared" si="8"/>
        <v>0</v>
      </c>
      <c r="X12" s="42"/>
      <c r="Z12" s="43"/>
    </row>
    <row r="13" spans="1:33" ht="18">
      <c r="A13" t="s">
        <v>2281</v>
      </c>
      <c r="B13" t="s">
        <v>2282</v>
      </c>
      <c r="C13" s="42" t="s">
        <v>3563</v>
      </c>
      <c r="D13" s="16">
        <v>2</v>
      </c>
      <c r="E13" s="16">
        <v>3</v>
      </c>
      <c r="F13" s="16">
        <v>2</v>
      </c>
      <c r="G13" s="16">
        <v>0</v>
      </c>
      <c r="H13" s="16">
        <v>0</v>
      </c>
      <c r="I13" s="16">
        <v>0</v>
      </c>
      <c r="J13" s="16">
        <v>-1</v>
      </c>
      <c r="K13">
        <f t="shared" si="0"/>
        <v>8</v>
      </c>
      <c r="M13" t="s">
        <v>3735</v>
      </c>
      <c r="N13" t="s">
        <v>2885</v>
      </c>
      <c r="O13" t="s">
        <v>3729</v>
      </c>
      <c r="P13">
        <v>9</v>
      </c>
      <c r="Q13">
        <v>16</v>
      </c>
      <c r="R13">
        <v>8</v>
      </c>
      <c r="S13">
        <v>0</v>
      </c>
      <c r="T13">
        <v>0</v>
      </c>
      <c r="U13">
        <v>0</v>
      </c>
      <c r="V13">
        <v>0</v>
      </c>
      <c r="X13" s="42"/>
      <c r="Z13" s="43"/>
    </row>
    <row r="14" spans="1:33" ht="18">
      <c r="A14" t="s">
        <v>2279</v>
      </c>
      <c r="B14" t="s">
        <v>2280</v>
      </c>
      <c r="C14" s="42" t="s">
        <v>3563</v>
      </c>
      <c r="D14" s="16">
        <v>2</v>
      </c>
      <c r="E14" s="16">
        <v>3</v>
      </c>
      <c r="F14" s="16">
        <v>2</v>
      </c>
      <c r="G14" s="16">
        <v>0</v>
      </c>
      <c r="H14" s="16">
        <v>0</v>
      </c>
      <c r="I14" s="16">
        <v>0</v>
      </c>
      <c r="J14" s="16">
        <v>-1</v>
      </c>
      <c r="K14">
        <f t="shared" si="0"/>
        <v>8</v>
      </c>
      <c r="O14" t="s">
        <v>3734</v>
      </c>
      <c r="P14">
        <f t="shared" ref="P14:U14" si="9">2*AB6</f>
        <v>33.237200000000001</v>
      </c>
      <c r="Q14">
        <f t="shared" si="9"/>
        <v>63.031199999999998</v>
      </c>
      <c r="R14">
        <f t="shared" si="9"/>
        <v>2</v>
      </c>
      <c r="S14">
        <f t="shared" si="9"/>
        <v>0</v>
      </c>
      <c r="T14">
        <f t="shared" si="9"/>
        <v>0</v>
      </c>
      <c r="U14">
        <f t="shared" si="9"/>
        <v>0</v>
      </c>
      <c r="X14" s="42"/>
      <c r="Z14" s="43"/>
    </row>
    <row r="15" spans="1:33" ht="19.5">
      <c r="A15" t="s">
        <v>2635</v>
      </c>
      <c r="B15" t="s">
        <v>2636</v>
      </c>
      <c r="C15" s="43" t="s">
        <v>3564</v>
      </c>
      <c r="D15" s="16">
        <v>2</v>
      </c>
      <c r="E15" s="16">
        <v>4</v>
      </c>
      <c r="F15" s="16">
        <v>1</v>
      </c>
      <c r="G15" s="16">
        <v>0</v>
      </c>
      <c r="H15" s="16">
        <v>0</v>
      </c>
      <c r="I15" s="16">
        <v>0</v>
      </c>
      <c r="J15" s="16">
        <v>0</v>
      </c>
      <c r="K15">
        <f t="shared" si="0"/>
        <v>10</v>
      </c>
      <c r="O15" t="s">
        <v>1524</v>
      </c>
      <c r="P15">
        <f t="shared" ref="P15:V15" si="10">SUM(P13:P14)</f>
        <v>42.237200000000001</v>
      </c>
      <c r="Q15">
        <f t="shared" si="10"/>
        <v>79.031199999999998</v>
      </c>
      <c r="R15">
        <f t="shared" si="10"/>
        <v>10</v>
      </c>
      <c r="S15">
        <f t="shared" si="10"/>
        <v>0</v>
      </c>
      <c r="T15">
        <f t="shared" si="10"/>
        <v>0</v>
      </c>
      <c r="U15">
        <f t="shared" si="10"/>
        <v>0</v>
      </c>
      <c r="V15">
        <f t="shared" si="10"/>
        <v>0</v>
      </c>
    </row>
    <row r="16" spans="1:33" ht="18">
      <c r="A16" t="s">
        <v>2041</v>
      </c>
      <c r="B16" t="s">
        <v>2042</v>
      </c>
      <c r="C16" s="42" t="s">
        <v>3565</v>
      </c>
      <c r="D16" s="16">
        <v>23</v>
      </c>
      <c r="E16" s="16">
        <v>34</v>
      </c>
      <c r="F16" s="16">
        <v>17</v>
      </c>
      <c r="G16" s="16">
        <v>7</v>
      </c>
      <c r="H16" s="16">
        <v>3</v>
      </c>
      <c r="I16" s="16">
        <v>1</v>
      </c>
      <c r="J16" s="16">
        <v>-4</v>
      </c>
      <c r="K16">
        <f t="shared" si="0"/>
        <v>152</v>
      </c>
      <c r="M16" t="s">
        <v>3736</v>
      </c>
      <c r="N16" t="s">
        <v>2880</v>
      </c>
      <c r="O16" t="s">
        <v>3729</v>
      </c>
      <c r="P16">
        <v>3</v>
      </c>
      <c r="Q16">
        <v>6</v>
      </c>
      <c r="R16">
        <v>3</v>
      </c>
      <c r="S16">
        <v>0</v>
      </c>
      <c r="T16">
        <v>0</v>
      </c>
      <c r="U16">
        <v>0</v>
      </c>
      <c r="V16">
        <v>0</v>
      </c>
    </row>
    <row r="17" spans="1:26" ht="19.5">
      <c r="A17" t="s">
        <v>2112</v>
      </c>
      <c r="B17" t="s">
        <v>2113</v>
      </c>
      <c r="C17" s="43" t="s">
        <v>3566</v>
      </c>
      <c r="D17">
        <v>10</v>
      </c>
      <c r="E17">
        <v>11</v>
      </c>
      <c r="F17">
        <v>10</v>
      </c>
      <c r="G17">
        <v>5</v>
      </c>
      <c r="H17">
        <v>2</v>
      </c>
      <c r="I17">
        <v>0</v>
      </c>
      <c r="J17">
        <v>-4</v>
      </c>
      <c r="K17">
        <f t="shared" si="0"/>
        <v>70</v>
      </c>
      <c r="O17" t="s">
        <v>3734</v>
      </c>
      <c r="P17">
        <f t="shared" ref="P17:U17" si="11">2*AB6</f>
        <v>33.237200000000001</v>
      </c>
      <c r="Q17">
        <f t="shared" si="11"/>
        <v>63.031199999999998</v>
      </c>
      <c r="R17">
        <f t="shared" si="11"/>
        <v>2</v>
      </c>
      <c r="S17">
        <f t="shared" si="11"/>
        <v>0</v>
      </c>
      <c r="T17">
        <f t="shared" si="11"/>
        <v>0</v>
      </c>
      <c r="U17">
        <f t="shared" si="11"/>
        <v>0</v>
      </c>
    </row>
    <row r="18" spans="1:26" ht="18">
      <c r="A18" t="s">
        <v>2303</v>
      </c>
      <c r="B18" t="s">
        <v>2304</v>
      </c>
      <c r="C18" t="s">
        <v>3567</v>
      </c>
      <c r="D18">
        <v>14</v>
      </c>
      <c r="E18">
        <v>20</v>
      </c>
      <c r="F18">
        <v>5</v>
      </c>
      <c r="G18">
        <v>6</v>
      </c>
      <c r="H18">
        <v>0</v>
      </c>
      <c r="I18">
        <v>1</v>
      </c>
      <c r="J18">
        <v>0</v>
      </c>
      <c r="K18">
        <f t="shared" si="0"/>
        <v>102</v>
      </c>
      <c r="O18" t="s">
        <v>1524</v>
      </c>
      <c r="P18">
        <f t="shared" ref="P18:V18" si="12">SUM(P16:P17)</f>
        <v>36.237200000000001</v>
      </c>
      <c r="Q18">
        <f t="shared" si="12"/>
        <v>69.031199999999998</v>
      </c>
      <c r="R18">
        <f t="shared" si="12"/>
        <v>5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</row>
    <row r="19" spans="1:26" ht="18">
      <c r="A19" t="s">
        <v>2301</v>
      </c>
      <c r="B19" t="s">
        <v>2302</v>
      </c>
      <c r="C19" t="s">
        <v>3568</v>
      </c>
      <c r="D19">
        <v>15</v>
      </c>
      <c r="E19">
        <v>23</v>
      </c>
      <c r="F19">
        <v>5</v>
      </c>
      <c r="G19">
        <v>6</v>
      </c>
      <c r="H19">
        <v>0</v>
      </c>
      <c r="I19">
        <v>1</v>
      </c>
      <c r="J19">
        <v>1</v>
      </c>
      <c r="K19">
        <f t="shared" si="0"/>
        <v>108</v>
      </c>
      <c r="M19" t="s">
        <v>3737</v>
      </c>
      <c r="N19" t="s">
        <v>2890</v>
      </c>
      <c r="O19" t="s">
        <v>3729</v>
      </c>
      <c r="P19">
        <v>3</v>
      </c>
      <c r="Q19">
        <v>5</v>
      </c>
      <c r="R19">
        <v>6</v>
      </c>
      <c r="S19">
        <v>0</v>
      </c>
      <c r="T19">
        <v>1</v>
      </c>
      <c r="U19">
        <v>0</v>
      </c>
      <c r="V19">
        <v>-2</v>
      </c>
    </row>
    <row r="20" spans="1:26" ht="18">
      <c r="A20" t="s">
        <v>1992</v>
      </c>
      <c r="B20" t="s">
        <v>1993</v>
      </c>
      <c r="C20" s="42" t="s">
        <v>3569</v>
      </c>
      <c r="D20" s="16">
        <v>10</v>
      </c>
      <c r="E20" s="16">
        <v>12</v>
      </c>
      <c r="F20" s="16">
        <v>10</v>
      </c>
      <c r="G20" s="16">
        <v>5</v>
      </c>
      <c r="H20" s="16">
        <v>2</v>
      </c>
      <c r="I20" s="16">
        <v>0</v>
      </c>
      <c r="J20" s="16">
        <v>-3</v>
      </c>
      <c r="K20">
        <f t="shared" si="0"/>
        <v>70</v>
      </c>
      <c r="O20" t="s">
        <v>3734</v>
      </c>
      <c r="P20">
        <f t="shared" ref="P20:U20" si="13">2*AB6</f>
        <v>33.237200000000001</v>
      </c>
      <c r="Q20">
        <f t="shared" si="13"/>
        <v>63.031199999999998</v>
      </c>
      <c r="R20">
        <f t="shared" si="13"/>
        <v>2</v>
      </c>
      <c r="S20">
        <f t="shared" si="13"/>
        <v>0</v>
      </c>
      <c r="T20">
        <f t="shared" si="13"/>
        <v>0</v>
      </c>
      <c r="U20">
        <f t="shared" si="13"/>
        <v>0</v>
      </c>
    </row>
    <row r="21" spans="1:26" ht="19.5">
      <c r="A21" t="s">
        <v>2108</v>
      </c>
      <c r="B21" t="s">
        <v>2109</v>
      </c>
      <c r="C21" s="43" t="s">
        <v>3570</v>
      </c>
      <c r="D21">
        <v>10</v>
      </c>
      <c r="E21">
        <v>12</v>
      </c>
      <c r="F21">
        <v>10</v>
      </c>
      <c r="G21">
        <v>5</v>
      </c>
      <c r="H21">
        <v>1</v>
      </c>
      <c r="I21">
        <v>1</v>
      </c>
      <c r="J21">
        <v>-2</v>
      </c>
      <c r="K21">
        <f t="shared" si="0"/>
        <v>70</v>
      </c>
      <c r="O21" t="s">
        <v>1524</v>
      </c>
      <c r="P21">
        <f t="shared" ref="P21:V21" si="14">SUM(P19:P20)</f>
        <v>36.237200000000001</v>
      </c>
      <c r="Q21">
        <f t="shared" si="14"/>
        <v>68.031199999999998</v>
      </c>
      <c r="R21">
        <f t="shared" si="14"/>
        <v>8</v>
      </c>
      <c r="S21">
        <f t="shared" si="14"/>
        <v>0</v>
      </c>
      <c r="T21">
        <f t="shared" si="14"/>
        <v>1</v>
      </c>
      <c r="U21">
        <f t="shared" si="14"/>
        <v>0</v>
      </c>
      <c r="V21">
        <f t="shared" si="14"/>
        <v>-2</v>
      </c>
      <c r="X21" s="42"/>
      <c r="Z21" s="43"/>
    </row>
    <row r="22" spans="1:26" ht="18">
      <c r="A22" t="s">
        <v>2354</v>
      </c>
      <c r="B22" t="s">
        <v>2355</v>
      </c>
      <c r="C22" t="s">
        <v>3571</v>
      </c>
      <c r="D22">
        <v>10</v>
      </c>
      <c r="E22">
        <v>13</v>
      </c>
      <c r="F22">
        <v>4</v>
      </c>
      <c r="G22">
        <v>5</v>
      </c>
      <c r="H22">
        <v>0</v>
      </c>
      <c r="I22">
        <v>0</v>
      </c>
      <c r="J22">
        <v>0</v>
      </c>
      <c r="K22">
        <f t="shared" si="0"/>
        <v>70</v>
      </c>
      <c r="M22" t="s">
        <v>2871</v>
      </c>
      <c r="N22" t="s">
        <v>2860</v>
      </c>
      <c r="O22" t="s">
        <v>3729</v>
      </c>
      <c r="P22">
        <v>15</v>
      </c>
      <c r="Q22">
        <v>26</v>
      </c>
      <c r="R22">
        <v>13</v>
      </c>
      <c r="S22">
        <v>0</v>
      </c>
      <c r="T22">
        <v>0</v>
      </c>
      <c r="U22">
        <v>0</v>
      </c>
      <c r="V22">
        <v>0</v>
      </c>
      <c r="X22" s="42"/>
      <c r="Z22" s="43"/>
    </row>
    <row r="23" spans="1:26" ht="18">
      <c r="A23" t="s">
        <v>2383</v>
      </c>
      <c r="B23" t="s">
        <v>2384</v>
      </c>
      <c r="C23" s="42" t="s">
        <v>3572</v>
      </c>
      <c r="D23" s="16">
        <v>14</v>
      </c>
      <c r="E23" s="16">
        <v>14</v>
      </c>
      <c r="F23" s="16">
        <v>11</v>
      </c>
      <c r="G23" s="16">
        <v>5</v>
      </c>
      <c r="H23" s="16">
        <v>1</v>
      </c>
      <c r="I23" s="16">
        <v>0</v>
      </c>
      <c r="J23" s="16">
        <v>-4</v>
      </c>
      <c r="K23">
        <f t="shared" si="0"/>
        <v>82</v>
      </c>
      <c r="O23" t="s">
        <v>3734</v>
      </c>
      <c r="P23">
        <f t="shared" ref="P23:U23" si="15">2*AB6</f>
        <v>33.237200000000001</v>
      </c>
      <c r="Q23">
        <f t="shared" si="15"/>
        <v>63.031199999999998</v>
      </c>
      <c r="R23">
        <f t="shared" si="15"/>
        <v>2</v>
      </c>
      <c r="S23">
        <f t="shared" si="15"/>
        <v>0</v>
      </c>
      <c r="T23">
        <f t="shared" si="15"/>
        <v>0</v>
      </c>
      <c r="U23">
        <f t="shared" si="15"/>
        <v>0</v>
      </c>
      <c r="X23" s="42"/>
      <c r="Z23" s="43"/>
    </row>
    <row r="24" spans="1:26" ht="18">
      <c r="A24" t="s">
        <v>2176</v>
      </c>
      <c r="B24" t="s">
        <v>2177</v>
      </c>
      <c r="C24" s="42" t="s">
        <v>3573</v>
      </c>
      <c r="D24" s="16">
        <v>7</v>
      </c>
      <c r="E24" s="16">
        <v>9</v>
      </c>
      <c r="F24" s="16">
        <v>5</v>
      </c>
      <c r="G24" s="16">
        <v>1</v>
      </c>
      <c r="H24" s="16">
        <v>0</v>
      </c>
      <c r="I24" s="16">
        <v>0</v>
      </c>
      <c r="J24" s="16">
        <v>-2</v>
      </c>
      <c r="K24">
        <f t="shared" si="0"/>
        <v>34</v>
      </c>
      <c r="O24" t="s">
        <v>1524</v>
      </c>
      <c r="P24">
        <f t="shared" ref="P24:V24" si="16">SUM(P22:P23)</f>
        <v>48.237200000000001</v>
      </c>
      <c r="Q24">
        <f t="shared" si="16"/>
        <v>89.031199999999998</v>
      </c>
      <c r="R24">
        <f t="shared" si="16"/>
        <v>15</v>
      </c>
      <c r="S24">
        <f t="shared" si="16"/>
        <v>0</v>
      </c>
      <c r="T24">
        <f t="shared" si="16"/>
        <v>0</v>
      </c>
      <c r="U24">
        <f t="shared" si="16"/>
        <v>0</v>
      </c>
      <c r="V24">
        <f t="shared" si="16"/>
        <v>0</v>
      </c>
    </row>
    <row r="25" spans="1:26" ht="18">
      <c r="A25" t="s">
        <v>2178</v>
      </c>
      <c r="B25" t="s">
        <v>2179</v>
      </c>
      <c r="C25" s="42" t="s">
        <v>3574</v>
      </c>
      <c r="D25" s="16">
        <v>7</v>
      </c>
      <c r="E25" s="16">
        <v>9</v>
      </c>
      <c r="F25" s="16">
        <v>8</v>
      </c>
      <c r="G25" s="16">
        <v>1</v>
      </c>
      <c r="H25" s="16">
        <v>1</v>
      </c>
      <c r="I25" s="16">
        <v>0</v>
      </c>
      <c r="J25" s="16">
        <v>-3</v>
      </c>
      <c r="K25">
        <f t="shared" si="0"/>
        <v>34</v>
      </c>
      <c r="M25" t="s">
        <v>2869</v>
      </c>
      <c r="N25" t="s">
        <v>2879</v>
      </c>
      <c r="O25" t="s">
        <v>3729</v>
      </c>
      <c r="P25">
        <v>6</v>
      </c>
      <c r="Q25">
        <v>12</v>
      </c>
      <c r="R25">
        <v>8</v>
      </c>
      <c r="S25">
        <v>0</v>
      </c>
      <c r="T25">
        <v>1</v>
      </c>
      <c r="U25">
        <v>0</v>
      </c>
      <c r="V25">
        <v>-1</v>
      </c>
    </row>
    <row r="26" spans="1:26" ht="18">
      <c r="A26" t="s">
        <v>2180</v>
      </c>
      <c r="B26" t="s">
        <v>2181</v>
      </c>
      <c r="C26" s="42" t="s">
        <v>3575</v>
      </c>
      <c r="D26" s="16">
        <v>7</v>
      </c>
      <c r="E26" s="16">
        <v>10</v>
      </c>
      <c r="F26" s="16">
        <v>4</v>
      </c>
      <c r="G26" s="16">
        <v>1</v>
      </c>
      <c r="H26" s="16">
        <v>0</v>
      </c>
      <c r="I26" s="16">
        <v>0</v>
      </c>
      <c r="J26" s="16">
        <v>-1</v>
      </c>
      <c r="K26">
        <f t="shared" si="0"/>
        <v>36</v>
      </c>
      <c r="O26" t="s">
        <v>3734</v>
      </c>
      <c r="P26">
        <f t="shared" ref="P26:U26" si="17">2*AB6</f>
        <v>33.237200000000001</v>
      </c>
      <c r="Q26">
        <f t="shared" si="17"/>
        <v>63.031199999999998</v>
      </c>
      <c r="R26">
        <f t="shared" si="17"/>
        <v>2</v>
      </c>
      <c r="S26">
        <f t="shared" si="17"/>
        <v>0</v>
      </c>
      <c r="T26">
        <f t="shared" si="17"/>
        <v>0</v>
      </c>
      <c r="U26">
        <f t="shared" si="17"/>
        <v>0</v>
      </c>
    </row>
    <row r="27" spans="1:26" ht="18">
      <c r="A27" t="s">
        <v>3754</v>
      </c>
      <c r="B27" t="s">
        <v>2891</v>
      </c>
      <c r="C27" s="35" t="s">
        <v>3757</v>
      </c>
      <c r="D27">
        <f>Composition_Balance!P4</f>
        <v>19.618600000000001</v>
      </c>
      <c r="E27">
        <f>Composition_Balance!Q4</f>
        <v>37.515599999999999</v>
      </c>
      <c r="F27">
        <f>Composition_Balance!R4</f>
        <v>7</v>
      </c>
      <c r="G27">
        <f>Composition_Balance!S4</f>
        <v>0</v>
      </c>
      <c r="H27">
        <f>Composition_Balance!T4</f>
        <v>1</v>
      </c>
      <c r="I27">
        <f>Composition_Balance!U4</f>
        <v>0</v>
      </c>
      <c r="J27">
        <f>Composition_Balance!V4</f>
        <v>-2</v>
      </c>
      <c r="K27">
        <f t="shared" si="0"/>
        <v>108.99000000000001</v>
      </c>
      <c r="O27" t="s">
        <v>1524</v>
      </c>
      <c r="P27">
        <f t="shared" ref="P27:V27" si="18">SUM(P25:P26)</f>
        <v>39.237200000000001</v>
      </c>
      <c r="Q27">
        <f t="shared" si="18"/>
        <v>75.031199999999998</v>
      </c>
      <c r="R27">
        <f t="shared" si="18"/>
        <v>10</v>
      </c>
      <c r="S27">
        <f t="shared" si="18"/>
        <v>0</v>
      </c>
      <c r="T27">
        <f t="shared" si="18"/>
        <v>1</v>
      </c>
      <c r="U27">
        <f t="shared" si="18"/>
        <v>0</v>
      </c>
      <c r="V27">
        <f t="shared" si="18"/>
        <v>-1</v>
      </c>
    </row>
    <row r="28" spans="1:26" ht="18">
      <c r="A28" t="s">
        <v>2173</v>
      </c>
      <c r="B28" t="s">
        <v>3360</v>
      </c>
      <c r="C28" s="42" t="s">
        <v>3576</v>
      </c>
      <c r="D28" s="16">
        <v>6</v>
      </c>
      <c r="E28" s="16">
        <v>9</v>
      </c>
      <c r="F28" s="16">
        <v>4</v>
      </c>
      <c r="G28" s="16">
        <v>0</v>
      </c>
      <c r="H28" s="16">
        <v>0</v>
      </c>
      <c r="I28" s="16">
        <v>0</v>
      </c>
      <c r="J28" s="16">
        <v>-1</v>
      </c>
      <c r="K28">
        <f t="shared" si="0"/>
        <v>26</v>
      </c>
      <c r="M28" t="s">
        <v>3751</v>
      </c>
      <c r="N28" t="s">
        <v>2878</v>
      </c>
      <c r="O28" t="s">
        <v>3729</v>
      </c>
      <c r="P28">
        <v>6</v>
      </c>
      <c r="Q28">
        <v>11</v>
      </c>
      <c r="R28">
        <v>11</v>
      </c>
      <c r="S28">
        <v>0</v>
      </c>
      <c r="T28">
        <v>2</v>
      </c>
      <c r="U28">
        <v>0</v>
      </c>
      <c r="V28">
        <v>-3</v>
      </c>
    </row>
    <row r="29" spans="1:26" ht="18">
      <c r="A29" t="s">
        <v>2244</v>
      </c>
      <c r="B29" t="s">
        <v>2245</v>
      </c>
      <c r="C29" s="42" t="s">
        <v>3577</v>
      </c>
      <c r="D29" s="16">
        <v>9</v>
      </c>
      <c r="E29" s="16">
        <v>13</v>
      </c>
      <c r="F29" s="16">
        <v>8</v>
      </c>
      <c r="G29" s="16">
        <v>4</v>
      </c>
      <c r="H29" s="16">
        <v>1</v>
      </c>
      <c r="I29" s="16">
        <v>0</v>
      </c>
      <c r="J29" s="16">
        <v>-2</v>
      </c>
      <c r="K29">
        <f t="shared" si="0"/>
        <v>60</v>
      </c>
      <c r="O29" t="s">
        <v>3734</v>
      </c>
      <c r="P29">
        <f t="shared" ref="P29:U29" si="19">2*AB6</f>
        <v>33.237200000000001</v>
      </c>
      <c r="Q29">
        <f t="shared" si="19"/>
        <v>63.031199999999998</v>
      </c>
      <c r="R29">
        <f t="shared" si="19"/>
        <v>2</v>
      </c>
      <c r="S29">
        <f t="shared" si="19"/>
        <v>0</v>
      </c>
      <c r="T29">
        <f t="shared" si="19"/>
        <v>0</v>
      </c>
      <c r="U29">
        <f t="shared" si="19"/>
        <v>0</v>
      </c>
    </row>
    <row r="30" spans="1:26" ht="18">
      <c r="A30" t="s">
        <v>2049</v>
      </c>
      <c r="B30" t="s">
        <v>2050</v>
      </c>
      <c r="C30" s="42" t="s">
        <v>3578</v>
      </c>
      <c r="D30" s="16">
        <v>5</v>
      </c>
      <c r="E30" s="16">
        <v>4</v>
      </c>
      <c r="F30" s="16">
        <v>5</v>
      </c>
      <c r="G30" s="16">
        <v>0</v>
      </c>
      <c r="H30" s="16">
        <v>0</v>
      </c>
      <c r="I30" s="16">
        <v>0</v>
      </c>
      <c r="J30" s="16">
        <v>-2</v>
      </c>
      <c r="K30">
        <f t="shared" si="0"/>
        <v>16</v>
      </c>
      <c r="O30" t="s">
        <v>1524</v>
      </c>
      <c r="P30">
        <f t="shared" ref="P30:V30" si="20">SUM(P28:P29)</f>
        <v>39.237200000000001</v>
      </c>
      <c r="Q30">
        <f t="shared" si="20"/>
        <v>74.031199999999998</v>
      </c>
      <c r="R30">
        <f t="shared" si="20"/>
        <v>13</v>
      </c>
      <c r="S30">
        <f t="shared" si="20"/>
        <v>0</v>
      </c>
      <c r="T30">
        <f t="shared" si="20"/>
        <v>2</v>
      </c>
      <c r="U30">
        <f t="shared" si="20"/>
        <v>0</v>
      </c>
      <c r="V30">
        <f t="shared" si="20"/>
        <v>-3</v>
      </c>
    </row>
    <row r="31" spans="1:26" ht="18">
      <c r="A31" t="s">
        <v>2149</v>
      </c>
      <c r="B31" t="s">
        <v>2150</v>
      </c>
      <c r="C31" s="42" t="s">
        <v>3579</v>
      </c>
      <c r="D31" s="16">
        <v>5</v>
      </c>
      <c r="E31" s="16">
        <v>7</v>
      </c>
      <c r="F31" s="16">
        <v>4</v>
      </c>
      <c r="G31" s="16">
        <v>0</v>
      </c>
      <c r="H31" s="16">
        <v>0</v>
      </c>
      <c r="I31" s="16">
        <v>0</v>
      </c>
      <c r="J31" s="16">
        <v>-1</v>
      </c>
      <c r="K31">
        <f t="shared" si="0"/>
        <v>20</v>
      </c>
      <c r="M31" t="s">
        <v>2870</v>
      </c>
      <c r="N31" t="s">
        <v>2882</v>
      </c>
      <c r="O31" t="s">
        <v>3729</v>
      </c>
      <c r="P31">
        <v>9</v>
      </c>
      <c r="Q31">
        <v>15</v>
      </c>
      <c r="R31">
        <v>10</v>
      </c>
      <c r="S31">
        <v>0</v>
      </c>
      <c r="T31">
        <v>0</v>
      </c>
      <c r="U31">
        <v>1</v>
      </c>
      <c r="V31">
        <v>-1</v>
      </c>
    </row>
    <row r="32" spans="1:26" ht="18">
      <c r="A32" t="s">
        <v>2320</v>
      </c>
      <c r="B32" t="s">
        <v>2321</v>
      </c>
      <c r="C32" t="s">
        <v>3580</v>
      </c>
      <c r="D32">
        <v>5</v>
      </c>
      <c r="E32">
        <v>9</v>
      </c>
      <c r="F32">
        <v>3</v>
      </c>
      <c r="G32">
        <v>1</v>
      </c>
      <c r="H32">
        <v>0</v>
      </c>
      <c r="I32">
        <v>0</v>
      </c>
      <c r="J32">
        <v>0</v>
      </c>
      <c r="K32">
        <f t="shared" si="0"/>
        <v>28</v>
      </c>
      <c r="O32" t="s">
        <v>3734</v>
      </c>
      <c r="P32">
        <f t="shared" ref="P32:U32" si="21">2*AB6</f>
        <v>33.237200000000001</v>
      </c>
      <c r="Q32">
        <f t="shared" si="21"/>
        <v>63.031199999999998</v>
      </c>
      <c r="R32">
        <f t="shared" si="21"/>
        <v>2</v>
      </c>
      <c r="S32">
        <f t="shared" si="21"/>
        <v>0</v>
      </c>
      <c r="T32">
        <f t="shared" si="21"/>
        <v>0</v>
      </c>
      <c r="U32">
        <f t="shared" si="21"/>
        <v>0</v>
      </c>
    </row>
    <row r="33" spans="1:22" ht="18">
      <c r="A33" t="s">
        <v>2019</v>
      </c>
      <c r="B33" t="s">
        <v>2020</v>
      </c>
      <c r="C33" s="42" t="s">
        <v>2778</v>
      </c>
      <c r="D33" s="16">
        <v>10</v>
      </c>
      <c r="E33" s="16">
        <v>12</v>
      </c>
      <c r="F33" s="16">
        <v>7</v>
      </c>
      <c r="G33" s="16">
        <v>5</v>
      </c>
      <c r="H33" s="16">
        <v>1</v>
      </c>
      <c r="I33" s="16">
        <v>0</v>
      </c>
      <c r="J33" s="16">
        <v>-2</v>
      </c>
      <c r="K33">
        <f t="shared" si="0"/>
        <v>70</v>
      </c>
      <c r="O33" t="s">
        <v>1524</v>
      </c>
      <c r="P33">
        <f t="shared" ref="P33:V33" si="22">SUM(P31:P32)</f>
        <v>42.237200000000001</v>
      </c>
      <c r="Q33">
        <f t="shared" si="22"/>
        <v>78.031199999999998</v>
      </c>
      <c r="R33">
        <f t="shared" si="22"/>
        <v>12</v>
      </c>
      <c r="S33">
        <f t="shared" si="22"/>
        <v>0</v>
      </c>
      <c r="T33">
        <f t="shared" si="22"/>
        <v>0</v>
      </c>
      <c r="U33">
        <f t="shared" si="22"/>
        <v>1</v>
      </c>
      <c r="V33">
        <f t="shared" si="22"/>
        <v>-1</v>
      </c>
    </row>
    <row r="34" spans="1:22" ht="18">
      <c r="A34" t="s">
        <v>2216</v>
      </c>
      <c r="B34" t="s">
        <v>2217</v>
      </c>
      <c r="C34" s="42" t="s">
        <v>3581</v>
      </c>
      <c r="D34" s="16">
        <v>7</v>
      </c>
      <c r="E34" s="16">
        <v>6</v>
      </c>
      <c r="F34" s="16">
        <v>2</v>
      </c>
      <c r="G34" s="16">
        <v>1</v>
      </c>
      <c r="H34" s="16">
        <v>0</v>
      </c>
      <c r="I34" s="16">
        <v>0</v>
      </c>
      <c r="J34" s="16">
        <v>-1</v>
      </c>
      <c r="K34">
        <f t="shared" si="0"/>
        <v>36</v>
      </c>
    </row>
    <row r="35" spans="1:22" ht="18">
      <c r="A35" t="s">
        <v>2182</v>
      </c>
      <c r="B35" t="s">
        <v>2183</v>
      </c>
      <c r="C35" s="42" t="s">
        <v>3582</v>
      </c>
      <c r="D35" s="16">
        <v>7</v>
      </c>
      <c r="E35" s="16">
        <v>14</v>
      </c>
      <c r="F35" s="16">
        <v>3</v>
      </c>
      <c r="G35" s="16">
        <v>2</v>
      </c>
      <c r="H35" s="16">
        <v>0</v>
      </c>
      <c r="I35" s="16">
        <v>0</v>
      </c>
      <c r="J35" s="16">
        <v>0</v>
      </c>
      <c r="K35">
        <f t="shared" si="0"/>
        <v>46</v>
      </c>
    </row>
    <row r="36" spans="1:22" ht="18">
      <c r="A36" t="s">
        <v>2367</v>
      </c>
      <c r="B36" t="s">
        <v>2368</v>
      </c>
      <c r="C36" s="42" t="s">
        <v>3583</v>
      </c>
      <c r="D36" s="16">
        <v>8</v>
      </c>
      <c r="E36" s="16">
        <v>13</v>
      </c>
      <c r="F36" s="16">
        <v>7</v>
      </c>
      <c r="G36" s="16">
        <v>3</v>
      </c>
      <c r="H36" s="16">
        <v>1</v>
      </c>
      <c r="I36" s="16">
        <v>0</v>
      </c>
      <c r="J36" s="16">
        <v>-1</v>
      </c>
      <c r="K36">
        <f t="shared" si="0"/>
        <v>52</v>
      </c>
    </row>
    <row r="37" spans="1:22" ht="18">
      <c r="A37" t="s">
        <v>2369</v>
      </c>
      <c r="B37" t="s">
        <v>2370</v>
      </c>
      <c r="C37" s="42" t="s">
        <v>3584</v>
      </c>
      <c r="D37" s="16">
        <v>9</v>
      </c>
      <c r="E37" s="16">
        <v>11</v>
      </c>
      <c r="F37" s="16">
        <v>9</v>
      </c>
      <c r="G37" s="16">
        <v>3</v>
      </c>
      <c r="H37" s="16">
        <v>1</v>
      </c>
      <c r="I37" s="16">
        <v>0</v>
      </c>
      <c r="J37" s="16">
        <v>-3</v>
      </c>
      <c r="K37">
        <f t="shared" si="0"/>
        <v>52</v>
      </c>
    </row>
    <row r="38" spans="1:22" ht="18">
      <c r="A38" t="s">
        <v>2206</v>
      </c>
      <c r="B38" t="s">
        <v>2207</v>
      </c>
      <c r="C38" s="42" t="s">
        <v>3585</v>
      </c>
      <c r="D38" s="16">
        <v>5</v>
      </c>
      <c r="E38" s="16">
        <v>9</v>
      </c>
      <c r="F38" s="16">
        <v>4</v>
      </c>
      <c r="G38" s="16">
        <v>1</v>
      </c>
      <c r="H38" s="16">
        <v>0</v>
      </c>
      <c r="I38" s="16">
        <v>0</v>
      </c>
      <c r="J38" s="16">
        <v>0</v>
      </c>
      <c r="K38">
        <f t="shared" si="0"/>
        <v>26</v>
      </c>
    </row>
    <row r="39" spans="1:22" ht="18">
      <c r="A39" t="s">
        <v>2348</v>
      </c>
      <c r="B39" t="s">
        <v>2349</v>
      </c>
      <c r="C39" t="s">
        <v>3586</v>
      </c>
      <c r="D39">
        <v>20</v>
      </c>
      <c r="E39">
        <v>33</v>
      </c>
      <c r="F39">
        <v>7</v>
      </c>
      <c r="G39">
        <v>0</v>
      </c>
      <c r="H39">
        <v>2</v>
      </c>
      <c r="I39">
        <v>0</v>
      </c>
      <c r="J39">
        <v>-3</v>
      </c>
      <c r="K39">
        <f t="shared" si="0"/>
        <v>112</v>
      </c>
    </row>
    <row r="40" spans="1:22" ht="18">
      <c r="A40" t="s">
        <v>1990</v>
      </c>
      <c r="B40" t="s">
        <v>1991</v>
      </c>
      <c r="C40" s="42" t="s">
        <v>2751</v>
      </c>
      <c r="D40" s="16">
        <v>10</v>
      </c>
      <c r="E40" s="16">
        <v>12</v>
      </c>
      <c r="F40" s="16">
        <v>13</v>
      </c>
      <c r="G40" s="16">
        <v>5</v>
      </c>
      <c r="H40" s="16">
        <v>3</v>
      </c>
      <c r="I40" s="16">
        <v>0</v>
      </c>
      <c r="J40" s="16">
        <v>-4</v>
      </c>
      <c r="K40">
        <f t="shared" si="0"/>
        <v>70</v>
      </c>
    </row>
    <row r="41" spans="1:22" ht="18">
      <c r="A41" t="s">
        <v>2426</v>
      </c>
      <c r="B41" t="s">
        <v>2427</v>
      </c>
      <c r="C41" s="42" t="s">
        <v>2751</v>
      </c>
      <c r="D41" s="16">
        <v>10</v>
      </c>
      <c r="E41" s="16">
        <v>12</v>
      </c>
      <c r="F41" s="16">
        <v>13</v>
      </c>
      <c r="G41" s="16">
        <v>5</v>
      </c>
      <c r="H41" s="16">
        <v>3</v>
      </c>
      <c r="I41" s="16">
        <v>0</v>
      </c>
      <c r="J41" s="16">
        <v>-4</v>
      </c>
      <c r="K41">
        <f t="shared" si="0"/>
        <v>70</v>
      </c>
    </row>
    <row r="42" spans="1:22" ht="18">
      <c r="A42" t="s">
        <v>2424</v>
      </c>
      <c r="B42" t="s">
        <v>2425</v>
      </c>
      <c r="C42" t="s">
        <v>3768</v>
      </c>
      <c r="D42">
        <f>Biomass_Calculations!M83</f>
        <v>43.926592295000006</v>
      </c>
      <c r="E42">
        <f>Biomass_Calculations!N83</f>
        <v>69.461535304999984</v>
      </c>
      <c r="F42">
        <f>Biomass_Calculations!O83</f>
        <v>15.240917330000022</v>
      </c>
      <c r="G42">
        <f>Biomass_Calculations!P83</f>
        <v>9.8581445650000017</v>
      </c>
      <c r="H42">
        <f>Biomass_Calculations!Q83</f>
        <v>0.53981915999999996</v>
      </c>
      <c r="I42">
        <f>Biomass_Calculations!R83</f>
        <v>0.20509938999999999</v>
      </c>
      <c r="J42">
        <f>Biomass_Calculations!S83</f>
        <v>-0.66455055000000518</v>
      </c>
      <c r="K42">
        <f>Biomass_Calculations!T83</f>
        <v>268.57103533999998</v>
      </c>
    </row>
    <row r="43" spans="1:22" ht="18">
      <c r="A43" t="s">
        <v>2208</v>
      </c>
      <c r="B43" t="s">
        <v>2209</v>
      </c>
      <c r="C43" s="42" t="s">
        <v>2760</v>
      </c>
      <c r="D43" s="16">
        <v>3</v>
      </c>
      <c r="E43" s="16">
        <v>7</v>
      </c>
      <c r="F43" s="16">
        <v>2</v>
      </c>
      <c r="G43" s="16">
        <v>1</v>
      </c>
      <c r="H43" s="16">
        <v>0</v>
      </c>
      <c r="I43" s="16">
        <v>1</v>
      </c>
      <c r="J43" s="16">
        <v>0</v>
      </c>
      <c r="K43">
        <f t="shared" si="0"/>
        <v>26</v>
      </c>
    </row>
    <row r="44" spans="1:22" ht="18">
      <c r="A44" t="s">
        <v>2186</v>
      </c>
      <c r="B44" t="s">
        <v>2187</v>
      </c>
      <c r="C44" s="42" t="s">
        <v>3587</v>
      </c>
      <c r="D44" s="16">
        <v>1</v>
      </c>
      <c r="E44" s="16">
        <v>2</v>
      </c>
      <c r="F44" s="16">
        <v>5</v>
      </c>
      <c r="G44" s="16">
        <v>1</v>
      </c>
      <c r="H44" s="16">
        <v>1</v>
      </c>
      <c r="I44" s="16">
        <v>0</v>
      </c>
      <c r="J44" s="16">
        <v>-2</v>
      </c>
      <c r="K44">
        <f t="shared" si="0"/>
        <v>8</v>
      </c>
    </row>
    <row r="45" spans="1:22" ht="18">
      <c r="A45" t="s">
        <v>2402</v>
      </c>
      <c r="B45" t="s">
        <v>2403</v>
      </c>
      <c r="C45" s="42" t="s">
        <v>3588</v>
      </c>
      <c r="D45" s="16">
        <v>9</v>
      </c>
      <c r="E45" s="16">
        <v>12</v>
      </c>
      <c r="F45" s="16">
        <v>11</v>
      </c>
      <c r="G45" s="16">
        <v>3</v>
      </c>
      <c r="H45" s="16">
        <v>2</v>
      </c>
      <c r="I45" s="16">
        <v>0</v>
      </c>
      <c r="J45" s="16">
        <v>-3</v>
      </c>
      <c r="K45">
        <f t="shared" si="0"/>
        <v>54</v>
      </c>
    </row>
    <row r="46" spans="1:22" ht="18">
      <c r="A46" t="s">
        <v>3741</v>
      </c>
      <c r="B46" t="s">
        <v>2877</v>
      </c>
      <c r="C46" s="42" t="s">
        <v>3758</v>
      </c>
      <c r="D46">
        <f>Composition_Balance!P9</f>
        <v>45.237200000000001</v>
      </c>
      <c r="E46">
        <f>Composition_Balance!Q9</f>
        <v>80.031199999999998</v>
      </c>
      <c r="F46">
        <f>Composition_Balance!R9</f>
        <v>15</v>
      </c>
      <c r="G46">
        <f>Composition_Balance!S9</f>
        <v>3</v>
      </c>
      <c r="H46">
        <f>Composition_Balance!T9</f>
        <v>2</v>
      </c>
      <c r="I46">
        <f>Composition_Balance!U9</f>
        <v>0</v>
      </c>
      <c r="J46">
        <f>Composition_Balance!V9</f>
        <v>-2</v>
      </c>
      <c r="K46">
        <f t="shared" si="0"/>
        <v>257.98</v>
      </c>
    </row>
    <row r="47" spans="1:22" ht="19.5">
      <c r="A47" t="s">
        <v>2330</v>
      </c>
      <c r="B47" t="s">
        <v>2331</v>
      </c>
      <c r="C47" s="43" t="s">
        <v>3589</v>
      </c>
      <c r="D47">
        <v>14</v>
      </c>
      <c r="E47">
        <v>23</v>
      </c>
      <c r="F47">
        <v>14</v>
      </c>
      <c r="G47">
        <v>3</v>
      </c>
      <c r="H47">
        <v>2</v>
      </c>
      <c r="I47">
        <v>0</v>
      </c>
      <c r="J47">
        <v>-2</v>
      </c>
      <c r="K47">
        <f t="shared" si="0"/>
        <v>78</v>
      </c>
    </row>
    <row r="48" spans="1:22" ht="18">
      <c r="A48" t="s">
        <v>2309</v>
      </c>
      <c r="B48" t="s">
        <v>2310</v>
      </c>
      <c r="C48" t="s">
        <v>3779</v>
      </c>
      <c r="D48">
        <v>35</v>
      </c>
      <c r="E48">
        <v>32</v>
      </c>
      <c r="F48">
        <v>5</v>
      </c>
      <c r="G48">
        <v>4</v>
      </c>
      <c r="H48">
        <v>0</v>
      </c>
      <c r="I48">
        <v>0</v>
      </c>
      <c r="J48">
        <v>-2</v>
      </c>
      <c r="K48">
        <f t="shared" si="0"/>
        <v>184</v>
      </c>
    </row>
    <row r="49" spans="1:11" ht="18">
      <c r="A49" t="s">
        <v>2313</v>
      </c>
      <c r="B49" t="s">
        <v>2314</v>
      </c>
      <c r="C49" t="s">
        <v>3778</v>
      </c>
      <c r="D49">
        <v>55</v>
      </c>
      <c r="E49">
        <v>71</v>
      </c>
      <c r="F49">
        <v>5</v>
      </c>
      <c r="G49">
        <v>4</v>
      </c>
      <c r="H49">
        <v>0</v>
      </c>
      <c r="I49">
        <v>0</v>
      </c>
      <c r="J49">
        <v>-1</v>
      </c>
      <c r="K49">
        <f t="shared" si="0"/>
        <v>302</v>
      </c>
    </row>
    <row r="50" spans="1:11" ht="18">
      <c r="A50" t="s">
        <v>2214</v>
      </c>
      <c r="B50" t="s">
        <v>2215</v>
      </c>
      <c r="C50" s="42" t="s">
        <v>3590</v>
      </c>
      <c r="D50" s="16">
        <v>10</v>
      </c>
      <c r="E50" s="16">
        <v>8</v>
      </c>
      <c r="F50" s="16">
        <v>6</v>
      </c>
      <c r="G50" s="16">
        <v>0</v>
      </c>
      <c r="H50" s="16">
        <v>0</v>
      </c>
      <c r="I50" s="16">
        <v>0</v>
      </c>
      <c r="J50" s="16">
        <v>-2</v>
      </c>
      <c r="K50">
        <f t="shared" si="0"/>
        <v>38</v>
      </c>
    </row>
    <row r="51" spans="1:11" ht="18">
      <c r="A51" t="s">
        <v>2043</v>
      </c>
      <c r="B51" t="s">
        <v>2044</v>
      </c>
      <c r="C51" s="42" t="s">
        <v>3591</v>
      </c>
      <c r="D51" s="16">
        <v>6</v>
      </c>
      <c r="E51" s="16">
        <v>5</v>
      </c>
      <c r="F51" s="16">
        <v>7</v>
      </c>
      <c r="G51" s="16">
        <v>0</v>
      </c>
      <c r="H51" s="16">
        <v>0</v>
      </c>
      <c r="I51" s="16">
        <v>0</v>
      </c>
      <c r="J51" s="16">
        <v>-3</v>
      </c>
      <c r="K51">
        <f t="shared" si="0"/>
        <v>18</v>
      </c>
    </row>
    <row r="52" spans="1:11" ht="18">
      <c r="A52" t="s">
        <v>2188</v>
      </c>
      <c r="B52" t="s">
        <v>2189</v>
      </c>
      <c r="C52" s="42" t="s">
        <v>3592</v>
      </c>
      <c r="D52" s="16">
        <v>6</v>
      </c>
      <c r="E52" s="16">
        <v>13</v>
      </c>
      <c r="F52" s="16">
        <v>3</v>
      </c>
      <c r="G52" s="16">
        <v>3</v>
      </c>
      <c r="H52" s="16">
        <v>0</v>
      </c>
      <c r="I52" s="16">
        <v>0</v>
      </c>
      <c r="J52" s="16">
        <v>0</v>
      </c>
      <c r="K52">
        <f t="shared" si="0"/>
        <v>46</v>
      </c>
    </row>
    <row r="53" spans="1:11" ht="18">
      <c r="A53" t="s">
        <v>2389</v>
      </c>
      <c r="B53" t="s">
        <v>2390</v>
      </c>
      <c r="C53" s="42" t="s">
        <v>3593</v>
      </c>
      <c r="D53" s="16">
        <v>5</v>
      </c>
      <c r="E53" s="16">
        <v>6</v>
      </c>
      <c r="F53" s="16">
        <v>5</v>
      </c>
      <c r="G53" s="16">
        <v>2</v>
      </c>
      <c r="H53" s="16">
        <v>0</v>
      </c>
      <c r="I53" s="16">
        <v>0</v>
      </c>
      <c r="J53" s="16">
        <v>-2</v>
      </c>
      <c r="K53">
        <f t="shared" si="0"/>
        <v>28</v>
      </c>
    </row>
    <row r="54" spans="1:11" ht="19.5">
      <c r="A54" t="s">
        <v>2336</v>
      </c>
      <c r="B54" t="s">
        <v>2337</v>
      </c>
      <c r="C54" s="43" t="s">
        <v>2857</v>
      </c>
      <c r="D54">
        <v>9</v>
      </c>
      <c r="E54">
        <v>12</v>
      </c>
      <c r="F54">
        <v>8</v>
      </c>
      <c r="G54">
        <v>3</v>
      </c>
      <c r="H54">
        <v>1</v>
      </c>
      <c r="I54">
        <v>0</v>
      </c>
      <c r="J54">
        <v>-2</v>
      </c>
      <c r="K54">
        <f t="shared" si="0"/>
        <v>54</v>
      </c>
    </row>
    <row r="55" spans="1:11" ht="18">
      <c r="A55" t="s">
        <v>2029</v>
      </c>
      <c r="B55" t="s">
        <v>2030</v>
      </c>
      <c r="C55" s="42" t="s">
        <v>3594</v>
      </c>
      <c r="D55" s="16">
        <v>1</v>
      </c>
      <c r="E55" s="16">
        <v>0</v>
      </c>
      <c r="F55" s="16">
        <v>2</v>
      </c>
      <c r="G55" s="16">
        <v>0</v>
      </c>
      <c r="H55" s="16">
        <v>0</v>
      </c>
      <c r="I55" s="16">
        <v>0</v>
      </c>
      <c r="J55" s="16">
        <v>0</v>
      </c>
      <c r="K55">
        <f t="shared" si="0"/>
        <v>0</v>
      </c>
    </row>
    <row r="56" spans="1:11" ht="18">
      <c r="A56" t="s">
        <v>2068</v>
      </c>
      <c r="B56" t="s">
        <v>2069</v>
      </c>
      <c r="C56" s="42" t="s">
        <v>3594</v>
      </c>
      <c r="D56" s="16">
        <v>1</v>
      </c>
      <c r="E56" s="16">
        <v>0</v>
      </c>
      <c r="F56" s="16">
        <v>2</v>
      </c>
      <c r="G56" s="16">
        <v>0</v>
      </c>
      <c r="H56" s="16">
        <v>0</v>
      </c>
      <c r="I56" s="16">
        <v>0</v>
      </c>
      <c r="J56" s="16">
        <v>0</v>
      </c>
      <c r="K56">
        <f t="shared" si="0"/>
        <v>0</v>
      </c>
    </row>
    <row r="57" spans="1:11" ht="18">
      <c r="A57" t="s">
        <v>2045</v>
      </c>
      <c r="B57" t="s">
        <v>2046</v>
      </c>
      <c r="C57" s="42" t="s">
        <v>3595</v>
      </c>
      <c r="D57" s="16">
        <v>21</v>
      </c>
      <c r="E57" s="16">
        <v>32</v>
      </c>
      <c r="F57" s="16">
        <v>16</v>
      </c>
      <c r="G57" s="16">
        <v>7</v>
      </c>
      <c r="H57" s="16">
        <v>3</v>
      </c>
      <c r="I57" s="16">
        <v>1</v>
      </c>
      <c r="J57" s="16">
        <v>-4</v>
      </c>
      <c r="K57">
        <f t="shared" si="0"/>
        <v>144</v>
      </c>
    </row>
    <row r="58" spans="1:11" ht="18">
      <c r="A58" t="s">
        <v>2221</v>
      </c>
      <c r="B58" t="s">
        <v>3392</v>
      </c>
      <c r="C58" s="42" t="s">
        <v>3596</v>
      </c>
      <c r="D58" s="16">
        <v>12</v>
      </c>
      <c r="E58" s="16">
        <v>13</v>
      </c>
      <c r="F58" s="16">
        <v>9</v>
      </c>
      <c r="G58" s="16">
        <v>1</v>
      </c>
      <c r="H58" s="16">
        <v>1</v>
      </c>
      <c r="I58" s="16">
        <v>0</v>
      </c>
      <c r="J58" s="16">
        <v>-3</v>
      </c>
      <c r="K58">
        <f t="shared" si="0"/>
        <v>56</v>
      </c>
    </row>
    <row r="59" spans="1:11" ht="18">
      <c r="A59" t="s">
        <v>2293</v>
      </c>
      <c r="B59" t="s">
        <v>2294</v>
      </c>
      <c r="C59" t="s">
        <v>3597</v>
      </c>
      <c r="D59">
        <v>36</v>
      </c>
      <c r="E59">
        <v>40</v>
      </c>
      <c r="F59">
        <v>8</v>
      </c>
      <c r="G59">
        <v>4</v>
      </c>
      <c r="H59">
        <v>0</v>
      </c>
      <c r="I59">
        <v>0</v>
      </c>
      <c r="J59">
        <v>-4</v>
      </c>
      <c r="K59">
        <f t="shared" si="0"/>
        <v>192</v>
      </c>
    </row>
    <row r="60" spans="1:11" ht="19.5">
      <c r="A60" t="s">
        <v>2438</v>
      </c>
      <c r="B60" t="s">
        <v>2439</v>
      </c>
      <c r="C60" s="43" t="s">
        <v>3598</v>
      </c>
      <c r="D60">
        <v>7</v>
      </c>
      <c r="E60">
        <v>14</v>
      </c>
      <c r="F60">
        <v>4</v>
      </c>
      <c r="G60">
        <v>2</v>
      </c>
      <c r="H60">
        <v>0</v>
      </c>
      <c r="I60">
        <v>1</v>
      </c>
      <c r="J60">
        <v>0</v>
      </c>
      <c r="K60">
        <f t="shared" si="0"/>
        <v>50</v>
      </c>
    </row>
    <row r="61" spans="1:11" ht="18">
      <c r="A61" t="s">
        <v>2356</v>
      </c>
      <c r="B61" t="s">
        <v>2357</v>
      </c>
      <c r="C61" s="42" t="s">
        <v>2755</v>
      </c>
      <c r="D61" s="16">
        <v>9</v>
      </c>
      <c r="E61" s="16">
        <v>12</v>
      </c>
      <c r="F61" s="16">
        <v>14</v>
      </c>
      <c r="G61" s="16">
        <v>3</v>
      </c>
      <c r="H61" s="16">
        <v>3</v>
      </c>
      <c r="I61" s="16">
        <v>0</v>
      </c>
      <c r="J61" s="16">
        <v>-4</v>
      </c>
      <c r="K61">
        <f t="shared" si="0"/>
        <v>54</v>
      </c>
    </row>
    <row r="62" spans="1:11" ht="18">
      <c r="A62" t="s">
        <v>2139</v>
      </c>
      <c r="B62" t="s">
        <v>2140</v>
      </c>
      <c r="C62" s="42" t="s">
        <v>2761</v>
      </c>
      <c r="D62" s="16">
        <v>4</v>
      </c>
      <c r="E62" s="16">
        <v>6</v>
      </c>
      <c r="F62" s="16">
        <v>4</v>
      </c>
      <c r="G62" s="16">
        <v>1</v>
      </c>
      <c r="H62" s="16">
        <v>0</v>
      </c>
      <c r="I62" s="16">
        <v>0</v>
      </c>
      <c r="J62" s="16">
        <v>-1</v>
      </c>
      <c r="K62">
        <f t="shared" si="0"/>
        <v>20</v>
      </c>
    </row>
    <row r="63" spans="1:11" ht="18">
      <c r="A63" t="s">
        <v>2385</v>
      </c>
      <c r="B63" t="s">
        <v>2386</v>
      </c>
      <c r="C63" s="42" t="s">
        <v>3599</v>
      </c>
      <c r="D63" s="16">
        <v>10</v>
      </c>
      <c r="E63" s="16">
        <v>12</v>
      </c>
      <c r="F63" s="16">
        <v>9</v>
      </c>
      <c r="G63" s="16">
        <v>5</v>
      </c>
      <c r="H63" s="16">
        <v>2</v>
      </c>
      <c r="I63" s="16">
        <v>0</v>
      </c>
      <c r="J63" s="16">
        <v>-3</v>
      </c>
      <c r="K63">
        <f t="shared" si="0"/>
        <v>72</v>
      </c>
    </row>
    <row r="64" spans="1:11" ht="18">
      <c r="A64" t="s">
        <v>3736</v>
      </c>
      <c r="B64" t="s">
        <v>2880</v>
      </c>
      <c r="C64" s="42" t="s">
        <v>3760</v>
      </c>
      <c r="D64">
        <f>Composition_Balance!P18</f>
        <v>36.237200000000001</v>
      </c>
      <c r="E64">
        <f>Composition_Balance!Q18</f>
        <v>69.031199999999998</v>
      </c>
      <c r="F64">
        <f>Composition_Balance!R18</f>
        <v>5</v>
      </c>
      <c r="G64">
        <f>Composition_Balance!S18</f>
        <v>0</v>
      </c>
      <c r="H64">
        <f>Composition_Balance!T18</f>
        <v>0</v>
      </c>
      <c r="I64">
        <f>Composition_Balance!U18</f>
        <v>0</v>
      </c>
      <c r="J64">
        <f>Composition_Balance!V18</f>
        <v>0</v>
      </c>
      <c r="K64">
        <f t="shared" si="0"/>
        <v>203.98000000000002</v>
      </c>
    </row>
    <row r="65" spans="1:11" ht="18">
      <c r="A65" t="s">
        <v>3737</v>
      </c>
      <c r="B65" t="s">
        <v>2890</v>
      </c>
      <c r="C65" s="42" t="s">
        <v>3761</v>
      </c>
      <c r="D65">
        <f>Composition_Balance!P21</f>
        <v>36.237200000000001</v>
      </c>
      <c r="E65">
        <f>Composition_Balance!Q21</f>
        <v>68.031199999999998</v>
      </c>
      <c r="F65">
        <f>Composition_Balance!R21</f>
        <v>8</v>
      </c>
      <c r="G65">
        <f>Composition_Balance!S21</f>
        <v>0</v>
      </c>
      <c r="H65">
        <f>Composition_Balance!T21</f>
        <v>1</v>
      </c>
      <c r="I65">
        <f>Composition_Balance!U21</f>
        <v>0</v>
      </c>
      <c r="J65">
        <f>Composition_Balance!V21</f>
        <v>-2</v>
      </c>
      <c r="K65">
        <f t="shared" si="0"/>
        <v>203.98000000000002</v>
      </c>
    </row>
    <row r="66" spans="1:11" ht="18">
      <c r="A66" t="s">
        <v>3735</v>
      </c>
      <c r="B66" t="s">
        <v>2885</v>
      </c>
      <c r="C66" s="42" t="s">
        <v>3759</v>
      </c>
      <c r="D66">
        <f>Composition_Balance!P15</f>
        <v>42.237200000000001</v>
      </c>
      <c r="E66">
        <f>Composition_Balance!Q15</f>
        <v>79.031199999999998</v>
      </c>
      <c r="F66">
        <f>Composition_Balance!R15</f>
        <v>10</v>
      </c>
      <c r="G66">
        <f>Composition_Balance!S15</f>
        <v>0</v>
      </c>
      <c r="H66">
        <f>Composition_Balance!T15</f>
        <v>0</v>
      </c>
      <c r="I66">
        <f>Composition_Balance!U15</f>
        <v>0</v>
      </c>
      <c r="J66">
        <f>Composition_Balance!V15</f>
        <v>0</v>
      </c>
      <c r="K66">
        <f t="shared" si="0"/>
        <v>227.98000000000002</v>
      </c>
    </row>
    <row r="67" spans="1:11" ht="18">
      <c r="A67" t="s">
        <v>2262</v>
      </c>
      <c r="B67" t="s">
        <v>2263</v>
      </c>
      <c r="C67" s="42" t="s">
        <v>3600</v>
      </c>
      <c r="D67" s="16">
        <v>7</v>
      </c>
      <c r="E67" s="16">
        <v>10</v>
      </c>
      <c r="F67" s="16">
        <v>10</v>
      </c>
      <c r="G67" s="16">
        <v>0</v>
      </c>
      <c r="H67" s="16">
        <v>1</v>
      </c>
      <c r="I67" s="16">
        <v>0</v>
      </c>
      <c r="J67" s="16">
        <v>-3</v>
      </c>
      <c r="K67">
        <f t="shared" ref="K67:K123" si="23">4*D67+1*E67-2*F67+5*G67+5*H67+6*I67-1*J67</f>
        <v>26</v>
      </c>
    </row>
    <row r="68" spans="1:11" ht="18">
      <c r="A68" t="s">
        <v>2256</v>
      </c>
      <c r="B68" t="s">
        <v>2257</v>
      </c>
      <c r="C68" s="42" t="s">
        <v>3601</v>
      </c>
      <c r="D68" s="16">
        <v>7</v>
      </c>
      <c r="E68" s="16">
        <v>14</v>
      </c>
      <c r="F68" s="16">
        <v>4</v>
      </c>
      <c r="G68" s="16">
        <v>2</v>
      </c>
      <c r="H68" s="16">
        <v>0</v>
      </c>
      <c r="I68" s="16">
        <v>0</v>
      </c>
      <c r="J68" s="16">
        <v>0</v>
      </c>
      <c r="K68">
        <f t="shared" si="23"/>
        <v>44</v>
      </c>
    </row>
    <row r="69" spans="1:11" ht="18">
      <c r="A69" t="s">
        <v>2387</v>
      </c>
      <c r="B69" t="s">
        <v>2388</v>
      </c>
      <c r="C69" s="42" t="s">
        <v>2749</v>
      </c>
      <c r="D69" s="16">
        <v>10</v>
      </c>
      <c r="E69" s="16">
        <v>12</v>
      </c>
      <c r="F69" s="16">
        <v>12</v>
      </c>
      <c r="G69" s="16">
        <v>5</v>
      </c>
      <c r="H69" s="16">
        <v>3</v>
      </c>
      <c r="I69" s="16">
        <v>0</v>
      </c>
      <c r="J69" s="16">
        <v>-4</v>
      </c>
      <c r="K69">
        <f t="shared" si="23"/>
        <v>72</v>
      </c>
    </row>
    <row r="70" spans="1:11" ht="18">
      <c r="A70" t="s">
        <v>2404</v>
      </c>
      <c r="B70" t="s">
        <v>2405</v>
      </c>
      <c r="C70" s="42" t="s">
        <v>3602</v>
      </c>
      <c r="D70" s="16">
        <v>9</v>
      </c>
      <c r="E70" s="16">
        <v>12</v>
      </c>
      <c r="F70" s="16">
        <v>10</v>
      </c>
      <c r="G70" s="16">
        <v>3</v>
      </c>
      <c r="H70" s="16">
        <v>2</v>
      </c>
      <c r="I70" s="16">
        <v>0</v>
      </c>
      <c r="J70" s="16">
        <v>-3</v>
      </c>
      <c r="K70">
        <f t="shared" si="23"/>
        <v>56</v>
      </c>
    </row>
    <row r="71" spans="1:11" ht="18">
      <c r="A71" t="s">
        <v>2406</v>
      </c>
      <c r="B71" t="s">
        <v>2407</v>
      </c>
      <c r="C71" s="42" t="s">
        <v>2750</v>
      </c>
      <c r="D71" s="16">
        <v>9</v>
      </c>
      <c r="E71" s="16">
        <v>12</v>
      </c>
      <c r="F71" s="16">
        <v>13</v>
      </c>
      <c r="G71" s="16">
        <v>3</v>
      </c>
      <c r="H71" s="16">
        <v>3</v>
      </c>
      <c r="I71" s="16">
        <v>0</v>
      </c>
      <c r="J71" s="16">
        <v>-4</v>
      </c>
      <c r="K71">
        <f t="shared" si="23"/>
        <v>56</v>
      </c>
    </row>
    <row r="72" spans="1:11" ht="18">
      <c r="A72" t="s">
        <v>2871</v>
      </c>
      <c r="B72" t="s">
        <v>2860</v>
      </c>
      <c r="C72" s="42" t="s">
        <v>3762</v>
      </c>
      <c r="D72">
        <f>Composition_Balance!P24</f>
        <v>48.237200000000001</v>
      </c>
      <c r="E72">
        <f>Composition_Balance!Q24</f>
        <v>89.031199999999998</v>
      </c>
      <c r="F72">
        <f>Composition_Balance!R24</f>
        <v>15</v>
      </c>
      <c r="G72">
        <f>Composition_Balance!S24</f>
        <v>0</v>
      </c>
      <c r="H72">
        <f>Composition_Balance!T24</f>
        <v>0</v>
      </c>
      <c r="I72">
        <f>Composition_Balance!U24</f>
        <v>0</v>
      </c>
      <c r="J72">
        <f>Composition_Balance!V24</f>
        <v>0</v>
      </c>
      <c r="K72">
        <f t="shared" si="23"/>
        <v>251.98000000000002</v>
      </c>
    </row>
    <row r="73" spans="1:11" ht="18">
      <c r="A73" t="s">
        <v>2377</v>
      </c>
      <c r="B73" t="s">
        <v>2378</v>
      </c>
      <c r="C73" s="42" t="s">
        <v>3569</v>
      </c>
      <c r="D73" s="16">
        <v>10</v>
      </c>
      <c r="E73" s="16">
        <v>12</v>
      </c>
      <c r="F73" s="16">
        <v>10</v>
      </c>
      <c r="G73" s="16">
        <v>5</v>
      </c>
      <c r="H73" s="16">
        <v>2</v>
      </c>
      <c r="I73" s="16">
        <v>0</v>
      </c>
      <c r="J73" s="16">
        <v>-3</v>
      </c>
      <c r="K73">
        <f t="shared" si="23"/>
        <v>70</v>
      </c>
    </row>
    <row r="74" spans="1:11" ht="19.5">
      <c r="A74" t="s">
        <v>2379</v>
      </c>
      <c r="B74" t="s">
        <v>2380</v>
      </c>
      <c r="C74" s="43" t="s">
        <v>2853</v>
      </c>
      <c r="D74" s="16">
        <v>10</v>
      </c>
      <c r="E74" s="16">
        <v>12</v>
      </c>
      <c r="F74" s="16">
        <v>7</v>
      </c>
      <c r="G74" s="16">
        <v>5</v>
      </c>
      <c r="H74" s="16">
        <v>1</v>
      </c>
      <c r="I74" s="16">
        <v>0</v>
      </c>
      <c r="J74" s="16">
        <v>-2</v>
      </c>
      <c r="K74">
        <f t="shared" si="23"/>
        <v>70</v>
      </c>
    </row>
    <row r="75" spans="1:11" ht="18">
      <c r="A75" t="s">
        <v>2381</v>
      </c>
      <c r="B75" t="s">
        <v>2382</v>
      </c>
      <c r="C75" s="42" t="s">
        <v>2751</v>
      </c>
      <c r="D75" s="16">
        <v>10</v>
      </c>
      <c r="E75" s="16">
        <v>12</v>
      </c>
      <c r="F75" s="16">
        <v>13</v>
      </c>
      <c r="G75" s="16">
        <v>5</v>
      </c>
      <c r="H75" s="16">
        <v>3</v>
      </c>
      <c r="I75" s="16">
        <v>0</v>
      </c>
      <c r="J75" s="16">
        <v>-4</v>
      </c>
      <c r="K75">
        <f t="shared" si="23"/>
        <v>70</v>
      </c>
    </row>
    <row r="76" spans="1:11" ht="18">
      <c r="A76" t="s">
        <v>2002</v>
      </c>
      <c r="B76" t="s">
        <v>2003</v>
      </c>
      <c r="C76" s="42" t="s">
        <v>3603</v>
      </c>
      <c r="D76" s="16">
        <v>3</v>
      </c>
      <c r="E76" s="16">
        <v>5</v>
      </c>
      <c r="F76" s="16">
        <v>6</v>
      </c>
      <c r="G76" s="16">
        <v>0</v>
      </c>
      <c r="H76" s="16">
        <v>1</v>
      </c>
      <c r="I76" s="16">
        <v>0</v>
      </c>
      <c r="J76" s="16">
        <v>-2</v>
      </c>
      <c r="K76">
        <f t="shared" si="23"/>
        <v>12</v>
      </c>
    </row>
    <row r="77" spans="1:11" ht="19.5">
      <c r="A77" t="s">
        <v>3522</v>
      </c>
      <c r="B77" t="s">
        <v>3523</v>
      </c>
      <c r="C77" s="43" t="s">
        <v>3605</v>
      </c>
      <c r="D77" s="16">
        <v>19</v>
      </c>
      <c r="E77" s="16">
        <v>19</v>
      </c>
      <c r="F77" s="16">
        <v>6</v>
      </c>
      <c r="G77" s="16">
        <v>7</v>
      </c>
      <c r="H77" s="16">
        <v>0</v>
      </c>
      <c r="I77" s="16">
        <v>0</v>
      </c>
      <c r="J77" s="16">
        <v>-2</v>
      </c>
      <c r="K77">
        <f t="shared" si="23"/>
        <v>120</v>
      </c>
    </row>
    <row r="78" spans="1:11" ht="18">
      <c r="A78" t="s">
        <v>2151</v>
      </c>
      <c r="B78" t="s">
        <v>3355</v>
      </c>
      <c r="C78" t="s">
        <v>3606</v>
      </c>
      <c r="D78" s="16">
        <v>5</v>
      </c>
      <c r="E78" s="16">
        <v>9</v>
      </c>
      <c r="F78" s="16">
        <v>4</v>
      </c>
      <c r="G78" s="16">
        <v>0</v>
      </c>
      <c r="H78" s="16">
        <v>0</v>
      </c>
      <c r="I78" s="16">
        <v>0</v>
      </c>
      <c r="J78" s="16">
        <v>-1</v>
      </c>
      <c r="K78">
        <f t="shared" si="23"/>
        <v>22</v>
      </c>
    </row>
    <row r="79" spans="1:11" ht="18">
      <c r="A79" t="s">
        <v>3364</v>
      </c>
      <c r="B79" t="s">
        <v>3365</v>
      </c>
      <c r="C79" s="42" t="s">
        <v>3607</v>
      </c>
      <c r="D79" s="16">
        <v>6</v>
      </c>
      <c r="E79" s="16">
        <v>11</v>
      </c>
      <c r="F79" s="16">
        <v>4</v>
      </c>
      <c r="G79" s="16">
        <v>0</v>
      </c>
      <c r="H79" s="16">
        <v>0</v>
      </c>
      <c r="I79" s="16">
        <v>0</v>
      </c>
      <c r="J79" s="16">
        <v>-1</v>
      </c>
      <c r="K79">
        <f t="shared" si="23"/>
        <v>28</v>
      </c>
    </row>
    <row r="80" spans="1:11" ht="18">
      <c r="A80" t="s">
        <v>2391</v>
      </c>
      <c r="B80" t="s">
        <v>2392</v>
      </c>
      <c r="C80" s="42" t="s">
        <v>3608</v>
      </c>
      <c r="D80" s="16">
        <v>5</v>
      </c>
      <c r="E80" s="16">
        <v>5</v>
      </c>
      <c r="F80" s="16">
        <v>4</v>
      </c>
      <c r="G80" s="16">
        <v>2</v>
      </c>
      <c r="H80" s="16">
        <v>0</v>
      </c>
      <c r="I80" s="16">
        <v>0</v>
      </c>
      <c r="J80" s="16">
        <v>-1</v>
      </c>
      <c r="K80">
        <f t="shared" si="23"/>
        <v>28</v>
      </c>
    </row>
    <row r="81" spans="1:11" ht="18">
      <c r="A81" t="s">
        <v>2264</v>
      </c>
      <c r="B81" t="s">
        <v>2265</v>
      </c>
      <c r="C81" s="42" t="s">
        <v>3609</v>
      </c>
      <c r="D81" s="16">
        <v>7</v>
      </c>
      <c r="E81" s="16">
        <v>9</v>
      </c>
      <c r="F81" s="16">
        <v>6</v>
      </c>
      <c r="G81" s="16">
        <v>0</v>
      </c>
      <c r="H81" s="16">
        <v>0</v>
      </c>
      <c r="I81" s="16">
        <v>0</v>
      </c>
      <c r="J81" s="16">
        <v>-1</v>
      </c>
      <c r="K81">
        <f t="shared" si="23"/>
        <v>26</v>
      </c>
    </row>
    <row r="82" spans="1:11" ht="18">
      <c r="A82" t="s">
        <v>2266</v>
      </c>
      <c r="B82" t="s">
        <v>2267</v>
      </c>
      <c r="C82" s="42" t="s">
        <v>3610</v>
      </c>
      <c r="D82" s="16">
        <v>7</v>
      </c>
      <c r="E82" s="16">
        <v>7</v>
      </c>
      <c r="F82" s="16">
        <v>5</v>
      </c>
      <c r="G82" s="16">
        <v>0</v>
      </c>
      <c r="H82" s="16">
        <v>0</v>
      </c>
      <c r="I82" s="16">
        <v>0</v>
      </c>
      <c r="J82" s="16">
        <v>-1</v>
      </c>
      <c r="K82">
        <f t="shared" si="23"/>
        <v>26</v>
      </c>
    </row>
    <row r="83" spans="1:11" ht="18">
      <c r="A83" t="s">
        <v>2342</v>
      </c>
      <c r="B83" t="s">
        <v>2343</v>
      </c>
      <c r="C83" t="s">
        <v>3611</v>
      </c>
      <c r="D83">
        <v>5</v>
      </c>
      <c r="E83">
        <v>9</v>
      </c>
      <c r="F83">
        <v>7</v>
      </c>
      <c r="G83">
        <v>0</v>
      </c>
      <c r="H83">
        <v>2</v>
      </c>
      <c r="I83">
        <v>0</v>
      </c>
      <c r="J83">
        <v>-3</v>
      </c>
      <c r="K83">
        <f t="shared" si="23"/>
        <v>28</v>
      </c>
    </row>
    <row r="84" spans="1:11" ht="18">
      <c r="A84" t="s">
        <v>2420</v>
      </c>
      <c r="B84" t="s">
        <v>2421</v>
      </c>
      <c r="C84" t="s">
        <v>2896</v>
      </c>
      <c r="D84">
        <f>Biomass_Calculations!M8</f>
        <v>97.304999999999993</v>
      </c>
      <c r="E84">
        <f>Biomass_Calculations!N8</f>
        <v>112.30500000000001</v>
      </c>
      <c r="F84">
        <f>Biomass_Calculations!O8</f>
        <v>60</v>
      </c>
      <c r="G84">
        <f>Biomass_Calculations!P8</f>
        <v>37.695</v>
      </c>
      <c r="H84">
        <f>Biomass_Calculations!Q8</f>
        <v>10</v>
      </c>
      <c r="I84">
        <f>Biomass_Calculations!R8</f>
        <v>0</v>
      </c>
      <c r="J84">
        <f>Biomass_Calculations!S8</f>
        <v>-10</v>
      </c>
      <c r="K84">
        <f>Biomass_Calculations!T8</f>
        <v>630</v>
      </c>
    </row>
    <row r="85" spans="1:11" ht="18">
      <c r="A85" t="s">
        <v>2161</v>
      </c>
      <c r="B85" t="s">
        <v>2162</v>
      </c>
      <c r="C85" s="42" t="s">
        <v>3612</v>
      </c>
      <c r="D85" s="16">
        <v>4</v>
      </c>
      <c r="E85" s="16">
        <v>6</v>
      </c>
      <c r="F85" s="16">
        <v>7</v>
      </c>
      <c r="G85" s="16">
        <v>1</v>
      </c>
      <c r="H85" s="16">
        <v>1</v>
      </c>
      <c r="I85" s="16">
        <v>0</v>
      </c>
      <c r="J85" s="16">
        <v>-2</v>
      </c>
      <c r="K85">
        <f t="shared" si="23"/>
        <v>20</v>
      </c>
    </row>
    <row r="86" spans="1:11" ht="18">
      <c r="A86" t="s">
        <v>2163</v>
      </c>
      <c r="B86" t="s">
        <v>2164</v>
      </c>
      <c r="C86" s="42" t="s">
        <v>3613</v>
      </c>
      <c r="D86" s="16">
        <v>4</v>
      </c>
      <c r="E86" s="16">
        <v>7</v>
      </c>
      <c r="F86" s="16">
        <v>3</v>
      </c>
      <c r="G86" s="16">
        <v>1</v>
      </c>
      <c r="H86" s="16">
        <v>0</v>
      </c>
      <c r="I86" s="16">
        <v>0</v>
      </c>
      <c r="J86" s="16">
        <v>0</v>
      </c>
      <c r="K86">
        <f t="shared" si="23"/>
        <v>22</v>
      </c>
    </row>
    <row r="87" spans="1:11" ht="18">
      <c r="A87" t="s">
        <v>2416</v>
      </c>
      <c r="B87" t="s">
        <v>2417</v>
      </c>
      <c r="C87" s="42" t="s">
        <v>3614</v>
      </c>
      <c r="D87" s="16">
        <v>10</v>
      </c>
      <c r="E87" s="16">
        <v>13</v>
      </c>
      <c r="F87" s="16">
        <v>11</v>
      </c>
      <c r="G87" s="16">
        <v>2</v>
      </c>
      <c r="H87" s="16">
        <v>2</v>
      </c>
      <c r="I87" s="16">
        <v>0</v>
      </c>
      <c r="J87" s="16">
        <v>-3</v>
      </c>
      <c r="K87">
        <f t="shared" si="23"/>
        <v>54</v>
      </c>
    </row>
    <row r="88" spans="1:11" ht="18">
      <c r="A88" t="s">
        <v>2414</v>
      </c>
      <c r="B88" t="s">
        <v>2415</v>
      </c>
      <c r="C88" s="42" t="s">
        <v>2854</v>
      </c>
      <c r="D88" s="16">
        <v>10</v>
      </c>
      <c r="E88" s="16">
        <v>13</v>
      </c>
      <c r="F88" s="16">
        <v>8</v>
      </c>
      <c r="G88" s="16">
        <v>2</v>
      </c>
      <c r="H88" s="16">
        <v>1</v>
      </c>
      <c r="I88" s="16">
        <v>0</v>
      </c>
      <c r="J88" s="16">
        <v>-2</v>
      </c>
      <c r="K88">
        <f t="shared" si="23"/>
        <v>54</v>
      </c>
    </row>
    <row r="89" spans="1:11" ht="18">
      <c r="A89" t="s">
        <v>2418</v>
      </c>
      <c r="B89" t="s">
        <v>2419</v>
      </c>
      <c r="C89" s="42" t="s">
        <v>2752</v>
      </c>
      <c r="D89" s="16">
        <v>10</v>
      </c>
      <c r="E89" s="16">
        <v>13</v>
      </c>
      <c r="F89" s="16">
        <v>14</v>
      </c>
      <c r="G89" s="16">
        <v>2</v>
      </c>
      <c r="H89" s="16">
        <v>3</v>
      </c>
      <c r="I89" s="16">
        <v>0</v>
      </c>
      <c r="J89" s="16">
        <v>-4</v>
      </c>
      <c r="K89">
        <f t="shared" si="23"/>
        <v>54</v>
      </c>
    </row>
    <row r="90" spans="1:11" ht="18">
      <c r="A90" t="s">
        <v>2412</v>
      </c>
      <c r="B90" t="s">
        <v>2413</v>
      </c>
      <c r="C90" s="42" t="s">
        <v>3615</v>
      </c>
      <c r="D90" s="16">
        <v>9</v>
      </c>
      <c r="E90" s="16">
        <v>11</v>
      </c>
      <c r="F90" s="16">
        <v>11</v>
      </c>
      <c r="G90" s="16">
        <v>2</v>
      </c>
      <c r="H90" s="16">
        <v>2</v>
      </c>
      <c r="I90" s="16">
        <v>0</v>
      </c>
      <c r="J90" s="16">
        <v>-3</v>
      </c>
      <c r="K90">
        <f t="shared" si="23"/>
        <v>48</v>
      </c>
    </row>
    <row r="91" spans="1:11" ht="18">
      <c r="A91" t="s">
        <v>2410</v>
      </c>
      <c r="B91" t="s">
        <v>2411</v>
      </c>
      <c r="C91" s="42" t="s">
        <v>3616</v>
      </c>
      <c r="D91" s="16">
        <v>9</v>
      </c>
      <c r="E91" s="16">
        <v>11</v>
      </c>
      <c r="F91" s="16">
        <v>8</v>
      </c>
      <c r="G91" s="16">
        <v>2</v>
      </c>
      <c r="H91" s="16">
        <v>1</v>
      </c>
      <c r="I91" s="16">
        <v>0</v>
      </c>
      <c r="J91" s="16">
        <v>-2</v>
      </c>
      <c r="K91">
        <f t="shared" si="23"/>
        <v>48</v>
      </c>
    </row>
    <row r="92" spans="1:11" ht="18">
      <c r="A92" t="s">
        <v>2408</v>
      </c>
      <c r="B92" t="s">
        <v>2409</v>
      </c>
      <c r="C92" s="42" t="s">
        <v>3617</v>
      </c>
      <c r="D92" s="16">
        <v>9</v>
      </c>
      <c r="E92" s="16">
        <v>11</v>
      </c>
      <c r="F92" s="16">
        <v>14</v>
      </c>
      <c r="G92" s="16">
        <v>2</v>
      </c>
      <c r="H92" s="16">
        <v>3</v>
      </c>
      <c r="I92" s="16">
        <v>0</v>
      </c>
      <c r="J92" s="16">
        <v>-4</v>
      </c>
      <c r="K92">
        <f t="shared" si="23"/>
        <v>48</v>
      </c>
    </row>
    <row r="93" spans="1:11" ht="19.5">
      <c r="A93" t="s">
        <v>2307</v>
      </c>
      <c r="B93" t="s">
        <v>2308</v>
      </c>
      <c r="C93" s="43" t="s">
        <v>3767</v>
      </c>
      <c r="D93">
        <v>35</v>
      </c>
      <c r="E93">
        <v>28</v>
      </c>
      <c r="F93">
        <v>5</v>
      </c>
      <c r="G93">
        <v>4</v>
      </c>
      <c r="H93">
        <v>0</v>
      </c>
      <c r="I93">
        <v>0</v>
      </c>
      <c r="J93">
        <v>-2</v>
      </c>
      <c r="K93">
        <f t="shared" si="23"/>
        <v>180</v>
      </c>
    </row>
    <row r="94" spans="1:11" ht="19.5">
      <c r="A94" t="s">
        <v>2326</v>
      </c>
      <c r="B94" t="s">
        <v>2327</v>
      </c>
      <c r="C94" s="43" t="s">
        <v>3618</v>
      </c>
      <c r="D94">
        <v>5</v>
      </c>
      <c r="E94">
        <v>9</v>
      </c>
      <c r="F94">
        <v>7</v>
      </c>
      <c r="G94">
        <v>0</v>
      </c>
      <c r="H94">
        <v>1</v>
      </c>
      <c r="I94">
        <v>0</v>
      </c>
      <c r="J94">
        <v>-2</v>
      </c>
      <c r="K94">
        <f t="shared" si="23"/>
        <v>22</v>
      </c>
    </row>
    <row r="95" spans="1:11" ht="18">
      <c r="A95" t="s">
        <v>2137</v>
      </c>
      <c r="B95" t="s">
        <v>2138</v>
      </c>
      <c r="C95" s="42" t="s">
        <v>2762</v>
      </c>
      <c r="D95" s="16">
        <v>5</v>
      </c>
      <c r="E95" s="16">
        <v>8</v>
      </c>
      <c r="F95" s="16">
        <v>4</v>
      </c>
      <c r="G95" s="16">
        <v>1</v>
      </c>
      <c r="H95" s="16">
        <v>0</v>
      </c>
      <c r="I95" s="16">
        <v>0</v>
      </c>
      <c r="J95" s="16">
        <v>-1</v>
      </c>
      <c r="K95">
        <f t="shared" si="23"/>
        <v>26</v>
      </c>
    </row>
    <row r="96" spans="1:11" ht="18">
      <c r="A96" t="s">
        <v>3412</v>
      </c>
      <c r="B96" t="s">
        <v>2319</v>
      </c>
      <c r="C96" t="s">
        <v>3580</v>
      </c>
      <c r="D96">
        <v>5</v>
      </c>
      <c r="E96">
        <v>9</v>
      </c>
      <c r="F96">
        <v>3</v>
      </c>
      <c r="G96">
        <v>1</v>
      </c>
      <c r="H96">
        <v>0</v>
      </c>
      <c r="I96">
        <v>0</v>
      </c>
      <c r="J96">
        <v>0</v>
      </c>
      <c r="K96">
        <f t="shared" si="23"/>
        <v>28</v>
      </c>
    </row>
    <row r="97" spans="1:11" ht="18">
      <c r="A97" t="s">
        <v>2037</v>
      </c>
      <c r="B97" t="s">
        <v>2038</v>
      </c>
      <c r="C97" s="42" t="s">
        <v>3619</v>
      </c>
      <c r="D97" s="16">
        <v>4</v>
      </c>
      <c r="E97" s="16">
        <v>7</v>
      </c>
      <c r="F97" s="16">
        <v>7</v>
      </c>
      <c r="G97" s="16">
        <v>0</v>
      </c>
      <c r="H97" s="16">
        <v>1</v>
      </c>
      <c r="I97" s="16">
        <v>0</v>
      </c>
      <c r="J97" s="16">
        <v>-2</v>
      </c>
      <c r="K97">
        <f t="shared" si="23"/>
        <v>16</v>
      </c>
    </row>
    <row r="98" spans="1:11" ht="18">
      <c r="A98" t="s">
        <v>3408</v>
      </c>
      <c r="B98" t="s">
        <v>3409</v>
      </c>
      <c r="C98" t="s">
        <v>3580</v>
      </c>
      <c r="D98" s="16">
        <v>5</v>
      </c>
      <c r="E98" s="16">
        <v>9</v>
      </c>
      <c r="F98" s="16">
        <v>3</v>
      </c>
      <c r="G98" s="16">
        <v>1</v>
      </c>
      <c r="H98" s="16">
        <v>0</v>
      </c>
      <c r="I98" s="16">
        <v>0</v>
      </c>
      <c r="J98" s="16">
        <v>0</v>
      </c>
      <c r="K98">
        <f t="shared" si="23"/>
        <v>28</v>
      </c>
    </row>
    <row r="99" spans="1:11" ht="18">
      <c r="A99" t="s">
        <v>2242</v>
      </c>
      <c r="B99" t="s">
        <v>2243</v>
      </c>
      <c r="C99" s="42" t="s">
        <v>3620</v>
      </c>
      <c r="D99" s="16">
        <v>6</v>
      </c>
      <c r="E99" s="16">
        <v>9</v>
      </c>
      <c r="F99" s="16">
        <v>6</v>
      </c>
      <c r="G99" s="16">
        <v>2</v>
      </c>
      <c r="H99" s="16">
        <v>1</v>
      </c>
      <c r="I99" s="16">
        <v>0</v>
      </c>
      <c r="J99" s="16">
        <v>-2</v>
      </c>
      <c r="K99">
        <f t="shared" si="23"/>
        <v>38</v>
      </c>
    </row>
    <row r="100" spans="1:11" ht="18">
      <c r="A100" t="s">
        <v>2226</v>
      </c>
      <c r="B100" t="s">
        <v>3403</v>
      </c>
      <c r="C100" s="42" t="s">
        <v>3621</v>
      </c>
      <c r="D100" s="16">
        <v>5</v>
      </c>
      <c r="E100" s="16">
        <v>8</v>
      </c>
      <c r="F100" s="16">
        <v>7</v>
      </c>
      <c r="G100" s="16">
        <v>1</v>
      </c>
      <c r="H100" s="16">
        <v>1</v>
      </c>
      <c r="I100" s="16">
        <v>0</v>
      </c>
      <c r="J100" s="16">
        <v>-2</v>
      </c>
      <c r="K100">
        <f t="shared" si="23"/>
        <v>26</v>
      </c>
    </row>
    <row r="101" spans="1:11" ht="18">
      <c r="A101" t="s">
        <v>2272</v>
      </c>
      <c r="B101" t="s">
        <v>3433</v>
      </c>
      <c r="C101" s="42" t="s">
        <v>3622</v>
      </c>
      <c r="D101" s="16">
        <v>10</v>
      </c>
      <c r="E101" s="16">
        <v>9</v>
      </c>
      <c r="F101" s="16">
        <v>10</v>
      </c>
      <c r="G101" s="16">
        <v>0</v>
      </c>
      <c r="H101" s="16">
        <v>1</v>
      </c>
      <c r="I101" s="16">
        <v>0</v>
      </c>
      <c r="J101" s="16">
        <v>-4</v>
      </c>
      <c r="K101">
        <f t="shared" si="23"/>
        <v>38</v>
      </c>
    </row>
    <row r="102" spans="1:11" ht="18">
      <c r="A102" t="s">
        <v>2317</v>
      </c>
      <c r="B102" t="s">
        <v>2318</v>
      </c>
      <c r="C102" s="42" t="s">
        <v>2762</v>
      </c>
      <c r="D102" s="16">
        <v>5</v>
      </c>
      <c r="E102" s="16">
        <v>8</v>
      </c>
      <c r="F102" s="16">
        <v>3</v>
      </c>
      <c r="G102" s="16">
        <v>1</v>
      </c>
      <c r="H102" s="16">
        <v>0</v>
      </c>
      <c r="I102" s="16">
        <v>0</v>
      </c>
      <c r="J102" s="16">
        <v>1</v>
      </c>
      <c r="K102">
        <f t="shared" si="23"/>
        <v>26</v>
      </c>
    </row>
    <row r="103" spans="1:11" ht="19.5">
      <c r="A103" t="s">
        <v>2627</v>
      </c>
      <c r="B103" t="s">
        <v>2629</v>
      </c>
      <c r="C103" s="43" t="s">
        <v>3623</v>
      </c>
      <c r="D103" s="16">
        <v>2</v>
      </c>
      <c r="E103" s="16">
        <v>6</v>
      </c>
      <c r="F103" s="16">
        <v>1</v>
      </c>
      <c r="G103" s="16">
        <v>0</v>
      </c>
      <c r="H103" s="16">
        <v>0</v>
      </c>
      <c r="I103" s="16">
        <v>0</v>
      </c>
      <c r="J103" s="16">
        <v>0</v>
      </c>
      <c r="K103">
        <f t="shared" si="23"/>
        <v>12</v>
      </c>
    </row>
    <row r="104" spans="1:11" ht="19.5">
      <c r="A104" t="s">
        <v>2628</v>
      </c>
      <c r="B104" t="s">
        <v>2630</v>
      </c>
      <c r="C104" s="43" t="s">
        <v>3623</v>
      </c>
      <c r="D104" s="16">
        <v>2</v>
      </c>
      <c r="E104" s="16">
        <v>6</v>
      </c>
      <c r="F104" s="16">
        <v>1</v>
      </c>
      <c r="G104" s="16">
        <v>0</v>
      </c>
      <c r="H104" s="16">
        <v>0</v>
      </c>
      <c r="I104" s="16">
        <v>0</v>
      </c>
      <c r="J104" s="16">
        <v>0</v>
      </c>
      <c r="K104">
        <f t="shared" si="23"/>
        <v>12</v>
      </c>
    </row>
    <row r="105" spans="1:11" ht="18">
      <c r="A105" t="s">
        <v>2273</v>
      </c>
      <c r="B105" t="s">
        <v>2274</v>
      </c>
      <c r="C105" s="42" t="s">
        <v>2763</v>
      </c>
      <c r="D105" s="16">
        <v>9</v>
      </c>
      <c r="E105" s="16">
        <v>11</v>
      </c>
      <c r="F105" s="16">
        <v>2</v>
      </c>
      <c r="G105" s="16">
        <v>1</v>
      </c>
      <c r="H105" s="16">
        <v>0</v>
      </c>
      <c r="I105" s="16">
        <v>0</v>
      </c>
      <c r="J105" s="16">
        <v>0</v>
      </c>
      <c r="K105">
        <f t="shared" si="23"/>
        <v>48</v>
      </c>
    </row>
    <row r="106" spans="1:11" ht="18">
      <c r="A106" t="s">
        <v>1994</v>
      </c>
      <c r="B106" t="s">
        <v>1995</v>
      </c>
      <c r="C106" s="42" t="s">
        <v>3624</v>
      </c>
      <c r="D106" s="16">
        <v>6</v>
      </c>
      <c r="E106" s="16">
        <v>10</v>
      </c>
      <c r="F106" s="16">
        <v>12</v>
      </c>
      <c r="G106" s="16">
        <v>0</v>
      </c>
      <c r="H106" s="16">
        <v>2</v>
      </c>
      <c r="I106" s="16">
        <v>0</v>
      </c>
      <c r="J106" s="16">
        <v>-4</v>
      </c>
      <c r="K106">
        <f t="shared" si="23"/>
        <v>24</v>
      </c>
    </row>
    <row r="107" spans="1:11" ht="18">
      <c r="A107" t="s">
        <v>1988</v>
      </c>
      <c r="B107" t="s">
        <v>1989</v>
      </c>
      <c r="C107" s="42" t="s">
        <v>2787</v>
      </c>
      <c r="D107" s="16">
        <v>6</v>
      </c>
      <c r="E107" s="16">
        <v>11</v>
      </c>
      <c r="F107" s="16">
        <v>9</v>
      </c>
      <c r="G107" s="16">
        <v>0</v>
      </c>
      <c r="H107" s="16">
        <v>1</v>
      </c>
      <c r="I107" s="16">
        <v>0</v>
      </c>
      <c r="J107" s="16">
        <v>-2</v>
      </c>
      <c r="K107">
        <f t="shared" si="23"/>
        <v>24</v>
      </c>
    </row>
    <row r="108" spans="1:11" ht="18">
      <c r="A108" t="s">
        <v>3514</v>
      </c>
      <c r="B108" t="s">
        <v>3513</v>
      </c>
      <c r="C108" s="42" t="s">
        <v>3698</v>
      </c>
      <c r="D108" s="16">
        <v>10</v>
      </c>
      <c r="E108" s="16">
        <v>13</v>
      </c>
      <c r="F108" s="16">
        <v>9</v>
      </c>
      <c r="G108" s="16">
        <v>4</v>
      </c>
      <c r="H108" s="16">
        <v>1</v>
      </c>
      <c r="I108" s="16">
        <v>0</v>
      </c>
      <c r="J108" s="16">
        <v>-2</v>
      </c>
      <c r="K108">
        <f t="shared" si="23"/>
        <v>62</v>
      </c>
    </row>
    <row r="109" spans="1:11" ht="18">
      <c r="A109" t="s">
        <v>2059</v>
      </c>
      <c r="B109" t="s">
        <v>2060</v>
      </c>
      <c r="C109" s="42" t="s">
        <v>3625</v>
      </c>
      <c r="D109" s="16">
        <v>1</v>
      </c>
      <c r="E109" s="16">
        <v>1</v>
      </c>
      <c r="F109" s="16">
        <v>2</v>
      </c>
      <c r="G109" s="16">
        <v>0</v>
      </c>
      <c r="H109" s="16">
        <v>0</v>
      </c>
      <c r="I109" s="16">
        <v>0</v>
      </c>
      <c r="J109" s="16">
        <v>-1</v>
      </c>
      <c r="K109">
        <f t="shared" si="23"/>
        <v>2</v>
      </c>
    </row>
    <row r="110" spans="1:11" ht="18">
      <c r="A110" t="s">
        <v>2072</v>
      </c>
      <c r="B110" t="s">
        <v>2073</v>
      </c>
      <c r="C110" s="42" t="s">
        <v>3625</v>
      </c>
      <c r="D110" s="16">
        <v>1</v>
      </c>
      <c r="E110" s="16">
        <v>1</v>
      </c>
      <c r="F110" s="16">
        <v>2</v>
      </c>
      <c r="G110" s="16">
        <v>0</v>
      </c>
      <c r="H110" s="16">
        <v>0</v>
      </c>
      <c r="I110" s="16">
        <v>0</v>
      </c>
      <c r="J110" s="16">
        <v>-1</v>
      </c>
      <c r="K110">
        <f t="shared" si="23"/>
        <v>2</v>
      </c>
    </row>
    <row r="111" spans="1:11" ht="18">
      <c r="A111" t="s">
        <v>3506</v>
      </c>
      <c r="B111" t="s">
        <v>3505</v>
      </c>
      <c r="C111" s="42" t="s">
        <v>3700</v>
      </c>
      <c r="D111" s="16">
        <v>8</v>
      </c>
      <c r="E111" s="16">
        <v>15</v>
      </c>
      <c r="F111" s="16">
        <v>8</v>
      </c>
      <c r="G111" s="16">
        <v>3</v>
      </c>
      <c r="H111" s="16">
        <v>1</v>
      </c>
      <c r="I111" s="16">
        <v>0</v>
      </c>
      <c r="J111" s="16">
        <v>-1</v>
      </c>
      <c r="K111">
        <f t="shared" si="23"/>
        <v>52</v>
      </c>
    </row>
    <row r="112" spans="1:11" ht="18">
      <c r="A112" t="s">
        <v>3501</v>
      </c>
      <c r="B112" t="s">
        <v>3500</v>
      </c>
      <c r="C112" s="42" t="s">
        <v>3699</v>
      </c>
      <c r="D112" s="16">
        <v>8</v>
      </c>
      <c r="E112" s="16">
        <v>13</v>
      </c>
      <c r="F112" s="16">
        <v>9</v>
      </c>
      <c r="G112" s="16">
        <v>2</v>
      </c>
      <c r="H112" s="16">
        <v>1</v>
      </c>
      <c r="I112" s="16">
        <v>0</v>
      </c>
      <c r="J112" s="16">
        <v>-2</v>
      </c>
      <c r="K112">
        <f t="shared" si="23"/>
        <v>44</v>
      </c>
    </row>
    <row r="113" spans="1:11" ht="18">
      <c r="A113" t="s">
        <v>2346</v>
      </c>
      <c r="B113" t="s">
        <v>2347</v>
      </c>
      <c r="C113" t="s">
        <v>3626</v>
      </c>
      <c r="D113">
        <v>15</v>
      </c>
      <c r="E113">
        <v>25</v>
      </c>
      <c r="F113">
        <v>7</v>
      </c>
      <c r="G113">
        <v>0</v>
      </c>
      <c r="H113">
        <v>2</v>
      </c>
      <c r="I113">
        <v>0</v>
      </c>
      <c r="J113">
        <v>-3</v>
      </c>
      <c r="K113">
        <f t="shared" si="23"/>
        <v>84</v>
      </c>
    </row>
    <row r="114" spans="1:11" ht="18">
      <c r="A114" t="s">
        <v>2283</v>
      </c>
      <c r="B114" t="s">
        <v>2284</v>
      </c>
      <c r="C114" s="42" t="s">
        <v>3627</v>
      </c>
      <c r="D114" s="16">
        <v>20</v>
      </c>
      <c r="E114" s="16">
        <v>21</v>
      </c>
      <c r="F114" s="16">
        <v>7</v>
      </c>
      <c r="G114" s="16">
        <v>7</v>
      </c>
      <c r="H114" s="16">
        <v>0</v>
      </c>
      <c r="I114" s="16">
        <v>0</v>
      </c>
      <c r="J114" s="16">
        <v>-2</v>
      </c>
      <c r="K114">
        <f t="shared" si="23"/>
        <v>124</v>
      </c>
    </row>
    <row r="115" spans="1:11" ht="18">
      <c r="A115" t="s">
        <v>2055</v>
      </c>
      <c r="B115" t="s">
        <v>2056</v>
      </c>
      <c r="C115" s="42" t="s">
        <v>3628</v>
      </c>
      <c r="D115" s="16">
        <v>4</v>
      </c>
      <c r="E115" s="16">
        <v>2</v>
      </c>
      <c r="F115" s="16">
        <v>4</v>
      </c>
      <c r="G115" s="16">
        <v>0</v>
      </c>
      <c r="H115" s="16">
        <v>0</v>
      </c>
      <c r="I115" s="16">
        <v>0</v>
      </c>
      <c r="J115" s="16">
        <v>-2</v>
      </c>
      <c r="K115">
        <f t="shared" si="23"/>
        <v>12</v>
      </c>
    </row>
    <row r="116" spans="1:11" ht="18">
      <c r="A116" t="s">
        <v>2198</v>
      </c>
      <c r="B116" t="s">
        <v>2199</v>
      </c>
      <c r="C116" s="42" t="s">
        <v>2764</v>
      </c>
      <c r="D116" s="16">
        <v>2</v>
      </c>
      <c r="E116" s="16">
        <v>5</v>
      </c>
      <c r="F116" s="16">
        <v>2</v>
      </c>
      <c r="G116" s="16">
        <v>1</v>
      </c>
      <c r="H116" s="16">
        <v>0</v>
      </c>
      <c r="I116" s="16">
        <v>0</v>
      </c>
      <c r="J116" s="16">
        <v>0</v>
      </c>
      <c r="K116">
        <f t="shared" si="23"/>
        <v>14</v>
      </c>
    </row>
    <row r="117" spans="1:11" ht="19.5">
      <c r="A117" t="s">
        <v>2102</v>
      </c>
      <c r="B117" t="s">
        <v>2103</v>
      </c>
      <c r="C117" s="43" t="s">
        <v>2873</v>
      </c>
      <c r="D117" s="16">
        <v>6</v>
      </c>
      <c r="E117" s="16">
        <v>11</v>
      </c>
      <c r="F117" s="16">
        <v>9</v>
      </c>
      <c r="G117" s="16">
        <v>0</v>
      </c>
      <c r="H117" s="16">
        <v>1</v>
      </c>
      <c r="I117" s="16">
        <v>0</v>
      </c>
      <c r="J117" s="16">
        <v>-2</v>
      </c>
      <c r="K117">
        <f t="shared" si="23"/>
        <v>24</v>
      </c>
    </row>
    <row r="118" spans="1:11" ht="19.5">
      <c r="A118" t="s">
        <v>3743</v>
      </c>
      <c r="B118" t="s">
        <v>2876</v>
      </c>
      <c r="C118" s="43" t="s">
        <v>3630</v>
      </c>
      <c r="D118" s="16">
        <v>3</v>
      </c>
      <c r="E118" s="16">
        <v>7</v>
      </c>
      <c r="F118" s="16">
        <v>6</v>
      </c>
      <c r="G118" s="16">
        <v>0</v>
      </c>
      <c r="H118" s="16">
        <v>1</v>
      </c>
      <c r="I118" s="16">
        <v>0</v>
      </c>
      <c r="J118" s="16">
        <v>-2</v>
      </c>
      <c r="K118">
        <f t="shared" si="23"/>
        <v>14</v>
      </c>
    </row>
    <row r="119" spans="1:11" ht="19.5">
      <c r="A119" t="s">
        <v>1987</v>
      </c>
      <c r="B119" t="s">
        <v>3442</v>
      </c>
      <c r="C119" s="43" t="s">
        <v>2873</v>
      </c>
      <c r="D119" s="16">
        <v>6</v>
      </c>
      <c r="E119" s="16">
        <v>11</v>
      </c>
      <c r="F119" s="16">
        <v>9</v>
      </c>
      <c r="G119" s="16">
        <v>0</v>
      </c>
      <c r="H119" s="16">
        <v>1</v>
      </c>
      <c r="I119" s="16">
        <v>0</v>
      </c>
      <c r="J119" s="16">
        <v>-2</v>
      </c>
      <c r="K119">
        <f t="shared" si="23"/>
        <v>24</v>
      </c>
    </row>
    <row r="120" spans="1:11" ht="18">
      <c r="A120" t="s">
        <v>2004</v>
      </c>
      <c r="B120" t="s">
        <v>3401</v>
      </c>
      <c r="C120" s="42" t="s">
        <v>3603</v>
      </c>
      <c r="D120" s="16">
        <v>3</v>
      </c>
      <c r="E120" s="16">
        <v>5</v>
      </c>
      <c r="F120" s="16">
        <v>6</v>
      </c>
      <c r="G120" s="16">
        <v>0</v>
      </c>
      <c r="H120" s="16">
        <v>1</v>
      </c>
      <c r="I120" s="16">
        <v>0</v>
      </c>
      <c r="J120" s="16">
        <v>-2</v>
      </c>
      <c r="K120">
        <f t="shared" si="23"/>
        <v>12</v>
      </c>
    </row>
    <row r="121" spans="1:11" ht="18">
      <c r="A121" t="s">
        <v>3475</v>
      </c>
      <c r="B121" t="s">
        <v>3474</v>
      </c>
      <c r="C121" s="42" t="s">
        <v>3562</v>
      </c>
      <c r="D121" s="16">
        <v>6</v>
      </c>
      <c r="E121" s="16">
        <v>10</v>
      </c>
      <c r="F121" s="16">
        <v>10</v>
      </c>
      <c r="G121" s="16">
        <v>0</v>
      </c>
      <c r="H121" s="16">
        <v>1</v>
      </c>
      <c r="I121" s="16">
        <v>0</v>
      </c>
      <c r="J121" s="16">
        <v>-3</v>
      </c>
      <c r="K121">
        <f t="shared" si="23"/>
        <v>22</v>
      </c>
    </row>
    <row r="122" spans="1:11" ht="18">
      <c r="A122" t="s">
        <v>2289</v>
      </c>
      <c r="B122" t="s">
        <v>2290</v>
      </c>
      <c r="C122" s="42" t="s">
        <v>2779</v>
      </c>
      <c r="D122" s="16">
        <v>10</v>
      </c>
      <c r="E122" s="16">
        <v>12</v>
      </c>
      <c r="F122" s="16">
        <v>11</v>
      </c>
      <c r="G122" s="16">
        <v>5</v>
      </c>
      <c r="H122" s="16">
        <v>2</v>
      </c>
      <c r="I122" s="16">
        <v>0</v>
      </c>
      <c r="J122" s="16">
        <v>-3</v>
      </c>
      <c r="K122">
        <f t="shared" si="23"/>
        <v>68</v>
      </c>
    </row>
    <row r="123" spans="1:11" ht="19.5">
      <c r="A123" t="s">
        <v>2436</v>
      </c>
      <c r="B123" t="s">
        <v>2437</v>
      </c>
      <c r="C123" s="43" t="s">
        <v>3629</v>
      </c>
      <c r="D123" s="16">
        <v>3</v>
      </c>
      <c r="E123" s="16">
        <v>5</v>
      </c>
      <c r="F123" s="16">
        <v>4</v>
      </c>
      <c r="G123" s="16">
        <v>0</v>
      </c>
      <c r="H123" s="16">
        <v>0</v>
      </c>
      <c r="I123" s="16">
        <v>0</v>
      </c>
      <c r="J123" s="16">
        <v>-1</v>
      </c>
      <c r="K123">
        <f t="shared" si="23"/>
        <v>10</v>
      </c>
    </row>
    <row r="124" spans="1:11" ht="18">
      <c r="A124" t="s">
        <v>2104</v>
      </c>
      <c r="B124" t="s">
        <v>2105</v>
      </c>
      <c r="C124" t="s">
        <v>2895</v>
      </c>
      <c r="D124">
        <f>Biomass_Calculations!M65</f>
        <v>60</v>
      </c>
      <c r="E124">
        <f>Biomass_Calculations!N65</f>
        <v>100</v>
      </c>
      <c r="F124">
        <f>Biomass_Calculations!O65</f>
        <v>50</v>
      </c>
      <c r="G124">
        <f>Biomass_Calculations!P65</f>
        <v>0</v>
      </c>
      <c r="H124">
        <f>Biomass_Calculations!Q65</f>
        <v>0</v>
      </c>
      <c r="I124">
        <f>Biomass_Calculations!R65</f>
        <v>0</v>
      </c>
      <c r="J124">
        <f>Biomass_Calculations!S65</f>
        <v>0</v>
      </c>
      <c r="K124">
        <f>Biomass_Calculations!T65</f>
        <v>240</v>
      </c>
    </row>
    <row r="125" spans="1:11" ht="19.5">
      <c r="A125" t="s">
        <v>2430</v>
      </c>
      <c r="B125" t="s">
        <v>2431</v>
      </c>
      <c r="C125" s="43" t="s">
        <v>3631</v>
      </c>
      <c r="D125">
        <v>2</v>
      </c>
      <c r="E125">
        <v>3</v>
      </c>
      <c r="F125">
        <v>3</v>
      </c>
      <c r="G125">
        <v>0</v>
      </c>
      <c r="H125">
        <v>0</v>
      </c>
      <c r="I125">
        <v>0</v>
      </c>
      <c r="J125">
        <v>-1</v>
      </c>
      <c r="K125">
        <f>4*D125+1*E125-2*F125+5*G125+5*H125+6*I125-1*J125</f>
        <v>6</v>
      </c>
    </row>
    <row r="126" spans="1:11" ht="19.5">
      <c r="A126" t="s">
        <v>2594</v>
      </c>
      <c r="B126" t="s">
        <v>2597</v>
      </c>
      <c r="C126" s="43" t="s">
        <v>3631</v>
      </c>
      <c r="D126">
        <v>2</v>
      </c>
      <c r="E126">
        <v>3</v>
      </c>
      <c r="F126">
        <v>3</v>
      </c>
      <c r="G126">
        <v>0</v>
      </c>
      <c r="H126">
        <v>0</v>
      </c>
      <c r="I126">
        <v>0</v>
      </c>
      <c r="J126">
        <v>-1</v>
      </c>
      <c r="K126">
        <f t="shared" ref="K126:K165" si="24">4*D126+1*E126-2*F126+5*G126+5*H126+6*I126-1*J126</f>
        <v>6</v>
      </c>
    </row>
    <row r="127" spans="1:11" ht="19.5">
      <c r="A127" t="s">
        <v>2432</v>
      </c>
      <c r="B127" t="s">
        <v>2433</v>
      </c>
      <c r="C127" s="43" t="s">
        <v>3632</v>
      </c>
      <c r="D127">
        <v>2</v>
      </c>
      <c r="E127">
        <v>1</v>
      </c>
      <c r="F127">
        <v>3</v>
      </c>
      <c r="G127">
        <v>0</v>
      </c>
      <c r="H127">
        <v>0</v>
      </c>
      <c r="I127">
        <v>0</v>
      </c>
      <c r="J127">
        <v>-1</v>
      </c>
      <c r="K127">
        <f t="shared" si="24"/>
        <v>4</v>
      </c>
    </row>
    <row r="128" spans="1:11" ht="18">
      <c r="A128" t="s">
        <v>2375</v>
      </c>
      <c r="B128" t="s">
        <v>2376</v>
      </c>
      <c r="C128" s="42" t="s">
        <v>2856</v>
      </c>
      <c r="D128" s="16">
        <v>10</v>
      </c>
      <c r="E128" s="16">
        <v>12</v>
      </c>
      <c r="F128" s="16">
        <v>8</v>
      </c>
      <c r="G128" s="16">
        <v>5</v>
      </c>
      <c r="H128" s="16">
        <v>1</v>
      </c>
      <c r="I128" s="16">
        <v>0</v>
      </c>
      <c r="J128" s="16">
        <v>-2</v>
      </c>
      <c r="K128">
        <f t="shared" si="24"/>
        <v>68</v>
      </c>
    </row>
    <row r="129" spans="1:11" ht="18">
      <c r="A129" t="s">
        <v>2344</v>
      </c>
      <c r="B129" t="s">
        <v>2345</v>
      </c>
      <c r="C129" t="s">
        <v>3633</v>
      </c>
      <c r="D129">
        <v>10</v>
      </c>
      <c r="E129">
        <v>17</v>
      </c>
      <c r="F129">
        <v>7</v>
      </c>
      <c r="G129">
        <v>0</v>
      </c>
      <c r="H129">
        <v>2</v>
      </c>
      <c r="I129">
        <v>0</v>
      </c>
      <c r="J129">
        <v>-3</v>
      </c>
      <c r="K129">
        <f t="shared" si="24"/>
        <v>56</v>
      </c>
    </row>
    <row r="130" spans="1:11" ht="18">
      <c r="A130" t="s">
        <v>2287</v>
      </c>
      <c r="B130" t="s">
        <v>2288</v>
      </c>
      <c r="C130" s="42" t="s">
        <v>2756</v>
      </c>
      <c r="D130" s="16">
        <v>10</v>
      </c>
      <c r="E130" s="16">
        <v>12</v>
      </c>
      <c r="F130" s="16">
        <v>14</v>
      </c>
      <c r="G130" s="16">
        <v>5</v>
      </c>
      <c r="H130" s="16">
        <v>3</v>
      </c>
      <c r="I130" s="16">
        <v>0</v>
      </c>
      <c r="J130" s="16">
        <v>-4</v>
      </c>
      <c r="K130">
        <f t="shared" si="24"/>
        <v>68</v>
      </c>
    </row>
    <row r="131" spans="1:11" ht="18">
      <c r="A131" t="s">
        <v>2252</v>
      </c>
      <c r="B131" t="s">
        <v>2253</v>
      </c>
      <c r="C131" s="42" t="s">
        <v>2765</v>
      </c>
      <c r="D131" s="16">
        <v>6</v>
      </c>
      <c r="E131" s="16">
        <v>9</v>
      </c>
      <c r="F131" s="16">
        <v>2</v>
      </c>
      <c r="G131" s="16">
        <v>3</v>
      </c>
      <c r="H131" s="16">
        <v>0</v>
      </c>
      <c r="I131" s="16">
        <v>0</v>
      </c>
      <c r="J131" s="16">
        <v>0</v>
      </c>
      <c r="K131">
        <f t="shared" si="24"/>
        <v>44</v>
      </c>
    </row>
    <row r="132" spans="1:11">
      <c r="A132" t="s">
        <v>1996</v>
      </c>
      <c r="B132" t="s">
        <v>1997</v>
      </c>
      <c r="C132" s="16" t="s">
        <v>599</v>
      </c>
      <c r="D132" s="16">
        <v>0</v>
      </c>
      <c r="E132" s="16">
        <v>1</v>
      </c>
      <c r="F132" s="16">
        <v>0</v>
      </c>
      <c r="G132" s="16">
        <v>0</v>
      </c>
      <c r="H132" s="16">
        <v>0</v>
      </c>
      <c r="I132" s="16">
        <v>0</v>
      </c>
      <c r="J132" s="16">
        <v>1</v>
      </c>
      <c r="K132">
        <f t="shared" si="24"/>
        <v>0</v>
      </c>
    </row>
    <row r="133" spans="1:11">
      <c r="A133" t="s">
        <v>2066</v>
      </c>
      <c r="B133" t="s">
        <v>2067</v>
      </c>
      <c r="C133" s="16" t="s">
        <v>599</v>
      </c>
      <c r="D133" s="16">
        <v>0</v>
      </c>
      <c r="E133" s="16">
        <v>1</v>
      </c>
      <c r="F133" s="16">
        <v>0</v>
      </c>
      <c r="G133" s="16">
        <v>0</v>
      </c>
      <c r="H133" s="16">
        <v>0</v>
      </c>
      <c r="I133" s="16">
        <v>0</v>
      </c>
      <c r="J133" s="16">
        <v>1</v>
      </c>
      <c r="K133">
        <f t="shared" si="24"/>
        <v>0</v>
      </c>
    </row>
    <row r="134" spans="1:11">
      <c r="A134" t="s">
        <v>3634</v>
      </c>
      <c r="B134" t="s">
        <v>2101</v>
      </c>
      <c r="C134" s="16" t="s">
        <v>599</v>
      </c>
      <c r="D134" s="16">
        <v>0</v>
      </c>
      <c r="E134" s="16">
        <v>1</v>
      </c>
      <c r="F134" s="16">
        <v>0</v>
      </c>
      <c r="G134" s="16">
        <v>0</v>
      </c>
      <c r="H134" s="16">
        <v>0</v>
      </c>
      <c r="I134" s="16">
        <v>0</v>
      </c>
      <c r="J134" s="16">
        <v>1</v>
      </c>
      <c r="K134">
        <f t="shared" si="24"/>
        <v>0</v>
      </c>
    </row>
    <row r="135" spans="1:11" ht="18">
      <c r="A135" t="s">
        <v>1998</v>
      </c>
      <c r="B135" t="s">
        <v>1999</v>
      </c>
      <c r="C135" s="42" t="s">
        <v>2754</v>
      </c>
      <c r="D135" s="16">
        <v>0</v>
      </c>
      <c r="E135" s="16">
        <v>2</v>
      </c>
      <c r="F135" s="16">
        <v>1</v>
      </c>
      <c r="G135" s="16">
        <v>0</v>
      </c>
      <c r="H135" s="16">
        <v>0</v>
      </c>
      <c r="I135" s="16">
        <v>0</v>
      </c>
      <c r="J135" s="16">
        <v>0</v>
      </c>
      <c r="K135">
        <f t="shared" si="24"/>
        <v>0</v>
      </c>
    </row>
    <row r="136" spans="1:11" ht="18">
      <c r="A136" t="s">
        <v>2064</v>
      </c>
      <c r="B136" t="s">
        <v>2065</v>
      </c>
      <c r="C136" s="42" t="s">
        <v>2754</v>
      </c>
      <c r="D136" s="16">
        <v>0</v>
      </c>
      <c r="E136" s="16">
        <v>2</v>
      </c>
      <c r="F136" s="16">
        <v>1</v>
      </c>
      <c r="G136" s="16">
        <v>0</v>
      </c>
      <c r="H136" s="16">
        <v>0</v>
      </c>
      <c r="I136" s="16">
        <v>0</v>
      </c>
      <c r="J136" s="16">
        <v>0</v>
      </c>
      <c r="K136">
        <f t="shared" si="24"/>
        <v>0</v>
      </c>
    </row>
    <row r="137" spans="1:11" ht="19.5">
      <c r="A137" t="s">
        <v>2350</v>
      </c>
      <c r="B137" t="s">
        <v>2351</v>
      </c>
      <c r="C137" s="43" t="s">
        <v>3635</v>
      </c>
      <c r="D137">
        <v>0</v>
      </c>
      <c r="E137">
        <v>2</v>
      </c>
      <c r="F137">
        <v>2</v>
      </c>
      <c r="G137">
        <v>0</v>
      </c>
      <c r="H137">
        <v>0</v>
      </c>
      <c r="I137">
        <v>0</v>
      </c>
      <c r="J137">
        <v>0</v>
      </c>
      <c r="K137">
        <f t="shared" si="24"/>
        <v>-2</v>
      </c>
    </row>
    <row r="138" spans="1:11">
      <c r="A138" t="s">
        <v>2115</v>
      </c>
      <c r="B138" t="s">
        <v>2116</v>
      </c>
      <c r="C138" s="16" t="s">
        <v>3636</v>
      </c>
      <c r="D138" s="16">
        <v>0</v>
      </c>
      <c r="E138" s="16">
        <v>2</v>
      </c>
      <c r="F138" s="16">
        <v>0</v>
      </c>
      <c r="G138" s="16">
        <v>0</v>
      </c>
      <c r="H138" s="16">
        <v>0</v>
      </c>
      <c r="I138" s="16">
        <v>1</v>
      </c>
      <c r="J138" s="16">
        <v>0</v>
      </c>
      <c r="K138">
        <f t="shared" si="24"/>
        <v>8</v>
      </c>
    </row>
    <row r="139" spans="1:11" ht="18">
      <c r="A139" t="s">
        <v>2231</v>
      </c>
      <c r="B139" t="s">
        <v>2232</v>
      </c>
      <c r="C139" s="42" t="s">
        <v>3637</v>
      </c>
      <c r="D139" s="16">
        <v>4</v>
      </c>
      <c r="E139" s="16">
        <v>9</v>
      </c>
      <c r="F139" s="16">
        <v>2</v>
      </c>
      <c r="G139" s="16">
        <v>1</v>
      </c>
      <c r="H139" s="16">
        <v>0</v>
      </c>
      <c r="I139" s="16">
        <v>1</v>
      </c>
      <c r="J139" s="16">
        <v>0</v>
      </c>
      <c r="K139">
        <f t="shared" si="24"/>
        <v>32</v>
      </c>
    </row>
    <row r="140" spans="1:11" ht="18">
      <c r="A140" t="s">
        <v>2061</v>
      </c>
      <c r="B140" t="s">
        <v>3384</v>
      </c>
      <c r="C140" s="42" t="s">
        <v>3638</v>
      </c>
      <c r="D140" s="16">
        <v>1</v>
      </c>
      <c r="E140" s="16">
        <v>1</v>
      </c>
      <c r="F140" s="16">
        <v>3</v>
      </c>
      <c r="G140" s="16">
        <v>0</v>
      </c>
      <c r="H140" s="16">
        <v>0</v>
      </c>
      <c r="I140" s="16">
        <v>0</v>
      </c>
      <c r="J140" s="16">
        <v>-1</v>
      </c>
      <c r="K140">
        <f t="shared" si="24"/>
        <v>0</v>
      </c>
    </row>
    <row r="141" spans="1:11" ht="18">
      <c r="A141" s="38" t="s">
        <v>2904</v>
      </c>
      <c r="B141" t="s">
        <v>3385</v>
      </c>
      <c r="C141" s="42" t="s">
        <v>3638</v>
      </c>
      <c r="D141" s="16">
        <v>1</v>
      </c>
      <c r="E141" s="16">
        <v>1</v>
      </c>
      <c r="F141" s="16">
        <v>3</v>
      </c>
      <c r="G141" s="16">
        <v>0</v>
      </c>
      <c r="H141" s="16">
        <v>0</v>
      </c>
      <c r="I141" s="16">
        <v>0</v>
      </c>
      <c r="J141" s="16">
        <v>-1</v>
      </c>
      <c r="K141">
        <f t="shared" si="24"/>
        <v>0</v>
      </c>
    </row>
    <row r="142" spans="1:11">
      <c r="A142" t="s">
        <v>2127</v>
      </c>
      <c r="B142" t="s">
        <v>2128</v>
      </c>
      <c r="C142" s="44" t="s">
        <v>3639</v>
      </c>
      <c r="D142" s="16">
        <v>16</v>
      </c>
      <c r="E142" s="16">
        <v>31</v>
      </c>
      <c r="F142" s="16">
        <v>1</v>
      </c>
      <c r="G142" s="16">
        <v>0</v>
      </c>
      <c r="H142" s="16">
        <v>0</v>
      </c>
      <c r="I142" s="16">
        <v>0</v>
      </c>
      <c r="J142" s="16">
        <v>0</v>
      </c>
      <c r="K142">
        <f t="shared" si="24"/>
        <v>93</v>
      </c>
    </row>
    <row r="143" spans="1:11" ht="18">
      <c r="A143" t="s">
        <v>2324</v>
      </c>
      <c r="B143" t="s">
        <v>2325</v>
      </c>
      <c r="C143" t="s">
        <v>3640</v>
      </c>
      <c r="D143">
        <v>40</v>
      </c>
      <c r="E143">
        <v>38</v>
      </c>
      <c r="F143">
        <v>17</v>
      </c>
      <c r="G143">
        <v>4</v>
      </c>
      <c r="H143">
        <v>0</v>
      </c>
      <c r="I143">
        <v>0</v>
      </c>
      <c r="J143">
        <v>-8</v>
      </c>
      <c r="K143">
        <f t="shared" si="24"/>
        <v>192</v>
      </c>
    </row>
    <row r="144" spans="1:11" ht="19.5">
      <c r="A144" t="s">
        <v>2338</v>
      </c>
      <c r="B144" t="s">
        <v>2339</v>
      </c>
      <c r="C144" s="43" t="s">
        <v>3641</v>
      </c>
      <c r="D144">
        <v>5</v>
      </c>
      <c r="E144">
        <v>9</v>
      </c>
      <c r="F144">
        <v>8</v>
      </c>
      <c r="G144">
        <v>0</v>
      </c>
      <c r="H144">
        <v>2</v>
      </c>
      <c r="I144">
        <v>0</v>
      </c>
      <c r="J144">
        <v>-3</v>
      </c>
      <c r="K144">
        <f t="shared" si="24"/>
        <v>26</v>
      </c>
    </row>
    <row r="145" spans="1:11" ht="18">
      <c r="A145" t="s">
        <v>2250</v>
      </c>
      <c r="B145" t="s">
        <v>2251</v>
      </c>
      <c r="C145" s="42" t="s">
        <v>3642</v>
      </c>
      <c r="D145" s="16">
        <v>6</v>
      </c>
      <c r="E145" s="16">
        <v>12</v>
      </c>
      <c r="F145" s="16">
        <v>1</v>
      </c>
      <c r="G145" s="16">
        <v>3</v>
      </c>
      <c r="H145" s="16">
        <v>0</v>
      </c>
      <c r="I145" s="16">
        <v>0</v>
      </c>
      <c r="J145" s="16">
        <v>1</v>
      </c>
      <c r="K145">
        <f t="shared" si="24"/>
        <v>48</v>
      </c>
    </row>
    <row r="146" spans="1:11">
      <c r="A146" t="s">
        <v>2123</v>
      </c>
      <c r="B146" t="s">
        <v>2124</v>
      </c>
      <c r="C146" s="16" t="s">
        <v>599</v>
      </c>
      <c r="D146" s="16">
        <v>0</v>
      </c>
      <c r="E146" s="16">
        <v>1</v>
      </c>
      <c r="F146" s="16">
        <v>0</v>
      </c>
      <c r="G146" s="16">
        <v>0</v>
      </c>
      <c r="H146" s="16">
        <v>0</v>
      </c>
      <c r="I146" s="16">
        <v>0</v>
      </c>
      <c r="J146" s="16">
        <v>0</v>
      </c>
      <c r="K146">
        <f t="shared" si="24"/>
        <v>1</v>
      </c>
    </row>
    <row r="147" spans="1:11" ht="18">
      <c r="A147" t="s">
        <v>2248</v>
      </c>
      <c r="B147" t="s">
        <v>2249</v>
      </c>
      <c r="C147" s="42" t="s">
        <v>3643</v>
      </c>
      <c r="D147" s="16">
        <v>6</v>
      </c>
      <c r="E147" s="16">
        <v>11</v>
      </c>
      <c r="F147" s="16">
        <v>4</v>
      </c>
      <c r="G147" s="16">
        <v>3</v>
      </c>
      <c r="H147" s="16">
        <v>1</v>
      </c>
      <c r="I147" s="16">
        <v>0</v>
      </c>
      <c r="J147" s="16">
        <v>-1</v>
      </c>
      <c r="K147">
        <f t="shared" si="24"/>
        <v>48</v>
      </c>
    </row>
    <row r="148" spans="1:11" ht="19.5">
      <c r="A148" t="s">
        <v>2277</v>
      </c>
      <c r="B148" t="s">
        <v>2278</v>
      </c>
      <c r="C148" s="43" t="s">
        <v>3644</v>
      </c>
      <c r="D148" s="16">
        <v>9</v>
      </c>
      <c r="E148" s="16">
        <v>7</v>
      </c>
      <c r="F148" s="16">
        <v>4</v>
      </c>
      <c r="G148" s="16">
        <v>0</v>
      </c>
      <c r="H148" s="16">
        <v>0</v>
      </c>
      <c r="I148" s="16">
        <v>0</v>
      </c>
      <c r="J148" s="16">
        <v>-1</v>
      </c>
      <c r="K148">
        <f t="shared" si="24"/>
        <v>36</v>
      </c>
    </row>
    <row r="149" spans="1:11" ht="19.5">
      <c r="A149" t="s">
        <v>2434</v>
      </c>
      <c r="B149" t="s">
        <v>2435</v>
      </c>
      <c r="C149" s="43" t="s">
        <v>3645</v>
      </c>
      <c r="D149" s="16">
        <v>3</v>
      </c>
      <c r="E149" s="16">
        <v>3</v>
      </c>
      <c r="F149" s="16">
        <v>4</v>
      </c>
      <c r="G149" s="16">
        <v>0</v>
      </c>
      <c r="H149" s="16">
        <v>0</v>
      </c>
      <c r="I149" s="16">
        <v>0</v>
      </c>
      <c r="J149" s="16">
        <v>-1</v>
      </c>
      <c r="K149">
        <f t="shared" si="24"/>
        <v>8</v>
      </c>
    </row>
    <row r="150" spans="1:11" ht="18">
      <c r="A150" t="s">
        <v>2165</v>
      </c>
      <c r="B150" t="s">
        <v>2166</v>
      </c>
      <c r="C150" s="42" t="s">
        <v>2774</v>
      </c>
      <c r="D150" s="16">
        <v>4</v>
      </c>
      <c r="E150" s="16">
        <v>9</v>
      </c>
      <c r="F150" s="16">
        <v>3</v>
      </c>
      <c r="G150" s="16">
        <v>1</v>
      </c>
      <c r="H150" s="16">
        <v>0</v>
      </c>
      <c r="I150" s="16">
        <v>0</v>
      </c>
      <c r="J150" s="16">
        <v>0</v>
      </c>
      <c r="K150">
        <f t="shared" si="24"/>
        <v>24</v>
      </c>
    </row>
    <row r="151" spans="1:11" ht="19.5">
      <c r="A151" t="s">
        <v>3429</v>
      </c>
      <c r="B151" t="s">
        <v>3430</v>
      </c>
      <c r="C151" s="43" t="s">
        <v>3604</v>
      </c>
      <c r="D151" s="16">
        <v>7</v>
      </c>
      <c r="E151" s="16">
        <v>7</v>
      </c>
      <c r="F151" s="16">
        <v>5</v>
      </c>
      <c r="G151" s="16">
        <v>1</v>
      </c>
      <c r="H151" s="16">
        <v>0</v>
      </c>
      <c r="I151" s="16">
        <v>0</v>
      </c>
      <c r="J151" s="16">
        <v>-2</v>
      </c>
      <c r="K151">
        <f t="shared" si="24"/>
        <v>32</v>
      </c>
    </row>
    <row r="152" spans="1:11">
      <c r="A152" t="s">
        <v>2080</v>
      </c>
      <c r="B152" t="s">
        <v>2081</v>
      </c>
      <c r="D152">
        <v>0</v>
      </c>
      <c r="E152" s="16">
        <v>0</v>
      </c>
      <c r="F152" s="16">
        <v>0</v>
      </c>
      <c r="G152" s="16">
        <v>0</v>
      </c>
      <c r="H152" s="16">
        <v>0</v>
      </c>
      <c r="I152" s="16">
        <v>0</v>
      </c>
      <c r="J152" s="16">
        <v>0</v>
      </c>
      <c r="K152">
        <f t="shared" si="24"/>
        <v>0</v>
      </c>
    </row>
    <row r="153" spans="1:11">
      <c r="A153" t="s">
        <v>2076</v>
      </c>
      <c r="B153" t="s">
        <v>2077</v>
      </c>
      <c r="D153">
        <v>0</v>
      </c>
      <c r="E153" s="16">
        <v>0</v>
      </c>
      <c r="F153" s="16">
        <v>0</v>
      </c>
      <c r="G153" s="16">
        <v>0</v>
      </c>
      <c r="H153" s="16">
        <v>0</v>
      </c>
      <c r="I153" s="16">
        <v>0</v>
      </c>
      <c r="J153" s="16">
        <v>0</v>
      </c>
      <c r="K153">
        <f t="shared" si="24"/>
        <v>0</v>
      </c>
    </row>
    <row r="154" spans="1:11" ht="18">
      <c r="A154" t="s">
        <v>2174</v>
      </c>
      <c r="B154" t="s">
        <v>2175</v>
      </c>
      <c r="C154" s="42" t="s">
        <v>2766</v>
      </c>
      <c r="D154" s="16">
        <v>6</v>
      </c>
      <c r="E154" s="16">
        <v>13</v>
      </c>
      <c r="F154" s="16">
        <v>2</v>
      </c>
      <c r="G154" s="16">
        <v>1</v>
      </c>
      <c r="H154" s="16">
        <v>0</v>
      </c>
      <c r="I154" s="16">
        <v>0</v>
      </c>
      <c r="J154" s="16">
        <v>0</v>
      </c>
      <c r="K154">
        <f t="shared" si="24"/>
        <v>38</v>
      </c>
    </row>
    <row r="155" spans="1:11" ht="18">
      <c r="A155" t="s">
        <v>2246</v>
      </c>
      <c r="B155" t="s">
        <v>2247</v>
      </c>
      <c r="C155" s="42" t="s">
        <v>3646</v>
      </c>
      <c r="D155" s="16">
        <v>6</v>
      </c>
      <c r="E155" s="16">
        <v>7</v>
      </c>
      <c r="F155" s="16">
        <v>5</v>
      </c>
      <c r="G155" s="16">
        <v>2</v>
      </c>
      <c r="H155" s="16">
        <v>1</v>
      </c>
      <c r="I155" s="16">
        <v>0</v>
      </c>
      <c r="J155" s="16">
        <v>-2</v>
      </c>
      <c r="K155">
        <f t="shared" si="24"/>
        <v>38</v>
      </c>
    </row>
    <row r="156" spans="1:11" ht="18">
      <c r="A156" t="s">
        <v>2047</v>
      </c>
      <c r="B156" t="s">
        <v>2048</v>
      </c>
      <c r="C156" s="42" t="s">
        <v>3591</v>
      </c>
      <c r="D156" s="16">
        <v>6</v>
      </c>
      <c r="E156" s="16">
        <v>5</v>
      </c>
      <c r="F156" s="16">
        <v>7</v>
      </c>
      <c r="G156" s="16">
        <v>0</v>
      </c>
      <c r="H156" s="16">
        <v>0</v>
      </c>
      <c r="I156" s="16">
        <v>0</v>
      </c>
      <c r="J156" s="16">
        <v>-3</v>
      </c>
      <c r="K156">
        <f t="shared" si="24"/>
        <v>18</v>
      </c>
    </row>
    <row r="157" spans="1:11" ht="18">
      <c r="A157" t="s">
        <v>2222</v>
      </c>
      <c r="B157" t="s">
        <v>2223</v>
      </c>
      <c r="C157" s="42" t="s">
        <v>3647</v>
      </c>
      <c r="D157" s="16">
        <v>11</v>
      </c>
      <c r="E157" s="16">
        <v>12</v>
      </c>
      <c r="F157" s="16">
        <v>6</v>
      </c>
      <c r="G157" s="16">
        <v>1</v>
      </c>
      <c r="H157" s="16">
        <v>1</v>
      </c>
      <c r="I157" s="16">
        <v>0</v>
      </c>
      <c r="J157" s="16">
        <v>-2</v>
      </c>
      <c r="K157">
        <f t="shared" si="24"/>
        <v>56</v>
      </c>
    </row>
    <row r="158" spans="1:11" ht="18">
      <c r="A158" t="s">
        <v>2358</v>
      </c>
      <c r="B158" t="s">
        <v>2359</v>
      </c>
      <c r="C158" s="42" t="s">
        <v>3648</v>
      </c>
      <c r="D158" s="16">
        <v>10</v>
      </c>
      <c r="E158" s="16">
        <v>11</v>
      </c>
      <c r="F158" s="16">
        <v>8</v>
      </c>
      <c r="G158" s="16">
        <v>4</v>
      </c>
      <c r="H158" s="16">
        <v>1</v>
      </c>
      <c r="I158" s="16">
        <v>0</v>
      </c>
      <c r="J158" s="16">
        <v>-2</v>
      </c>
      <c r="K158">
        <f t="shared" si="24"/>
        <v>62</v>
      </c>
    </row>
    <row r="159" spans="1:11" ht="18">
      <c r="A159" t="s">
        <v>2352</v>
      </c>
      <c r="B159" t="s">
        <v>2353</v>
      </c>
      <c r="C159" t="s">
        <v>3649</v>
      </c>
      <c r="D159">
        <v>10</v>
      </c>
      <c r="E159">
        <v>12</v>
      </c>
      <c r="F159">
        <v>5</v>
      </c>
      <c r="G159">
        <v>4</v>
      </c>
      <c r="H159">
        <v>0</v>
      </c>
      <c r="I159">
        <v>0</v>
      </c>
      <c r="J159">
        <v>0</v>
      </c>
      <c r="K159">
        <f t="shared" si="24"/>
        <v>62</v>
      </c>
    </row>
    <row r="160" spans="1:11" ht="18">
      <c r="A160" t="s">
        <v>2154</v>
      </c>
      <c r="B160" t="s">
        <v>2155</v>
      </c>
      <c r="C160" s="42" t="s">
        <v>3650</v>
      </c>
      <c r="D160" s="16">
        <v>7</v>
      </c>
      <c r="E160" s="16">
        <v>8</v>
      </c>
      <c r="F160" s="16">
        <v>4</v>
      </c>
      <c r="G160" s="16">
        <v>0</v>
      </c>
      <c r="H160" s="16">
        <v>0</v>
      </c>
      <c r="I160" s="16">
        <v>0</v>
      </c>
      <c r="J160" s="16">
        <v>-2</v>
      </c>
      <c r="K160">
        <f t="shared" si="24"/>
        <v>30</v>
      </c>
    </row>
    <row r="161" spans="1:11" ht="18">
      <c r="A161" t="s">
        <v>2340</v>
      </c>
      <c r="B161" t="s">
        <v>2341</v>
      </c>
      <c r="C161" t="s">
        <v>3611</v>
      </c>
      <c r="D161">
        <v>5</v>
      </c>
      <c r="E161">
        <v>9</v>
      </c>
      <c r="F161">
        <v>7</v>
      </c>
      <c r="G161">
        <v>0</v>
      </c>
      <c r="H161">
        <v>2</v>
      </c>
      <c r="I161">
        <v>0</v>
      </c>
      <c r="J161">
        <v>-3</v>
      </c>
      <c r="K161">
        <f t="shared" si="24"/>
        <v>28</v>
      </c>
    </row>
    <row r="162" spans="1:11" ht="18">
      <c r="A162" t="s">
        <v>2260</v>
      </c>
      <c r="B162" t="s">
        <v>2261</v>
      </c>
      <c r="C162" s="42" t="s">
        <v>2767</v>
      </c>
      <c r="D162" s="16">
        <v>6</v>
      </c>
      <c r="E162" s="16">
        <v>15</v>
      </c>
      <c r="F162" s="16">
        <v>2</v>
      </c>
      <c r="G162" s="16">
        <v>2</v>
      </c>
      <c r="H162" s="16">
        <v>0</v>
      </c>
      <c r="I162" s="16">
        <v>0</v>
      </c>
      <c r="J162" s="16">
        <v>1</v>
      </c>
      <c r="K162">
        <f t="shared" si="24"/>
        <v>44</v>
      </c>
    </row>
    <row r="163" spans="1:11" ht="18">
      <c r="A163" t="s">
        <v>2159</v>
      </c>
      <c r="B163" t="s">
        <v>2160</v>
      </c>
      <c r="C163" s="42" t="s">
        <v>2766</v>
      </c>
      <c r="D163" s="16">
        <v>6</v>
      </c>
      <c r="E163" s="16">
        <v>13</v>
      </c>
      <c r="F163" s="16">
        <v>2</v>
      </c>
      <c r="G163" s="16">
        <v>1</v>
      </c>
      <c r="H163" s="16">
        <v>0</v>
      </c>
      <c r="I163" s="16">
        <v>0</v>
      </c>
      <c r="J163" s="16">
        <v>0</v>
      </c>
      <c r="K163">
        <f t="shared" si="24"/>
        <v>38</v>
      </c>
    </row>
    <row r="164" spans="1:11" ht="19.5">
      <c r="A164" t="s">
        <v>2631</v>
      </c>
      <c r="B164" t="s">
        <v>2633</v>
      </c>
      <c r="C164" s="43" t="s">
        <v>3653</v>
      </c>
      <c r="D164" s="16">
        <v>3</v>
      </c>
      <c r="E164" s="16">
        <v>5</v>
      </c>
      <c r="F164" s="16">
        <v>3</v>
      </c>
      <c r="G164" s="16">
        <v>0</v>
      </c>
      <c r="H164" s="16">
        <v>0</v>
      </c>
      <c r="I164" s="16">
        <v>0</v>
      </c>
      <c r="J164" s="16">
        <v>-1</v>
      </c>
      <c r="K164">
        <f t="shared" si="24"/>
        <v>12</v>
      </c>
    </row>
    <row r="165" spans="1:11" ht="19.5">
      <c r="A165" t="s">
        <v>2632</v>
      </c>
      <c r="B165" t="s">
        <v>2634</v>
      </c>
      <c r="C165" s="43" t="s">
        <v>3653</v>
      </c>
      <c r="D165" s="16">
        <v>3</v>
      </c>
      <c r="E165" s="16">
        <v>5</v>
      </c>
      <c r="F165" s="16">
        <v>3</v>
      </c>
      <c r="G165" s="16">
        <v>0</v>
      </c>
      <c r="H165" s="16">
        <v>0</v>
      </c>
      <c r="I165" s="16">
        <v>0</v>
      </c>
      <c r="J165" s="16">
        <v>-1</v>
      </c>
      <c r="K165">
        <f t="shared" si="24"/>
        <v>12</v>
      </c>
    </row>
    <row r="166" spans="1:11" ht="18">
      <c r="A166" t="s">
        <v>2131</v>
      </c>
      <c r="B166" t="s">
        <v>2132</v>
      </c>
      <c r="C166" t="s">
        <v>3766</v>
      </c>
      <c r="D166" s="16">
        <f>Biomass_Calculations!M57</f>
        <v>42.951799999999999</v>
      </c>
      <c r="E166" s="16">
        <f>Biomass_Calculations!N57</f>
        <v>80.126899999999992</v>
      </c>
      <c r="F166" s="16">
        <f>Biomass_Calculations!O57</f>
        <v>11.000299999999999</v>
      </c>
      <c r="G166" s="16">
        <f>Biomass_Calculations!P57</f>
        <v>0</v>
      </c>
      <c r="H166" s="16">
        <f>Biomass_Calculations!Q57</f>
        <v>4.7600000000000003E-2</v>
      </c>
      <c r="I166" s="16">
        <f>Biomass_Calculations!R57</f>
        <v>0.1429</v>
      </c>
      <c r="J166" s="16">
        <f>Biomass_Calculations!S57</f>
        <v>-0.1905</v>
      </c>
      <c r="K166" s="16">
        <f>Biomass_Calculations!T57</f>
        <v>231.21940000000001</v>
      </c>
    </row>
    <row r="167" spans="1:11" ht="18">
      <c r="A167" t="s">
        <v>2235</v>
      </c>
      <c r="B167" t="s">
        <v>2236</v>
      </c>
      <c r="C167" s="42" t="s">
        <v>2768</v>
      </c>
      <c r="D167" s="16">
        <v>5</v>
      </c>
      <c r="E167" s="16">
        <v>11</v>
      </c>
      <c r="F167" s="16">
        <v>2</v>
      </c>
      <c r="G167" s="16">
        <v>1</v>
      </c>
      <c r="H167" s="16">
        <v>0</v>
      </c>
      <c r="I167" s="16">
        <v>1</v>
      </c>
      <c r="J167" s="16">
        <v>0</v>
      </c>
      <c r="K167">
        <f>4*D167+1*E167-2*F167+5*G167+5*H167+6*I167-1*J167</f>
        <v>38</v>
      </c>
    </row>
    <row r="168" spans="1:11" ht="18">
      <c r="A168" t="s">
        <v>2057</v>
      </c>
      <c r="B168" t="s">
        <v>2058</v>
      </c>
      <c r="C168" s="42" t="s">
        <v>3654</v>
      </c>
      <c r="D168" s="16">
        <v>4</v>
      </c>
      <c r="E168" s="16">
        <v>4</v>
      </c>
      <c r="F168" s="16">
        <v>5</v>
      </c>
      <c r="G168" s="16">
        <v>0</v>
      </c>
      <c r="H168" s="16">
        <v>0</v>
      </c>
      <c r="I168" s="16">
        <v>0</v>
      </c>
      <c r="J168" s="16">
        <v>-2</v>
      </c>
      <c r="K168">
        <f t="shared" ref="K168:K231" si="25">4*D168+1*E168-2*F168+5*G168+5*H168+6*I168-1*J168</f>
        <v>12</v>
      </c>
    </row>
    <row r="169" spans="1:11">
      <c r="A169" t="s">
        <v>2125</v>
      </c>
      <c r="B169" t="s">
        <v>2126</v>
      </c>
      <c r="C169" s="44" t="s">
        <v>3655</v>
      </c>
      <c r="D169" s="16">
        <v>3</v>
      </c>
      <c r="E169" s="16">
        <v>3</v>
      </c>
      <c r="F169" s="16">
        <v>3</v>
      </c>
      <c r="G169" s="16">
        <v>0</v>
      </c>
      <c r="H169" s="16">
        <v>0</v>
      </c>
      <c r="I169" s="16">
        <v>0</v>
      </c>
      <c r="J169" s="16">
        <v>0</v>
      </c>
      <c r="K169">
        <f t="shared" si="25"/>
        <v>9</v>
      </c>
    </row>
    <row r="170" spans="1:11">
      <c r="A170" t="s">
        <v>2121</v>
      </c>
      <c r="B170" t="s">
        <v>2122</v>
      </c>
      <c r="C170" s="44" t="s">
        <v>3656</v>
      </c>
      <c r="D170" s="16">
        <v>24</v>
      </c>
      <c r="E170" s="16">
        <v>33</v>
      </c>
      <c r="F170" s="16">
        <v>19</v>
      </c>
      <c r="G170" s="16">
        <v>7</v>
      </c>
      <c r="H170" s="16">
        <v>3</v>
      </c>
      <c r="I170" s="16">
        <v>1</v>
      </c>
      <c r="J170" s="16">
        <v>-5</v>
      </c>
      <c r="K170">
        <f t="shared" si="25"/>
        <v>152</v>
      </c>
    </row>
    <row r="171" spans="1:11" ht="18">
      <c r="A171" t="s">
        <v>2258</v>
      </c>
      <c r="B171" t="s">
        <v>2259</v>
      </c>
      <c r="C171" s="42" t="s">
        <v>3601</v>
      </c>
      <c r="D171" s="16">
        <v>7</v>
      </c>
      <c r="E171" s="16">
        <v>14</v>
      </c>
      <c r="F171" s="16">
        <v>4</v>
      </c>
      <c r="G171" s="16">
        <v>2</v>
      </c>
      <c r="H171" s="16">
        <v>0</v>
      </c>
      <c r="I171" s="16">
        <v>0</v>
      </c>
      <c r="J171" s="16">
        <v>0</v>
      </c>
      <c r="K171">
        <f t="shared" si="25"/>
        <v>44</v>
      </c>
    </row>
    <row r="172" spans="1:11" ht="19.5">
      <c r="A172" t="s">
        <v>2334</v>
      </c>
      <c r="B172" t="s">
        <v>2335</v>
      </c>
      <c r="C172" s="43" t="s">
        <v>3657</v>
      </c>
      <c r="D172">
        <v>5</v>
      </c>
      <c r="E172">
        <v>10</v>
      </c>
      <c r="F172">
        <v>9</v>
      </c>
      <c r="G172">
        <v>0</v>
      </c>
      <c r="H172">
        <v>2</v>
      </c>
      <c r="I172">
        <v>0</v>
      </c>
      <c r="J172">
        <v>-2</v>
      </c>
      <c r="K172">
        <f t="shared" si="25"/>
        <v>24</v>
      </c>
    </row>
    <row r="173" spans="1:11" ht="19.5">
      <c r="A173" t="s">
        <v>2328</v>
      </c>
      <c r="B173" t="s">
        <v>2329</v>
      </c>
      <c r="C173" s="43" t="s">
        <v>3658</v>
      </c>
      <c r="D173">
        <v>5</v>
      </c>
      <c r="E173">
        <v>11</v>
      </c>
      <c r="F173">
        <v>7</v>
      </c>
      <c r="G173">
        <v>0</v>
      </c>
      <c r="H173">
        <v>1</v>
      </c>
      <c r="I173">
        <v>0</v>
      </c>
      <c r="J173">
        <v>-2</v>
      </c>
      <c r="K173">
        <f t="shared" si="25"/>
        <v>24</v>
      </c>
    </row>
    <row r="174" spans="1:11">
      <c r="A174" t="s">
        <v>2362</v>
      </c>
      <c r="B174" t="s">
        <v>2363</v>
      </c>
      <c r="C174" t="s">
        <v>3659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2</v>
      </c>
      <c r="K174">
        <f t="shared" si="25"/>
        <v>-2</v>
      </c>
    </row>
    <row r="175" spans="1:11">
      <c r="A175" t="s">
        <v>2360</v>
      </c>
      <c r="B175" t="s">
        <v>2361</v>
      </c>
      <c r="C175" t="s">
        <v>3659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2</v>
      </c>
      <c r="K175">
        <f t="shared" si="25"/>
        <v>-2</v>
      </c>
    </row>
    <row r="176" spans="1:11" ht="18">
      <c r="A176" t="s">
        <v>3338</v>
      </c>
      <c r="B176" t="s">
        <v>2859</v>
      </c>
      <c r="C176" s="42" t="s">
        <v>3759</v>
      </c>
      <c r="D176">
        <f>Composition_Balance!P12</f>
        <v>42.237200000000001</v>
      </c>
      <c r="E176">
        <f>Composition_Balance!Q12</f>
        <v>79.031199999999998</v>
      </c>
      <c r="F176">
        <f>Composition_Balance!R12</f>
        <v>10</v>
      </c>
      <c r="G176">
        <f>Composition_Balance!S12</f>
        <v>0</v>
      </c>
      <c r="H176">
        <f>Composition_Balance!T12</f>
        <v>0</v>
      </c>
      <c r="I176">
        <f>Composition_Balance!U12</f>
        <v>0</v>
      </c>
      <c r="J176">
        <f>Composition_Balance!V12</f>
        <v>0</v>
      </c>
      <c r="K176">
        <f t="shared" si="25"/>
        <v>227.98000000000002</v>
      </c>
    </row>
    <row r="177" spans="1:11" ht="18">
      <c r="A177" t="s">
        <v>2200</v>
      </c>
      <c r="B177" t="s">
        <v>2201</v>
      </c>
      <c r="C177" s="42" t="s">
        <v>3660</v>
      </c>
      <c r="D177" s="16">
        <v>20</v>
      </c>
      <c r="E177" s="16">
        <v>21</v>
      </c>
      <c r="F177" s="16">
        <v>6</v>
      </c>
      <c r="G177" s="16">
        <v>7</v>
      </c>
      <c r="H177" s="16">
        <v>0</v>
      </c>
      <c r="I177" s="16">
        <v>0</v>
      </c>
      <c r="J177" s="16">
        <v>-2</v>
      </c>
      <c r="K177">
        <f t="shared" si="25"/>
        <v>126</v>
      </c>
    </row>
    <row r="178" spans="1:11" ht="19.5">
      <c r="A178" t="s">
        <v>2285</v>
      </c>
      <c r="B178" t="s">
        <v>2286</v>
      </c>
      <c r="C178" s="43" t="s">
        <v>3661</v>
      </c>
      <c r="D178">
        <v>20</v>
      </c>
      <c r="E178">
        <v>20</v>
      </c>
      <c r="F178">
        <v>6</v>
      </c>
      <c r="G178">
        <v>7</v>
      </c>
      <c r="H178">
        <v>0</v>
      </c>
      <c r="I178">
        <v>0</v>
      </c>
      <c r="J178">
        <v>-1</v>
      </c>
      <c r="K178">
        <f t="shared" si="25"/>
        <v>124</v>
      </c>
    </row>
    <row r="179" spans="1:11" ht="18">
      <c r="A179" t="s">
        <v>3353</v>
      </c>
      <c r="B179" t="s">
        <v>3354</v>
      </c>
      <c r="C179" s="42" t="s">
        <v>3676</v>
      </c>
      <c r="D179" s="16">
        <v>5</v>
      </c>
      <c r="E179" s="16">
        <v>7</v>
      </c>
      <c r="F179" s="16">
        <v>3</v>
      </c>
      <c r="G179" s="16">
        <v>0</v>
      </c>
      <c r="H179" s="16">
        <v>0</v>
      </c>
      <c r="I179" s="16">
        <v>0</v>
      </c>
      <c r="J179" s="16">
        <v>-1</v>
      </c>
      <c r="K179">
        <f t="shared" si="25"/>
        <v>22</v>
      </c>
    </row>
    <row r="180" spans="1:11" ht="19.5">
      <c r="A180" t="s">
        <v>2305</v>
      </c>
      <c r="B180" t="s">
        <v>2306</v>
      </c>
      <c r="C180" s="43" t="s">
        <v>3662</v>
      </c>
      <c r="D180">
        <v>35</v>
      </c>
      <c r="E180">
        <v>33</v>
      </c>
      <c r="F180">
        <v>4</v>
      </c>
      <c r="G180">
        <v>4</v>
      </c>
      <c r="H180">
        <v>0</v>
      </c>
      <c r="I180">
        <v>0</v>
      </c>
      <c r="J180">
        <v>-1</v>
      </c>
      <c r="K180">
        <f t="shared" si="25"/>
        <v>186</v>
      </c>
    </row>
    <row r="181" spans="1:11" ht="18">
      <c r="A181" t="s">
        <v>2299</v>
      </c>
      <c r="B181" t="s">
        <v>2300</v>
      </c>
      <c r="C181" t="s">
        <v>3663</v>
      </c>
      <c r="D181">
        <v>34</v>
      </c>
      <c r="E181">
        <v>30</v>
      </c>
      <c r="F181">
        <v>4</v>
      </c>
      <c r="G181">
        <v>4</v>
      </c>
      <c r="H181">
        <v>0</v>
      </c>
      <c r="I181">
        <v>0</v>
      </c>
      <c r="J181">
        <v>-2</v>
      </c>
      <c r="K181">
        <f t="shared" si="25"/>
        <v>180</v>
      </c>
    </row>
    <row r="182" spans="1:11" ht="18">
      <c r="A182" t="s">
        <v>2233</v>
      </c>
      <c r="B182" t="s">
        <v>2234</v>
      </c>
      <c r="C182" s="42" t="s">
        <v>3664</v>
      </c>
      <c r="D182" s="16">
        <v>20</v>
      </c>
      <c r="E182" s="16">
        <v>23</v>
      </c>
      <c r="F182" s="16">
        <v>6</v>
      </c>
      <c r="G182" s="16">
        <v>7</v>
      </c>
      <c r="H182" s="16">
        <v>0</v>
      </c>
      <c r="I182" s="16">
        <v>0</v>
      </c>
      <c r="J182" s="16">
        <v>-2</v>
      </c>
      <c r="K182">
        <f t="shared" si="25"/>
        <v>128</v>
      </c>
    </row>
    <row r="183" spans="1:11" ht="18">
      <c r="A183" t="s">
        <v>2143</v>
      </c>
      <c r="B183" t="s">
        <v>2144</v>
      </c>
      <c r="C183" s="42" t="s">
        <v>2769</v>
      </c>
      <c r="D183" s="16">
        <v>4</v>
      </c>
      <c r="E183" s="16">
        <v>8</v>
      </c>
      <c r="F183" s="16">
        <v>3</v>
      </c>
      <c r="G183" s="16">
        <v>2</v>
      </c>
      <c r="H183" s="16">
        <v>0</v>
      </c>
      <c r="I183" s="16">
        <v>0</v>
      </c>
      <c r="J183" s="16">
        <v>0</v>
      </c>
      <c r="K183">
        <f t="shared" si="25"/>
        <v>28</v>
      </c>
    </row>
    <row r="184" spans="1:11" ht="18">
      <c r="A184" t="s">
        <v>2005</v>
      </c>
      <c r="B184" t="s">
        <v>2006</v>
      </c>
      <c r="C184" s="42" t="s">
        <v>3665</v>
      </c>
      <c r="D184" s="16">
        <v>21</v>
      </c>
      <c r="E184" s="16">
        <v>26</v>
      </c>
      <c r="F184" s="16">
        <v>14</v>
      </c>
      <c r="G184" s="16">
        <v>7</v>
      </c>
      <c r="H184" s="16">
        <v>2</v>
      </c>
      <c r="I184" s="16">
        <v>0</v>
      </c>
      <c r="J184" s="16">
        <v>-1</v>
      </c>
      <c r="K184">
        <f t="shared" si="25"/>
        <v>128</v>
      </c>
    </row>
    <row r="185" spans="1:11" ht="18">
      <c r="A185" t="s">
        <v>2009</v>
      </c>
      <c r="B185" t="s">
        <v>2010</v>
      </c>
      <c r="C185" s="42" t="s">
        <v>3666</v>
      </c>
      <c r="D185" s="16">
        <v>21</v>
      </c>
      <c r="E185" s="16">
        <v>27</v>
      </c>
      <c r="F185" s="16">
        <v>14</v>
      </c>
      <c r="G185" s="16">
        <v>7</v>
      </c>
      <c r="H185" s="16">
        <v>2</v>
      </c>
      <c r="I185" s="16">
        <v>0</v>
      </c>
      <c r="J185" s="16">
        <v>-2</v>
      </c>
      <c r="K185">
        <f t="shared" si="25"/>
        <v>130</v>
      </c>
    </row>
    <row r="186" spans="1:11" ht="18">
      <c r="A186" t="s">
        <v>2021</v>
      </c>
      <c r="B186" t="s">
        <v>2022</v>
      </c>
      <c r="C186" s="42" t="s">
        <v>3667</v>
      </c>
      <c r="D186" s="16">
        <v>21</v>
      </c>
      <c r="E186" s="16">
        <v>25</v>
      </c>
      <c r="F186" s="16">
        <v>17</v>
      </c>
      <c r="G186" s="16">
        <v>7</v>
      </c>
      <c r="H186" s="16">
        <v>3</v>
      </c>
      <c r="I186" s="16">
        <v>0</v>
      </c>
      <c r="J186" s="16">
        <v>-3</v>
      </c>
      <c r="K186">
        <f t="shared" si="25"/>
        <v>128</v>
      </c>
    </row>
    <row r="187" spans="1:11" ht="18">
      <c r="A187" t="s">
        <v>2023</v>
      </c>
      <c r="B187" t="s">
        <v>2024</v>
      </c>
      <c r="C187" s="42" t="s">
        <v>3668</v>
      </c>
      <c r="D187" s="16">
        <v>21</v>
      </c>
      <c r="E187" s="16">
        <v>26</v>
      </c>
      <c r="F187" s="16">
        <v>17</v>
      </c>
      <c r="G187" s="16">
        <v>7</v>
      </c>
      <c r="H187" s="16">
        <v>3</v>
      </c>
      <c r="I187" s="16">
        <v>0</v>
      </c>
      <c r="J187" s="16">
        <v>-4</v>
      </c>
      <c r="K187">
        <f t="shared" si="25"/>
        <v>130</v>
      </c>
    </row>
    <row r="188" spans="1:11" ht="18">
      <c r="A188" t="s">
        <v>3018</v>
      </c>
      <c r="B188" t="s">
        <v>3020</v>
      </c>
      <c r="C188" s="42" t="s">
        <v>3669</v>
      </c>
      <c r="D188" s="16">
        <v>0</v>
      </c>
      <c r="E188" s="16">
        <v>4</v>
      </c>
      <c r="F188" s="16">
        <v>0</v>
      </c>
      <c r="G188" s="16">
        <v>1</v>
      </c>
      <c r="H188" s="16">
        <v>0</v>
      </c>
      <c r="I188" s="16">
        <v>0</v>
      </c>
      <c r="J188" s="16">
        <v>1</v>
      </c>
      <c r="K188">
        <f t="shared" si="25"/>
        <v>8</v>
      </c>
    </row>
    <row r="189" spans="1:11" ht="18">
      <c r="A189" t="s">
        <v>3019</v>
      </c>
      <c r="B189" t="s">
        <v>3021</v>
      </c>
      <c r="C189" s="42" t="s">
        <v>3669</v>
      </c>
      <c r="D189" s="16">
        <v>0</v>
      </c>
      <c r="E189" s="16">
        <v>4</v>
      </c>
      <c r="F189" s="16">
        <v>0</v>
      </c>
      <c r="G189" s="16">
        <v>1</v>
      </c>
      <c r="H189" s="16">
        <v>0</v>
      </c>
      <c r="I189" s="16">
        <v>0</v>
      </c>
      <c r="J189" s="16">
        <v>1</v>
      </c>
      <c r="K189">
        <f t="shared" si="25"/>
        <v>8</v>
      </c>
    </row>
    <row r="190" spans="1:11" ht="19.5">
      <c r="A190" t="s">
        <v>3544</v>
      </c>
      <c r="B190" t="s">
        <v>2908</v>
      </c>
      <c r="C190" s="43" t="s">
        <v>3671</v>
      </c>
      <c r="D190" s="16">
        <v>0</v>
      </c>
      <c r="E190" s="16">
        <v>0</v>
      </c>
      <c r="F190" s="16">
        <v>2</v>
      </c>
      <c r="G190" s="16">
        <v>1</v>
      </c>
      <c r="H190" s="16">
        <v>0</v>
      </c>
      <c r="I190" s="16">
        <v>0</v>
      </c>
      <c r="J190" s="16">
        <v>-1</v>
      </c>
      <c r="K190">
        <f t="shared" si="25"/>
        <v>2</v>
      </c>
    </row>
    <row r="191" spans="1:11" ht="19.5">
      <c r="A191" t="s">
        <v>3542</v>
      </c>
      <c r="B191" t="s">
        <v>2907</v>
      </c>
      <c r="C191" s="43" t="s">
        <v>3670</v>
      </c>
      <c r="D191" s="16">
        <v>0</v>
      </c>
      <c r="E191" s="16">
        <v>0</v>
      </c>
      <c r="F191" s="16">
        <v>3</v>
      </c>
      <c r="G191" s="16">
        <v>1</v>
      </c>
      <c r="H191" s="16">
        <v>0</v>
      </c>
      <c r="I191" s="16">
        <v>0</v>
      </c>
      <c r="J191" s="16">
        <v>-1</v>
      </c>
      <c r="K191">
        <f t="shared" si="25"/>
        <v>0</v>
      </c>
    </row>
    <row r="192" spans="1:11" ht="19.5">
      <c r="A192" t="s">
        <v>3543</v>
      </c>
      <c r="B192" t="s">
        <v>2909</v>
      </c>
      <c r="C192" s="43" t="s">
        <v>3670</v>
      </c>
      <c r="D192" s="16">
        <v>0</v>
      </c>
      <c r="E192" s="16">
        <v>0</v>
      </c>
      <c r="F192" s="16">
        <v>3</v>
      </c>
      <c r="G192" s="16">
        <v>1</v>
      </c>
      <c r="H192" s="16">
        <v>0</v>
      </c>
      <c r="I192" s="16">
        <v>0</v>
      </c>
      <c r="J192" s="16">
        <v>-1</v>
      </c>
      <c r="K192">
        <f t="shared" si="25"/>
        <v>0</v>
      </c>
    </row>
    <row r="193" spans="1:11" ht="18">
      <c r="A193" t="s">
        <v>2078</v>
      </c>
      <c r="B193" t="s">
        <v>2079</v>
      </c>
      <c r="C193" s="42" t="s">
        <v>3672</v>
      </c>
      <c r="D193" s="16">
        <v>0</v>
      </c>
      <c r="E193" s="16">
        <v>0</v>
      </c>
      <c r="F193" s="16">
        <v>2</v>
      </c>
      <c r="G193" s="16">
        <v>0</v>
      </c>
      <c r="H193" s="16">
        <v>0</v>
      </c>
      <c r="I193" s="16">
        <v>0</v>
      </c>
      <c r="J193" s="16">
        <v>0</v>
      </c>
      <c r="K193">
        <f t="shared" si="25"/>
        <v>-4</v>
      </c>
    </row>
    <row r="194" spans="1:11" ht="18">
      <c r="A194" t="s">
        <v>2070</v>
      </c>
      <c r="B194" t="s">
        <v>2071</v>
      </c>
      <c r="C194" s="42" t="s">
        <v>3672</v>
      </c>
      <c r="D194" s="16">
        <v>0</v>
      </c>
      <c r="E194" s="16">
        <v>0</v>
      </c>
      <c r="F194" s="16">
        <v>2</v>
      </c>
      <c r="G194" s="16">
        <v>0</v>
      </c>
      <c r="H194" s="16">
        <v>0</v>
      </c>
      <c r="I194" s="16">
        <v>0</v>
      </c>
      <c r="J194" s="16">
        <v>0</v>
      </c>
      <c r="K194">
        <f t="shared" si="25"/>
        <v>-4</v>
      </c>
    </row>
    <row r="195" spans="1:11" ht="18">
      <c r="A195" t="s">
        <v>2039</v>
      </c>
      <c r="B195" t="s">
        <v>2040</v>
      </c>
      <c r="C195" s="42" t="s">
        <v>3673</v>
      </c>
      <c r="D195" s="16">
        <v>4</v>
      </c>
      <c r="E195" s="16">
        <v>2</v>
      </c>
      <c r="F195" s="16">
        <v>5</v>
      </c>
      <c r="G195" s="16">
        <v>0</v>
      </c>
      <c r="H195" s="16">
        <v>0</v>
      </c>
      <c r="I195" s="16">
        <v>0</v>
      </c>
      <c r="J195" s="16">
        <v>-2</v>
      </c>
      <c r="K195">
        <f t="shared" si="25"/>
        <v>10</v>
      </c>
    </row>
    <row r="196" spans="1:11" ht="18">
      <c r="A196" t="s">
        <v>2171</v>
      </c>
      <c r="B196" t="s">
        <v>2172</v>
      </c>
      <c r="C196" s="42" t="s">
        <v>3674</v>
      </c>
      <c r="D196" s="16">
        <v>4</v>
      </c>
      <c r="E196" s="16">
        <v>5</v>
      </c>
      <c r="F196" s="16">
        <v>3</v>
      </c>
      <c r="G196" s="16">
        <v>0</v>
      </c>
      <c r="H196" s="16">
        <v>0</v>
      </c>
      <c r="I196" s="16">
        <v>0</v>
      </c>
      <c r="J196" s="16">
        <v>-1</v>
      </c>
      <c r="K196">
        <f t="shared" si="25"/>
        <v>16</v>
      </c>
    </row>
    <row r="197" spans="1:11">
      <c r="A197" t="s">
        <v>2082</v>
      </c>
      <c r="B197" t="s">
        <v>3526</v>
      </c>
      <c r="C197" s="42" t="s">
        <v>599</v>
      </c>
      <c r="D197" s="16">
        <v>0</v>
      </c>
      <c r="E197" s="16">
        <v>1</v>
      </c>
      <c r="F197" s="16">
        <v>0</v>
      </c>
      <c r="G197" s="16">
        <v>0</v>
      </c>
      <c r="H197" s="16">
        <v>0</v>
      </c>
      <c r="I197" s="16">
        <v>0</v>
      </c>
      <c r="J197" s="16">
        <v>0</v>
      </c>
      <c r="K197">
        <f t="shared" si="25"/>
        <v>1</v>
      </c>
    </row>
    <row r="198" spans="1:11">
      <c r="A198" t="s">
        <v>2129</v>
      </c>
      <c r="B198" t="s">
        <v>2130</v>
      </c>
      <c r="C198" s="44" t="s">
        <v>3675</v>
      </c>
      <c r="D198" s="16">
        <v>18</v>
      </c>
      <c r="E198" s="16">
        <v>35</v>
      </c>
      <c r="F198" s="16">
        <v>1</v>
      </c>
      <c r="G198" s="16">
        <v>0</v>
      </c>
      <c r="H198" s="16">
        <v>0</v>
      </c>
      <c r="I198" s="16">
        <v>0</v>
      </c>
      <c r="J198" s="16">
        <v>0</v>
      </c>
      <c r="K198">
        <f t="shared" si="25"/>
        <v>105</v>
      </c>
    </row>
    <row r="199" spans="1:11">
      <c r="A199" t="s">
        <v>2084</v>
      </c>
      <c r="B199" t="s">
        <v>2085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f t="shared" si="25"/>
        <v>0</v>
      </c>
    </row>
    <row r="200" spans="1:11" ht="19.5">
      <c r="A200" t="s">
        <v>2135</v>
      </c>
      <c r="B200" t="s">
        <v>2136</v>
      </c>
      <c r="C200" s="43" t="s">
        <v>3677</v>
      </c>
      <c r="D200" s="16">
        <v>18</v>
      </c>
      <c r="E200" s="16">
        <v>33</v>
      </c>
      <c r="F200" s="16">
        <v>1</v>
      </c>
      <c r="G200" s="16">
        <v>0</v>
      </c>
      <c r="H200" s="16">
        <v>0</v>
      </c>
      <c r="I200" s="16">
        <v>0</v>
      </c>
      <c r="J200" s="16">
        <v>0</v>
      </c>
      <c r="K200">
        <f t="shared" si="25"/>
        <v>103</v>
      </c>
    </row>
    <row r="201" spans="1:11" ht="15.75">
      <c r="A201" t="s">
        <v>2092</v>
      </c>
      <c r="B201" t="s">
        <v>2093</v>
      </c>
      <c r="C201" s="43"/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f t="shared" si="25"/>
        <v>0</v>
      </c>
    </row>
    <row r="202" spans="1:11" ht="18">
      <c r="A202" t="s">
        <v>3438</v>
      </c>
      <c r="B202" t="s">
        <v>3439</v>
      </c>
      <c r="C202" t="s">
        <v>3652</v>
      </c>
      <c r="D202" s="16">
        <v>9</v>
      </c>
      <c r="E202" s="16">
        <v>7</v>
      </c>
      <c r="F202" s="16">
        <v>3</v>
      </c>
      <c r="G202" s="16">
        <v>0</v>
      </c>
      <c r="H202" s="16">
        <v>0</v>
      </c>
      <c r="I202" s="16">
        <v>0</v>
      </c>
      <c r="J202" s="16">
        <v>-1</v>
      </c>
      <c r="K202">
        <f t="shared" si="25"/>
        <v>38</v>
      </c>
    </row>
    <row r="203" spans="1:11" ht="18">
      <c r="A203" t="s">
        <v>2184</v>
      </c>
      <c r="B203" t="s">
        <v>2185</v>
      </c>
      <c r="C203" s="42" t="s">
        <v>3678</v>
      </c>
      <c r="D203" s="16">
        <v>5</v>
      </c>
      <c r="E203" s="16">
        <v>13</v>
      </c>
      <c r="F203" s="16">
        <v>2</v>
      </c>
      <c r="G203" s="16">
        <v>2</v>
      </c>
      <c r="H203" s="16">
        <v>0</v>
      </c>
      <c r="I203" s="16">
        <v>0</v>
      </c>
      <c r="J203" s="16">
        <v>1</v>
      </c>
      <c r="K203">
        <f t="shared" si="25"/>
        <v>38</v>
      </c>
    </row>
    <row r="204" spans="1:11" ht="18">
      <c r="A204" t="s">
        <v>2393</v>
      </c>
      <c r="B204" t="s">
        <v>2394</v>
      </c>
      <c r="C204" s="42" t="s">
        <v>3679</v>
      </c>
      <c r="D204" s="16">
        <v>5</v>
      </c>
      <c r="E204" s="16">
        <v>3</v>
      </c>
      <c r="F204" s="16">
        <v>4</v>
      </c>
      <c r="G204" s="16">
        <v>2</v>
      </c>
      <c r="H204" s="16">
        <v>0</v>
      </c>
      <c r="I204" s="16">
        <v>0</v>
      </c>
      <c r="J204" s="16">
        <v>-1</v>
      </c>
      <c r="K204">
        <f t="shared" si="25"/>
        <v>26</v>
      </c>
    </row>
    <row r="205" spans="1:11" ht="18">
      <c r="A205" t="s">
        <v>2395</v>
      </c>
      <c r="B205" t="s">
        <v>2396</v>
      </c>
      <c r="C205" s="42" t="s">
        <v>3680</v>
      </c>
      <c r="D205" s="16">
        <v>10</v>
      </c>
      <c r="E205" s="16">
        <v>10</v>
      </c>
      <c r="F205" s="16">
        <v>11</v>
      </c>
      <c r="G205" s="16">
        <v>2</v>
      </c>
      <c r="H205" s="16">
        <v>1</v>
      </c>
      <c r="I205" s="16">
        <v>0</v>
      </c>
      <c r="J205" s="16">
        <v>-3</v>
      </c>
      <c r="K205">
        <f t="shared" si="25"/>
        <v>46</v>
      </c>
    </row>
    <row r="206" spans="1:11">
      <c r="A206" t="s">
        <v>2117</v>
      </c>
      <c r="B206" t="s">
        <v>2118</v>
      </c>
      <c r="C206" s="42"/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f t="shared" si="25"/>
        <v>0</v>
      </c>
    </row>
    <row r="207" spans="1:11" ht="18">
      <c r="A207" t="s">
        <v>2000</v>
      </c>
      <c r="B207" t="s">
        <v>2001</v>
      </c>
      <c r="C207" s="42" t="s">
        <v>2780</v>
      </c>
      <c r="D207" s="16">
        <v>0</v>
      </c>
      <c r="E207" s="16">
        <v>1</v>
      </c>
      <c r="F207" s="16">
        <v>4</v>
      </c>
      <c r="G207" s="16">
        <v>0</v>
      </c>
      <c r="H207" s="16">
        <v>1</v>
      </c>
      <c r="I207" s="16">
        <v>0</v>
      </c>
      <c r="J207" s="16">
        <v>-2</v>
      </c>
      <c r="K207">
        <f t="shared" si="25"/>
        <v>0</v>
      </c>
    </row>
    <row r="208" spans="1:11" ht="18">
      <c r="A208" t="s">
        <v>2074</v>
      </c>
      <c r="B208" t="s">
        <v>2075</v>
      </c>
      <c r="C208" s="42" t="s">
        <v>2780</v>
      </c>
      <c r="D208" s="16">
        <v>0</v>
      </c>
      <c r="E208" s="16">
        <v>1</v>
      </c>
      <c r="F208" s="16">
        <v>4</v>
      </c>
      <c r="G208" s="16">
        <v>0</v>
      </c>
      <c r="H208" s="16">
        <v>1</v>
      </c>
      <c r="I208" s="16">
        <v>0</v>
      </c>
      <c r="J208" s="16">
        <v>-2</v>
      </c>
      <c r="K208">
        <f t="shared" si="25"/>
        <v>0</v>
      </c>
    </row>
    <row r="209" spans="1:11" ht="19.5">
      <c r="A209" t="s">
        <v>2110</v>
      </c>
      <c r="B209" t="s">
        <v>2111</v>
      </c>
      <c r="C209" s="43" t="s">
        <v>3681</v>
      </c>
      <c r="D209">
        <v>10</v>
      </c>
      <c r="E209">
        <v>11</v>
      </c>
      <c r="F209">
        <v>13</v>
      </c>
      <c r="G209">
        <v>5</v>
      </c>
      <c r="H209">
        <v>2</v>
      </c>
      <c r="I209">
        <v>1</v>
      </c>
      <c r="J209">
        <v>-4</v>
      </c>
      <c r="K209">
        <f t="shared" si="25"/>
        <v>70</v>
      </c>
    </row>
    <row r="210" spans="1:11" ht="18">
      <c r="A210" t="s">
        <v>2322</v>
      </c>
      <c r="B210" t="s">
        <v>2323</v>
      </c>
      <c r="C210" t="s">
        <v>3682</v>
      </c>
      <c r="D210">
        <v>10</v>
      </c>
      <c r="E210">
        <v>13</v>
      </c>
      <c r="F210">
        <v>4</v>
      </c>
      <c r="G210">
        <v>2</v>
      </c>
      <c r="H210">
        <v>0</v>
      </c>
      <c r="I210">
        <v>0</v>
      </c>
      <c r="J210">
        <v>-1</v>
      </c>
      <c r="K210">
        <f t="shared" si="25"/>
        <v>56</v>
      </c>
    </row>
    <row r="211" spans="1:11" ht="19.5">
      <c r="A211" t="s">
        <v>2332</v>
      </c>
      <c r="B211" t="s">
        <v>2333</v>
      </c>
      <c r="C211" s="43" t="s">
        <v>3683</v>
      </c>
      <c r="D211">
        <v>14</v>
      </c>
      <c r="E211">
        <v>22</v>
      </c>
      <c r="F211">
        <v>17</v>
      </c>
      <c r="G211">
        <v>3</v>
      </c>
      <c r="H211">
        <v>3</v>
      </c>
      <c r="I211">
        <v>0</v>
      </c>
      <c r="J211">
        <v>-4</v>
      </c>
      <c r="K211">
        <f t="shared" si="25"/>
        <v>78</v>
      </c>
    </row>
    <row r="212" spans="1:11" ht="18">
      <c r="A212" t="s">
        <v>3495</v>
      </c>
      <c r="B212" t="s">
        <v>3494</v>
      </c>
      <c r="C212" t="s">
        <v>3780</v>
      </c>
      <c r="D212">
        <v>35</v>
      </c>
      <c r="E212">
        <v>30</v>
      </c>
      <c r="F212">
        <v>5</v>
      </c>
      <c r="G212">
        <v>4</v>
      </c>
      <c r="H212">
        <v>0</v>
      </c>
      <c r="I212">
        <v>0</v>
      </c>
      <c r="J212">
        <v>-2</v>
      </c>
      <c r="K212">
        <f t="shared" si="25"/>
        <v>182</v>
      </c>
    </row>
    <row r="213" spans="1:11" ht="18">
      <c r="A213" t="s">
        <v>2015</v>
      </c>
      <c r="B213" t="s">
        <v>2016</v>
      </c>
      <c r="C213" s="42" t="s">
        <v>3684</v>
      </c>
      <c r="D213" s="16">
        <v>3</v>
      </c>
      <c r="E213" s="16">
        <v>2</v>
      </c>
      <c r="F213" s="16">
        <v>6</v>
      </c>
      <c r="G213" s="16">
        <v>0</v>
      </c>
      <c r="H213" s="16">
        <v>1</v>
      </c>
      <c r="I213" s="16">
        <v>0</v>
      </c>
      <c r="J213" s="16">
        <v>-3</v>
      </c>
      <c r="K213">
        <f t="shared" si="25"/>
        <v>10</v>
      </c>
    </row>
    <row r="214" spans="1:11" ht="18">
      <c r="A214" t="s">
        <v>2869</v>
      </c>
      <c r="B214" t="s">
        <v>2879</v>
      </c>
      <c r="C214" t="s">
        <v>3763</v>
      </c>
      <c r="D214">
        <f>Composition_Balance!P27</f>
        <v>39.237200000000001</v>
      </c>
      <c r="E214">
        <f>Composition_Balance!Q27</f>
        <v>75.031199999999998</v>
      </c>
      <c r="F214">
        <f>Composition_Balance!R27</f>
        <v>10</v>
      </c>
      <c r="G214">
        <f>Composition_Balance!S27</f>
        <v>0</v>
      </c>
      <c r="H214">
        <f>Composition_Balance!T27</f>
        <v>1</v>
      </c>
      <c r="I214">
        <f>Composition_Balance!U27</f>
        <v>0</v>
      </c>
      <c r="J214">
        <f>Composition_Balance!V27</f>
        <v>-1</v>
      </c>
      <c r="K214">
        <f t="shared" si="25"/>
        <v>217.98000000000002</v>
      </c>
    </row>
    <row r="215" spans="1:11" ht="18">
      <c r="A215" t="s">
        <v>3751</v>
      </c>
      <c r="B215" t="s">
        <v>2878</v>
      </c>
      <c r="C215" t="s">
        <v>3764</v>
      </c>
      <c r="D215">
        <f>Composition_Balance!P30</f>
        <v>39.237200000000001</v>
      </c>
      <c r="E215">
        <f>Composition_Balance!Q30</f>
        <v>74.031199999999998</v>
      </c>
      <c r="F215">
        <f>Composition_Balance!R30</f>
        <v>13</v>
      </c>
      <c r="G215">
        <f>Composition_Balance!S30</f>
        <v>0</v>
      </c>
      <c r="H215">
        <f>Composition_Balance!T30</f>
        <v>2</v>
      </c>
      <c r="I215">
        <f>Composition_Balance!U30</f>
        <v>0</v>
      </c>
      <c r="J215">
        <f>Composition_Balance!V30</f>
        <v>-3</v>
      </c>
      <c r="K215">
        <f t="shared" si="25"/>
        <v>217.98000000000002</v>
      </c>
    </row>
    <row r="216" spans="1:11" ht="18">
      <c r="A216" t="s">
        <v>2311</v>
      </c>
      <c r="B216" t="s">
        <v>2312</v>
      </c>
      <c r="C216" t="s">
        <v>3685</v>
      </c>
      <c r="D216">
        <v>20</v>
      </c>
      <c r="E216">
        <v>39</v>
      </c>
      <c r="F216">
        <v>7</v>
      </c>
      <c r="G216">
        <v>0</v>
      </c>
      <c r="H216">
        <v>2</v>
      </c>
      <c r="I216">
        <v>0</v>
      </c>
      <c r="J216">
        <v>-3</v>
      </c>
      <c r="K216">
        <f t="shared" si="25"/>
        <v>118</v>
      </c>
    </row>
    <row r="217" spans="1:11" ht="18">
      <c r="A217" t="s">
        <v>2202</v>
      </c>
      <c r="B217" t="s">
        <v>2203</v>
      </c>
      <c r="C217" t="s">
        <v>3686</v>
      </c>
      <c r="D217" s="16">
        <v>3</v>
      </c>
      <c r="E217" s="16">
        <v>2</v>
      </c>
      <c r="F217" s="16">
        <v>7</v>
      </c>
      <c r="G217" s="16">
        <v>0</v>
      </c>
      <c r="H217" s="16">
        <v>1</v>
      </c>
      <c r="I217" s="16">
        <v>0</v>
      </c>
      <c r="J217" s="16">
        <v>-3</v>
      </c>
      <c r="K217">
        <f t="shared" si="25"/>
        <v>8</v>
      </c>
    </row>
    <row r="218" spans="1:11" ht="18">
      <c r="A218" t="s">
        <v>2167</v>
      </c>
      <c r="B218" t="s">
        <v>2168</v>
      </c>
      <c r="C218" s="42" t="s">
        <v>3687</v>
      </c>
      <c r="D218" s="16">
        <v>4</v>
      </c>
      <c r="E218" s="16">
        <v>8</v>
      </c>
      <c r="F218" s="16">
        <v>6</v>
      </c>
      <c r="G218" s="16">
        <v>1</v>
      </c>
      <c r="H218" s="16">
        <v>1</v>
      </c>
      <c r="I218" s="16">
        <v>0</v>
      </c>
      <c r="J218" s="16">
        <v>-2</v>
      </c>
      <c r="K218">
        <f t="shared" si="25"/>
        <v>24</v>
      </c>
    </row>
    <row r="219" spans="1:11" ht="18">
      <c r="A219" t="s">
        <v>2227</v>
      </c>
      <c r="B219" t="s">
        <v>2228</v>
      </c>
      <c r="C219" s="42" t="s">
        <v>3688</v>
      </c>
      <c r="D219" s="16">
        <v>5</v>
      </c>
      <c r="E219" s="16">
        <v>6</v>
      </c>
      <c r="F219" s="16">
        <v>2</v>
      </c>
      <c r="G219" s="16">
        <v>1</v>
      </c>
      <c r="H219" s="16">
        <v>0</v>
      </c>
      <c r="I219" s="16">
        <v>0</v>
      </c>
      <c r="J219" s="16">
        <v>-1</v>
      </c>
      <c r="K219">
        <f t="shared" si="25"/>
        <v>28</v>
      </c>
    </row>
    <row r="220" spans="1:11" ht="19.5">
      <c r="A220" t="s">
        <v>2133</v>
      </c>
      <c r="B220" t="s">
        <v>2134</v>
      </c>
      <c r="C220" s="43" t="s">
        <v>3689</v>
      </c>
      <c r="D220" s="16">
        <v>16</v>
      </c>
      <c r="E220" s="16">
        <v>29</v>
      </c>
      <c r="F220" s="16">
        <v>1</v>
      </c>
      <c r="G220" s="16">
        <v>0</v>
      </c>
      <c r="H220" s="16">
        <v>0</v>
      </c>
      <c r="I220" s="16">
        <v>0</v>
      </c>
      <c r="J220" s="16">
        <v>0</v>
      </c>
      <c r="K220">
        <f t="shared" si="25"/>
        <v>91</v>
      </c>
    </row>
    <row r="221" spans="1:11" ht="18">
      <c r="A221" t="s">
        <v>2062</v>
      </c>
      <c r="B221" t="s">
        <v>2063</v>
      </c>
      <c r="C221" s="42" t="s">
        <v>2753</v>
      </c>
      <c r="D221" s="16">
        <v>0</v>
      </c>
      <c r="E221" s="16">
        <v>1</v>
      </c>
      <c r="F221" s="16">
        <v>7</v>
      </c>
      <c r="G221" s="16">
        <v>0</v>
      </c>
      <c r="H221" s="16">
        <v>2</v>
      </c>
      <c r="I221" s="16">
        <v>0</v>
      </c>
      <c r="J221" s="16">
        <v>-3</v>
      </c>
      <c r="K221">
        <f t="shared" si="25"/>
        <v>0</v>
      </c>
    </row>
    <row r="222" spans="1:11" ht="18">
      <c r="A222" t="s">
        <v>2210</v>
      </c>
      <c r="B222" t="s">
        <v>2211</v>
      </c>
      <c r="C222" s="42" t="s">
        <v>3690</v>
      </c>
      <c r="D222" s="16">
        <v>10</v>
      </c>
      <c r="E222" s="16">
        <v>8</v>
      </c>
      <c r="F222" s="16">
        <v>6</v>
      </c>
      <c r="G222" s="16">
        <v>0</v>
      </c>
      <c r="H222" s="16">
        <v>0</v>
      </c>
      <c r="I222" s="16">
        <v>0</v>
      </c>
      <c r="J222" s="16">
        <v>-2</v>
      </c>
      <c r="K222">
        <f t="shared" si="25"/>
        <v>38</v>
      </c>
    </row>
    <row r="223" spans="1:11" ht="18">
      <c r="A223" t="s">
        <v>2297</v>
      </c>
      <c r="B223" t="s">
        <v>2298</v>
      </c>
      <c r="C223" t="s">
        <v>3691</v>
      </c>
      <c r="D223">
        <v>34</v>
      </c>
      <c r="E223">
        <v>32</v>
      </c>
      <c r="F223">
        <v>4</v>
      </c>
      <c r="G223">
        <v>4</v>
      </c>
      <c r="H223">
        <v>0</v>
      </c>
      <c r="I223">
        <v>0</v>
      </c>
      <c r="J223">
        <v>-2</v>
      </c>
      <c r="K223">
        <f t="shared" si="25"/>
        <v>182</v>
      </c>
    </row>
    <row r="224" spans="1:11" ht="18">
      <c r="A224" t="s">
        <v>2295</v>
      </c>
      <c r="B224" t="s">
        <v>2296</v>
      </c>
      <c r="C224" t="s">
        <v>3692</v>
      </c>
      <c r="D224">
        <v>34</v>
      </c>
      <c r="E224">
        <v>38</v>
      </c>
      <c r="F224">
        <v>4</v>
      </c>
      <c r="G224">
        <v>4</v>
      </c>
      <c r="H224">
        <v>0</v>
      </c>
      <c r="I224">
        <v>0</v>
      </c>
      <c r="J224">
        <v>-2</v>
      </c>
      <c r="K224">
        <f t="shared" si="25"/>
        <v>188</v>
      </c>
    </row>
    <row r="225" spans="1:11" ht="19.5">
      <c r="A225" t="s">
        <v>2090</v>
      </c>
      <c r="B225" t="s">
        <v>2091</v>
      </c>
      <c r="C225" s="43" t="s">
        <v>3693</v>
      </c>
      <c r="D225">
        <v>53</v>
      </c>
      <c r="E225">
        <v>82</v>
      </c>
      <c r="F225">
        <v>2</v>
      </c>
      <c r="G225">
        <v>0</v>
      </c>
      <c r="H225">
        <v>0</v>
      </c>
      <c r="I225">
        <v>0</v>
      </c>
      <c r="J225">
        <v>0</v>
      </c>
      <c r="K225">
        <f t="shared" si="25"/>
        <v>290</v>
      </c>
    </row>
    <row r="226" spans="1:11" ht="19.5">
      <c r="A226" t="s">
        <v>2088</v>
      </c>
      <c r="B226" t="s">
        <v>2089</v>
      </c>
      <c r="C226" s="43" t="s">
        <v>3694</v>
      </c>
      <c r="D226">
        <v>53</v>
      </c>
      <c r="E226">
        <v>80</v>
      </c>
      <c r="F226">
        <v>2</v>
      </c>
      <c r="G226">
        <v>0</v>
      </c>
      <c r="H226">
        <v>0</v>
      </c>
      <c r="I226">
        <v>0</v>
      </c>
      <c r="J226">
        <v>0</v>
      </c>
      <c r="K226">
        <f t="shared" si="25"/>
        <v>288</v>
      </c>
    </row>
    <row r="227" spans="1:11" ht="18">
      <c r="A227" t="s">
        <v>2239</v>
      </c>
      <c r="B227" t="s">
        <v>3421</v>
      </c>
      <c r="C227" s="42" t="s">
        <v>3695</v>
      </c>
      <c r="D227" s="16">
        <v>15</v>
      </c>
      <c r="E227" s="16">
        <v>21</v>
      </c>
      <c r="F227" s="16">
        <v>15</v>
      </c>
      <c r="G227" s="16">
        <v>5</v>
      </c>
      <c r="H227" s="16">
        <v>2</v>
      </c>
      <c r="I227" s="16">
        <v>0</v>
      </c>
      <c r="J227" s="16">
        <v>-4</v>
      </c>
      <c r="K227">
        <f t="shared" si="25"/>
        <v>90</v>
      </c>
    </row>
    <row r="228" spans="1:11" ht="18">
      <c r="A228" t="s">
        <v>2238</v>
      </c>
      <c r="B228" t="s">
        <v>3418</v>
      </c>
      <c r="C228" s="42" t="s">
        <v>3696</v>
      </c>
      <c r="D228" s="16">
        <v>15</v>
      </c>
      <c r="E228" s="16">
        <v>19</v>
      </c>
      <c r="F228" s="16">
        <v>14</v>
      </c>
      <c r="G228" s="16">
        <v>5</v>
      </c>
      <c r="H228" s="16">
        <v>2</v>
      </c>
      <c r="I228" s="16">
        <v>0</v>
      </c>
      <c r="J228" s="16">
        <v>-4</v>
      </c>
      <c r="K228">
        <f t="shared" si="25"/>
        <v>90</v>
      </c>
    </row>
    <row r="229" spans="1:11" ht="18">
      <c r="A229" t="s">
        <v>2220</v>
      </c>
      <c r="B229" t="s">
        <v>3389</v>
      </c>
      <c r="C229" s="42" t="s">
        <v>3596</v>
      </c>
      <c r="D229" s="16">
        <v>12</v>
      </c>
      <c r="E229" s="16">
        <v>13</v>
      </c>
      <c r="F229" s="16">
        <v>9</v>
      </c>
      <c r="G229" s="16">
        <v>1</v>
      </c>
      <c r="H229" s="16">
        <v>1</v>
      </c>
      <c r="I229" s="16">
        <v>0</v>
      </c>
      <c r="J229" s="16">
        <v>-3</v>
      </c>
      <c r="K229">
        <f t="shared" si="25"/>
        <v>56</v>
      </c>
    </row>
    <row r="230" spans="1:11" ht="18">
      <c r="A230" t="s">
        <v>2237</v>
      </c>
      <c r="B230" t="s">
        <v>3416</v>
      </c>
      <c r="C230" s="42" t="s">
        <v>3697</v>
      </c>
      <c r="D230" s="16">
        <v>15</v>
      </c>
      <c r="E230" s="16">
        <v>19</v>
      </c>
      <c r="F230" s="16">
        <v>20</v>
      </c>
      <c r="G230" s="16">
        <v>5</v>
      </c>
      <c r="H230" s="16">
        <v>4</v>
      </c>
      <c r="I230" s="16">
        <v>0</v>
      </c>
      <c r="J230" s="16">
        <v>-6</v>
      </c>
      <c r="K230">
        <f t="shared" si="25"/>
        <v>90</v>
      </c>
    </row>
    <row r="231" spans="1:11" ht="18">
      <c r="A231" t="s">
        <v>2240</v>
      </c>
      <c r="B231" t="s">
        <v>2241</v>
      </c>
      <c r="C231" s="42" t="s">
        <v>3695</v>
      </c>
      <c r="D231" s="16">
        <v>15</v>
      </c>
      <c r="E231" s="16">
        <v>21</v>
      </c>
      <c r="F231" s="16">
        <v>15</v>
      </c>
      <c r="G231" s="16">
        <v>5</v>
      </c>
      <c r="H231" s="16">
        <v>2</v>
      </c>
      <c r="I231" s="16">
        <v>0</v>
      </c>
      <c r="J231" s="16">
        <v>-4</v>
      </c>
      <c r="K231">
        <f t="shared" si="25"/>
        <v>90</v>
      </c>
    </row>
    <row r="232" spans="1:11" ht="18">
      <c r="A232" t="s">
        <v>2364</v>
      </c>
      <c r="B232" t="s">
        <v>2365</v>
      </c>
      <c r="C232" s="42" t="s">
        <v>3701</v>
      </c>
      <c r="D232" s="16">
        <v>5</v>
      </c>
      <c r="E232" s="16">
        <v>11</v>
      </c>
      <c r="F232" s="16">
        <v>7</v>
      </c>
      <c r="G232" s="16">
        <v>1</v>
      </c>
      <c r="H232" s="16">
        <v>1</v>
      </c>
      <c r="I232" s="16">
        <v>0</v>
      </c>
      <c r="J232" s="16">
        <v>-1</v>
      </c>
      <c r="K232">
        <f t="shared" ref="K232:K282" si="26">4*D232+1*E232-2*F232+5*G232+5*H232+6*I232-1*J232</f>
        <v>28</v>
      </c>
    </row>
    <row r="233" spans="1:11" ht="18">
      <c r="A233" t="s">
        <v>2218</v>
      </c>
      <c r="B233" t="s">
        <v>2219</v>
      </c>
      <c r="C233" s="42" t="s">
        <v>3702</v>
      </c>
      <c r="D233" s="16">
        <v>5</v>
      </c>
      <c r="E233" s="16">
        <v>8</v>
      </c>
      <c r="F233" s="16">
        <v>14</v>
      </c>
      <c r="G233" s="16">
        <v>0</v>
      </c>
      <c r="H233" s="16">
        <v>3</v>
      </c>
      <c r="I233" s="16">
        <v>0</v>
      </c>
      <c r="J233" s="16">
        <v>-5</v>
      </c>
      <c r="K233">
        <f t="shared" si="26"/>
        <v>20</v>
      </c>
    </row>
    <row r="234" spans="1:11" ht="18">
      <c r="A234" t="s">
        <v>2366</v>
      </c>
      <c r="B234" t="s">
        <v>3498</v>
      </c>
      <c r="C234" s="42" t="s">
        <v>3703</v>
      </c>
      <c r="D234" s="16">
        <v>7</v>
      </c>
      <c r="E234" s="16">
        <v>14</v>
      </c>
      <c r="F234" s="16">
        <v>8</v>
      </c>
      <c r="G234" s="16">
        <v>2</v>
      </c>
      <c r="H234" s="16">
        <v>1</v>
      </c>
      <c r="I234" s="16">
        <v>0</v>
      </c>
      <c r="J234" s="16">
        <v>-1</v>
      </c>
      <c r="K234">
        <f t="shared" si="26"/>
        <v>42</v>
      </c>
    </row>
    <row r="235" spans="1:11" ht="18">
      <c r="A235" t="s">
        <v>2229</v>
      </c>
      <c r="B235" t="s">
        <v>2230</v>
      </c>
      <c r="C235" s="42" t="s">
        <v>2770</v>
      </c>
      <c r="D235" s="16">
        <v>5</v>
      </c>
      <c r="E235" s="16">
        <v>9</v>
      </c>
      <c r="F235" s="16">
        <v>2</v>
      </c>
      <c r="G235" s="16">
        <v>1</v>
      </c>
      <c r="H235" s="16">
        <v>0</v>
      </c>
      <c r="I235" s="16">
        <v>0</v>
      </c>
      <c r="J235" s="16">
        <v>0</v>
      </c>
      <c r="K235">
        <f t="shared" si="26"/>
        <v>30</v>
      </c>
    </row>
    <row r="236" spans="1:11" ht="18">
      <c r="A236" t="s">
        <v>2371</v>
      </c>
      <c r="B236" t="s">
        <v>2372</v>
      </c>
      <c r="C236" s="42" t="s">
        <v>3704</v>
      </c>
      <c r="D236" s="16">
        <v>13</v>
      </c>
      <c r="E236" s="16">
        <v>15</v>
      </c>
      <c r="F236" s="16">
        <v>12</v>
      </c>
      <c r="G236" s="16">
        <v>4</v>
      </c>
      <c r="H236" s="16">
        <v>1</v>
      </c>
      <c r="I236" s="16">
        <v>0</v>
      </c>
      <c r="J236" s="16">
        <v>-4</v>
      </c>
      <c r="K236">
        <f t="shared" si="26"/>
        <v>72</v>
      </c>
    </row>
    <row r="237" spans="1:11" ht="18">
      <c r="A237" t="s">
        <v>2275</v>
      </c>
      <c r="B237" t="s">
        <v>2276</v>
      </c>
      <c r="C237" t="s">
        <v>2872</v>
      </c>
      <c r="D237">
        <f>Biomass_Calculations!M49</f>
        <v>485</v>
      </c>
      <c r="E237">
        <f>Biomass_Calculations!N49</f>
        <v>761.39999999999964</v>
      </c>
      <c r="F237">
        <f>Biomass_Calculations!O49</f>
        <v>145.60000000000036</v>
      </c>
      <c r="G237">
        <f>Biomass_Calculations!P49</f>
        <v>136.20000000000005</v>
      </c>
      <c r="H237">
        <f>Biomass_Calculations!Q49</f>
        <v>0</v>
      </c>
      <c r="I237">
        <f>Biomass_Calculations!R49</f>
        <v>3</v>
      </c>
      <c r="J237">
        <f>Biomass_Calculations!S49</f>
        <v>-1.4000000000000909</v>
      </c>
      <c r="K237">
        <f>Biomass_Calculations!T49</f>
        <v>3110.599999999999</v>
      </c>
    </row>
    <row r="238" spans="1:11" ht="18">
      <c r="A238" t="s">
        <v>2204</v>
      </c>
      <c r="B238" t="s">
        <v>2205</v>
      </c>
      <c r="C238" t="s">
        <v>3705</v>
      </c>
      <c r="D238" s="16">
        <v>3</v>
      </c>
      <c r="E238" s="16">
        <v>6</v>
      </c>
      <c r="F238" s="16">
        <v>6</v>
      </c>
      <c r="G238" s="16">
        <v>1</v>
      </c>
      <c r="H238" s="16">
        <v>1</v>
      </c>
      <c r="I238" s="16">
        <v>0</v>
      </c>
      <c r="J238" s="16">
        <v>-2</v>
      </c>
      <c r="K238">
        <f t="shared" si="26"/>
        <v>18</v>
      </c>
    </row>
    <row r="239" spans="1:11" ht="18">
      <c r="A239" t="s">
        <v>2017</v>
      </c>
      <c r="B239" t="s">
        <v>2018</v>
      </c>
      <c r="C239" s="42" t="s">
        <v>3706</v>
      </c>
      <c r="D239" s="16">
        <v>3</v>
      </c>
      <c r="E239" s="16">
        <v>3</v>
      </c>
      <c r="F239" s="16">
        <v>3</v>
      </c>
      <c r="G239" s="16">
        <v>0</v>
      </c>
      <c r="H239" s="16">
        <v>0</v>
      </c>
      <c r="I239" s="16">
        <v>0</v>
      </c>
      <c r="J239" s="16">
        <v>-1</v>
      </c>
      <c r="K239">
        <f t="shared" si="26"/>
        <v>10</v>
      </c>
    </row>
    <row r="240" spans="1:11" ht="18">
      <c r="A240" t="s">
        <v>2722</v>
      </c>
      <c r="B240" t="s">
        <v>2723</v>
      </c>
      <c r="C240" s="42" t="s">
        <v>3706</v>
      </c>
      <c r="D240" s="16">
        <v>3</v>
      </c>
      <c r="E240" s="16">
        <v>3</v>
      </c>
      <c r="F240" s="16">
        <v>3</v>
      </c>
      <c r="G240" s="16">
        <v>0</v>
      </c>
      <c r="H240" s="16">
        <v>0</v>
      </c>
      <c r="I240" s="16">
        <v>0</v>
      </c>
      <c r="J240" s="16">
        <v>-1</v>
      </c>
      <c r="K240">
        <f t="shared" si="26"/>
        <v>10</v>
      </c>
    </row>
    <row r="241" spans="1:11" ht="18">
      <c r="A241" t="s">
        <v>2141</v>
      </c>
      <c r="B241" t="s">
        <v>2142</v>
      </c>
      <c r="C241" s="42" t="s">
        <v>2771</v>
      </c>
      <c r="D241" s="16">
        <v>5</v>
      </c>
      <c r="E241" s="16">
        <v>10</v>
      </c>
      <c r="F241" s="16">
        <v>3</v>
      </c>
      <c r="G241" s="16">
        <v>2</v>
      </c>
      <c r="H241" s="16">
        <v>0</v>
      </c>
      <c r="I241" s="16">
        <v>0</v>
      </c>
      <c r="J241" s="16">
        <v>0</v>
      </c>
      <c r="K241">
        <f t="shared" si="26"/>
        <v>34</v>
      </c>
    </row>
    <row r="242" spans="1:11" ht="18">
      <c r="A242" t="s">
        <v>2192</v>
      </c>
      <c r="B242" t="s">
        <v>2193</v>
      </c>
      <c r="C242" s="42" t="s">
        <v>2772</v>
      </c>
      <c r="D242" s="16">
        <v>6</v>
      </c>
      <c r="E242" s="16">
        <v>15</v>
      </c>
      <c r="F242" s="16">
        <v>2</v>
      </c>
      <c r="G242" s="16">
        <v>4</v>
      </c>
      <c r="H242" s="16">
        <v>0</v>
      </c>
      <c r="I242" s="16">
        <v>0</v>
      </c>
      <c r="J242" s="16">
        <v>1</v>
      </c>
      <c r="K242">
        <f t="shared" si="26"/>
        <v>54</v>
      </c>
    </row>
    <row r="243" spans="1:11" ht="18">
      <c r="A243" t="s">
        <v>2033</v>
      </c>
      <c r="B243" t="s">
        <v>2034</v>
      </c>
      <c r="C243" s="42" t="s">
        <v>3707</v>
      </c>
      <c r="D243" s="16">
        <v>5</v>
      </c>
      <c r="E243" s="16">
        <v>9</v>
      </c>
      <c r="F243" s="16">
        <v>8</v>
      </c>
      <c r="G243" s="16">
        <v>0</v>
      </c>
      <c r="H243" s="16">
        <v>1</v>
      </c>
      <c r="I243" s="16">
        <v>0</v>
      </c>
      <c r="J243" s="16">
        <v>-2</v>
      </c>
      <c r="K243">
        <f t="shared" si="26"/>
        <v>20</v>
      </c>
    </row>
    <row r="244" spans="1:11">
      <c r="A244" t="s">
        <v>2083</v>
      </c>
      <c r="B244" t="s">
        <v>3527</v>
      </c>
      <c r="C244" s="42" t="s">
        <v>3708</v>
      </c>
      <c r="D244" s="16">
        <v>0</v>
      </c>
      <c r="E244" s="16">
        <v>2</v>
      </c>
      <c r="F244" s="16">
        <v>0</v>
      </c>
      <c r="G244" s="16">
        <v>0</v>
      </c>
      <c r="H244" s="16">
        <v>0</v>
      </c>
      <c r="I244" s="16">
        <v>0</v>
      </c>
      <c r="J244" s="16">
        <v>0</v>
      </c>
      <c r="K244">
        <f t="shared" si="26"/>
        <v>2</v>
      </c>
    </row>
    <row r="245" spans="1:11">
      <c r="A245" t="s">
        <v>2086</v>
      </c>
      <c r="B245" t="s">
        <v>2087</v>
      </c>
      <c r="D245">
        <v>0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-1</v>
      </c>
      <c r="K245">
        <f t="shared" si="26"/>
        <v>1</v>
      </c>
    </row>
    <row r="246" spans="1:11" ht="18">
      <c r="A246" t="s">
        <v>2422</v>
      </c>
      <c r="B246" t="s">
        <v>2423</v>
      </c>
      <c r="C246" t="s">
        <v>2897</v>
      </c>
      <c r="D246">
        <f>Biomass_Calculations!M17</f>
        <v>94.423000000000002</v>
      </c>
      <c r="E246">
        <f>Biomass_Calculations!N17</f>
        <v>107.363</v>
      </c>
      <c r="F246">
        <f>Biomass_Calculations!O17</f>
        <v>70.490000000000009</v>
      </c>
      <c r="G246">
        <f>Biomass_Calculations!P17</f>
        <v>36.208999999999996</v>
      </c>
      <c r="H246">
        <f>Biomass_Calculations!Q17</f>
        <v>10</v>
      </c>
      <c r="I246">
        <f>Biomass_Calculations!R17</f>
        <v>0</v>
      </c>
      <c r="J246">
        <f>Biomass_Calculations!S17</f>
        <v>-10</v>
      </c>
      <c r="K246">
        <f>Biomass_Calculations!T17</f>
        <v>585.12</v>
      </c>
    </row>
    <row r="247" spans="1:11" ht="15.75">
      <c r="A247" t="s">
        <v>2094</v>
      </c>
      <c r="B247" t="s">
        <v>2095</v>
      </c>
      <c r="C247" s="43"/>
      <c r="D247">
        <v>0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-1</v>
      </c>
      <c r="K247">
        <f t="shared" si="26"/>
        <v>1</v>
      </c>
    </row>
    <row r="248" spans="1:11" ht="18">
      <c r="A248" t="s">
        <v>2190</v>
      </c>
      <c r="B248" t="s">
        <v>2191</v>
      </c>
      <c r="C248" s="42" t="s">
        <v>3709</v>
      </c>
      <c r="D248" s="16">
        <v>10</v>
      </c>
      <c r="E248" s="16">
        <v>17</v>
      </c>
      <c r="F248" s="16">
        <v>6</v>
      </c>
      <c r="G248" s="16">
        <v>4</v>
      </c>
      <c r="H248" s="16">
        <v>0</v>
      </c>
      <c r="I248" s="16">
        <v>0</v>
      </c>
      <c r="J248" s="16">
        <v>-1</v>
      </c>
      <c r="K248">
        <f t="shared" si="26"/>
        <v>66</v>
      </c>
    </row>
    <row r="249" spans="1:11" ht="18">
      <c r="A249" t="s">
        <v>2119</v>
      </c>
      <c r="B249" t="s">
        <v>2120</v>
      </c>
      <c r="C249" t="s">
        <v>3710</v>
      </c>
      <c r="D249">
        <v>0</v>
      </c>
      <c r="E249">
        <v>2</v>
      </c>
      <c r="F249">
        <v>0</v>
      </c>
      <c r="G249">
        <v>0</v>
      </c>
      <c r="H249">
        <v>0</v>
      </c>
      <c r="I249">
        <v>0</v>
      </c>
      <c r="J249">
        <v>0</v>
      </c>
      <c r="K249">
        <f t="shared" si="26"/>
        <v>2</v>
      </c>
    </row>
    <row r="250" spans="1:11" ht="18">
      <c r="A250" t="s">
        <v>2027</v>
      </c>
      <c r="B250" t="s">
        <v>2028</v>
      </c>
      <c r="C250" s="42" t="s">
        <v>3707</v>
      </c>
      <c r="D250" s="16">
        <v>5</v>
      </c>
      <c r="E250" s="16">
        <v>9</v>
      </c>
      <c r="F250" s="16">
        <v>8</v>
      </c>
      <c r="G250" s="16">
        <v>0</v>
      </c>
      <c r="H250" s="16">
        <v>1</v>
      </c>
      <c r="I250" s="16">
        <v>0</v>
      </c>
      <c r="J250" s="16">
        <v>-2</v>
      </c>
      <c r="K250">
        <f t="shared" si="26"/>
        <v>20</v>
      </c>
    </row>
    <row r="251" spans="1:11" ht="19.5">
      <c r="A251" t="s">
        <v>2096</v>
      </c>
      <c r="B251" t="s">
        <v>2097</v>
      </c>
      <c r="C251" s="43" t="s">
        <v>3711</v>
      </c>
      <c r="D251">
        <v>5</v>
      </c>
      <c r="E251">
        <v>8</v>
      </c>
      <c r="F251">
        <v>11</v>
      </c>
      <c r="G251">
        <v>0</v>
      </c>
      <c r="H251">
        <v>2</v>
      </c>
      <c r="I251">
        <v>0</v>
      </c>
      <c r="J251">
        <v>-4</v>
      </c>
      <c r="K251">
        <f t="shared" si="26"/>
        <v>20</v>
      </c>
    </row>
    <row r="252" spans="1:11" ht="18">
      <c r="A252" t="s">
        <v>2194</v>
      </c>
      <c r="B252" t="s">
        <v>2195</v>
      </c>
      <c r="C252" s="42" t="s">
        <v>2773</v>
      </c>
      <c r="D252" s="16">
        <v>3</v>
      </c>
      <c r="E252" s="16">
        <v>7</v>
      </c>
      <c r="F252" s="16">
        <v>3</v>
      </c>
      <c r="G252" s="16">
        <v>1</v>
      </c>
      <c r="H252" s="16">
        <v>0</v>
      </c>
      <c r="I252" s="16">
        <v>0</v>
      </c>
      <c r="J252" s="16">
        <v>0</v>
      </c>
      <c r="K252">
        <f t="shared" si="26"/>
        <v>18</v>
      </c>
    </row>
    <row r="253" spans="1:11" ht="18">
      <c r="A253" t="s">
        <v>2268</v>
      </c>
      <c r="B253" t="s">
        <v>2269</v>
      </c>
      <c r="C253" s="42" t="s">
        <v>3712</v>
      </c>
      <c r="D253" s="16">
        <v>7</v>
      </c>
      <c r="E253" s="16">
        <v>9</v>
      </c>
      <c r="F253" s="16">
        <v>5</v>
      </c>
      <c r="G253" s="16">
        <v>0</v>
      </c>
      <c r="H253" s="16">
        <v>0</v>
      </c>
      <c r="I253" s="16">
        <v>0</v>
      </c>
      <c r="J253" s="16">
        <v>-1</v>
      </c>
      <c r="K253">
        <f t="shared" si="26"/>
        <v>28</v>
      </c>
    </row>
    <row r="254" spans="1:11" ht="18">
      <c r="A254" t="s">
        <v>2035</v>
      </c>
      <c r="B254" t="s">
        <v>2036</v>
      </c>
      <c r="C254" s="42" t="s">
        <v>3713</v>
      </c>
      <c r="D254" s="16">
        <v>7</v>
      </c>
      <c r="E254" s="16">
        <v>13</v>
      </c>
      <c r="F254" s="16">
        <v>10</v>
      </c>
      <c r="G254" s="16">
        <v>0</v>
      </c>
      <c r="H254" s="16">
        <v>1</v>
      </c>
      <c r="I254" s="16">
        <v>0</v>
      </c>
      <c r="J254" s="16">
        <v>-2</v>
      </c>
      <c r="K254">
        <f t="shared" si="26"/>
        <v>28</v>
      </c>
    </row>
    <row r="255" spans="1:11" ht="19.5">
      <c r="A255" t="s">
        <v>2098</v>
      </c>
      <c r="B255" t="s">
        <v>2099</v>
      </c>
      <c r="C255" s="43" t="s">
        <v>3714</v>
      </c>
      <c r="D255">
        <v>7</v>
      </c>
      <c r="E255">
        <v>12</v>
      </c>
      <c r="F255">
        <v>13</v>
      </c>
      <c r="G255">
        <v>0</v>
      </c>
      <c r="H255">
        <v>2</v>
      </c>
      <c r="I255">
        <v>0</v>
      </c>
      <c r="J255">
        <v>-4</v>
      </c>
      <c r="K255">
        <f t="shared" si="26"/>
        <v>28</v>
      </c>
    </row>
    <row r="256" spans="1:11" ht="18">
      <c r="A256" t="s">
        <v>2270</v>
      </c>
      <c r="B256" t="s">
        <v>2271</v>
      </c>
      <c r="C256" s="42" t="s">
        <v>3715</v>
      </c>
      <c r="D256" s="16">
        <v>7</v>
      </c>
      <c r="E256" s="16">
        <v>8</v>
      </c>
      <c r="F256" s="16">
        <v>8</v>
      </c>
      <c r="G256" s="16">
        <v>0</v>
      </c>
      <c r="H256" s="16">
        <v>1</v>
      </c>
      <c r="I256" s="16">
        <v>0</v>
      </c>
      <c r="J256" s="16">
        <v>-3</v>
      </c>
      <c r="K256">
        <f t="shared" si="26"/>
        <v>28</v>
      </c>
    </row>
    <row r="257" spans="1:11" ht="19.5">
      <c r="A257" t="s">
        <v>3539</v>
      </c>
      <c r="B257" t="s">
        <v>2114</v>
      </c>
      <c r="C257" s="43" t="s">
        <v>3716</v>
      </c>
      <c r="D257">
        <v>0</v>
      </c>
      <c r="E257">
        <v>0</v>
      </c>
      <c r="F257">
        <v>3</v>
      </c>
      <c r="G257">
        <v>0</v>
      </c>
      <c r="H257">
        <v>0</v>
      </c>
      <c r="I257">
        <v>1</v>
      </c>
      <c r="J257">
        <v>-2</v>
      </c>
      <c r="K257">
        <f t="shared" si="26"/>
        <v>2</v>
      </c>
    </row>
    <row r="258" spans="1:11" ht="18">
      <c r="A258" t="s">
        <v>3540</v>
      </c>
      <c r="B258" t="s">
        <v>2107</v>
      </c>
      <c r="C258" s="42" t="s">
        <v>3717</v>
      </c>
      <c r="D258" s="16">
        <v>0</v>
      </c>
      <c r="E258" s="16">
        <v>0</v>
      </c>
      <c r="F258" s="16">
        <v>4</v>
      </c>
      <c r="G258" s="16">
        <v>0</v>
      </c>
      <c r="H258" s="16">
        <v>0</v>
      </c>
      <c r="I258" s="16">
        <v>1</v>
      </c>
      <c r="J258" s="16">
        <v>-2</v>
      </c>
      <c r="K258">
        <f t="shared" si="26"/>
        <v>0</v>
      </c>
    </row>
    <row r="259" spans="1:11" ht="18">
      <c r="A259" t="s">
        <v>3541</v>
      </c>
      <c r="B259" t="s">
        <v>2106</v>
      </c>
      <c r="C259" s="42" t="s">
        <v>3717</v>
      </c>
      <c r="D259" s="16">
        <v>0</v>
      </c>
      <c r="E259" s="16">
        <v>0</v>
      </c>
      <c r="F259" s="16">
        <v>4</v>
      </c>
      <c r="G259" s="16">
        <v>0</v>
      </c>
      <c r="H259" s="16">
        <v>0</v>
      </c>
      <c r="I259" s="16">
        <v>1</v>
      </c>
      <c r="J259" s="16">
        <v>-2</v>
      </c>
      <c r="K259">
        <f t="shared" si="26"/>
        <v>0</v>
      </c>
    </row>
    <row r="260" spans="1:11" ht="16.5">
      <c r="A260" t="s">
        <v>2870</v>
      </c>
      <c r="B260" t="s">
        <v>2882</v>
      </c>
      <c r="C260" s="43" t="s">
        <v>3765</v>
      </c>
      <c r="D260" s="16">
        <f>Composition_Balance!P33</f>
        <v>42.237200000000001</v>
      </c>
      <c r="E260" s="16">
        <f>Composition_Balance!Q33</f>
        <v>78.031199999999998</v>
      </c>
      <c r="F260" s="16">
        <f>Composition_Balance!R33</f>
        <v>12</v>
      </c>
      <c r="G260" s="16">
        <f>Composition_Balance!S33</f>
        <v>0</v>
      </c>
      <c r="H260" s="16">
        <f>Composition_Balance!T33</f>
        <v>0</v>
      </c>
      <c r="I260" s="16">
        <f>Composition_Balance!U33</f>
        <v>1</v>
      </c>
      <c r="J260" s="16">
        <f>Composition_Balance!V33</f>
        <v>-1</v>
      </c>
      <c r="K260">
        <f t="shared" si="26"/>
        <v>229.98000000000002</v>
      </c>
    </row>
    <row r="261" spans="1:11" ht="19.5">
      <c r="A261" t="s">
        <v>2645</v>
      </c>
      <c r="B261" t="s">
        <v>2646</v>
      </c>
      <c r="C261" s="43" t="s">
        <v>3718</v>
      </c>
      <c r="D261" s="16">
        <v>12</v>
      </c>
      <c r="E261" s="16">
        <v>22</v>
      </c>
      <c r="F261" s="16">
        <v>11</v>
      </c>
      <c r="G261" s="16">
        <v>0</v>
      </c>
      <c r="H261" s="16">
        <v>0</v>
      </c>
      <c r="I261" s="16">
        <v>0</v>
      </c>
      <c r="J261" s="16">
        <v>0</v>
      </c>
      <c r="K261">
        <f t="shared" si="26"/>
        <v>48</v>
      </c>
    </row>
    <row r="262" spans="1:11" ht="19.5">
      <c r="A262" t="s">
        <v>2647</v>
      </c>
      <c r="B262" t="s">
        <v>2648</v>
      </c>
      <c r="C262" s="43" t="s">
        <v>3718</v>
      </c>
      <c r="D262" s="16">
        <v>12</v>
      </c>
      <c r="E262" s="16">
        <v>22</v>
      </c>
      <c r="F262" s="16">
        <v>11</v>
      </c>
      <c r="G262" s="16">
        <v>0</v>
      </c>
      <c r="H262" s="16">
        <v>0</v>
      </c>
      <c r="I262" s="16">
        <v>0</v>
      </c>
      <c r="J262" s="16">
        <v>0</v>
      </c>
      <c r="K262">
        <f t="shared" si="26"/>
        <v>48</v>
      </c>
    </row>
    <row r="263" spans="1:11" ht="19.5">
      <c r="A263" t="s">
        <v>2643</v>
      </c>
      <c r="B263" t="s">
        <v>2644</v>
      </c>
      <c r="C263" s="43" t="s">
        <v>3719</v>
      </c>
      <c r="D263" s="16">
        <v>12</v>
      </c>
      <c r="E263" s="16">
        <v>21</v>
      </c>
      <c r="F263" s="16">
        <v>14</v>
      </c>
      <c r="G263" s="16">
        <v>0</v>
      </c>
      <c r="H263" s="16">
        <v>1</v>
      </c>
      <c r="I263" s="16">
        <v>0</v>
      </c>
      <c r="J263" s="16">
        <v>-2</v>
      </c>
      <c r="K263">
        <f t="shared" si="26"/>
        <v>48</v>
      </c>
    </row>
    <row r="264" spans="1:11" ht="18">
      <c r="A264" t="s">
        <v>2053</v>
      </c>
      <c r="B264" t="s">
        <v>2054</v>
      </c>
      <c r="C264" s="42" t="s">
        <v>3720</v>
      </c>
      <c r="D264" s="16">
        <v>4</v>
      </c>
      <c r="E264" s="16">
        <v>4</v>
      </c>
      <c r="F264" s="16">
        <v>4</v>
      </c>
      <c r="G264" s="16">
        <v>0</v>
      </c>
      <c r="H264" s="16">
        <v>0</v>
      </c>
      <c r="I264" s="16">
        <v>0</v>
      </c>
      <c r="J264" s="16">
        <v>-2</v>
      </c>
      <c r="K264">
        <f t="shared" si="26"/>
        <v>14</v>
      </c>
    </row>
    <row r="265" spans="1:11" ht="19.5">
      <c r="A265" t="s">
        <v>2051</v>
      </c>
      <c r="B265" t="s">
        <v>2052</v>
      </c>
      <c r="C265" s="43" t="s">
        <v>3721</v>
      </c>
      <c r="D265" s="16">
        <v>4</v>
      </c>
      <c r="E265" s="16">
        <v>5</v>
      </c>
      <c r="F265" s="16">
        <v>3</v>
      </c>
      <c r="G265" s="16">
        <v>0</v>
      </c>
      <c r="H265" s="16">
        <v>0</v>
      </c>
      <c r="I265" s="16">
        <v>0</v>
      </c>
      <c r="J265" s="16">
        <v>-1</v>
      </c>
      <c r="K265">
        <f t="shared" si="26"/>
        <v>16</v>
      </c>
    </row>
    <row r="266" spans="1:11" ht="18">
      <c r="A266" t="s">
        <v>2169</v>
      </c>
      <c r="B266" t="s">
        <v>2170</v>
      </c>
      <c r="C266" s="42" t="s">
        <v>2774</v>
      </c>
      <c r="D266" s="16">
        <v>4</v>
      </c>
      <c r="E266" s="16">
        <v>9</v>
      </c>
      <c r="F266" s="16">
        <v>3</v>
      </c>
      <c r="G266" s="16">
        <v>1</v>
      </c>
      <c r="H266" s="16">
        <v>0</v>
      </c>
      <c r="I266" s="16">
        <v>0</v>
      </c>
      <c r="J266" s="16">
        <v>0</v>
      </c>
      <c r="K266">
        <f t="shared" si="26"/>
        <v>24</v>
      </c>
    </row>
    <row r="267" spans="1:11" ht="19.5">
      <c r="A267" t="s">
        <v>2616</v>
      </c>
      <c r="B267" t="s">
        <v>2617</v>
      </c>
      <c r="C267" s="43" t="s">
        <v>3645</v>
      </c>
      <c r="D267" s="16">
        <v>3</v>
      </c>
      <c r="E267" s="16">
        <v>3</v>
      </c>
      <c r="F267" s="16">
        <v>4</v>
      </c>
      <c r="G267" s="16">
        <v>0</v>
      </c>
      <c r="H267" s="16">
        <v>0</v>
      </c>
      <c r="I267" s="16">
        <v>0</v>
      </c>
      <c r="J267" s="16">
        <v>-1</v>
      </c>
      <c r="K267">
        <f t="shared" si="26"/>
        <v>8</v>
      </c>
    </row>
    <row r="268" spans="1:11">
      <c r="A268" t="s">
        <v>2315</v>
      </c>
      <c r="B268" t="s">
        <v>2316</v>
      </c>
      <c r="D268" s="16">
        <v>0</v>
      </c>
      <c r="E268" s="16">
        <v>0</v>
      </c>
      <c r="F268" s="16">
        <v>0</v>
      </c>
      <c r="G268" s="16">
        <v>0</v>
      </c>
      <c r="H268" s="16">
        <v>0</v>
      </c>
      <c r="I268" s="16">
        <v>0</v>
      </c>
      <c r="J268" s="16">
        <v>0</v>
      </c>
      <c r="K268">
        <f t="shared" si="26"/>
        <v>0</v>
      </c>
    </row>
    <row r="269" spans="1:11" ht="18">
      <c r="A269" t="s">
        <v>2254</v>
      </c>
      <c r="B269" t="s">
        <v>2255</v>
      </c>
      <c r="C269" t="s">
        <v>3722</v>
      </c>
      <c r="D269" s="16">
        <v>7</v>
      </c>
      <c r="E269" s="16">
        <v>7</v>
      </c>
      <c r="F269" s="16">
        <v>4</v>
      </c>
      <c r="G269" s="16">
        <v>1</v>
      </c>
      <c r="H269" s="16">
        <v>0</v>
      </c>
      <c r="I269" s="16">
        <v>0</v>
      </c>
      <c r="J269" s="16">
        <v>-2</v>
      </c>
      <c r="K269">
        <f t="shared" si="26"/>
        <v>34</v>
      </c>
    </row>
    <row r="270" spans="1:11" ht="18">
      <c r="A270" t="s">
        <v>2196</v>
      </c>
      <c r="B270" t="s">
        <v>2197</v>
      </c>
      <c r="C270" s="42" t="s">
        <v>3723</v>
      </c>
      <c r="D270" s="16">
        <v>19</v>
      </c>
      <c r="E270" s="16">
        <v>21</v>
      </c>
      <c r="F270" s="16">
        <v>6</v>
      </c>
      <c r="G270" s="16">
        <v>7</v>
      </c>
      <c r="H270" s="16">
        <v>0</v>
      </c>
      <c r="I270" s="16">
        <v>0</v>
      </c>
      <c r="J270" s="16">
        <v>-2</v>
      </c>
      <c r="K270">
        <f t="shared" si="26"/>
        <v>122</v>
      </c>
    </row>
    <row r="271" spans="1:11" ht="18">
      <c r="A271" t="s">
        <v>2398</v>
      </c>
      <c r="B271" t="s">
        <v>2399</v>
      </c>
      <c r="C271" s="42" t="s">
        <v>3724</v>
      </c>
      <c r="D271" s="16">
        <v>9</v>
      </c>
      <c r="E271" s="16">
        <v>11</v>
      </c>
      <c r="F271" s="16">
        <v>12</v>
      </c>
      <c r="G271" s="16">
        <v>2</v>
      </c>
      <c r="H271" s="16">
        <v>2</v>
      </c>
      <c r="I271" s="16">
        <v>0</v>
      </c>
      <c r="J271" s="16">
        <v>-3</v>
      </c>
      <c r="K271">
        <f t="shared" si="26"/>
        <v>46</v>
      </c>
    </row>
    <row r="272" spans="1:11" ht="19.5">
      <c r="A272" t="s">
        <v>2641</v>
      </c>
      <c r="B272" t="s">
        <v>2642</v>
      </c>
      <c r="C272" s="43" t="s">
        <v>3725</v>
      </c>
      <c r="D272" s="16">
        <v>15</v>
      </c>
      <c r="E272" s="16">
        <v>22</v>
      </c>
      <c r="F272" s="16">
        <v>17</v>
      </c>
      <c r="G272" s="16">
        <v>2</v>
      </c>
      <c r="H272" s="16">
        <v>2</v>
      </c>
      <c r="I272" s="16">
        <v>0</v>
      </c>
      <c r="J272" s="16">
        <v>-2</v>
      </c>
      <c r="K272">
        <f t="shared" si="26"/>
        <v>70</v>
      </c>
    </row>
    <row r="273" spans="1:11" ht="19.5">
      <c r="A273" t="s">
        <v>3748</v>
      </c>
      <c r="B273" t="s">
        <v>2886</v>
      </c>
      <c r="C273" s="43" t="s">
        <v>3725</v>
      </c>
      <c r="D273" s="16">
        <v>15</v>
      </c>
      <c r="E273" s="16">
        <v>22</v>
      </c>
      <c r="F273" s="16">
        <v>17</v>
      </c>
      <c r="G273" s="16">
        <v>2</v>
      </c>
      <c r="H273" s="16">
        <v>2</v>
      </c>
      <c r="I273" s="16">
        <v>0</v>
      </c>
      <c r="J273" s="16">
        <v>-2</v>
      </c>
      <c r="K273">
        <f t="shared" si="26"/>
        <v>70</v>
      </c>
    </row>
    <row r="274" spans="1:11" ht="19.5">
      <c r="A274" t="s">
        <v>3745</v>
      </c>
      <c r="B274" t="s">
        <v>2881</v>
      </c>
      <c r="C274" s="43" t="s">
        <v>3726</v>
      </c>
      <c r="D274" s="16">
        <v>15</v>
      </c>
      <c r="E274" s="16">
        <v>21</v>
      </c>
      <c r="F274" s="16">
        <v>19</v>
      </c>
      <c r="G274" s="16">
        <v>2</v>
      </c>
      <c r="H274" s="16">
        <v>2</v>
      </c>
      <c r="I274" s="16">
        <v>1</v>
      </c>
      <c r="J274" s="16">
        <v>-3</v>
      </c>
      <c r="K274">
        <f t="shared" si="26"/>
        <v>72</v>
      </c>
    </row>
    <row r="275" spans="1:11" ht="18">
      <c r="A275" t="s">
        <v>2397</v>
      </c>
      <c r="B275" t="s">
        <v>3517</v>
      </c>
      <c r="C275" s="42" t="s">
        <v>2855</v>
      </c>
      <c r="D275" s="16">
        <v>9</v>
      </c>
      <c r="E275" s="16">
        <v>11</v>
      </c>
      <c r="F275" s="16">
        <v>9</v>
      </c>
      <c r="G275" s="16">
        <v>2</v>
      </c>
      <c r="H275" s="16">
        <v>1</v>
      </c>
      <c r="I275" s="16">
        <v>0</v>
      </c>
      <c r="J275" s="16">
        <v>-2</v>
      </c>
      <c r="K275">
        <f t="shared" si="26"/>
        <v>46</v>
      </c>
    </row>
    <row r="276" spans="1:11" ht="18">
      <c r="A276" t="s">
        <v>2291</v>
      </c>
      <c r="B276" t="s">
        <v>2292</v>
      </c>
      <c r="C276" t="s">
        <v>3727</v>
      </c>
      <c r="D276">
        <v>40</v>
      </c>
      <c r="E276">
        <v>36</v>
      </c>
      <c r="F276">
        <v>16</v>
      </c>
      <c r="G276">
        <v>4</v>
      </c>
      <c r="H276">
        <v>0</v>
      </c>
      <c r="I276">
        <v>0</v>
      </c>
      <c r="J276">
        <v>-8</v>
      </c>
      <c r="K276">
        <f t="shared" si="26"/>
        <v>192</v>
      </c>
    </row>
    <row r="277" spans="1:11" ht="18">
      <c r="A277" t="s">
        <v>2400</v>
      </c>
      <c r="B277" t="s">
        <v>2401</v>
      </c>
      <c r="C277" s="42" t="s">
        <v>2757</v>
      </c>
      <c r="D277" s="16">
        <v>9</v>
      </c>
      <c r="E277" s="16">
        <v>11</v>
      </c>
      <c r="F277" s="16">
        <v>15</v>
      </c>
      <c r="G277" s="16">
        <v>2</v>
      </c>
      <c r="H277" s="16">
        <v>3</v>
      </c>
      <c r="I277" s="16">
        <v>0</v>
      </c>
      <c r="J277" s="16">
        <v>-4</v>
      </c>
      <c r="K277">
        <f t="shared" si="26"/>
        <v>46</v>
      </c>
    </row>
    <row r="278" spans="1:11" ht="18">
      <c r="A278" t="s">
        <v>2145</v>
      </c>
      <c r="B278" t="s">
        <v>2146</v>
      </c>
      <c r="C278" s="42" t="s">
        <v>2775</v>
      </c>
      <c r="D278" s="16">
        <v>5</v>
      </c>
      <c r="E278" s="16">
        <v>11</v>
      </c>
      <c r="F278" s="16">
        <v>2</v>
      </c>
      <c r="G278" s="16">
        <v>1</v>
      </c>
      <c r="H278" s="16">
        <v>0</v>
      </c>
      <c r="I278" s="16">
        <v>0</v>
      </c>
      <c r="J278" s="16">
        <v>0</v>
      </c>
      <c r="K278">
        <f t="shared" si="26"/>
        <v>32</v>
      </c>
    </row>
    <row r="279" spans="1:11" ht="18">
      <c r="A279" t="s">
        <v>2224</v>
      </c>
      <c r="B279" t="s">
        <v>2225</v>
      </c>
      <c r="C279" s="42" t="s">
        <v>2776</v>
      </c>
      <c r="D279" s="16">
        <v>11</v>
      </c>
      <c r="E279" s="16">
        <v>12</v>
      </c>
      <c r="F279" s="16">
        <v>2</v>
      </c>
      <c r="G279" s="16">
        <v>2</v>
      </c>
      <c r="H279" s="16">
        <v>0</v>
      </c>
      <c r="I279" s="16">
        <v>0</v>
      </c>
      <c r="J279" s="16">
        <v>0</v>
      </c>
      <c r="K279">
        <f t="shared" si="26"/>
        <v>62</v>
      </c>
    </row>
    <row r="280" spans="1:11" ht="18">
      <c r="A280" t="s">
        <v>2373</v>
      </c>
      <c r="B280" t="s">
        <v>2374</v>
      </c>
      <c r="C280" s="42" t="s">
        <v>3728</v>
      </c>
      <c r="D280" s="16">
        <v>10</v>
      </c>
      <c r="E280" s="16">
        <v>11</v>
      </c>
      <c r="F280" s="16">
        <v>9</v>
      </c>
      <c r="G280" s="16">
        <v>4</v>
      </c>
      <c r="H280" s="16">
        <v>1</v>
      </c>
      <c r="I280" s="16">
        <v>0</v>
      </c>
      <c r="J280" s="16">
        <v>-2</v>
      </c>
      <c r="K280">
        <f t="shared" si="26"/>
        <v>60</v>
      </c>
    </row>
    <row r="281" spans="1:11" ht="18">
      <c r="A281" t="s">
        <v>2031</v>
      </c>
      <c r="B281" t="s">
        <v>2032</v>
      </c>
      <c r="C281" s="42" t="s">
        <v>3707</v>
      </c>
      <c r="D281" s="16">
        <v>5</v>
      </c>
      <c r="E281" s="16">
        <v>9</v>
      </c>
      <c r="F281" s="16">
        <v>8</v>
      </c>
      <c r="G281" s="16">
        <v>0</v>
      </c>
      <c r="H281" s="16">
        <v>1</v>
      </c>
      <c r="I281" s="16">
        <v>0</v>
      </c>
      <c r="J281" s="16">
        <v>-2</v>
      </c>
      <c r="K281">
        <f t="shared" si="26"/>
        <v>20</v>
      </c>
    </row>
    <row r="282" spans="1:11" ht="18">
      <c r="A282" t="s">
        <v>2212</v>
      </c>
      <c r="B282" t="s">
        <v>2213</v>
      </c>
      <c r="C282" s="42" t="s">
        <v>2777</v>
      </c>
      <c r="D282" s="16">
        <v>9</v>
      </c>
      <c r="E282" s="16">
        <v>11</v>
      </c>
      <c r="F282" s="16">
        <v>3</v>
      </c>
      <c r="G282" s="16">
        <v>1</v>
      </c>
      <c r="H282" s="16">
        <v>0</v>
      </c>
      <c r="I282" s="16">
        <v>0</v>
      </c>
      <c r="J282" s="16">
        <v>0</v>
      </c>
      <c r="K282">
        <f t="shared" si="26"/>
        <v>46</v>
      </c>
    </row>
  </sheetData>
  <sortState ref="A2:L282">
    <sortCondition ref="A2:A282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20"/>
  <sheetViews>
    <sheetView zoomScale="90" zoomScaleNormal="90" workbookViewId="0">
      <selection activeCell="E26" sqref="E26:H26"/>
    </sheetView>
  </sheetViews>
  <sheetFormatPr defaultRowHeight="12.75"/>
  <cols>
    <col min="1" max="10" width="9.140625" style="20"/>
    <col min="11" max="11" width="56.140625" style="20" customWidth="1"/>
    <col min="12" max="266" width="9.140625" style="20"/>
    <col min="267" max="267" width="56.140625" style="20" customWidth="1"/>
    <col min="268" max="522" width="9.140625" style="20"/>
    <col min="523" max="523" width="56.140625" style="20" customWidth="1"/>
    <col min="524" max="778" width="9.140625" style="20"/>
    <col min="779" max="779" width="56.140625" style="20" customWidth="1"/>
    <col min="780" max="1034" width="9.140625" style="20"/>
    <col min="1035" max="1035" width="56.140625" style="20" customWidth="1"/>
    <col min="1036" max="1290" width="9.140625" style="20"/>
    <col min="1291" max="1291" width="56.140625" style="20" customWidth="1"/>
    <col min="1292" max="1546" width="9.140625" style="20"/>
    <col min="1547" max="1547" width="56.140625" style="20" customWidth="1"/>
    <col min="1548" max="1802" width="9.140625" style="20"/>
    <col min="1803" max="1803" width="56.140625" style="20" customWidth="1"/>
    <col min="1804" max="2058" width="9.140625" style="20"/>
    <col min="2059" max="2059" width="56.140625" style="20" customWidth="1"/>
    <col min="2060" max="2314" width="9.140625" style="20"/>
    <col min="2315" max="2315" width="56.140625" style="20" customWidth="1"/>
    <col min="2316" max="2570" width="9.140625" style="20"/>
    <col min="2571" max="2571" width="56.140625" style="20" customWidth="1"/>
    <col min="2572" max="2826" width="9.140625" style="20"/>
    <col min="2827" max="2827" width="56.140625" style="20" customWidth="1"/>
    <col min="2828" max="3082" width="9.140625" style="20"/>
    <col min="3083" max="3083" width="56.140625" style="20" customWidth="1"/>
    <col min="3084" max="3338" width="9.140625" style="20"/>
    <col min="3339" max="3339" width="56.140625" style="20" customWidth="1"/>
    <col min="3340" max="3594" width="9.140625" style="20"/>
    <col min="3595" max="3595" width="56.140625" style="20" customWidth="1"/>
    <col min="3596" max="3850" width="9.140625" style="20"/>
    <col min="3851" max="3851" width="56.140625" style="20" customWidth="1"/>
    <col min="3852" max="4106" width="9.140625" style="20"/>
    <col min="4107" max="4107" width="56.140625" style="20" customWidth="1"/>
    <col min="4108" max="4362" width="9.140625" style="20"/>
    <col min="4363" max="4363" width="56.140625" style="20" customWidth="1"/>
    <col min="4364" max="4618" width="9.140625" style="20"/>
    <col min="4619" max="4619" width="56.140625" style="20" customWidth="1"/>
    <col min="4620" max="4874" width="9.140625" style="20"/>
    <col min="4875" max="4875" width="56.140625" style="20" customWidth="1"/>
    <col min="4876" max="5130" width="9.140625" style="20"/>
    <col min="5131" max="5131" width="56.140625" style="20" customWidth="1"/>
    <col min="5132" max="5386" width="9.140625" style="20"/>
    <col min="5387" max="5387" width="56.140625" style="20" customWidth="1"/>
    <col min="5388" max="5642" width="9.140625" style="20"/>
    <col min="5643" max="5643" width="56.140625" style="20" customWidth="1"/>
    <col min="5644" max="5898" width="9.140625" style="20"/>
    <col min="5899" max="5899" width="56.140625" style="20" customWidth="1"/>
    <col min="5900" max="6154" width="9.140625" style="20"/>
    <col min="6155" max="6155" width="56.140625" style="20" customWidth="1"/>
    <col min="6156" max="6410" width="9.140625" style="20"/>
    <col min="6411" max="6411" width="56.140625" style="20" customWidth="1"/>
    <col min="6412" max="6666" width="9.140625" style="20"/>
    <col min="6667" max="6667" width="56.140625" style="20" customWidth="1"/>
    <col min="6668" max="6922" width="9.140625" style="20"/>
    <col min="6923" max="6923" width="56.140625" style="20" customWidth="1"/>
    <col min="6924" max="7178" width="9.140625" style="20"/>
    <col min="7179" max="7179" width="56.140625" style="20" customWidth="1"/>
    <col min="7180" max="7434" width="9.140625" style="20"/>
    <col min="7435" max="7435" width="56.140625" style="20" customWidth="1"/>
    <col min="7436" max="7690" width="9.140625" style="20"/>
    <col min="7691" max="7691" width="56.140625" style="20" customWidth="1"/>
    <col min="7692" max="7946" width="9.140625" style="20"/>
    <col min="7947" max="7947" width="56.140625" style="20" customWidth="1"/>
    <col min="7948" max="8202" width="9.140625" style="20"/>
    <col min="8203" max="8203" width="56.140625" style="20" customWidth="1"/>
    <col min="8204" max="8458" width="9.140625" style="20"/>
    <col min="8459" max="8459" width="56.140625" style="20" customWidth="1"/>
    <col min="8460" max="8714" width="9.140625" style="20"/>
    <col min="8715" max="8715" width="56.140625" style="20" customWidth="1"/>
    <col min="8716" max="8970" width="9.140625" style="20"/>
    <col min="8971" max="8971" width="56.140625" style="20" customWidth="1"/>
    <col min="8972" max="9226" width="9.140625" style="20"/>
    <col min="9227" max="9227" width="56.140625" style="20" customWidth="1"/>
    <col min="9228" max="9482" width="9.140625" style="20"/>
    <col min="9483" max="9483" width="56.140625" style="20" customWidth="1"/>
    <col min="9484" max="9738" width="9.140625" style="20"/>
    <col min="9739" max="9739" width="56.140625" style="20" customWidth="1"/>
    <col min="9740" max="9994" width="9.140625" style="20"/>
    <col min="9995" max="9995" width="56.140625" style="20" customWidth="1"/>
    <col min="9996" max="10250" width="9.140625" style="20"/>
    <col min="10251" max="10251" width="56.140625" style="20" customWidth="1"/>
    <col min="10252" max="10506" width="9.140625" style="20"/>
    <col min="10507" max="10507" width="56.140625" style="20" customWidth="1"/>
    <col min="10508" max="10762" width="9.140625" style="20"/>
    <col min="10763" max="10763" width="56.140625" style="20" customWidth="1"/>
    <col min="10764" max="11018" width="9.140625" style="20"/>
    <col min="11019" max="11019" width="56.140625" style="20" customWidth="1"/>
    <col min="11020" max="11274" width="9.140625" style="20"/>
    <col min="11275" max="11275" width="56.140625" style="20" customWidth="1"/>
    <col min="11276" max="11530" width="9.140625" style="20"/>
    <col min="11531" max="11531" width="56.140625" style="20" customWidth="1"/>
    <col min="11532" max="11786" width="9.140625" style="20"/>
    <col min="11787" max="11787" width="56.140625" style="20" customWidth="1"/>
    <col min="11788" max="12042" width="9.140625" style="20"/>
    <col min="12043" max="12043" width="56.140625" style="20" customWidth="1"/>
    <col min="12044" max="12298" width="9.140625" style="20"/>
    <col min="12299" max="12299" width="56.140625" style="20" customWidth="1"/>
    <col min="12300" max="12554" width="9.140625" style="20"/>
    <col min="12555" max="12555" width="56.140625" style="20" customWidth="1"/>
    <col min="12556" max="12810" width="9.140625" style="20"/>
    <col min="12811" max="12811" width="56.140625" style="20" customWidth="1"/>
    <col min="12812" max="13066" width="9.140625" style="20"/>
    <col min="13067" max="13067" width="56.140625" style="20" customWidth="1"/>
    <col min="13068" max="13322" width="9.140625" style="20"/>
    <col min="13323" max="13323" width="56.140625" style="20" customWidth="1"/>
    <col min="13324" max="13578" width="9.140625" style="20"/>
    <col min="13579" max="13579" width="56.140625" style="20" customWidth="1"/>
    <col min="13580" max="13834" width="9.140625" style="20"/>
    <col min="13835" max="13835" width="56.140625" style="20" customWidth="1"/>
    <col min="13836" max="14090" width="9.140625" style="20"/>
    <col min="14091" max="14091" width="56.140625" style="20" customWidth="1"/>
    <col min="14092" max="14346" width="9.140625" style="20"/>
    <col min="14347" max="14347" width="56.140625" style="20" customWidth="1"/>
    <col min="14348" max="14602" width="9.140625" style="20"/>
    <col min="14603" max="14603" width="56.140625" style="20" customWidth="1"/>
    <col min="14604" max="14858" width="9.140625" style="20"/>
    <col min="14859" max="14859" width="56.140625" style="20" customWidth="1"/>
    <col min="14860" max="15114" width="9.140625" style="20"/>
    <col min="15115" max="15115" width="56.140625" style="20" customWidth="1"/>
    <col min="15116" max="15370" width="9.140625" style="20"/>
    <col min="15371" max="15371" width="56.140625" style="20" customWidth="1"/>
    <col min="15372" max="15626" width="9.140625" style="20"/>
    <col min="15627" max="15627" width="56.140625" style="20" customWidth="1"/>
    <col min="15628" max="15882" width="9.140625" style="20"/>
    <col min="15883" max="15883" width="56.140625" style="20" customWidth="1"/>
    <col min="15884" max="16138" width="9.140625" style="20"/>
    <col min="16139" max="16139" width="56.140625" style="20" customWidth="1"/>
    <col min="16140" max="16384" width="9.140625" style="20"/>
  </cols>
  <sheetData>
    <row r="1" spans="1:21">
      <c r="A1" s="18" t="str">
        <f>MID($C$1,ROW(),1)</f>
        <v>M</v>
      </c>
      <c r="B1" s="18"/>
      <c r="C1" s="19" t="str">
        <f>CONCATENATE($K$4,$K$5,$K$6,$K$7,$K$8,$K$9,$K$10,$K$11,$K$12,$K$13,$K$14,$K$15,$K$16,$K$17,$K$18,$K$19,$K$20,$K$21,$K$22,$K$23,$K$24,$K$25,$K$26)</f>
        <v>MAVTITKRPPRLTLQVLDIAPETTAIRCLDWDRDRFDIEFALENGTTYNSFLIKGERIALVDTSHAKFGDRYLEQLWQLVNPSDLDYLIVSHTEPDHSGLVKDVLVKAPHVTVVASKVALQFLGDLIHQPFTQQQVKNGDRLDLGKGHVLEFVMAPNLHWPDTILTFDHGTQTLFTCDVFGAHFCNDDPFDSEPELLAPDFKFYYDCLMGPNARSVLSAFKRLESLPPVQLVATGHGPLLRHHLDQWLESYRNWSQEQAKAATTVAIFYAANYGYSNALAEAIERGTAKTGVVVEKMDLLTAEPQDIRELTEIAAGIIIGTPPTTAVAKTALSTIRAAAHAKQAIGVFESGVADAEPAYPLLNQFRDAGLVPSFPVIRVTAAPTDALFQEAEEAGTDMGQWLLRDRTVKQMKALDTDLDKALGRLSGGLYIITAQKGAINSAMLASWVAQASTEPLGVSIAVAKDRAIESFLHVGDTFVLNVLEAENYQPLMRHFLKRFPPGADRFAHVKTYPASNGSPILADALAYMECTVVSRLDAHDHWIVYSTVDSGRVSKPDGMTAVHHRKVGNHY</v>
      </c>
      <c r="D1" s="18"/>
      <c r="E1" s="18"/>
      <c r="F1" s="18"/>
      <c r="G1" s="18"/>
      <c r="H1" s="18"/>
      <c r="I1" s="18"/>
      <c r="J1" s="18"/>
      <c r="K1" s="18"/>
      <c r="L1" s="18"/>
    </row>
    <row r="2" spans="1:21">
      <c r="A2" s="18" t="str">
        <f>MID($C$1,ROW(),1)</f>
        <v>A</v>
      </c>
      <c r="B2" s="18"/>
      <c r="C2" s="18"/>
      <c r="D2" s="18"/>
      <c r="E2" s="18"/>
      <c r="F2" s="18"/>
      <c r="G2" s="18"/>
      <c r="H2" s="18"/>
      <c r="I2" s="18"/>
      <c r="J2" s="21"/>
      <c r="K2" s="18"/>
    </row>
    <row r="3" spans="1:21" ht="13.5" thickBot="1">
      <c r="A3" s="18" t="str">
        <f>MID($C$1,ROW(),1)</f>
        <v>V</v>
      </c>
      <c r="B3" s="18"/>
      <c r="C3" s="20" t="s">
        <v>3245</v>
      </c>
      <c r="D3" s="18"/>
      <c r="E3" s="18"/>
      <c r="F3" s="18"/>
      <c r="G3" s="18"/>
      <c r="H3" s="18"/>
      <c r="I3" s="18"/>
      <c r="J3" s="18"/>
      <c r="K3" s="22"/>
      <c r="L3" s="23"/>
      <c r="M3" s="23"/>
      <c r="N3" s="23"/>
      <c r="O3" s="23"/>
      <c r="P3" s="23"/>
      <c r="Q3" s="23"/>
      <c r="R3" s="23"/>
      <c r="S3" s="23"/>
      <c r="T3" s="23"/>
      <c r="U3" s="23"/>
    </row>
    <row r="4" spans="1:21">
      <c r="A4" s="18" t="str">
        <f>MID($C$1,ROW(),1)</f>
        <v>T</v>
      </c>
      <c r="B4" s="18"/>
      <c r="C4" s="24"/>
      <c r="D4" s="24"/>
      <c r="E4" s="25" t="s">
        <v>980</v>
      </c>
      <c r="F4" s="25" t="s">
        <v>981</v>
      </c>
      <c r="G4" s="25" t="s">
        <v>982</v>
      </c>
      <c r="H4" s="25" t="s">
        <v>983</v>
      </c>
      <c r="I4" s="18"/>
      <c r="J4" s="18"/>
      <c r="K4" s="95" t="s">
        <v>3843</v>
      </c>
      <c r="L4" s="27"/>
      <c r="M4" s="27"/>
      <c r="N4" s="27"/>
      <c r="O4" s="27"/>
      <c r="P4" s="27"/>
      <c r="Q4" s="27"/>
      <c r="R4" s="27"/>
      <c r="S4" s="27"/>
      <c r="T4" s="27"/>
      <c r="U4" s="28"/>
    </row>
    <row r="5" spans="1:21">
      <c r="A5" s="18" t="str">
        <f t="shared" ref="A5:A64" si="0">MID($C$1,ROW(),1)</f>
        <v>I</v>
      </c>
      <c r="B5" s="18"/>
      <c r="C5" s="24" t="s">
        <v>984</v>
      </c>
      <c r="D5" s="24" t="s">
        <v>985</v>
      </c>
      <c r="E5" s="29">
        <f>H5*3</f>
        <v>195</v>
      </c>
      <c r="F5" s="29">
        <f>0</f>
        <v>0</v>
      </c>
      <c r="G5" s="29">
        <f>H5</f>
        <v>65</v>
      </c>
      <c r="H5" s="29">
        <f>COUNTIF(A:A,D5)</f>
        <v>65</v>
      </c>
      <c r="I5" s="18"/>
      <c r="J5" s="18"/>
      <c r="K5" s="95" t="s">
        <v>3844</v>
      </c>
      <c r="L5" s="30"/>
      <c r="M5" s="30"/>
      <c r="N5" s="30"/>
      <c r="O5" s="30"/>
      <c r="P5" s="30"/>
      <c r="Q5" s="30"/>
      <c r="R5" s="30"/>
      <c r="S5" s="30"/>
      <c r="T5" s="30"/>
      <c r="U5" s="31"/>
    </row>
    <row r="6" spans="1:21">
      <c r="A6" s="18" t="str">
        <f t="shared" si="0"/>
        <v>T</v>
      </c>
      <c r="B6" s="18"/>
      <c r="C6" s="24" t="s">
        <v>986</v>
      </c>
      <c r="D6" s="24" t="s">
        <v>987</v>
      </c>
      <c r="E6" s="29">
        <f>H6*6</f>
        <v>162</v>
      </c>
      <c r="F6" s="29">
        <f>0</f>
        <v>0</v>
      </c>
      <c r="G6" s="29">
        <f>4*H6</f>
        <v>108</v>
      </c>
      <c r="H6" s="29">
        <f>COUNTIF(A:A,D6)</f>
        <v>27</v>
      </c>
      <c r="I6" s="18"/>
      <c r="J6" s="18"/>
      <c r="K6" s="95" t="s">
        <v>3845</v>
      </c>
      <c r="L6" s="30"/>
      <c r="M6" s="30"/>
      <c r="N6" s="30"/>
      <c r="O6" s="30"/>
      <c r="P6" s="30"/>
      <c r="Q6" s="30"/>
      <c r="R6" s="30"/>
      <c r="S6" s="30"/>
      <c r="T6" s="30"/>
      <c r="U6" s="31"/>
    </row>
    <row r="7" spans="1:21">
      <c r="A7" s="18" t="str">
        <f t="shared" si="0"/>
        <v>K</v>
      </c>
      <c r="B7" s="18"/>
      <c r="C7" s="24" t="s">
        <v>988</v>
      </c>
      <c r="D7" s="24" t="s">
        <v>12</v>
      </c>
      <c r="E7" s="29">
        <f>H7*4</f>
        <v>64</v>
      </c>
      <c r="F7" s="29">
        <f>0</f>
        <v>0</v>
      </c>
      <c r="G7" s="29">
        <f>2*H7</f>
        <v>32</v>
      </c>
      <c r="H7" s="29">
        <f t="shared" ref="H7:H24" si="1">COUNTIF(A:A,D7)</f>
        <v>16</v>
      </c>
      <c r="I7" s="18"/>
      <c r="J7" s="18"/>
      <c r="K7" s="95" t="s">
        <v>3846</v>
      </c>
      <c r="L7" s="30"/>
      <c r="M7" s="30"/>
      <c r="N7" s="30"/>
      <c r="O7" s="30"/>
      <c r="P7" s="30"/>
      <c r="Q7" s="30"/>
      <c r="R7" s="30"/>
      <c r="S7" s="30"/>
      <c r="T7" s="30"/>
      <c r="U7" s="31"/>
    </row>
    <row r="8" spans="1:21">
      <c r="A8" s="18" t="str">
        <f t="shared" si="0"/>
        <v>R</v>
      </c>
      <c r="B8" s="18"/>
      <c r="C8" s="24" t="s">
        <v>989</v>
      </c>
      <c r="D8" s="24" t="s">
        <v>990</v>
      </c>
      <c r="E8" s="29">
        <f>H8*4</f>
        <v>164</v>
      </c>
      <c r="F8" s="29">
        <f>0</f>
        <v>0</v>
      </c>
      <c r="G8" s="29">
        <f>H8</f>
        <v>41</v>
      </c>
      <c r="H8" s="29">
        <f t="shared" si="1"/>
        <v>41</v>
      </c>
      <c r="I8" s="18"/>
      <c r="J8" s="18"/>
      <c r="K8" s="95" t="s">
        <v>3847</v>
      </c>
      <c r="L8" s="30"/>
      <c r="M8" s="30"/>
      <c r="N8" s="30"/>
      <c r="O8" s="30"/>
      <c r="P8" s="30"/>
      <c r="Q8" s="30"/>
      <c r="R8" s="30"/>
      <c r="S8" s="30"/>
      <c r="T8" s="30"/>
      <c r="U8" s="31"/>
    </row>
    <row r="9" spans="1:21">
      <c r="A9" s="18" t="str">
        <f t="shared" si="0"/>
        <v>P</v>
      </c>
      <c r="B9" s="18"/>
      <c r="C9" s="24" t="s">
        <v>991</v>
      </c>
      <c r="D9" s="24" t="s">
        <v>10</v>
      </c>
      <c r="E9" s="29">
        <f>H9*3</f>
        <v>15</v>
      </c>
      <c r="F9" s="29">
        <f>H9</f>
        <v>5</v>
      </c>
      <c r="G9" s="29">
        <f>H9</f>
        <v>5</v>
      </c>
      <c r="H9" s="29">
        <f t="shared" si="1"/>
        <v>5</v>
      </c>
      <c r="I9" s="18"/>
      <c r="J9" s="18"/>
      <c r="K9" s="95" t="s">
        <v>3848</v>
      </c>
      <c r="L9" s="30"/>
      <c r="M9" s="30"/>
      <c r="N9" s="30"/>
      <c r="O9" s="30"/>
      <c r="P9" s="30"/>
      <c r="Q9" s="30"/>
      <c r="R9" s="30"/>
      <c r="S9" s="30"/>
      <c r="T9" s="30"/>
      <c r="U9" s="31"/>
    </row>
    <row r="10" spans="1:21">
      <c r="A10" s="18" t="str">
        <f t="shared" si="0"/>
        <v>P</v>
      </c>
      <c r="B10" s="18"/>
      <c r="C10" s="24" t="s">
        <v>992</v>
      </c>
      <c r="D10" s="24" t="s">
        <v>993</v>
      </c>
      <c r="E10" s="29">
        <f>H10*5</f>
        <v>140</v>
      </c>
      <c r="F10" s="29">
        <f>0</f>
        <v>0</v>
      </c>
      <c r="G10" s="29">
        <f>H10</f>
        <v>28</v>
      </c>
      <c r="H10" s="29">
        <f t="shared" si="1"/>
        <v>28</v>
      </c>
      <c r="I10" s="18"/>
      <c r="J10" s="18"/>
      <c r="K10" s="95" t="s">
        <v>3849</v>
      </c>
      <c r="L10" s="30"/>
      <c r="M10" s="30"/>
      <c r="N10" s="30"/>
      <c r="O10" s="30"/>
      <c r="P10" s="30"/>
      <c r="Q10" s="30"/>
      <c r="R10" s="30"/>
      <c r="S10" s="30"/>
      <c r="T10" s="30"/>
      <c r="U10" s="31"/>
    </row>
    <row r="11" spans="1:21">
      <c r="A11" s="18" t="str">
        <f t="shared" si="0"/>
        <v>R</v>
      </c>
      <c r="B11" s="18"/>
      <c r="C11" s="24" t="s">
        <v>994</v>
      </c>
      <c r="D11" s="24" t="s">
        <v>995</v>
      </c>
      <c r="E11" s="29">
        <f>H11*5</f>
        <v>110</v>
      </c>
      <c r="F11" s="29">
        <f>0</f>
        <v>0</v>
      </c>
      <c r="G11" s="29">
        <f>2*H11</f>
        <v>44</v>
      </c>
      <c r="H11" s="29">
        <f t="shared" si="1"/>
        <v>22</v>
      </c>
      <c r="I11" s="18"/>
      <c r="J11" s="18"/>
      <c r="K11" s="95" t="s">
        <v>3850</v>
      </c>
      <c r="L11" s="30"/>
      <c r="M11" s="30"/>
      <c r="N11" s="30"/>
      <c r="O11" s="30"/>
      <c r="P11" s="30"/>
      <c r="Q11" s="30"/>
      <c r="R11" s="30"/>
      <c r="S11" s="30"/>
      <c r="T11" s="30"/>
      <c r="U11" s="31"/>
    </row>
    <row r="12" spans="1:21">
      <c r="A12" s="18" t="str">
        <f t="shared" si="0"/>
        <v>L</v>
      </c>
      <c r="B12" s="18"/>
      <c r="C12" s="24" t="s">
        <v>996</v>
      </c>
      <c r="D12" s="24" t="s">
        <v>997</v>
      </c>
      <c r="E12" s="29">
        <f>H12*2</f>
        <v>68</v>
      </c>
      <c r="F12" s="29">
        <f>0</f>
        <v>0</v>
      </c>
      <c r="G12" s="29">
        <f>H12</f>
        <v>34</v>
      </c>
      <c r="H12" s="29">
        <f t="shared" si="1"/>
        <v>34</v>
      </c>
      <c r="I12" s="18"/>
      <c r="J12" s="18"/>
      <c r="K12" s="95" t="s">
        <v>3851</v>
      </c>
      <c r="L12" s="30"/>
      <c r="M12" s="30"/>
      <c r="N12" s="30"/>
      <c r="O12" s="30"/>
      <c r="P12" s="30"/>
      <c r="Q12" s="30"/>
      <c r="R12" s="30"/>
      <c r="S12" s="30"/>
      <c r="T12" s="30"/>
      <c r="U12" s="31"/>
    </row>
    <row r="13" spans="1:21" ht="13.5">
      <c r="A13" s="18" t="str">
        <f t="shared" si="0"/>
        <v>T</v>
      </c>
      <c r="B13" s="18"/>
      <c r="C13" s="24" t="s">
        <v>998</v>
      </c>
      <c r="D13" s="24" t="s">
        <v>599</v>
      </c>
      <c r="E13" s="29">
        <f>H13*6</f>
        <v>126</v>
      </c>
      <c r="F13" s="29">
        <f>0</f>
        <v>0</v>
      </c>
      <c r="G13" s="29">
        <f>3*H13</f>
        <v>63</v>
      </c>
      <c r="H13" s="29">
        <f t="shared" si="1"/>
        <v>21</v>
      </c>
      <c r="I13" s="18"/>
      <c r="J13" s="18"/>
      <c r="K13" s="26"/>
      <c r="L13" s="30"/>
      <c r="M13" s="30"/>
      <c r="N13" s="30"/>
      <c r="O13" s="30"/>
      <c r="P13" s="30"/>
      <c r="Q13" s="30"/>
      <c r="R13" s="30"/>
      <c r="S13" s="30"/>
      <c r="T13" s="30"/>
      <c r="U13" s="31"/>
    </row>
    <row r="14" spans="1:21" ht="13.5">
      <c r="A14" s="18" t="str">
        <f t="shared" si="0"/>
        <v>L</v>
      </c>
      <c r="B14" s="18"/>
      <c r="C14" s="24" t="s">
        <v>999</v>
      </c>
      <c r="D14" s="24" t="s">
        <v>1000</v>
      </c>
      <c r="E14" s="29">
        <f>H14*6</f>
        <v>156</v>
      </c>
      <c r="F14" s="29">
        <f>0</f>
        <v>0</v>
      </c>
      <c r="G14" s="29">
        <f>H14</f>
        <v>26</v>
      </c>
      <c r="H14" s="29">
        <f t="shared" si="1"/>
        <v>26</v>
      </c>
      <c r="I14" s="18"/>
      <c r="J14" s="18"/>
      <c r="K14" s="26"/>
      <c r="L14" s="30"/>
      <c r="M14" s="30"/>
      <c r="N14" s="30"/>
      <c r="O14" s="30"/>
      <c r="P14" s="30"/>
      <c r="Q14" s="30"/>
      <c r="R14" s="30"/>
      <c r="S14" s="30"/>
      <c r="T14" s="30"/>
      <c r="U14" s="31"/>
    </row>
    <row r="15" spans="1:21" ht="13.5">
      <c r="A15" s="18" t="str">
        <f t="shared" si="0"/>
        <v>Q</v>
      </c>
      <c r="B15" s="18"/>
      <c r="C15" s="24" t="s">
        <v>1001</v>
      </c>
      <c r="D15" s="24" t="s">
        <v>1002</v>
      </c>
      <c r="E15" s="29">
        <f>H15*6</f>
        <v>360</v>
      </c>
      <c r="F15" s="29">
        <f>0</f>
        <v>0</v>
      </c>
      <c r="G15" s="29">
        <f>H15</f>
        <v>60</v>
      </c>
      <c r="H15" s="29">
        <f t="shared" si="1"/>
        <v>60</v>
      </c>
      <c r="I15" s="18"/>
      <c r="J15" s="18"/>
      <c r="K15" s="26"/>
      <c r="L15" s="30"/>
      <c r="M15" s="30"/>
      <c r="N15" s="30"/>
      <c r="O15" s="30"/>
      <c r="P15" s="30"/>
      <c r="Q15" s="30"/>
      <c r="R15" s="30"/>
      <c r="S15" s="30"/>
      <c r="T15" s="30"/>
      <c r="U15" s="31"/>
    </row>
    <row r="16" spans="1:21" ht="13.5">
      <c r="A16" s="18" t="str">
        <f t="shared" si="0"/>
        <v>V</v>
      </c>
      <c r="B16" s="18"/>
      <c r="C16" s="24" t="s">
        <v>1003</v>
      </c>
      <c r="D16" s="24" t="s">
        <v>1004</v>
      </c>
      <c r="E16" s="29">
        <f>H16*6</f>
        <v>144</v>
      </c>
      <c r="F16" s="29">
        <f>0</f>
        <v>0</v>
      </c>
      <c r="G16" s="29">
        <f>2*H16</f>
        <v>48</v>
      </c>
      <c r="H16" s="29">
        <f t="shared" si="1"/>
        <v>24</v>
      </c>
      <c r="I16" s="18"/>
      <c r="J16" s="18"/>
      <c r="K16" s="26"/>
      <c r="L16" s="30"/>
      <c r="M16" s="30"/>
      <c r="N16" s="30"/>
      <c r="O16" s="30"/>
      <c r="P16" s="30"/>
      <c r="Q16" s="30"/>
      <c r="R16" s="30"/>
      <c r="S16" s="30"/>
      <c r="T16" s="30"/>
      <c r="U16" s="31"/>
    </row>
    <row r="17" spans="1:21" ht="13.5">
      <c r="A17" s="18" t="str">
        <f t="shared" si="0"/>
        <v>L</v>
      </c>
      <c r="B17" s="18"/>
      <c r="C17" s="24" t="s">
        <v>1005</v>
      </c>
      <c r="D17" s="24" t="s">
        <v>1006</v>
      </c>
      <c r="E17" s="29">
        <f>H17*5</f>
        <v>50</v>
      </c>
      <c r="F17" s="29">
        <f>H17</f>
        <v>10</v>
      </c>
      <c r="G17" s="29">
        <f>H17</f>
        <v>10</v>
      </c>
      <c r="H17" s="29">
        <f t="shared" si="1"/>
        <v>10</v>
      </c>
      <c r="I17" s="18"/>
      <c r="J17" s="18"/>
      <c r="K17" s="26"/>
      <c r="L17" s="30"/>
      <c r="M17" s="30"/>
      <c r="N17" s="30"/>
      <c r="O17" s="30"/>
      <c r="P17" s="30"/>
      <c r="Q17" s="30"/>
      <c r="R17" s="30"/>
      <c r="S17" s="30"/>
      <c r="T17" s="30"/>
      <c r="U17" s="31"/>
    </row>
    <row r="18" spans="1:21" ht="13.5">
      <c r="A18" s="18" t="str">
        <f t="shared" si="0"/>
        <v>D</v>
      </c>
      <c r="B18" s="18"/>
      <c r="C18" s="24" t="s">
        <v>1007</v>
      </c>
      <c r="D18" s="24" t="s">
        <v>1008</v>
      </c>
      <c r="E18" s="29">
        <f>H18*9</f>
        <v>225</v>
      </c>
      <c r="F18" s="29">
        <f>0</f>
        <v>0</v>
      </c>
      <c r="G18" s="29">
        <f>H18</f>
        <v>25</v>
      </c>
      <c r="H18" s="29">
        <f t="shared" si="1"/>
        <v>25</v>
      </c>
      <c r="I18" s="18"/>
      <c r="J18" s="18"/>
      <c r="K18" s="26"/>
      <c r="L18" s="30"/>
      <c r="M18" s="30"/>
      <c r="N18" s="30"/>
      <c r="O18" s="30"/>
      <c r="P18" s="30"/>
      <c r="Q18" s="30"/>
      <c r="R18" s="30"/>
      <c r="S18" s="30"/>
      <c r="T18" s="30"/>
      <c r="U18" s="31"/>
    </row>
    <row r="19" spans="1:21" ht="13.5">
      <c r="A19" s="18" t="str">
        <f t="shared" si="0"/>
        <v>I</v>
      </c>
      <c r="B19" s="18"/>
      <c r="C19" s="24" t="s">
        <v>1009</v>
      </c>
      <c r="D19" s="24" t="s">
        <v>1010</v>
      </c>
      <c r="E19" s="29">
        <f>H19*5</f>
        <v>155</v>
      </c>
      <c r="F19" s="29">
        <f>0</f>
        <v>0</v>
      </c>
      <c r="G19" s="29">
        <f>H19</f>
        <v>31</v>
      </c>
      <c r="H19" s="29">
        <f t="shared" si="1"/>
        <v>31</v>
      </c>
      <c r="I19" s="18"/>
      <c r="J19" s="18"/>
      <c r="K19" s="26"/>
      <c r="L19" s="30"/>
      <c r="M19" s="30"/>
      <c r="N19" s="30"/>
      <c r="O19" s="30"/>
      <c r="P19" s="30"/>
      <c r="Q19" s="30"/>
      <c r="R19" s="30"/>
      <c r="S19" s="30"/>
      <c r="T19" s="30"/>
      <c r="U19" s="31"/>
    </row>
    <row r="20" spans="1:21">
      <c r="A20" s="18" t="str">
        <f t="shared" si="0"/>
        <v>A</v>
      </c>
      <c r="B20" s="18"/>
      <c r="C20" s="24" t="s">
        <v>1011</v>
      </c>
      <c r="D20" s="24" t="s">
        <v>11</v>
      </c>
      <c r="E20" s="29">
        <f>H20*3</f>
        <v>84</v>
      </c>
      <c r="F20" s="29">
        <f>0</f>
        <v>0</v>
      </c>
      <c r="G20" s="29">
        <f>H20</f>
        <v>28</v>
      </c>
      <c r="H20" s="29">
        <f t="shared" si="1"/>
        <v>28</v>
      </c>
      <c r="I20" s="18"/>
      <c r="J20" s="18"/>
      <c r="K20" s="95"/>
      <c r="L20" s="30"/>
      <c r="M20" s="30"/>
      <c r="N20" s="30"/>
      <c r="O20" s="30"/>
      <c r="P20" s="30"/>
      <c r="Q20" s="30"/>
      <c r="R20" s="30"/>
      <c r="S20" s="30"/>
      <c r="T20" s="30"/>
      <c r="U20" s="31"/>
    </row>
    <row r="21" spans="1:21">
      <c r="A21" s="18" t="str">
        <f t="shared" si="0"/>
        <v>P</v>
      </c>
      <c r="B21" s="18"/>
      <c r="C21" s="24" t="s">
        <v>1012</v>
      </c>
      <c r="D21" s="24" t="s">
        <v>1013</v>
      </c>
      <c r="E21" s="29">
        <f>H21*4</f>
        <v>160</v>
      </c>
      <c r="F21" s="29">
        <f>0</f>
        <v>0</v>
      </c>
      <c r="G21" s="29">
        <f>H21</f>
        <v>40</v>
      </c>
      <c r="H21" s="29">
        <f t="shared" si="1"/>
        <v>40</v>
      </c>
      <c r="I21" s="18"/>
      <c r="J21" s="18"/>
      <c r="K21" s="95"/>
      <c r="L21" s="30"/>
      <c r="M21" s="30"/>
      <c r="N21" s="30"/>
      <c r="O21" s="30"/>
      <c r="P21" s="30"/>
      <c r="Q21" s="30"/>
      <c r="R21" s="30"/>
      <c r="S21" s="30"/>
      <c r="T21" s="30"/>
      <c r="U21" s="31"/>
    </row>
    <row r="22" spans="1:21">
      <c r="A22" s="18" t="str">
        <f t="shared" si="0"/>
        <v>E</v>
      </c>
      <c r="B22" s="18"/>
      <c r="C22" s="24" t="s">
        <v>1014</v>
      </c>
      <c r="D22" s="24" t="s">
        <v>1015</v>
      </c>
      <c r="E22" s="29">
        <f>H22*11</f>
        <v>88</v>
      </c>
      <c r="F22" s="29">
        <f>0</f>
        <v>0</v>
      </c>
      <c r="G22" s="29">
        <f>2*H22</f>
        <v>16</v>
      </c>
      <c r="H22" s="29">
        <f t="shared" si="1"/>
        <v>8</v>
      </c>
      <c r="I22" s="18"/>
      <c r="J22" s="18"/>
      <c r="K22" s="95"/>
      <c r="L22" s="30"/>
      <c r="M22" s="30"/>
      <c r="N22" s="30"/>
      <c r="O22" s="30"/>
      <c r="P22" s="30"/>
      <c r="Q22" s="30"/>
      <c r="R22" s="30"/>
      <c r="S22" s="30"/>
      <c r="T22" s="30"/>
      <c r="U22" s="31"/>
    </row>
    <row r="23" spans="1:21">
      <c r="A23" s="18" t="str">
        <f t="shared" si="0"/>
        <v>T</v>
      </c>
      <c r="B23" s="18"/>
      <c r="C23" s="24" t="s">
        <v>1016</v>
      </c>
      <c r="D23" s="24" t="s">
        <v>1017</v>
      </c>
      <c r="E23" s="29">
        <f>H23*9</f>
        <v>144</v>
      </c>
      <c r="F23" s="29">
        <f>0</f>
        <v>0</v>
      </c>
      <c r="G23" s="29">
        <f>H23</f>
        <v>16</v>
      </c>
      <c r="H23" s="29">
        <f t="shared" si="1"/>
        <v>16</v>
      </c>
      <c r="I23" s="18"/>
      <c r="J23" s="18"/>
      <c r="K23" s="95"/>
      <c r="L23" s="30"/>
      <c r="M23" s="30"/>
      <c r="N23" s="30"/>
      <c r="O23" s="30"/>
      <c r="P23" s="30"/>
      <c r="Q23" s="30"/>
      <c r="R23" s="30"/>
      <c r="S23" s="30"/>
      <c r="T23" s="30"/>
      <c r="U23" s="31"/>
    </row>
    <row r="24" spans="1:21">
      <c r="A24" s="18" t="str">
        <f t="shared" si="0"/>
        <v>T</v>
      </c>
      <c r="B24" s="18"/>
      <c r="C24" s="24" t="s">
        <v>1018</v>
      </c>
      <c r="D24" s="24" t="s">
        <v>1019</v>
      </c>
      <c r="E24" s="29">
        <f>H24*5</f>
        <v>220</v>
      </c>
      <c r="F24" s="29">
        <f>0</f>
        <v>0</v>
      </c>
      <c r="G24" s="29">
        <f>H24</f>
        <v>44</v>
      </c>
      <c r="H24" s="29">
        <f t="shared" si="1"/>
        <v>44</v>
      </c>
      <c r="I24" s="18"/>
      <c r="J24" s="18"/>
      <c r="K24" s="95"/>
      <c r="L24" s="30"/>
      <c r="M24" s="30"/>
      <c r="N24" s="30"/>
      <c r="O24" s="30"/>
      <c r="P24" s="30"/>
      <c r="Q24" s="30"/>
      <c r="R24" s="30"/>
      <c r="S24" s="30"/>
      <c r="T24" s="30"/>
      <c r="U24" s="31"/>
    </row>
    <row r="25" spans="1:21" ht="13.5" thickBot="1">
      <c r="A25" s="18" t="str">
        <f t="shared" si="0"/>
        <v>A</v>
      </c>
      <c r="B25" s="18"/>
      <c r="C25" s="24"/>
      <c r="D25" s="24"/>
      <c r="E25" s="29"/>
      <c r="F25" s="29"/>
      <c r="G25" s="29"/>
      <c r="H25" s="29"/>
      <c r="I25" s="18"/>
      <c r="J25" s="18"/>
      <c r="K25" s="95"/>
      <c r="L25" s="32"/>
      <c r="M25" s="32"/>
      <c r="N25" s="32"/>
      <c r="O25" s="32"/>
      <c r="P25" s="32"/>
      <c r="Q25" s="32"/>
      <c r="R25" s="32"/>
      <c r="S25" s="32"/>
      <c r="T25" s="32"/>
      <c r="U25" s="33"/>
    </row>
    <row r="26" spans="1:21">
      <c r="A26" s="18" t="str">
        <f t="shared" si="0"/>
        <v>I</v>
      </c>
      <c r="B26" s="18"/>
      <c r="C26" s="24" t="s">
        <v>1020</v>
      </c>
      <c r="D26" s="24"/>
      <c r="E26" s="24">
        <f>E5+E6+E7+E8+E9+E10+E11+E12+E13+E14+E15+E16+E17+E18+E19+E20+E21+E22+E23+E24</f>
        <v>2830</v>
      </c>
      <c r="F26" s="24">
        <f>F5+F6+F7+F8+F9+F10+F11+F12+F13+F14+F15+F16+F17+F18+F19+F20+F21+F22+F23+F24</f>
        <v>15</v>
      </c>
      <c r="G26" s="24">
        <f>G5+G6+G7+G8+G9+G10+G11+G12+G13+G14+G15+G16+G17+G18+G19+G20+G21+G22+G23+G24</f>
        <v>764</v>
      </c>
      <c r="H26" s="24">
        <f>H5+H6+H7+H8+H9+H10+H11+H12+H13+H14+H15+H16+H17+H18+H19+H20+H21+H22+H23+H24</f>
        <v>571</v>
      </c>
      <c r="I26" s="18"/>
      <c r="J26" s="18"/>
      <c r="K26" s="95"/>
    </row>
    <row r="27" spans="1:21">
      <c r="A27" s="18" t="str">
        <f t="shared" si="0"/>
        <v>R</v>
      </c>
      <c r="B27" s="18"/>
      <c r="C27" s="21"/>
      <c r="D27" s="18"/>
      <c r="E27" s="18"/>
      <c r="F27" s="18"/>
      <c r="G27" s="18"/>
      <c r="H27" s="18"/>
      <c r="I27" s="18"/>
      <c r="J27" s="18"/>
      <c r="K27" s="18"/>
    </row>
    <row r="28" spans="1:21">
      <c r="A28" s="18" t="str">
        <f t="shared" si="0"/>
        <v>C</v>
      </c>
      <c r="B28" s="18"/>
      <c r="C28" s="18"/>
      <c r="D28" s="18"/>
      <c r="E28" s="18"/>
      <c r="F28" s="18"/>
      <c r="G28" s="18"/>
      <c r="H28" s="18"/>
      <c r="I28" s="19"/>
      <c r="J28" s="18"/>
      <c r="K28" s="18"/>
    </row>
    <row r="29" spans="1:21">
      <c r="A29" s="18" t="str">
        <f t="shared" si="0"/>
        <v>L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</row>
    <row r="30" spans="1:21">
      <c r="A30" s="18" t="str">
        <f t="shared" si="0"/>
        <v>D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</row>
    <row r="31" spans="1:21">
      <c r="A31" s="18" t="str">
        <f t="shared" si="0"/>
        <v>W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</row>
    <row r="32" spans="1:21">
      <c r="A32" s="18" t="str">
        <f t="shared" si="0"/>
        <v>D</v>
      </c>
      <c r="B32" s="18"/>
      <c r="C32" s="18"/>
      <c r="D32" s="18"/>
      <c r="E32" s="18"/>
      <c r="F32" s="18"/>
      <c r="G32" s="18"/>
      <c r="H32" s="18"/>
      <c r="I32" s="18"/>
      <c r="J32" s="18"/>
      <c r="K32" s="18"/>
    </row>
    <row r="33" spans="1:11">
      <c r="A33" s="18" t="str">
        <f t="shared" si="0"/>
        <v>R</v>
      </c>
      <c r="B33" s="18"/>
      <c r="C33" s="18"/>
      <c r="D33" s="18"/>
      <c r="E33" s="18"/>
      <c r="F33" s="18"/>
      <c r="G33" s="18"/>
      <c r="H33" s="18"/>
      <c r="I33" s="18"/>
      <c r="J33" s="18"/>
      <c r="K33" s="18"/>
    </row>
    <row r="34" spans="1:11">
      <c r="A34" s="18" t="str">
        <f t="shared" si="0"/>
        <v>D</v>
      </c>
      <c r="B34" s="18"/>
      <c r="C34" s="18"/>
      <c r="D34" s="18"/>
      <c r="E34" s="18"/>
      <c r="F34" s="18"/>
      <c r="G34" s="18"/>
      <c r="H34" s="18"/>
      <c r="I34" s="18"/>
      <c r="J34" s="18"/>
      <c r="K34" s="18"/>
    </row>
    <row r="35" spans="1:11">
      <c r="A35" s="18" t="str">
        <f t="shared" si="0"/>
        <v>R</v>
      </c>
      <c r="B35" s="18"/>
      <c r="C35" s="18"/>
      <c r="D35" s="18"/>
      <c r="E35" s="18"/>
      <c r="F35" s="18"/>
      <c r="G35" s="18"/>
      <c r="H35" s="18"/>
      <c r="I35" s="18"/>
      <c r="J35" s="18"/>
      <c r="K35" s="18"/>
    </row>
    <row r="36" spans="1:11">
      <c r="A36" s="18" t="str">
        <f t="shared" si="0"/>
        <v>F</v>
      </c>
      <c r="B36" s="18"/>
      <c r="C36" s="18"/>
      <c r="D36" s="18"/>
      <c r="E36" s="18"/>
      <c r="F36" s="18"/>
      <c r="G36" s="18"/>
      <c r="H36" s="18"/>
      <c r="I36" s="18"/>
      <c r="J36" s="18"/>
      <c r="K36" s="18"/>
    </row>
    <row r="37" spans="1:11">
      <c r="A37" s="18" t="str">
        <f t="shared" si="0"/>
        <v>D</v>
      </c>
      <c r="B37" s="18"/>
      <c r="C37" s="18"/>
      <c r="D37" s="18"/>
      <c r="E37" s="18"/>
      <c r="F37" s="18"/>
      <c r="G37" s="18"/>
      <c r="H37" s="18"/>
      <c r="I37" s="18"/>
      <c r="J37" s="18"/>
      <c r="K37" s="18"/>
    </row>
    <row r="38" spans="1:11">
      <c r="A38" s="18" t="str">
        <f t="shared" si="0"/>
        <v>I</v>
      </c>
      <c r="B38" s="18"/>
      <c r="C38" s="18"/>
      <c r="D38" s="18"/>
      <c r="E38" s="18"/>
      <c r="F38" s="18"/>
      <c r="G38" s="18"/>
      <c r="H38" s="18"/>
      <c r="I38" s="18"/>
      <c r="J38" s="18"/>
      <c r="K38" s="18"/>
    </row>
    <row r="39" spans="1:11">
      <c r="A39" s="18" t="str">
        <f t="shared" si="0"/>
        <v>E</v>
      </c>
      <c r="B39" s="18"/>
      <c r="C39" s="18"/>
      <c r="D39" s="18"/>
      <c r="E39" s="18"/>
      <c r="F39" s="18"/>
      <c r="G39" s="18"/>
      <c r="H39" s="18"/>
      <c r="I39" s="18"/>
      <c r="J39" s="18"/>
      <c r="K39" s="18"/>
    </row>
    <row r="40" spans="1:11">
      <c r="A40" s="18" t="str">
        <f t="shared" si="0"/>
        <v>F</v>
      </c>
      <c r="B40" s="18"/>
      <c r="C40" s="18"/>
      <c r="D40" s="18"/>
      <c r="E40" s="18"/>
      <c r="F40" s="18"/>
      <c r="G40" s="18"/>
      <c r="H40" s="18"/>
      <c r="I40" s="18"/>
      <c r="J40" s="18"/>
      <c r="K40" s="18"/>
    </row>
    <row r="41" spans="1:11">
      <c r="A41" s="18" t="str">
        <f t="shared" si="0"/>
        <v>A</v>
      </c>
      <c r="B41" s="18"/>
      <c r="C41" s="18"/>
      <c r="D41" s="18"/>
      <c r="E41" s="18"/>
      <c r="F41" s="18"/>
      <c r="G41" s="18"/>
      <c r="H41" s="18"/>
      <c r="I41" s="18"/>
      <c r="J41" s="18"/>
      <c r="K41" s="18"/>
    </row>
    <row r="42" spans="1:11">
      <c r="A42" s="18" t="str">
        <f t="shared" si="0"/>
        <v>L</v>
      </c>
      <c r="B42" s="18"/>
      <c r="C42" s="18"/>
      <c r="D42" s="18"/>
      <c r="E42" s="18"/>
      <c r="F42" s="18"/>
      <c r="G42" s="18"/>
      <c r="H42" s="18"/>
      <c r="I42" s="18"/>
      <c r="J42" s="18"/>
      <c r="K42" s="18"/>
    </row>
    <row r="43" spans="1:11">
      <c r="A43" s="18" t="str">
        <f t="shared" si="0"/>
        <v>E</v>
      </c>
      <c r="B43" s="18"/>
      <c r="C43" s="18"/>
      <c r="D43" s="18"/>
      <c r="E43" s="18"/>
      <c r="F43" s="18"/>
      <c r="G43" s="18"/>
      <c r="H43" s="18"/>
      <c r="I43" s="18"/>
      <c r="J43" s="18"/>
      <c r="K43" s="18"/>
    </row>
    <row r="44" spans="1:11">
      <c r="A44" s="18" t="str">
        <f t="shared" si="0"/>
        <v>N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</row>
    <row r="45" spans="1:11">
      <c r="A45" s="18" t="str">
        <f t="shared" si="0"/>
        <v>G</v>
      </c>
      <c r="B45" s="18"/>
      <c r="C45" s="18"/>
      <c r="D45" s="18"/>
      <c r="E45" s="18"/>
      <c r="F45" s="18"/>
      <c r="G45" s="18"/>
      <c r="H45" s="18"/>
      <c r="I45" s="18"/>
      <c r="J45" s="18"/>
      <c r="K45" s="18"/>
    </row>
    <row r="46" spans="1:11">
      <c r="A46" s="18" t="str">
        <f t="shared" si="0"/>
        <v>T</v>
      </c>
      <c r="B46" s="18"/>
      <c r="C46" s="18"/>
      <c r="D46" s="18"/>
      <c r="E46" s="18"/>
      <c r="F46" s="18"/>
      <c r="G46" s="18"/>
      <c r="H46" s="18"/>
      <c r="I46" s="18"/>
      <c r="J46" s="18"/>
      <c r="K46" s="18"/>
    </row>
    <row r="47" spans="1:11">
      <c r="A47" s="18" t="str">
        <f t="shared" si="0"/>
        <v>T</v>
      </c>
      <c r="B47" s="18"/>
      <c r="C47" s="18"/>
      <c r="D47" s="18"/>
      <c r="E47" s="18"/>
      <c r="F47" s="18"/>
      <c r="G47" s="18"/>
      <c r="H47" s="18"/>
      <c r="I47" s="18"/>
      <c r="J47" s="18"/>
      <c r="K47" s="18"/>
    </row>
    <row r="48" spans="1:11">
      <c r="A48" s="18" t="str">
        <f t="shared" si="0"/>
        <v>Y</v>
      </c>
      <c r="B48" s="18"/>
      <c r="C48" s="18"/>
      <c r="D48" s="18"/>
      <c r="E48" s="18"/>
      <c r="F48" s="18"/>
      <c r="G48" s="18"/>
      <c r="H48" s="18"/>
      <c r="I48" s="18"/>
      <c r="J48" s="18"/>
      <c r="K48" s="18"/>
    </row>
    <row r="49" spans="1:11">
      <c r="A49" s="18" t="str">
        <f t="shared" si="0"/>
        <v>N</v>
      </c>
      <c r="B49" s="18"/>
      <c r="C49" s="18"/>
      <c r="D49" s="18"/>
      <c r="E49" s="18"/>
      <c r="F49" s="18"/>
      <c r="G49" s="18"/>
      <c r="H49" s="18"/>
      <c r="I49" s="18"/>
      <c r="J49" s="18"/>
      <c r="K49" s="18"/>
    </row>
    <row r="50" spans="1:11">
      <c r="A50" s="18" t="str">
        <f t="shared" si="0"/>
        <v>S</v>
      </c>
      <c r="B50" s="18"/>
      <c r="C50" s="18"/>
      <c r="D50" s="18"/>
      <c r="E50" s="18"/>
      <c r="F50" s="18"/>
      <c r="G50" s="18"/>
      <c r="H50" s="18"/>
      <c r="I50" s="18"/>
      <c r="J50" s="18"/>
      <c r="K50" s="18"/>
    </row>
    <row r="51" spans="1:11">
      <c r="A51" s="18" t="str">
        <f t="shared" si="0"/>
        <v>F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</row>
    <row r="52" spans="1:11">
      <c r="A52" s="18" t="str">
        <f t="shared" si="0"/>
        <v>L</v>
      </c>
      <c r="B52" s="18"/>
      <c r="C52" s="18"/>
      <c r="D52" s="18"/>
      <c r="E52" s="18"/>
      <c r="F52" s="18"/>
      <c r="G52" s="18"/>
      <c r="H52" s="18"/>
      <c r="I52" s="18"/>
      <c r="J52" s="18"/>
      <c r="K52" s="18"/>
    </row>
    <row r="53" spans="1:11">
      <c r="A53" s="18" t="str">
        <f t="shared" si="0"/>
        <v>I</v>
      </c>
      <c r="B53" s="18"/>
      <c r="C53" s="18"/>
      <c r="D53" s="18"/>
      <c r="E53" s="18"/>
      <c r="F53" s="18"/>
      <c r="G53" s="18"/>
      <c r="H53" s="18"/>
      <c r="I53" s="18"/>
      <c r="J53" s="18"/>
      <c r="K53" s="18"/>
    </row>
    <row r="54" spans="1:11">
      <c r="A54" s="18" t="str">
        <f t="shared" si="0"/>
        <v>K</v>
      </c>
      <c r="B54" s="18"/>
      <c r="C54" s="18"/>
      <c r="D54" s="18"/>
      <c r="E54" s="18"/>
      <c r="F54" s="18"/>
      <c r="G54" s="18"/>
      <c r="H54" s="18"/>
      <c r="I54" s="18"/>
      <c r="J54" s="18"/>
      <c r="K54" s="18"/>
    </row>
    <row r="55" spans="1:11">
      <c r="A55" s="18" t="str">
        <f t="shared" si="0"/>
        <v>G</v>
      </c>
      <c r="B55" s="18"/>
      <c r="C55" s="18"/>
      <c r="D55" s="18"/>
      <c r="E55" s="18"/>
      <c r="F55" s="18"/>
      <c r="G55" s="18"/>
      <c r="H55" s="18"/>
      <c r="I55" s="18"/>
      <c r="J55" s="18"/>
      <c r="K55" s="18"/>
    </row>
    <row r="56" spans="1:11">
      <c r="A56" s="18" t="str">
        <f t="shared" si="0"/>
        <v>E</v>
      </c>
      <c r="B56" s="18"/>
      <c r="C56" s="18"/>
      <c r="D56" s="18"/>
      <c r="E56" s="18"/>
      <c r="F56" s="18"/>
      <c r="G56" s="18"/>
      <c r="H56" s="18"/>
      <c r="I56" s="18"/>
      <c r="J56" s="18"/>
      <c r="K56" s="18"/>
    </row>
    <row r="57" spans="1:11">
      <c r="A57" s="18" t="str">
        <f t="shared" si="0"/>
        <v>R</v>
      </c>
      <c r="B57" s="18"/>
      <c r="C57" s="18"/>
      <c r="D57" s="18"/>
      <c r="E57" s="18"/>
      <c r="F57" s="18"/>
      <c r="G57" s="18"/>
      <c r="H57" s="18"/>
      <c r="I57" s="18"/>
      <c r="J57" s="18"/>
      <c r="K57" s="18"/>
    </row>
    <row r="58" spans="1:11">
      <c r="A58" s="18" t="str">
        <f t="shared" si="0"/>
        <v>I</v>
      </c>
      <c r="B58" s="18"/>
      <c r="C58" s="18"/>
      <c r="D58" s="18"/>
      <c r="E58" s="18"/>
      <c r="F58" s="18"/>
      <c r="G58" s="18"/>
      <c r="H58" s="18"/>
      <c r="I58" s="18"/>
      <c r="J58" s="18"/>
      <c r="K58" s="18"/>
    </row>
    <row r="59" spans="1:11">
      <c r="A59" s="18" t="str">
        <f t="shared" si="0"/>
        <v>A</v>
      </c>
      <c r="B59" s="18"/>
      <c r="C59" s="18"/>
      <c r="D59" s="18"/>
      <c r="E59" s="18"/>
      <c r="F59" s="18"/>
      <c r="G59" s="18"/>
      <c r="H59" s="18"/>
      <c r="I59" s="18"/>
      <c r="J59" s="18"/>
      <c r="K59" s="18"/>
    </row>
    <row r="60" spans="1:11">
      <c r="A60" s="18" t="str">
        <f t="shared" si="0"/>
        <v>L</v>
      </c>
      <c r="B60" s="18"/>
      <c r="C60" s="18"/>
      <c r="D60" s="18"/>
      <c r="E60" s="18"/>
      <c r="F60" s="18"/>
      <c r="G60" s="18"/>
      <c r="H60" s="18"/>
      <c r="I60" s="18"/>
      <c r="J60" s="18"/>
      <c r="K60" s="18"/>
    </row>
    <row r="61" spans="1:11">
      <c r="A61" s="18" t="str">
        <f t="shared" si="0"/>
        <v>V</v>
      </c>
      <c r="B61" s="18"/>
      <c r="C61" s="18"/>
      <c r="D61" s="18"/>
      <c r="E61" s="18"/>
      <c r="F61" s="18"/>
      <c r="G61" s="18"/>
      <c r="H61" s="18"/>
      <c r="I61" s="18"/>
      <c r="J61" s="18"/>
      <c r="K61" s="18"/>
    </row>
    <row r="62" spans="1:11">
      <c r="A62" s="18" t="str">
        <f t="shared" si="0"/>
        <v>D</v>
      </c>
      <c r="B62" s="18"/>
      <c r="C62" s="18"/>
      <c r="D62" s="18"/>
      <c r="E62" s="18"/>
      <c r="F62" s="18"/>
      <c r="G62" s="18"/>
      <c r="H62" s="18"/>
      <c r="I62" s="18"/>
      <c r="J62" s="18"/>
      <c r="K62" s="18"/>
    </row>
    <row r="63" spans="1:11">
      <c r="A63" s="18" t="str">
        <f t="shared" si="0"/>
        <v>T</v>
      </c>
      <c r="B63" s="18"/>
      <c r="C63" s="18"/>
      <c r="D63" s="18"/>
      <c r="E63" s="18"/>
      <c r="F63" s="18"/>
      <c r="G63" s="18"/>
      <c r="H63" s="18"/>
      <c r="I63" s="18"/>
      <c r="J63" s="18"/>
      <c r="K63" s="18"/>
    </row>
    <row r="64" spans="1:11">
      <c r="A64" s="18" t="str">
        <f t="shared" si="0"/>
        <v>S</v>
      </c>
      <c r="B64" s="18"/>
      <c r="C64" s="18"/>
      <c r="D64" s="18"/>
      <c r="E64" s="18"/>
      <c r="F64" s="18"/>
      <c r="G64" s="18"/>
      <c r="H64" s="18"/>
      <c r="I64" s="18"/>
      <c r="J64" s="18"/>
      <c r="K64" s="18"/>
    </row>
    <row r="65" spans="1:11">
      <c r="A65" s="18" t="str">
        <f t="shared" ref="A65:A128" si="2">MID($C$1,ROW(),1)</f>
        <v>H</v>
      </c>
      <c r="B65" s="18"/>
      <c r="C65" s="18"/>
      <c r="D65" s="18"/>
      <c r="E65" s="18"/>
      <c r="F65" s="18"/>
      <c r="G65" s="18"/>
      <c r="H65" s="18"/>
      <c r="I65" s="18"/>
      <c r="J65" s="18"/>
      <c r="K65" s="18"/>
    </row>
    <row r="66" spans="1:11">
      <c r="A66" s="18" t="str">
        <f t="shared" si="2"/>
        <v>A</v>
      </c>
      <c r="B66" s="18"/>
      <c r="C66" s="18"/>
      <c r="D66" s="18"/>
      <c r="E66" s="18"/>
      <c r="F66" s="18"/>
      <c r="G66" s="18"/>
      <c r="H66" s="18"/>
      <c r="I66" s="18"/>
      <c r="J66" s="18"/>
      <c r="K66" s="18"/>
    </row>
    <row r="67" spans="1:11">
      <c r="A67" s="18" t="str">
        <f t="shared" si="2"/>
        <v>K</v>
      </c>
      <c r="B67" s="18"/>
      <c r="C67" s="18"/>
      <c r="D67" s="18"/>
      <c r="E67" s="18"/>
      <c r="F67" s="18"/>
      <c r="G67" s="18"/>
      <c r="H67" s="18"/>
      <c r="I67" s="18"/>
      <c r="J67" s="18"/>
      <c r="K67" s="18"/>
    </row>
    <row r="68" spans="1:11">
      <c r="A68" s="18" t="str">
        <f t="shared" si="2"/>
        <v>F</v>
      </c>
      <c r="B68" s="18"/>
      <c r="C68" s="18"/>
      <c r="D68" s="18"/>
      <c r="E68" s="18"/>
      <c r="F68" s="18"/>
      <c r="G68" s="18"/>
      <c r="H68" s="18"/>
      <c r="I68" s="18"/>
      <c r="J68" s="18"/>
      <c r="K68" s="18"/>
    </row>
    <row r="69" spans="1:11">
      <c r="A69" s="18" t="str">
        <f t="shared" si="2"/>
        <v>G</v>
      </c>
      <c r="B69" s="18"/>
      <c r="C69" s="18"/>
      <c r="D69" s="18"/>
      <c r="E69" s="18"/>
      <c r="F69" s="18"/>
      <c r="G69" s="18"/>
      <c r="H69" s="18"/>
      <c r="I69" s="18"/>
      <c r="J69" s="18"/>
      <c r="K69" s="18"/>
    </row>
    <row r="70" spans="1:11">
      <c r="A70" s="18" t="str">
        <f t="shared" si="2"/>
        <v>D</v>
      </c>
      <c r="B70" s="18"/>
      <c r="C70" s="18"/>
      <c r="D70" s="18"/>
      <c r="E70" s="18"/>
      <c r="F70" s="18"/>
      <c r="G70" s="18"/>
      <c r="H70" s="18"/>
      <c r="I70" s="18"/>
      <c r="J70" s="18"/>
      <c r="K70" s="18"/>
    </row>
    <row r="71" spans="1:11">
      <c r="A71" s="18" t="str">
        <f t="shared" si="2"/>
        <v>R</v>
      </c>
      <c r="B71" s="18"/>
      <c r="C71" s="18"/>
      <c r="D71" s="18"/>
      <c r="E71" s="18"/>
      <c r="F71" s="18"/>
      <c r="G71" s="18"/>
      <c r="H71" s="18"/>
      <c r="I71" s="18"/>
      <c r="J71" s="18"/>
      <c r="K71" s="18"/>
    </row>
    <row r="72" spans="1:11">
      <c r="A72" s="18" t="str">
        <f t="shared" si="2"/>
        <v>Y</v>
      </c>
      <c r="B72" s="18"/>
      <c r="C72" s="18"/>
      <c r="D72" s="18"/>
      <c r="E72" s="18"/>
      <c r="F72" s="18"/>
      <c r="G72" s="18"/>
      <c r="H72" s="18"/>
      <c r="I72" s="18"/>
      <c r="J72" s="18"/>
      <c r="K72" s="18"/>
    </row>
    <row r="73" spans="1:11">
      <c r="A73" s="18" t="str">
        <f t="shared" si="2"/>
        <v>L</v>
      </c>
      <c r="B73" s="18"/>
      <c r="C73" s="18"/>
      <c r="D73" s="18"/>
      <c r="E73" s="18"/>
      <c r="F73" s="18"/>
      <c r="G73" s="18"/>
      <c r="H73" s="18"/>
      <c r="I73" s="18"/>
      <c r="J73" s="18"/>
      <c r="K73" s="18"/>
    </row>
    <row r="74" spans="1:11">
      <c r="A74" s="18" t="str">
        <f t="shared" si="2"/>
        <v>E</v>
      </c>
      <c r="B74" s="18"/>
      <c r="C74" s="18"/>
      <c r="D74" s="18"/>
      <c r="E74" s="18"/>
      <c r="F74" s="18"/>
      <c r="G74" s="18"/>
      <c r="H74" s="18"/>
      <c r="I74" s="18"/>
      <c r="J74" s="18"/>
      <c r="K74" s="18"/>
    </row>
    <row r="75" spans="1:11">
      <c r="A75" s="18" t="str">
        <f t="shared" si="2"/>
        <v>Q</v>
      </c>
      <c r="B75" s="18"/>
      <c r="C75" s="18"/>
      <c r="D75" s="18"/>
      <c r="E75" s="18"/>
      <c r="F75" s="18"/>
      <c r="G75" s="18"/>
      <c r="H75" s="18"/>
      <c r="I75" s="18"/>
      <c r="J75" s="18"/>
      <c r="K75" s="18"/>
    </row>
    <row r="76" spans="1:11">
      <c r="A76" s="18" t="str">
        <f t="shared" si="2"/>
        <v>L</v>
      </c>
      <c r="B76" s="18"/>
      <c r="C76" s="18"/>
      <c r="D76" s="18"/>
      <c r="E76" s="18"/>
      <c r="F76" s="18"/>
      <c r="G76" s="18"/>
      <c r="H76" s="18"/>
      <c r="I76" s="18"/>
      <c r="J76" s="18"/>
      <c r="K76" s="18"/>
    </row>
    <row r="77" spans="1:11">
      <c r="A77" s="18" t="str">
        <f t="shared" si="2"/>
        <v>W</v>
      </c>
      <c r="B77" s="18"/>
      <c r="C77" s="18"/>
      <c r="D77" s="18"/>
      <c r="E77" s="18"/>
      <c r="F77" s="18"/>
      <c r="G77" s="18"/>
      <c r="H77" s="18"/>
      <c r="I77" s="18"/>
      <c r="J77" s="18"/>
      <c r="K77" s="18"/>
    </row>
    <row r="78" spans="1:11">
      <c r="A78" s="18" t="str">
        <f t="shared" si="2"/>
        <v>Q</v>
      </c>
      <c r="B78" s="18"/>
      <c r="C78" s="18"/>
      <c r="D78" s="18"/>
      <c r="E78" s="18"/>
      <c r="F78" s="18"/>
      <c r="G78" s="18"/>
      <c r="H78" s="18"/>
      <c r="I78" s="18"/>
      <c r="J78" s="18"/>
      <c r="K78" s="18"/>
    </row>
    <row r="79" spans="1:11">
      <c r="A79" s="18" t="str">
        <f t="shared" si="2"/>
        <v>L</v>
      </c>
      <c r="B79" s="18"/>
      <c r="C79" s="18"/>
      <c r="D79" s="18"/>
      <c r="E79" s="18"/>
      <c r="F79" s="18"/>
      <c r="G79" s="18"/>
      <c r="H79" s="18"/>
      <c r="I79" s="18"/>
      <c r="J79" s="18"/>
      <c r="K79" s="18"/>
    </row>
    <row r="80" spans="1:11">
      <c r="A80" s="18" t="str">
        <f t="shared" si="2"/>
        <v>V</v>
      </c>
      <c r="B80" s="18"/>
      <c r="C80" s="18"/>
      <c r="D80" s="18"/>
      <c r="E80" s="18"/>
      <c r="F80" s="18"/>
      <c r="G80" s="18"/>
      <c r="H80" s="18"/>
      <c r="I80" s="18"/>
      <c r="J80" s="18"/>
      <c r="K80" s="18"/>
    </row>
    <row r="81" spans="1:11">
      <c r="A81" s="18" t="str">
        <f t="shared" si="2"/>
        <v>N</v>
      </c>
      <c r="B81" s="18"/>
      <c r="C81" s="18"/>
      <c r="D81" s="18"/>
      <c r="E81" s="18"/>
      <c r="F81" s="18"/>
      <c r="G81" s="18"/>
      <c r="H81" s="18"/>
      <c r="I81" s="18"/>
      <c r="J81" s="18"/>
      <c r="K81" s="18"/>
    </row>
    <row r="82" spans="1:11">
      <c r="A82" s="18" t="str">
        <f t="shared" si="2"/>
        <v>P</v>
      </c>
      <c r="B82" s="18"/>
      <c r="C82" s="18"/>
      <c r="D82" s="18"/>
      <c r="E82" s="18"/>
      <c r="F82" s="18"/>
      <c r="G82" s="18"/>
      <c r="H82" s="18"/>
      <c r="I82" s="18"/>
      <c r="J82" s="18"/>
      <c r="K82" s="18"/>
    </row>
    <row r="83" spans="1:11">
      <c r="A83" s="18" t="str">
        <f t="shared" si="2"/>
        <v>S</v>
      </c>
      <c r="B83" s="18"/>
      <c r="C83" s="18"/>
      <c r="D83" s="18"/>
      <c r="E83" s="18"/>
      <c r="F83" s="18"/>
      <c r="G83" s="18"/>
      <c r="H83" s="18"/>
      <c r="I83" s="18"/>
      <c r="J83" s="18"/>
      <c r="K83" s="18"/>
    </row>
    <row r="84" spans="1:11">
      <c r="A84" s="18" t="str">
        <f t="shared" si="2"/>
        <v>D</v>
      </c>
      <c r="B84" s="18"/>
      <c r="C84" s="18"/>
      <c r="D84" s="18"/>
      <c r="E84" s="18"/>
      <c r="F84" s="18"/>
      <c r="G84" s="18"/>
      <c r="H84" s="18"/>
      <c r="I84" s="18"/>
      <c r="J84" s="18"/>
      <c r="K84" s="18"/>
    </row>
    <row r="85" spans="1:11">
      <c r="A85" s="18" t="str">
        <f t="shared" si="2"/>
        <v>L</v>
      </c>
      <c r="B85" s="18"/>
      <c r="C85" s="18"/>
      <c r="D85" s="18"/>
      <c r="E85" s="18"/>
      <c r="F85" s="18"/>
      <c r="G85" s="18"/>
      <c r="H85" s="18"/>
      <c r="I85" s="18"/>
      <c r="J85" s="18"/>
      <c r="K85" s="18"/>
    </row>
    <row r="86" spans="1:11">
      <c r="A86" s="18" t="str">
        <f t="shared" si="2"/>
        <v>D</v>
      </c>
      <c r="B86" s="18"/>
      <c r="C86" s="18"/>
      <c r="D86" s="18"/>
      <c r="E86" s="18"/>
      <c r="F86" s="18"/>
      <c r="G86" s="18"/>
      <c r="H86" s="18"/>
      <c r="I86" s="18"/>
      <c r="J86" s="18"/>
      <c r="K86" s="18"/>
    </row>
    <row r="87" spans="1:11">
      <c r="A87" s="18" t="str">
        <f t="shared" si="2"/>
        <v>Y</v>
      </c>
      <c r="B87" s="18"/>
      <c r="C87" s="18"/>
      <c r="D87" s="18"/>
      <c r="E87" s="18"/>
      <c r="F87" s="18"/>
      <c r="G87" s="18"/>
      <c r="H87" s="18"/>
      <c r="I87" s="18"/>
      <c r="J87" s="18"/>
      <c r="K87" s="18"/>
    </row>
    <row r="88" spans="1:11">
      <c r="A88" s="18" t="str">
        <f t="shared" si="2"/>
        <v>L</v>
      </c>
      <c r="B88" s="18"/>
      <c r="C88" s="18"/>
      <c r="D88" s="18"/>
      <c r="E88" s="18"/>
      <c r="F88" s="18"/>
      <c r="G88" s="18"/>
      <c r="H88" s="18"/>
      <c r="I88" s="18"/>
      <c r="J88" s="18"/>
      <c r="K88" s="18"/>
    </row>
    <row r="89" spans="1:11">
      <c r="A89" s="18" t="str">
        <f t="shared" si="2"/>
        <v>I</v>
      </c>
      <c r="B89" s="18"/>
      <c r="C89" s="18"/>
      <c r="D89" s="18"/>
      <c r="E89" s="18"/>
      <c r="F89" s="18"/>
      <c r="G89" s="18"/>
      <c r="H89" s="18"/>
      <c r="I89" s="18"/>
      <c r="J89" s="18"/>
      <c r="K89" s="18"/>
    </row>
    <row r="90" spans="1:11">
      <c r="A90" s="18" t="str">
        <f t="shared" si="2"/>
        <v>V</v>
      </c>
      <c r="B90" s="18"/>
      <c r="C90" s="18"/>
      <c r="D90" s="18"/>
      <c r="E90" s="18"/>
      <c r="F90" s="18"/>
      <c r="G90" s="18"/>
      <c r="H90" s="18"/>
      <c r="I90" s="18"/>
      <c r="J90" s="18"/>
      <c r="K90" s="18"/>
    </row>
    <row r="91" spans="1:11">
      <c r="A91" s="18" t="str">
        <f t="shared" si="2"/>
        <v>S</v>
      </c>
      <c r="B91" s="18"/>
      <c r="C91" s="18"/>
      <c r="D91" s="18"/>
      <c r="E91" s="18"/>
      <c r="F91" s="18"/>
      <c r="G91" s="18"/>
      <c r="H91" s="18"/>
      <c r="I91" s="18"/>
      <c r="J91" s="18"/>
      <c r="K91" s="18"/>
    </row>
    <row r="92" spans="1:11">
      <c r="A92" s="18" t="str">
        <f t="shared" si="2"/>
        <v>H</v>
      </c>
      <c r="B92" s="18"/>
      <c r="C92" s="18"/>
      <c r="D92" s="18"/>
      <c r="E92" s="18"/>
      <c r="F92" s="18"/>
      <c r="G92" s="18"/>
      <c r="H92" s="18"/>
      <c r="I92" s="18"/>
      <c r="J92" s="18"/>
      <c r="K92" s="18"/>
    </row>
    <row r="93" spans="1:11">
      <c r="A93" s="18" t="str">
        <f t="shared" si="2"/>
        <v>T</v>
      </c>
      <c r="B93" s="18"/>
      <c r="C93" s="18"/>
      <c r="D93" s="18"/>
      <c r="E93" s="18"/>
      <c r="F93" s="18"/>
      <c r="G93" s="18"/>
      <c r="H93" s="18"/>
      <c r="I93" s="18"/>
      <c r="J93" s="18"/>
      <c r="K93" s="18"/>
    </row>
    <row r="94" spans="1:11">
      <c r="A94" s="18" t="str">
        <f t="shared" si="2"/>
        <v>E</v>
      </c>
      <c r="B94" s="18"/>
      <c r="C94" s="18"/>
      <c r="D94" s="18"/>
      <c r="E94" s="18"/>
      <c r="F94" s="18"/>
      <c r="G94" s="18"/>
      <c r="H94" s="18"/>
      <c r="I94" s="18"/>
      <c r="J94" s="18"/>
      <c r="K94" s="18"/>
    </row>
    <row r="95" spans="1:11">
      <c r="A95" s="18" t="str">
        <f t="shared" si="2"/>
        <v>P</v>
      </c>
      <c r="B95" s="18"/>
      <c r="C95" s="18"/>
      <c r="D95" s="18"/>
      <c r="E95" s="18"/>
      <c r="F95" s="18"/>
      <c r="G95" s="18"/>
      <c r="H95" s="18"/>
      <c r="I95" s="18"/>
      <c r="J95" s="18"/>
      <c r="K95" s="18"/>
    </row>
    <row r="96" spans="1:11">
      <c r="A96" s="18" t="str">
        <f t="shared" si="2"/>
        <v>D</v>
      </c>
      <c r="B96" s="18"/>
      <c r="C96" s="18"/>
      <c r="D96" s="18"/>
      <c r="E96" s="18"/>
      <c r="F96" s="18"/>
      <c r="G96" s="18"/>
      <c r="H96" s="18"/>
      <c r="I96" s="18"/>
      <c r="J96" s="18"/>
      <c r="K96" s="18"/>
    </row>
    <row r="97" spans="1:11">
      <c r="A97" s="18" t="str">
        <f t="shared" si="2"/>
        <v>H</v>
      </c>
      <c r="B97" s="18"/>
      <c r="C97" s="18"/>
      <c r="D97" s="18"/>
      <c r="E97" s="18"/>
      <c r="F97" s="18"/>
      <c r="G97" s="18"/>
      <c r="H97" s="18"/>
      <c r="I97" s="18"/>
      <c r="J97" s="18"/>
      <c r="K97" s="18"/>
    </row>
    <row r="98" spans="1:11">
      <c r="A98" s="18" t="str">
        <f t="shared" si="2"/>
        <v>S</v>
      </c>
      <c r="B98" s="18"/>
      <c r="C98" s="18"/>
      <c r="D98" s="18"/>
      <c r="E98" s="18"/>
      <c r="F98" s="18"/>
      <c r="G98" s="18"/>
      <c r="H98" s="18"/>
      <c r="I98" s="18"/>
      <c r="J98" s="18"/>
      <c r="K98" s="18"/>
    </row>
    <row r="99" spans="1:11">
      <c r="A99" s="18" t="str">
        <f t="shared" si="2"/>
        <v>G</v>
      </c>
      <c r="B99" s="18"/>
      <c r="C99" s="18"/>
      <c r="D99" s="18"/>
      <c r="E99" s="18"/>
      <c r="F99" s="18"/>
      <c r="G99" s="18"/>
      <c r="H99" s="18"/>
      <c r="I99" s="18"/>
      <c r="J99" s="18"/>
      <c r="K99" s="18"/>
    </row>
    <row r="100" spans="1:11">
      <c r="A100" s="18" t="str">
        <f t="shared" si="2"/>
        <v>L</v>
      </c>
      <c r="B100" s="18"/>
      <c r="C100" s="18"/>
      <c r="D100" s="18"/>
      <c r="E100" s="18"/>
      <c r="F100" s="18"/>
      <c r="G100" s="18"/>
      <c r="H100" s="18"/>
      <c r="I100" s="18"/>
      <c r="J100" s="18"/>
      <c r="K100" s="18"/>
    </row>
    <row r="101" spans="1:11">
      <c r="A101" s="18" t="str">
        <f t="shared" si="2"/>
        <v>V</v>
      </c>
      <c r="B101" s="18"/>
      <c r="C101" s="18"/>
      <c r="D101" s="18"/>
      <c r="E101" s="18"/>
      <c r="F101" s="18"/>
      <c r="G101" s="18"/>
      <c r="H101" s="18"/>
      <c r="I101" s="18"/>
      <c r="J101" s="18"/>
      <c r="K101" s="18"/>
    </row>
    <row r="102" spans="1:11">
      <c r="A102" s="18" t="str">
        <f t="shared" si="2"/>
        <v>K</v>
      </c>
      <c r="B102" s="18"/>
      <c r="C102" s="18"/>
      <c r="D102" s="18"/>
      <c r="E102" s="18"/>
      <c r="F102" s="18"/>
      <c r="G102" s="18"/>
      <c r="H102" s="18"/>
      <c r="I102" s="18"/>
      <c r="J102" s="18"/>
      <c r="K102" s="18"/>
    </row>
    <row r="103" spans="1:11">
      <c r="A103" s="18" t="str">
        <f t="shared" si="2"/>
        <v>D</v>
      </c>
      <c r="B103" s="18"/>
      <c r="C103" s="18"/>
      <c r="D103" s="18"/>
      <c r="E103" s="18"/>
      <c r="F103" s="18"/>
      <c r="G103" s="18"/>
      <c r="H103" s="18"/>
      <c r="I103" s="18"/>
      <c r="J103" s="18"/>
      <c r="K103" s="18"/>
    </row>
    <row r="104" spans="1:11">
      <c r="A104" s="18" t="str">
        <f t="shared" si="2"/>
        <v>V</v>
      </c>
      <c r="B104" s="18"/>
      <c r="C104" s="18"/>
      <c r="D104" s="18"/>
      <c r="E104" s="18"/>
      <c r="F104" s="18"/>
      <c r="G104" s="18"/>
      <c r="H104" s="18"/>
      <c r="I104" s="18"/>
      <c r="J104" s="18"/>
      <c r="K104" s="18"/>
    </row>
    <row r="105" spans="1:11">
      <c r="A105" s="18" t="str">
        <f t="shared" si="2"/>
        <v>L</v>
      </c>
      <c r="B105" s="18"/>
      <c r="C105" s="18"/>
      <c r="D105" s="18"/>
      <c r="E105" s="18"/>
      <c r="F105" s="18"/>
      <c r="G105" s="18"/>
      <c r="H105" s="18"/>
      <c r="I105" s="18"/>
      <c r="J105" s="18"/>
      <c r="K105" s="18"/>
    </row>
    <row r="106" spans="1:11">
      <c r="A106" s="18" t="str">
        <f t="shared" si="2"/>
        <v>V</v>
      </c>
      <c r="B106" s="18"/>
      <c r="C106" s="18"/>
      <c r="D106" s="18"/>
      <c r="E106" s="18"/>
      <c r="F106" s="18"/>
      <c r="G106" s="18"/>
      <c r="H106" s="18"/>
      <c r="I106" s="18"/>
      <c r="J106" s="18"/>
      <c r="K106" s="18"/>
    </row>
    <row r="107" spans="1:11">
      <c r="A107" s="18" t="str">
        <f t="shared" si="2"/>
        <v>K</v>
      </c>
      <c r="B107" s="18"/>
      <c r="C107" s="18"/>
      <c r="D107" s="18"/>
      <c r="E107" s="18"/>
      <c r="F107" s="18"/>
      <c r="G107" s="18"/>
      <c r="H107" s="18"/>
      <c r="I107" s="18"/>
      <c r="J107" s="18"/>
      <c r="K107" s="18"/>
    </row>
    <row r="108" spans="1:11">
      <c r="A108" s="18" t="str">
        <f t="shared" si="2"/>
        <v>A</v>
      </c>
      <c r="B108" s="18"/>
      <c r="C108" s="18"/>
      <c r="D108" s="18"/>
      <c r="E108" s="18"/>
      <c r="F108" s="18"/>
      <c r="G108" s="18"/>
      <c r="H108" s="18"/>
      <c r="I108" s="18"/>
      <c r="J108" s="18"/>
      <c r="K108" s="18"/>
    </row>
    <row r="109" spans="1:11">
      <c r="A109" s="18" t="str">
        <f t="shared" si="2"/>
        <v>P</v>
      </c>
      <c r="B109" s="18"/>
      <c r="C109" s="18"/>
      <c r="D109" s="18"/>
      <c r="E109" s="18"/>
      <c r="F109" s="18"/>
      <c r="G109" s="18"/>
      <c r="H109" s="18"/>
      <c r="I109" s="18"/>
      <c r="J109" s="18"/>
      <c r="K109" s="18"/>
    </row>
    <row r="110" spans="1:11">
      <c r="A110" s="18" t="str">
        <f t="shared" si="2"/>
        <v>H</v>
      </c>
      <c r="B110" s="18"/>
      <c r="C110" s="18"/>
      <c r="D110" s="18"/>
      <c r="E110" s="18"/>
      <c r="F110" s="18"/>
      <c r="G110" s="18"/>
      <c r="H110" s="18"/>
      <c r="I110" s="18"/>
      <c r="J110" s="18"/>
      <c r="K110" s="18"/>
    </row>
    <row r="111" spans="1:11">
      <c r="A111" s="18" t="str">
        <f t="shared" si="2"/>
        <v>V</v>
      </c>
      <c r="B111" s="18"/>
      <c r="C111" s="18"/>
      <c r="D111" s="18"/>
      <c r="E111" s="18"/>
      <c r="F111" s="18"/>
      <c r="G111" s="18"/>
      <c r="H111" s="18"/>
      <c r="I111" s="18"/>
      <c r="J111" s="18"/>
      <c r="K111" s="18"/>
    </row>
    <row r="112" spans="1:11">
      <c r="A112" s="18" t="str">
        <f t="shared" si="2"/>
        <v>T</v>
      </c>
      <c r="B112" s="18"/>
      <c r="C112" s="18"/>
      <c r="D112" s="18"/>
      <c r="E112" s="18"/>
      <c r="F112" s="18"/>
      <c r="G112" s="18"/>
      <c r="H112" s="18"/>
      <c r="I112" s="18"/>
      <c r="J112" s="18"/>
      <c r="K112" s="18"/>
    </row>
    <row r="113" spans="1:11">
      <c r="A113" s="18" t="str">
        <f t="shared" si="2"/>
        <v>V</v>
      </c>
      <c r="B113" s="18"/>
      <c r="C113" s="18"/>
      <c r="D113" s="18"/>
      <c r="E113" s="18"/>
      <c r="F113" s="18"/>
      <c r="G113" s="18"/>
      <c r="H113" s="18"/>
      <c r="I113" s="18"/>
      <c r="J113" s="18"/>
      <c r="K113" s="18"/>
    </row>
    <row r="114" spans="1:11">
      <c r="A114" s="18" t="str">
        <f t="shared" si="2"/>
        <v>V</v>
      </c>
      <c r="B114" s="18"/>
      <c r="C114" s="18"/>
      <c r="D114" s="18"/>
      <c r="E114" s="18"/>
      <c r="F114" s="18"/>
      <c r="G114" s="18"/>
      <c r="H114" s="18"/>
      <c r="I114" s="18"/>
      <c r="J114" s="18"/>
      <c r="K114" s="18"/>
    </row>
    <row r="115" spans="1:11">
      <c r="A115" s="18" t="str">
        <f t="shared" si="2"/>
        <v>A</v>
      </c>
      <c r="B115" s="18"/>
      <c r="C115" s="18"/>
      <c r="D115" s="18"/>
      <c r="E115" s="18"/>
      <c r="F115" s="18"/>
      <c r="G115" s="18"/>
      <c r="H115" s="18"/>
      <c r="I115" s="18"/>
      <c r="J115" s="18"/>
      <c r="K115" s="18"/>
    </row>
    <row r="116" spans="1:11">
      <c r="A116" s="18" t="str">
        <f t="shared" si="2"/>
        <v>S</v>
      </c>
      <c r="B116" s="18"/>
      <c r="C116" s="18"/>
      <c r="D116" s="18"/>
      <c r="E116" s="18"/>
      <c r="F116" s="18"/>
      <c r="G116" s="18"/>
      <c r="H116" s="18"/>
      <c r="I116" s="18"/>
      <c r="J116" s="18"/>
      <c r="K116" s="18"/>
    </row>
    <row r="117" spans="1:11">
      <c r="A117" s="18" t="str">
        <f t="shared" si="2"/>
        <v>K</v>
      </c>
      <c r="B117" s="18"/>
      <c r="C117" s="18"/>
      <c r="D117" s="18"/>
      <c r="E117" s="18"/>
      <c r="F117" s="18"/>
      <c r="G117" s="18"/>
      <c r="H117" s="18"/>
      <c r="I117" s="18"/>
      <c r="J117" s="18"/>
      <c r="K117" s="18"/>
    </row>
    <row r="118" spans="1:11">
      <c r="A118" s="18" t="str">
        <f t="shared" si="2"/>
        <v>V</v>
      </c>
      <c r="B118" s="18"/>
      <c r="C118" s="18"/>
      <c r="D118" s="18"/>
      <c r="E118" s="18"/>
      <c r="F118" s="18"/>
      <c r="G118" s="18"/>
      <c r="H118" s="18"/>
      <c r="I118" s="18"/>
      <c r="J118" s="18"/>
      <c r="K118" s="18"/>
    </row>
    <row r="119" spans="1:11">
      <c r="A119" s="18" t="str">
        <f t="shared" si="2"/>
        <v>A</v>
      </c>
      <c r="B119" s="18"/>
      <c r="C119" s="18"/>
      <c r="D119" s="18"/>
      <c r="E119" s="18"/>
      <c r="F119" s="18"/>
      <c r="G119" s="18"/>
      <c r="H119" s="18"/>
      <c r="I119" s="18"/>
      <c r="J119" s="18"/>
      <c r="K119" s="18"/>
    </row>
    <row r="120" spans="1:11">
      <c r="A120" s="18" t="str">
        <f t="shared" si="2"/>
        <v>L</v>
      </c>
      <c r="B120" s="18"/>
      <c r="C120" s="18"/>
      <c r="D120" s="18"/>
      <c r="E120" s="18"/>
      <c r="F120" s="18"/>
      <c r="G120" s="18"/>
      <c r="H120" s="18"/>
      <c r="I120" s="18"/>
      <c r="J120" s="18"/>
      <c r="K120" s="18"/>
    </row>
    <row r="121" spans="1:11">
      <c r="A121" s="18" t="str">
        <f t="shared" si="2"/>
        <v>Q</v>
      </c>
      <c r="B121" s="18"/>
      <c r="C121" s="18"/>
      <c r="D121" s="18"/>
      <c r="E121" s="18"/>
      <c r="F121" s="18"/>
      <c r="G121" s="18"/>
      <c r="H121" s="18"/>
      <c r="I121" s="18"/>
      <c r="J121" s="18"/>
      <c r="K121" s="18"/>
    </row>
    <row r="122" spans="1:11">
      <c r="A122" s="18" t="str">
        <f t="shared" si="2"/>
        <v>F</v>
      </c>
      <c r="B122" s="18"/>
      <c r="C122" s="18"/>
      <c r="D122" s="18"/>
      <c r="E122" s="18"/>
      <c r="F122" s="18"/>
      <c r="G122" s="18"/>
      <c r="H122" s="18"/>
      <c r="I122" s="18"/>
      <c r="J122" s="18"/>
      <c r="K122" s="18"/>
    </row>
    <row r="123" spans="1:11">
      <c r="A123" s="18" t="str">
        <f t="shared" si="2"/>
        <v>L</v>
      </c>
      <c r="B123" s="18"/>
      <c r="C123" s="18"/>
      <c r="D123" s="18"/>
      <c r="E123" s="18"/>
      <c r="F123" s="18"/>
      <c r="G123" s="18"/>
      <c r="H123" s="18"/>
      <c r="I123" s="18"/>
      <c r="J123" s="18"/>
      <c r="K123" s="18"/>
    </row>
    <row r="124" spans="1:11">
      <c r="A124" s="18" t="str">
        <f t="shared" si="2"/>
        <v>G</v>
      </c>
      <c r="B124" s="18"/>
      <c r="C124" s="18"/>
      <c r="D124" s="18"/>
      <c r="E124" s="18"/>
      <c r="F124" s="18"/>
      <c r="G124" s="18"/>
      <c r="H124" s="18"/>
      <c r="I124" s="18"/>
      <c r="J124" s="18"/>
      <c r="K124" s="18"/>
    </row>
    <row r="125" spans="1:11">
      <c r="A125" s="18" t="str">
        <f t="shared" si="2"/>
        <v>D</v>
      </c>
      <c r="B125" s="18"/>
      <c r="C125" s="18"/>
      <c r="D125" s="18"/>
      <c r="E125" s="18"/>
      <c r="F125" s="18"/>
      <c r="G125" s="18"/>
      <c r="H125" s="18"/>
      <c r="I125" s="18"/>
      <c r="J125" s="18"/>
      <c r="K125" s="18"/>
    </row>
    <row r="126" spans="1:11">
      <c r="A126" s="18" t="str">
        <f t="shared" si="2"/>
        <v>L</v>
      </c>
      <c r="B126" s="18"/>
      <c r="C126" s="18"/>
      <c r="D126" s="18"/>
      <c r="E126" s="18"/>
      <c r="F126" s="18"/>
      <c r="G126" s="18"/>
      <c r="H126" s="18"/>
      <c r="I126" s="18"/>
      <c r="J126" s="18"/>
      <c r="K126" s="18"/>
    </row>
    <row r="127" spans="1:11">
      <c r="A127" s="18" t="str">
        <f t="shared" si="2"/>
        <v>I</v>
      </c>
      <c r="B127" s="18"/>
      <c r="C127" s="18"/>
      <c r="D127" s="18"/>
      <c r="E127" s="18"/>
      <c r="F127" s="18"/>
      <c r="G127" s="18"/>
      <c r="H127" s="18"/>
      <c r="I127" s="18"/>
      <c r="J127" s="18"/>
      <c r="K127" s="18"/>
    </row>
    <row r="128" spans="1:11">
      <c r="A128" s="18" t="str">
        <f t="shared" si="2"/>
        <v>H</v>
      </c>
      <c r="B128" s="18"/>
      <c r="C128" s="18"/>
      <c r="D128" s="18"/>
      <c r="E128" s="18"/>
      <c r="F128" s="18"/>
      <c r="G128" s="18"/>
      <c r="H128" s="18"/>
      <c r="I128" s="18"/>
      <c r="J128" s="18"/>
      <c r="K128" s="18"/>
    </row>
    <row r="129" spans="1:11">
      <c r="A129" s="18" t="str">
        <f t="shared" ref="A129:A192" si="3">MID($C$1,ROW(),1)</f>
        <v>Q</v>
      </c>
      <c r="B129" s="18"/>
      <c r="C129" s="18"/>
      <c r="D129" s="18"/>
      <c r="E129" s="18"/>
      <c r="F129" s="18"/>
      <c r="G129" s="18"/>
      <c r="H129" s="18"/>
      <c r="I129" s="18"/>
      <c r="J129" s="18"/>
      <c r="K129" s="18"/>
    </row>
    <row r="130" spans="1:11">
      <c r="A130" s="18" t="str">
        <f t="shared" si="3"/>
        <v>P</v>
      </c>
      <c r="B130" s="18"/>
      <c r="C130" s="18"/>
      <c r="D130" s="18"/>
      <c r="E130" s="18"/>
      <c r="F130" s="18"/>
      <c r="G130" s="18"/>
      <c r="H130" s="18"/>
      <c r="I130" s="18"/>
      <c r="J130" s="18"/>
      <c r="K130" s="18"/>
    </row>
    <row r="131" spans="1:11">
      <c r="A131" s="18" t="str">
        <f t="shared" si="3"/>
        <v>F</v>
      </c>
      <c r="B131" s="18"/>
      <c r="C131" s="18"/>
      <c r="D131" s="18"/>
      <c r="E131" s="18"/>
      <c r="F131" s="18"/>
      <c r="G131" s="18"/>
      <c r="H131" s="18"/>
      <c r="I131" s="18"/>
      <c r="J131" s="18"/>
      <c r="K131" s="18"/>
    </row>
    <row r="132" spans="1:11">
      <c r="A132" s="18" t="str">
        <f t="shared" si="3"/>
        <v>T</v>
      </c>
      <c r="B132" s="18"/>
      <c r="C132" s="18"/>
      <c r="D132" s="18"/>
      <c r="E132" s="18"/>
      <c r="F132" s="18"/>
      <c r="G132" s="18"/>
      <c r="H132" s="18"/>
      <c r="I132" s="18"/>
      <c r="J132" s="18"/>
      <c r="K132" s="18"/>
    </row>
    <row r="133" spans="1:11">
      <c r="A133" s="18" t="str">
        <f t="shared" si="3"/>
        <v>Q</v>
      </c>
      <c r="B133" s="18"/>
      <c r="C133" s="18"/>
      <c r="D133" s="18"/>
      <c r="E133" s="18"/>
      <c r="F133" s="18"/>
      <c r="G133" s="18"/>
      <c r="H133" s="18"/>
      <c r="I133" s="18"/>
      <c r="J133" s="18"/>
      <c r="K133" s="18"/>
    </row>
    <row r="134" spans="1:11">
      <c r="A134" s="18" t="str">
        <f t="shared" si="3"/>
        <v>Q</v>
      </c>
      <c r="B134" s="18"/>
      <c r="C134" s="18"/>
      <c r="D134" s="18"/>
      <c r="E134" s="18"/>
      <c r="F134" s="18"/>
      <c r="G134" s="18"/>
      <c r="H134" s="18"/>
      <c r="I134" s="18"/>
      <c r="J134" s="18"/>
      <c r="K134" s="18"/>
    </row>
    <row r="135" spans="1:11">
      <c r="A135" s="18" t="str">
        <f t="shared" si="3"/>
        <v>Q</v>
      </c>
      <c r="B135" s="18"/>
      <c r="C135" s="18"/>
      <c r="D135" s="18"/>
      <c r="E135" s="18"/>
      <c r="F135" s="18"/>
      <c r="G135" s="18"/>
      <c r="H135" s="18"/>
      <c r="I135" s="18"/>
      <c r="J135" s="18"/>
      <c r="K135" s="18"/>
    </row>
    <row r="136" spans="1:11">
      <c r="A136" s="18" t="str">
        <f t="shared" si="3"/>
        <v>V</v>
      </c>
      <c r="B136" s="18"/>
      <c r="C136" s="18"/>
      <c r="D136" s="18"/>
      <c r="E136" s="18"/>
      <c r="F136" s="18"/>
      <c r="G136" s="18"/>
      <c r="H136" s="18"/>
      <c r="I136" s="18"/>
      <c r="J136" s="18"/>
      <c r="K136" s="18"/>
    </row>
    <row r="137" spans="1:11">
      <c r="A137" s="18" t="str">
        <f t="shared" si="3"/>
        <v>K</v>
      </c>
      <c r="B137" s="18"/>
      <c r="C137" s="18"/>
      <c r="D137" s="18"/>
      <c r="E137" s="18"/>
      <c r="F137" s="18"/>
      <c r="G137" s="18"/>
      <c r="H137" s="18"/>
      <c r="I137" s="18"/>
      <c r="J137" s="18"/>
      <c r="K137" s="18"/>
    </row>
    <row r="138" spans="1:11">
      <c r="A138" s="18" t="str">
        <f t="shared" si="3"/>
        <v>N</v>
      </c>
      <c r="B138" s="18"/>
      <c r="C138" s="18"/>
      <c r="D138" s="18"/>
      <c r="E138" s="18"/>
      <c r="F138" s="18"/>
      <c r="G138" s="18"/>
      <c r="H138" s="18"/>
      <c r="I138" s="18"/>
      <c r="J138" s="18"/>
      <c r="K138" s="18"/>
    </row>
    <row r="139" spans="1:11">
      <c r="A139" s="18" t="str">
        <f t="shared" si="3"/>
        <v>G</v>
      </c>
      <c r="B139" s="18"/>
      <c r="C139" s="18"/>
      <c r="D139" s="18"/>
      <c r="E139" s="18"/>
      <c r="F139" s="18"/>
      <c r="G139" s="18"/>
      <c r="H139" s="18"/>
      <c r="I139" s="18"/>
      <c r="J139" s="18"/>
      <c r="K139" s="18"/>
    </row>
    <row r="140" spans="1:11">
      <c r="A140" s="18" t="str">
        <f t="shared" si="3"/>
        <v>D</v>
      </c>
      <c r="B140" s="18"/>
      <c r="C140" s="18"/>
      <c r="D140" s="18"/>
      <c r="E140" s="18"/>
      <c r="F140" s="18"/>
      <c r="G140" s="18"/>
      <c r="H140" s="18"/>
      <c r="I140" s="18"/>
      <c r="J140" s="18"/>
      <c r="K140" s="18"/>
    </row>
    <row r="141" spans="1:11">
      <c r="A141" s="18" t="str">
        <f t="shared" si="3"/>
        <v>R</v>
      </c>
      <c r="B141" s="18"/>
      <c r="C141" s="18"/>
      <c r="D141" s="18"/>
      <c r="E141" s="18"/>
      <c r="F141" s="18"/>
      <c r="G141" s="18"/>
      <c r="H141" s="18"/>
      <c r="I141" s="18"/>
      <c r="J141" s="18"/>
      <c r="K141" s="18"/>
    </row>
    <row r="142" spans="1:11">
      <c r="A142" s="18" t="str">
        <f t="shared" si="3"/>
        <v>L</v>
      </c>
      <c r="B142" s="18"/>
      <c r="C142" s="18"/>
      <c r="D142" s="18"/>
      <c r="E142" s="18"/>
      <c r="F142" s="18"/>
      <c r="G142" s="18"/>
      <c r="H142" s="18"/>
      <c r="I142" s="18"/>
      <c r="J142" s="18"/>
      <c r="K142" s="18"/>
    </row>
    <row r="143" spans="1:11">
      <c r="A143" s="18" t="str">
        <f t="shared" si="3"/>
        <v>D</v>
      </c>
      <c r="B143" s="18"/>
      <c r="C143" s="18"/>
      <c r="D143" s="18"/>
      <c r="E143" s="18"/>
      <c r="F143" s="18"/>
      <c r="G143" s="18"/>
      <c r="H143" s="18"/>
      <c r="I143" s="18"/>
      <c r="J143" s="18"/>
      <c r="K143" s="18"/>
    </row>
    <row r="144" spans="1:11">
      <c r="A144" s="18" t="str">
        <f t="shared" si="3"/>
        <v>L</v>
      </c>
      <c r="B144" s="18"/>
      <c r="C144" s="18"/>
      <c r="D144" s="18"/>
      <c r="E144" s="18"/>
      <c r="F144" s="18"/>
      <c r="G144" s="18"/>
      <c r="H144" s="18"/>
      <c r="I144" s="18"/>
      <c r="J144" s="18"/>
      <c r="K144" s="18"/>
    </row>
    <row r="145" spans="1:11">
      <c r="A145" s="18" t="str">
        <f t="shared" si="3"/>
        <v>G</v>
      </c>
      <c r="B145" s="18"/>
      <c r="C145" s="18"/>
      <c r="D145" s="18"/>
      <c r="E145" s="18"/>
      <c r="F145" s="18"/>
      <c r="G145" s="18"/>
      <c r="H145" s="18"/>
      <c r="I145" s="18"/>
      <c r="J145" s="18"/>
      <c r="K145" s="18"/>
    </row>
    <row r="146" spans="1:11">
      <c r="A146" s="18" t="str">
        <f t="shared" si="3"/>
        <v>K</v>
      </c>
      <c r="B146" s="18"/>
      <c r="C146" s="18"/>
      <c r="D146" s="18"/>
      <c r="E146" s="18"/>
      <c r="F146" s="18"/>
      <c r="G146" s="18"/>
      <c r="H146" s="18"/>
      <c r="I146" s="18"/>
      <c r="J146" s="18"/>
      <c r="K146" s="18"/>
    </row>
    <row r="147" spans="1:11">
      <c r="A147" s="18" t="str">
        <f t="shared" si="3"/>
        <v>G</v>
      </c>
      <c r="B147" s="18"/>
      <c r="C147" s="18"/>
      <c r="D147" s="18"/>
      <c r="E147" s="18"/>
      <c r="F147" s="18"/>
      <c r="G147" s="18"/>
      <c r="H147" s="18"/>
      <c r="I147" s="18"/>
      <c r="J147" s="18"/>
      <c r="K147" s="18"/>
    </row>
    <row r="148" spans="1:11">
      <c r="A148" s="18" t="str">
        <f t="shared" si="3"/>
        <v>H</v>
      </c>
      <c r="B148" s="18"/>
      <c r="C148" s="18"/>
      <c r="D148" s="18"/>
      <c r="E148" s="18"/>
      <c r="F148" s="18"/>
      <c r="G148" s="18"/>
      <c r="H148" s="18"/>
      <c r="I148" s="18"/>
      <c r="J148" s="18"/>
      <c r="K148" s="18"/>
    </row>
    <row r="149" spans="1:11">
      <c r="A149" s="18" t="str">
        <f t="shared" si="3"/>
        <v>V</v>
      </c>
      <c r="B149" s="18"/>
      <c r="C149" s="18"/>
      <c r="D149" s="18"/>
      <c r="E149" s="18"/>
      <c r="F149" s="18"/>
      <c r="G149" s="18"/>
      <c r="H149" s="18"/>
      <c r="I149" s="18"/>
      <c r="J149" s="18"/>
      <c r="K149" s="18"/>
    </row>
    <row r="150" spans="1:11">
      <c r="A150" s="18" t="str">
        <f t="shared" si="3"/>
        <v>L</v>
      </c>
      <c r="B150" s="18"/>
      <c r="C150" s="18"/>
      <c r="D150" s="18"/>
      <c r="E150" s="18"/>
      <c r="F150" s="18"/>
      <c r="G150" s="18"/>
      <c r="H150" s="18"/>
      <c r="I150" s="18"/>
      <c r="J150" s="18"/>
      <c r="K150" s="18"/>
    </row>
    <row r="151" spans="1:11">
      <c r="A151" s="18" t="str">
        <f t="shared" si="3"/>
        <v>E</v>
      </c>
      <c r="B151" s="18"/>
      <c r="C151" s="18"/>
      <c r="D151" s="18"/>
      <c r="E151" s="18"/>
      <c r="F151" s="18"/>
      <c r="G151" s="18"/>
      <c r="H151" s="18"/>
      <c r="I151" s="18"/>
      <c r="J151" s="18"/>
      <c r="K151" s="18"/>
    </row>
    <row r="152" spans="1:11">
      <c r="A152" s="18" t="str">
        <f t="shared" si="3"/>
        <v>F</v>
      </c>
      <c r="B152" s="18"/>
      <c r="C152" s="18"/>
      <c r="D152" s="18"/>
      <c r="E152" s="18"/>
      <c r="F152" s="18"/>
      <c r="G152" s="18"/>
      <c r="H152" s="18"/>
      <c r="I152" s="18"/>
      <c r="J152" s="18"/>
      <c r="K152" s="18"/>
    </row>
    <row r="153" spans="1:11">
      <c r="A153" s="18" t="str">
        <f t="shared" si="3"/>
        <v>V</v>
      </c>
      <c r="B153" s="18"/>
      <c r="C153" s="18"/>
      <c r="D153" s="18"/>
      <c r="E153" s="18"/>
      <c r="F153" s="18"/>
      <c r="G153" s="18"/>
      <c r="H153" s="18"/>
      <c r="I153" s="18"/>
      <c r="J153" s="18"/>
      <c r="K153" s="18"/>
    </row>
    <row r="154" spans="1:11">
      <c r="A154" s="18" t="str">
        <f t="shared" si="3"/>
        <v>M</v>
      </c>
      <c r="B154" s="18"/>
      <c r="C154" s="18"/>
      <c r="D154" s="18"/>
      <c r="E154" s="18"/>
      <c r="F154" s="18"/>
      <c r="G154" s="18"/>
      <c r="H154" s="18"/>
      <c r="I154" s="18"/>
      <c r="J154" s="18"/>
      <c r="K154" s="18"/>
    </row>
    <row r="155" spans="1:11">
      <c r="A155" s="18" t="str">
        <f t="shared" si="3"/>
        <v>A</v>
      </c>
      <c r="B155" s="18"/>
      <c r="C155" s="18"/>
      <c r="D155" s="18"/>
      <c r="E155" s="18"/>
      <c r="F155" s="18"/>
      <c r="G155" s="18"/>
      <c r="H155" s="18"/>
      <c r="I155" s="18"/>
      <c r="J155" s="18"/>
      <c r="K155" s="18"/>
    </row>
    <row r="156" spans="1:11">
      <c r="A156" s="18" t="str">
        <f t="shared" si="3"/>
        <v>P</v>
      </c>
      <c r="B156" s="18"/>
      <c r="C156" s="18"/>
      <c r="D156" s="18"/>
      <c r="E156" s="18"/>
      <c r="F156" s="18"/>
      <c r="G156" s="18"/>
      <c r="H156" s="18"/>
      <c r="I156" s="18"/>
      <c r="J156" s="18"/>
      <c r="K156" s="18"/>
    </row>
    <row r="157" spans="1:11">
      <c r="A157" s="18" t="str">
        <f t="shared" si="3"/>
        <v>N</v>
      </c>
      <c r="B157" s="18"/>
      <c r="C157" s="18"/>
      <c r="D157" s="18"/>
      <c r="E157" s="18"/>
      <c r="F157" s="18"/>
      <c r="G157" s="18"/>
      <c r="H157" s="18"/>
      <c r="I157" s="18"/>
      <c r="J157" s="18"/>
      <c r="K157" s="18"/>
    </row>
    <row r="158" spans="1:11">
      <c r="A158" s="18" t="str">
        <f t="shared" si="3"/>
        <v>L</v>
      </c>
      <c r="B158" s="18"/>
      <c r="C158" s="18"/>
      <c r="D158" s="18"/>
      <c r="E158" s="18"/>
      <c r="F158" s="18"/>
      <c r="G158" s="18"/>
      <c r="H158" s="18"/>
      <c r="I158" s="18"/>
      <c r="J158" s="18"/>
      <c r="K158" s="18"/>
    </row>
    <row r="159" spans="1:11">
      <c r="A159" s="18" t="str">
        <f t="shared" si="3"/>
        <v>H</v>
      </c>
      <c r="B159" s="18"/>
      <c r="C159" s="18"/>
      <c r="D159" s="18"/>
      <c r="E159" s="18"/>
      <c r="F159" s="18"/>
      <c r="G159" s="18"/>
      <c r="H159" s="18"/>
      <c r="I159" s="18"/>
      <c r="J159" s="18"/>
      <c r="K159" s="18"/>
    </row>
    <row r="160" spans="1:11">
      <c r="A160" s="18" t="str">
        <f t="shared" si="3"/>
        <v>W</v>
      </c>
      <c r="B160" s="18"/>
      <c r="C160" s="18"/>
      <c r="D160" s="18"/>
      <c r="E160" s="18"/>
      <c r="F160" s="18"/>
      <c r="G160" s="18"/>
      <c r="H160" s="18"/>
      <c r="I160" s="18"/>
      <c r="J160" s="18"/>
      <c r="K160" s="18"/>
    </row>
    <row r="161" spans="1:11">
      <c r="A161" s="18" t="str">
        <f t="shared" si="3"/>
        <v>P</v>
      </c>
      <c r="B161" s="18"/>
      <c r="C161" s="18"/>
      <c r="D161" s="18"/>
      <c r="E161" s="18"/>
      <c r="F161" s="18"/>
      <c r="G161" s="18"/>
      <c r="H161" s="18"/>
      <c r="I161" s="18"/>
      <c r="J161" s="18"/>
      <c r="K161" s="18"/>
    </row>
    <row r="162" spans="1:11">
      <c r="A162" s="18" t="str">
        <f t="shared" si="3"/>
        <v>D</v>
      </c>
      <c r="B162" s="18"/>
      <c r="C162" s="18"/>
      <c r="D162" s="18"/>
      <c r="E162" s="18"/>
      <c r="F162" s="18"/>
      <c r="G162" s="18"/>
      <c r="H162" s="18"/>
      <c r="I162" s="18"/>
      <c r="J162" s="18"/>
      <c r="K162" s="18"/>
    </row>
    <row r="163" spans="1:11">
      <c r="A163" s="18" t="str">
        <f t="shared" si="3"/>
        <v>T</v>
      </c>
      <c r="B163" s="18"/>
      <c r="C163" s="18"/>
      <c r="D163" s="18"/>
      <c r="E163" s="18"/>
      <c r="F163" s="18"/>
      <c r="G163" s="18"/>
      <c r="H163" s="18"/>
      <c r="I163" s="18"/>
      <c r="J163" s="18"/>
      <c r="K163" s="18"/>
    </row>
    <row r="164" spans="1:11">
      <c r="A164" s="18" t="str">
        <f t="shared" si="3"/>
        <v>I</v>
      </c>
      <c r="B164" s="18"/>
      <c r="C164" s="18"/>
      <c r="D164" s="18"/>
      <c r="E164" s="18"/>
      <c r="F164" s="18"/>
      <c r="G164" s="18"/>
      <c r="H164" s="18"/>
      <c r="I164" s="18"/>
      <c r="J164" s="18"/>
      <c r="K164" s="18"/>
    </row>
    <row r="165" spans="1:11">
      <c r="A165" s="18" t="str">
        <f t="shared" si="3"/>
        <v>L</v>
      </c>
      <c r="B165" s="18"/>
      <c r="C165" s="18"/>
      <c r="D165" s="18"/>
      <c r="E165" s="18"/>
      <c r="F165" s="18"/>
      <c r="G165" s="18"/>
      <c r="H165" s="18"/>
      <c r="I165" s="18"/>
      <c r="J165" s="18"/>
      <c r="K165" s="18"/>
    </row>
    <row r="166" spans="1:11">
      <c r="A166" s="18" t="str">
        <f t="shared" si="3"/>
        <v>T</v>
      </c>
      <c r="B166" s="18"/>
      <c r="C166" s="18"/>
      <c r="D166" s="18"/>
      <c r="E166" s="18"/>
      <c r="F166" s="18"/>
      <c r="G166" s="18"/>
      <c r="H166" s="18"/>
      <c r="I166" s="18"/>
      <c r="J166" s="18"/>
      <c r="K166" s="18"/>
    </row>
    <row r="167" spans="1:11">
      <c r="A167" s="18" t="str">
        <f t="shared" si="3"/>
        <v>F</v>
      </c>
      <c r="B167" s="18"/>
      <c r="C167" s="18"/>
      <c r="D167" s="18"/>
      <c r="E167" s="18"/>
      <c r="F167" s="18"/>
      <c r="G167" s="18"/>
      <c r="H167" s="18"/>
      <c r="I167" s="18"/>
      <c r="J167" s="18"/>
      <c r="K167" s="18"/>
    </row>
    <row r="168" spans="1:11">
      <c r="A168" s="18" t="str">
        <f t="shared" si="3"/>
        <v>D</v>
      </c>
      <c r="B168" s="18"/>
      <c r="C168" s="18"/>
      <c r="D168" s="18"/>
      <c r="E168" s="18"/>
      <c r="F168" s="18"/>
      <c r="G168" s="18"/>
      <c r="H168" s="18"/>
      <c r="I168" s="18"/>
      <c r="J168" s="18"/>
      <c r="K168" s="18"/>
    </row>
    <row r="169" spans="1:11">
      <c r="A169" s="18" t="str">
        <f t="shared" si="3"/>
        <v>H</v>
      </c>
      <c r="B169" s="18"/>
      <c r="C169" s="18"/>
      <c r="D169" s="18"/>
      <c r="E169" s="18"/>
      <c r="F169" s="18"/>
      <c r="G169" s="18"/>
      <c r="H169" s="18"/>
      <c r="I169" s="18"/>
      <c r="J169" s="18"/>
      <c r="K169" s="18"/>
    </row>
    <row r="170" spans="1:11">
      <c r="A170" s="18" t="str">
        <f t="shared" si="3"/>
        <v>G</v>
      </c>
      <c r="B170" s="18"/>
      <c r="C170" s="18"/>
      <c r="D170" s="18"/>
      <c r="E170" s="18"/>
      <c r="F170" s="18"/>
      <c r="G170" s="18"/>
      <c r="H170" s="18"/>
      <c r="I170" s="18"/>
      <c r="J170" s="18"/>
      <c r="K170" s="18"/>
    </row>
    <row r="171" spans="1:11">
      <c r="A171" s="18" t="str">
        <f t="shared" si="3"/>
        <v>T</v>
      </c>
      <c r="B171" s="18"/>
      <c r="C171" s="18"/>
      <c r="D171" s="18"/>
      <c r="E171" s="18"/>
      <c r="F171" s="18"/>
      <c r="G171" s="18"/>
      <c r="H171" s="18"/>
      <c r="I171" s="18"/>
      <c r="J171" s="18"/>
      <c r="K171" s="18"/>
    </row>
    <row r="172" spans="1:11">
      <c r="A172" s="18" t="str">
        <f t="shared" si="3"/>
        <v>Q</v>
      </c>
      <c r="B172" s="18"/>
      <c r="C172" s="18"/>
      <c r="D172" s="18"/>
      <c r="E172" s="18"/>
      <c r="F172" s="18"/>
      <c r="G172" s="18"/>
      <c r="H172" s="18"/>
      <c r="I172" s="18"/>
      <c r="J172" s="18"/>
      <c r="K172" s="18"/>
    </row>
    <row r="173" spans="1:11">
      <c r="A173" s="18" t="str">
        <f t="shared" si="3"/>
        <v>T</v>
      </c>
      <c r="B173" s="18"/>
      <c r="C173" s="18"/>
      <c r="D173" s="18"/>
      <c r="E173" s="18"/>
      <c r="F173" s="18"/>
      <c r="G173" s="18"/>
      <c r="H173" s="18"/>
      <c r="I173" s="18"/>
      <c r="J173" s="18"/>
      <c r="K173" s="18"/>
    </row>
    <row r="174" spans="1:11">
      <c r="A174" s="18" t="str">
        <f t="shared" si="3"/>
        <v>L</v>
      </c>
      <c r="B174" s="18"/>
      <c r="C174" s="18"/>
      <c r="D174" s="18"/>
      <c r="E174" s="18"/>
      <c r="F174" s="18"/>
      <c r="G174" s="18"/>
      <c r="H174" s="18"/>
      <c r="I174" s="18"/>
      <c r="J174" s="18"/>
      <c r="K174" s="18"/>
    </row>
    <row r="175" spans="1:11">
      <c r="A175" s="18" t="str">
        <f t="shared" si="3"/>
        <v>F</v>
      </c>
      <c r="B175" s="18"/>
      <c r="C175" s="18"/>
      <c r="D175" s="18"/>
      <c r="E175" s="18"/>
      <c r="F175" s="18"/>
      <c r="G175" s="18"/>
      <c r="H175" s="18"/>
      <c r="I175" s="18"/>
      <c r="J175" s="18"/>
      <c r="K175" s="18"/>
    </row>
    <row r="176" spans="1:11">
      <c r="A176" s="18" t="str">
        <f t="shared" si="3"/>
        <v>T</v>
      </c>
      <c r="B176" s="18"/>
      <c r="C176" s="18"/>
      <c r="D176" s="18"/>
      <c r="E176" s="18"/>
      <c r="F176" s="18"/>
      <c r="G176" s="18"/>
      <c r="H176" s="18"/>
      <c r="I176" s="18"/>
      <c r="J176" s="18"/>
      <c r="K176" s="18"/>
    </row>
    <row r="177" spans="1:11">
      <c r="A177" s="18" t="str">
        <f t="shared" si="3"/>
        <v>C</v>
      </c>
      <c r="B177" s="18"/>
      <c r="C177" s="18"/>
      <c r="D177" s="18"/>
      <c r="E177" s="18"/>
      <c r="F177" s="18"/>
      <c r="G177" s="18"/>
      <c r="H177" s="18"/>
      <c r="I177" s="18"/>
      <c r="J177" s="18"/>
      <c r="K177" s="18"/>
    </row>
    <row r="178" spans="1:11">
      <c r="A178" s="18" t="str">
        <f t="shared" si="3"/>
        <v>D</v>
      </c>
      <c r="B178" s="18"/>
      <c r="C178" s="18"/>
      <c r="D178" s="18"/>
      <c r="E178" s="18"/>
      <c r="F178" s="18"/>
      <c r="G178" s="18"/>
      <c r="H178" s="18"/>
      <c r="I178" s="18"/>
      <c r="J178" s="18"/>
      <c r="K178" s="18"/>
    </row>
    <row r="179" spans="1:11">
      <c r="A179" s="18" t="str">
        <f t="shared" si="3"/>
        <v>V</v>
      </c>
      <c r="B179" s="18"/>
      <c r="C179" s="18"/>
      <c r="D179" s="18"/>
      <c r="E179" s="18"/>
      <c r="F179" s="18"/>
      <c r="G179" s="18"/>
      <c r="H179" s="18"/>
      <c r="I179" s="18"/>
      <c r="J179" s="18"/>
      <c r="K179" s="18"/>
    </row>
    <row r="180" spans="1:11">
      <c r="A180" s="18" t="str">
        <f t="shared" si="3"/>
        <v>F</v>
      </c>
      <c r="B180" s="18"/>
      <c r="C180" s="18"/>
      <c r="D180" s="18"/>
      <c r="E180" s="18"/>
      <c r="F180" s="18"/>
      <c r="G180" s="18"/>
      <c r="H180" s="18"/>
      <c r="I180" s="18"/>
      <c r="J180" s="18"/>
      <c r="K180" s="18"/>
    </row>
    <row r="181" spans="1:11">
      <c r="A181" s="18" t="str">
        <f t="shared" si="3"/>
        <v>G</v>
      </c>
      <c r="B181" s="18"/>
      <c r="C181" s="18"/>
      <c r="D181" s="18"/>
      <c r="E181" s="18"/>
      <c r="F181" s="18"/>
      <c r="G181" s="18"/>
      <c r="H181" s="18"/>
      <c r="I181" s="18"/>
      <c r="J181" s="18"/>
      <c r="K181" s="18"/>
    </row>
    <row r="182" spans="1:11">
      <c r="A182" s="18" t="str">
        <f t="shared" si="3"/>
        <v>A</v>
      </c>
      <c r="B182" s="18"/>
      <c r="C182" s="18"/>
      <c r="D182" s="18"/>
      <c r="E182" s="18"/>
      <c r="F182" s="18"/>
      <c r="G182" s="18"/>
      <c r="H182" s="18"/>
      <c r="I182" s="18"/>
      <c r="J182" s="18"/>
      <c r="K182" s="18"/>
    </row>
    <row r="183" spans="1:11">
      <c r="A183" s="18" t="str">
        <f t="shared" si="3"/>
        <v>H</v>
      </c>
      <c r="B183" s="18"/>
      <c r="C183" s="18"/>
      <c r="D183" s="18"/>
      <c r="E183" s="18"/>
      <c r="F183" s="18"/>
      <c r="G183" s="18"/>
      <c r="H183" s="18"/>
      <c r="I183" s="18"/>
      <c r="J183" s="18"/>
      <c r="K183" s="18"/>
    </row>
    <row r="184" spans="1:11">
      <c r="A184" s="18" t="str">
        <f t="shared" si="3"/>
        <v>F</v>
      </c>
      <c r="B184" s="18"/>
      <c r="C184" s="18"/>
      <c r="D184" s="18"/>
      <c r="E184" s="18"/>
      <c r="F184" s="18"/>
      <c r="G184" s="18"/>
      <c r="H184" s="18"/>
      <c r="I184" s="18"/>
      <c r="J184" s="18"/>
      <c r="K184" s="18"/>
    </row>
    <row r="185" spans="1:11">
      <c r="A185" s="18" t="str">
        <f t="shared" si="3"/>
        <v>C</v>
      </c>
      <c r="B185" s="18"/>
      <c r="C185" s="18"/>
      <c r="D185" s="18"/>
      <c r="E185" s="18"/>
      <c r="F185" s="18"/>
      <c r="G185" s="18"/>
      <c r="H185" s="18"/>
      <c r="I185" s="18"/>
      <c r="J185" s="18"/>
      <c r="K185" s="18"/>
    </row>
    <row r="186" spans="1:11">
      <c r="A186" s="18" t="str">
        <f t="shared" si="3"/>
        <v>N</v>
      </c>
      <c r="B186" s="18"/>
      <c r="C186" s="18"/>
      <c r="D186" s="18"/>
      <c r="E186" s="18"/>
      <c r="F186" s="18"/>
      <c r="G186" s="18"/>
      <c r="H186" s="18"/>
      <c r="I186" s="18"/>
      <c r="J186" s="18"/>
      <c r="K186" s="18"/>
    </row>
    <row r="187" spans="1:11">
      <c r="A187" s="18" t="str">
        <f t="shared" si="3"/>
        <v>D</v>
      </c>
      <c r="B187" s="18"/>
      <c r="C187" s="18"/>
      <c r="D187" s="18"/>
      <c r="E187" s="18"/>
      <c r="F187" s="18"/>
      <c r="G187" s="18"/>
      <c r="H187" s="18"/>
      <c r="I187" s="18"/>
      <c r="J187" s="18"/>
      <c r="K187" s="18"/>
    </row>
    <row r="188" spans="1:11">
      <c r="A188" s="18" t="str">
        <f t="shared" si="3"/>
        <v>D</v>
      </c>
      <c r="B188" s="18"/>
      <c r="C188" s="18"/>
      <c r="D188" s="18"/>
      <c r="E188" s="18"/>
      <c r="F188" s="18"/>
      <c r="G188" s="18"/>
      <c r="H188" s="18"/>
      <c r="I188" s="18"/>
      <c r="J188" s="18"/>
      <c r="K188" s="18"/>
    </row>
    <row r="189" spans="1:11">
      <c r="A189" s="18" t="str">
        <f t="shared" si="3"/>
        <v>P</v>
      </c>
      <c r="B189" s="18"/>
      <c r="C189" s="18"/>
      <c r="D189" s="18"/>
      <c r="E189" s="18"/>
      <c r="F189" s="18"/>
      <c r="G189" s="18"/>
      <c r="H189" s="18"/>
      <c r="I189" s="18"/>
      <c r="J189" s="18"/>
      <c r="K189" s="18"/>
    </row>
    <row r="190" spans="1:11">
      <c r="A190" s="18" t="str">
        <f t="shared" si="3"/>
        <v>F</v>
      </c>
      <c r="B190" s="18"/>
      <c r="C190" s="18"/>
      <c r="D190" s="18"/>
      <c r="E190" s="18"/>
      <c r="F190" s="18"/>
      <c r="G190" s="18"/>
      <c r="H190" s="18"/>
      <c r="I190" s="18"/>
      <c r="J190" s="18"/>
      <c r="K190" s="18"/>
    </row>
    <row r="191" spans="1:11">
      <c r="A191" s="18" t="str">
        <f t="shared" si="3"/>
        <v>D</v>
      </c>
      <c r="B191" s="18"/>
      <c r="C191" s="18"/>
      <c r="D191" s="18"/>
      <c r="E191" s="18"/>
      <c r="F191" s="18"/>
      <c r="G191" s="18"/>
      <c r="H191" s="18"/>
      <c r="I191" s="18"/>
      <c r="J191" s="18"/>
      <c r="K191" s="18"/>
    </row>
    <row r="192" spans="1:11">
      <c r="A192" s="18" t="str">
        <f t="shared" si="3"/>
        <v>S</v>
      </c>
      <c r="B192" s="18"/>
      <c r="C192" s="18"/>
      <c r="D192" s="18"/>
      <c r="E192" s="18"/>
      <c r="F192" s="18"/>
      <c r="G192" s="18"/>
      <c r="H192" s="18"/>
      <c r="I192" s="18"/>
      <c r="J192" s="18"/>
      <c r="K192" s="18"/>
    </row>
    <row r="193" spans="1:11">
      <c r="A193" s="18" t="str">
        <f t="shared" ref="A193:A256" si="4">MID($C$1,ROW(),1)</f>
        <v>E</v>
      </c>
      <c r="B193" s="18"/>
      <c r="C193" s="18"/>
      <c r="D193" s="18"/>
      <c r="E193" s="18"/>
      <c r="F193" s="18"/>
      <c r="G193" s="18"/>
      <c r="H193" s="18"/>
      <c r="I193" s="18"/>
      <c r="J193" s="18"/>
      <c r="K193" s="18"/>
    </row>
    <row r="194" spans="1:11">
      <c r="A194" s="18" t="str">
        <f t="shared" si="4"/>
        <v>P</v>
      </c>
      <c r="B194" s="18"/>
      <c r="C194" s="18"/>
      <c r="D194" s="18"/>
      <c r="E194" s="18"/>
      <c r="F194" s="18"/>
      <c r="G194" s="18"/>
      <c r="H194" s="18"/>
      <c r="I194" s="18"/>
      <c r="J194" s="18"/>
      <c r="K194" s="18"/>
    </row>
    <row r="195" spans="1:11">
      <c r="A195" s="18" t="str">
        <f t="shared" si="4"/>
        <v>E</v>
      </c>
      <c r="B195" s="18"/>
      <c r="C195" s="18"/>
      <c r="D195" s="18"/>
      <c r="E195" s="18"/>
      <c r="F195" s="18"/>
      <c r="G195" s="18"/>
      <c r="H195" s="18"/>
      <c r="I195" s="18"/>
      <c r="J195" s="18"/>
      <c r="K195" s="18"/>
    </row>
    <row r="196" spans="1:11">
      <c r="A196" s="18" t="str">
        <f t="shared" si="4"/>
        <v>L</v>
      </c>
      <c r="B196" s="18"/>
      <c r="C196" s="18"/>
      <c r="D196" s="18"/>
      <c r="E196" s="18"/>
      <c r="F196" s="18"/>
      <c r="G196" s="18"/>
      <c r="H196" s="18"/>
      <c r="I196" s="18"/>
      <c r="J196" s="18"/>
      <c r="K196" s="18"/>
    </row>
    <row r="197" spans="1:11">
      <c r="A197" s="18" t="str">
        <f t="shared" si="4"/>
        <v>L</v>
      </c>
      <c r="B197" s="18"/>
      <c r="C197" s="18"/>
      <c r="D197" s="18"/>
      <c r="E197" s="18"/>
      <c r="F197" s="18"/>
      <c r="G197" s="18"/>
      <c r="H197" s="18"/>
      <c r="I197" s="18"/>
      <c r="J197" s="18"/>
      <c r="K197" s="18"/>
    </row>
    <row r="198" spans="1:11">
      <c r="A198" s="18" t="str">
        <f t="shared" si="4"/>
        <v>A</v>
      </c>
      <c r="B198" s="18"/>
      <c r="C198" s="18"/>
      <c r="D198" s="18"/>
      <c r="E198" s="18"/>
      <c r="F198" s="18"/>
      <c r="G198" s="18"/>
      <c r="H198" s="18"/>
      <c r="I198" s="18"/>
      <c r="J198" s="18"/>
      <c r="K198" s="18"/>
    </row>
    <row r="199" spans="1:11">
      <c r="A199" s="18" t="str">
        <f t="shared" si="4"/>
        <v>P</v>
      </c>
      <c r="B199" s="18"/>
      <c r="C199" s="18"/>
      <c r="D199" s="18"/>
      <c r="E199" s="18"/>
      <c r="F199" s="18"/>
      <c r="G199" s="18"/>
      <c r="H199" s="18"/>
      <c r="I199" s="18"/>
      <c r="J199" s="18"/>
      <c r="K199" s="18"/>
    </row>
    <row r="200" spans="1:11">
      <c r="A200" s="18" t="str">
        <f t="shared" si="4"/>
        <v>D</v>
      </c>
      <c r="B200" s="18"/>
      <c r="C200" s="18"/>
      <c r="D200" s="18"/>
      <c r="E200" s="18"/>
      <c r="F200" s="18"/>
      <c r="G200" s="18"/>
      <c r="H200" s="18"/>
      <c r="I200" s="18"/>
      <c r="J200" s="18"/>
      <c r="K200" s="18"/>
    </row>
    <row r="201" spans="1:11">
      <c r="A201" s="18" t="str">
        <f t="shared" si="4"/>
        <v>F</v>
      </c>
      <c r="B201" s="18"/>
      <c r="C201" s="18"/>
      <c r="D201" s="18"/>
      <c r="E201" s="18"/>
      <c r="F201" s="18"/>
      <c r="G201" s="18"/>
      <c r="H201" s="18"/>
      <c r="I201" s="18"/>
      <c r="J201" s="18"/>
      <c r="K201" s="18"/>
    </row>
    <row r="202" spans="1:11">
      <c r="A202" s="18" t="str">
        <f t="shared" si="4"/>
        <v>K</v>
      </c>
      <c r="B202" s="18"/>
      <c r="C202" s="18"/>
      <c r="D202" s="18"/>
      <c r="E202" s="18"/>
      <c r="F202" s="18"/>
      <c r="G202" s="18"/>
      <c r="H202" s="18"/>
      <c r="I202" s="18"/>
      <c r="J202" s="18"/>
      <c r="K202" s="18"/>
    </row>
    <row r="203" spans="1:11">
      <c r="A203" s="18" t="str">
        <f t="shared" si="4"/>
        <v>F</v>
      </c>
      <c r="B203" s="18"/>
      <c r="C203" s="18"/>
      <c r="D203" s="18"/>
      <c r="E203" s="18"/>
      <c r="F203" s="18"/>
      <c r="G203" s="18"/>
      <c r="H203" s="18"/>
      <c r="I203" s="18"/>
      <c r="J203" s="18"/>
      <c r="K203" s="18"/>
    </row>
    <row r="204" spans="1:11">
      <c r="A204" s="18" t="str">
        <f t="shared" si="4"/>
        <v>Y</v>
      </c>
      <c r="B204" s="18"/>
      <c r="C204" s="18"/>
      <c r="D204" s="18"/>
      <c r="E204" s="18"/>
      <c r="F204" s="18"/>
      <c r="G204" s="18"/>
      <c r="H204" s="18"/>
      <c r="I204" s="18"/>
      <c r="J204" s="18"/>
      <c r="K204" s="18"/>
    </row>
    <row r="205" spans="1:11">
      <c r="A205" s="18" t="str">
        <f t="shared" si="4"/>
        <v>Y</v>
      </c>
      <c r="B205" s="18"/>
      <c r="C205" s="18"/>
      <c r="D205" s="18"/>
      <c r="E205" s="18"/>
      <c r="F205" s="18"/>
      <c r="G205" s="18"/>
      <c r="H205" s="18"/>
      <c r="I205" s="18"/>
      <c r="J205" s="18"/>
      <c r="K205" s="18"/>
    </row>
    <row r="206" spans="1:11">
      <c r="A206" s="18" t="str">
        <f t="shared" si="4"/>
        <v>D</v>
      </c>
      <c r="B206" s="18"/>
      <c r="C206" s="18"/>
      <c r="D206" s="18"/>
      <c r="E206" s="18"/>
      <c r="F206" s="18"/>
      <c r="G206" s="18"/>
      <c r="H206" s="18"/>
      <c r="I206" s="18"/>
      <c r="J206" s="18"/>
      <c r="K206" s="18"/>
    </row>
    <row r="207" spans="1:11">
      <c r="A207" s="18" t="str">
        <f t="shared" si="4"/>
        <v>C</v>
      </c>
      <c r="B207" s="18"/>
      <c r="C207" s="18"/>
      <c r="D207" s="18"/>
      <c r="E207" s="18"/>
      <c r="F207" s="18"/>
      <c r="G207" s="18"/>
      <c r="H207" s="18"/>
      <c r="I207" s="18"/>
      <c r="J207" s="18"/>
      <c r="K207" s="18"/>
    </row>
    <row r="208" spans="1:11">
      <c r="A208" s="18" t="str">
        <f t="shared" si="4"/>
        <v>L</v>
      </c>
      <c r="B208" s="18"/>
      <c r="C208" s="18"/>
      <c r="D208" s="18"/>
      <c r="E208" s="18"/>
      <c r="F208" s="18"/>
      <c r="G208" s="18"/>
      <c r="H208" s="18"/>
      <c r="I208" s="18"/>
      <c r="J208" s="18"/>
      <c r="K208" s="18"/>
    </row>
    <row r="209" spans="1:11">
      <c r="A209" s="18" t="str">
        <f t="shared" si="4"/>
        <v>M</v>
      </c>
      <c r="B209" s="18"/>
      <c r="C209" s="18"/>
      <c r="D209" s="18"/>
      <c r="E209" s="18"/>
      <c r="F209" s="18"/>
      <c r="G209" s="18"/>
      <c r="H209" s="18"/>
      <c r="I209" s="18"/>
      <c r="J209" s="18"/>
      <c r="K209" s="18"/>
    </row>
    <row r="210" spans="1:11">
      <c r="A210" s="18" t="str">
        <f t="shared" si="4"/>
        <v>G</v>
      </c>
      <c r="B210" s="18"/>
      <c r="C210" s="18"/>
      <c r="D210" s="18"/>
      <c r="E210" s="18"/>
      <c r="F210" s="18"/>
      <c r="G210" s="18"/>
      <c r="H210" s="18"/>
      <c r="I210" s="18"/>
      <c r="J210" s="18"/>
      <c r="K210" s="18"/>
    </row>
    <row r="211" spans="1:11">
      <c r="A211" s="18" t="str">
        <f t="shared" si="4"/>
        <v>P</v>
      </c>
      <c r="B211" s="18"/>
      <c r="C211" s="18"/>
      <c r="D211" s="18"/>
      <c r="E211" s="18"/>
      <c r="F211" s="18"/>
      <c r="G211" s="18"/>
      <c r="H211" s="18"/>
      <c r="I211" s="18"/>
      <c r="J211" s="18"/>
      <c r="K211" s="18"/>
    </row>
    <row r="212" spans="1:11">
      <c r="A212" s="18" t="str">
        <f t="shared" si="4"/>
        <v>N</v>
      </c>
      <c r="B212" s="18"/>
      <c r="C212" s="18"/>
      <c r="D212" s="18"/>
      <c r="E212" s="18"/>
      <c r="F212" s="18"/>
      <c r="G212" s="18"/>
      <c r="H212" s="18"/>
      <c r="I212" s="18"/>
      <c r="J212" s="18"/>
      <c r="K212" s="18"/>
    </row>
    <row r="213" spans="1:11">
      <c r="A213" s="18" t="str">
        <f t="shared" si="4"/>
        <v>A</v>
      </c>
      <c r="B213" s="18"/>
      <c r="C213" s="18"/>
      <c r="D213" s="18"/>
      <c r="E213" s="18"/>
      <c r="F213" s="18"/>
      <c r="G213" s="18"/>
      <c r="H213" s="18"/>
      <c r="I213" s="18"/>
      <c r="J213" s="18"/>
      <c r="K213" s="18"/>
    </row>
    <row r="214" spans="1:11">
      <c r="A214" s="18" t="str">
        <f t="shared" si="4"/>
        <v>R</v>
      </c>
      <c r="B214" s="18"/>
      <c r="C214" s="18"/>
      <c r="D214" s="18"/>
      <c r="E214" s="18"/>
      <c r="F214" s="18"/>
      <c r="G214" s="18"/>
      <c r="H214" s="18"/>
      <c r="I214" s="18"/>
      <c r="J214" s="18"/>
      <c r="K214" s="18"/>
    </row>
    <row r="215" spans="1:11">
      <c r="A215" s="18" t="str">
        <f t="shared" si="4"/>
        <v>S</v>
      </c>
      <c r="B215" s="18"/>
      <c r="C215" s="18"/>
      <c r="D215" s="18"/>
      <c r="E215" s="18"/>
      <c r="F215" s="18"/>
      <c r="G215" s="18"/>
      <c r="H215" s="18"/>
      <c r="I215" s="18"/>
      <c r="J215" s="18"/>
      <c r="K215" s="18"/>
    </row>
    <row r="216" spans="1:11">
      <c r="A216" s="18" t="str">
        <f t="shared" si="4"/>
        <v>V</v>
      </c>
      <c r="B216" s="18"/>
      <c r="C216" s="18"/>
      <c r="D216" s="18"/>
      <c r="E216" s="18"/>
      <c r="F216" s="18"/>
      <c r="G216" s="18"/>
      <c r="H216" s="18"/>
      <c r="I216" s="18"/>
      <c r="J216" s="18"/>
      <c r="K216" s="18"/>
    </row>
    <row r="217" spans="1:11">
      <c r="A217" s="18" t="str">
        <f t="shared" si="4"/>
        <v>L</v>
      </c>
      <c r="B217" s="18"/>
      <c r="C217" s="18"/>
      <c r="D217" s="18"/>
      <c r="E217" s="18"/>
      <c r="F217" s="18"/>
      <c r="G217" s="18"/>
      <c r="H217" s="18"/>
      <c r="I217" s="18"/>
      <c r="J217" s="18"/>
      <c r="K217" s="18"/>
    </row>
    <row r="218" spans="1:11">
      <c r="A218" s="18" t="str">
        <f t="shared" si="4"/>
        <v>S</v>
      </c>
      <c r="B218" s="18"/>
      <c r="C218" s="18"/>
      <c r="D218" s="18"/>
      <c r="E218" s="18"/>
      <c r="F218" s="18"/>
      <c r="G218" s="18"/>
      <c r="H218" s="18"/>
      <c r="I218" s="18"/>
      <c r="J218" s="18"/>
      <c r="K218" s="18"/>
    </row>
    <row r="219" spans="1:11">
      <c r="A219" s="18" t="str">
        <f t="shared" si="4"/>
        <v>A</v>
      </c>
      <c r="B219" s="18"/>
      <c r="C219" s="18"/>
      <c r="D219" s="18"/>
      <c r="E219" s="18"/>
      <c r="F219" s="18"/>
      <c r="G219" s="18"/>
      <c r="H219" s="18"/>
      <c r="I219" s="18"/>
      <c r="J219" s="18"/>
      <c r="K219" s="18"/>
    </row>
    <row r="220" spans="1:11">
      <c r="A220" s="18" t="str">
        <f t="shared" si="4"/>
        <v>F</v>
      </c>
      <c r="B220" s="18"/>
      <c r="C220" s="18"/>
      <c r="D220" s="18"/>
      <c r="E220" s="18"/>
      <c r="F220" s="18"/>
      <c r="G220" s="18"/>
      <c r="H220" s="18"/>
      <c r="I220" s="18"/>
      <c r="J220" s="18"/>
      <c r="K220" s="18"/>
    </row>
    <row r="221" spans="1:11">
      <c r="A221" s="18" t="str">
        <f t="shared" si="4"/>
        <v>K</v>
      </c>
      <c r="B221" s="18"/>
      <c r="C221" s="18"/>
      <c r="D221" s="18"/>
      <c r="E221" s="18"/>
      <c r="F221" s="18"/>
      <c r="G221" s="18"/>
      <c r="H221" s="18"/>
      <c r="I221" s="18"/>
      <c r="J221" s="18"/>
      <c r="K221" s="18"/>
    </row>
    <row r="222" spans="1:11">
      <c r="A222" s="18" t="str">
        <f t="shared" si="4"/>
        <v>R</v>
      </c>
      <c r="B222" s="18"/>
      <c r="C222" s="18"/>
      <c r="D222" s="18"/>
      <c r="E222" s="18"/>
      <c r="F222" s="18"/>
      <c r="G222" s="18"/>
      <c r="H222" s="18"/>
      <c r="I222" s="18"/>
      <c r="J222" s="18"/>
      <c r="K222" s="18"/>
    </row>
    <row r="223" spans="1:11">
      <c r="A223" s="18" t="str">
        <f t="shared" si="4"/>
        <v>L</v>
      </c>
      <c r="B223" s="18"/>
      <c r="C223" s="18"/>
      <c r="D223" s="18"/>
      <c r="E223" s="18"/>
      <c r="F223" s="18"/>
      <c r="G223" s="18"/>
      <c r="H223" s="18"/>
      <c r="I223" s="18"/>
      <c r="J223" s="18"/>
      <c r="K223" s="18"/>
    </row>
    <row r="224" spans="1:11">
      <c r="A224" s="18" t="str">
        <f t="shared" si="4"/>
        <v>E</v>
      </c>
      <c r="B224" s="18"/>
      <c r="C224" s="18"/>
      <c r="D224" s="18"/>
      <c r="E224" s="18"/>
      <c r="F224" s="18"/>
      <c r="G224" s="18"/>
      <c r="H224" s="18"/>
      <c r="I224" s="18"/>
      <c r="J224" s="18"/>
      <c r="K224" s="18"/>
    </row>
    <row r="225" spans="1:11">
      <c r="A225" s="18" t="str">
        <f t="shared" si="4"/>
        <v>S</v>
      </c>
      <c r="B225" s="18"/>
      <c r="C225" s="18"/>
      <c r="D225" s="18"/>
      <c r="E225" s="18"/>
      <c r="F225" s="18"/>
      <c r="G225" s="18"/>
      <c r="H225" s="18"/>
      <c r="I225" s="18"/>
      <c r="J225" s="18"/>
      <c r="K225" s="18"/>
    </row>
    <row r="226" spans="1:11">
      <c r="A226" s="18" t="str">
        <f t="shared" si="4"/>
        <v>L</v>
      </c>
      <c r="B226" s="18"/>
      <c r="C226" s="18"/>
      <c r="D226" s="18"/>
      <c r="E226" s="18"/>
      <c r="F226" s="18"/>
      <c r="G226" s="18"/>
      <c r="H226" s="18"/>
      <c r="I226" s="18"/>
      <c r="J226" s="18"/>
      <c r="K226" s="18"/>
    </row>
    <row r="227" spans="1:11">
      <c r="A227" s="18" t="str">
        <f t="shared" si="4"/>
        <v>P</v>
      </c>
      <c r="B227" s="18"/>
      <c r="C227" s="18"/>
      <c r="D227" s="18"/>
      <c r="E227" s="18"/>
      <c r="F227" s="18"/>
      <c r="G227" s="18"/>
      <c r="H227" s="18"/>
      <c r="I227" s="18"/>
      <c r="J227" s="18"/>
      <c r="K227" s="18"/>
    </row>
    <row r="228" spans="1:11">
      <c r="A228" s="18" t="str">
        <f t="shared" si="4"/>
        <v>P</v>
      </c>
      <c r="B228" s="18"/>
      <c r="C228" s="18"/>
      <c r="D228" s="18"/>
      <c r="E228" s="18"/>
      <c r="F228" s="18"/>
      <c r="G228" s="18"/>
      <c r="H228" s="18"/>
      <c r="I228" s="18"/>
      <c r="J228" s="18"/>
      <c r="K228" s="18"/>
    </row>
    <row r="229" spans="1:11">
      <c r="A229" s="18" t="str">
        <f t="shared" si="4"/>
        <v>V</v>
      </c>
      <c r="B229" s="18"/>
      <c r="C229" s="18"/>
      <c r="D229" s="18"/>
      <c r="E229" s="18"/>
      <c r="F229" s="18"/>
      <c r="G229" s="18"/>
      <c r="H229" s="18"/>
      <c r="I229" s="18"/>
      <c r="J229" s="18"/>
      <c r="K229" s="18"/>
    </row>
    <row r="230" spans="1:11">
      <c r="A230" s="18" t="str">
        <f t="shared" si="4"/>
        <v>Q</v>
      </c>
      <c r="B230" s="18"/>
      <c r="C230" s="18"/>
      <c r="D230" s="18"/>
      <c r="E230" s="18"/>
      <c r="F230" s="18"/>
      <c r="G230" s="18"/>
      <c r="H230" s="18"/>
      <c r="I230" s="18"/>
      <c r="J230" s="18"/>
      <c r="K230" s="18"/>
    </row>
    <row r="231" spans="1:11">
      <c r="A231" s="18" t="str">
        <f t="shared" si="4"/>
        <v>L</v>
      </c>
      <c r="B231" s="18"/>
      <c r="C231" s="18"/>
      <c r="D231" s="18"/>
      <c r="E231" s="18"/>
      <c r="F231" s="18"/>
      <c r="G231" s="18"/>
      <c r="H231" s="18"/>
      <c r="I231" s="18"/>
      <c r="J231" s="18"/>
      <c r="K231" s="18"/>
    </row>
    <row r="232" spans="1:11">
      <c r="A232" s="18" t="str">
        <f t="shared" si="4"/>
        <v>V</v>
      </c>
      <c r="B232" s="18"/>
      <c r="C232" s="18"/>
      <c r="D232" s="18"/>
      <c r="E232" s="18"/>
      <c r="F232" s="18"/>
      <c r="G232" s="18"/>
      <c r="H232" s="18"/>
      <c r="I232" s="18"/>
      <c r="J232" s="18"/>
      <c r="K232" s="18"/>
    </row>
    <row r="233" spans="1:11">
      <c r="A233" s="18" t="str">
        <f t="shared" si="4"/>
        <v>A</v>
      </c>
      <c r="B233" s="18"/>
      <c r="C233" s="18"/>
      <c r="D233" s="18"/>
      <c r="E233" s="18"/>
      <c r="F233" s="18"/>
      <c r="G233" s="18"/>
      <c r="H233" s="18"/>
      <c r="I233" s="18"/>
      <c r="J233" s="18"/>
      <c r="K233" s="18"/>
    </row>
    <row r="234" spans="1:11">
      <c r="A234" s="18" t="str">
        <f t="shared" si="4"/>
        <v>T</v>
      </c>
      <c r="B234" s="18"/>
      <c r="C234" s="18"/>
      <c r="D234" s="18"/>
      <c r="E234" s="18"/>
      <c r="F234" s="18"/>
      <c r="G234" s="18"/>
      <c r="H234" s="18"/>
      <c r="I234" s="18"/>
      <c r="J234" s="18"/>
      <c r="K234" s="18"/>
    </row>
    <row r="235" spans="1:11">
      <c r="A235" s="18" t="str">
        <f t="shared" si="4"/>
        <v>G</v>
      </c>
      <c r="B235" s="18"/>
      <c r="C235" s="18"/>
      <c r="D235" s="18"/>
      <c r="E235" s="18"/>
      <c r="F235" s="18"/>
      <c r="G235" s="18"/>
      <c r="H235" s="18"/>
      <c r="I235" s="18"/>
      <c r="J235" s="18"/>
      <c r="K235" s="18"/>
    </row>
    <row r="236" spans="1:11">
      <c r="A236" s="18" t="str">
        <f t="shared" si="4"/>
        <v>H</v>
      </c>
      <c r="B236" s="18"/>
      <c r="C236" s="18"/>
      <c r="D236" s="18"/>
      <c r="E236" s="18"/>
      <c r="F236" s="18"/>
      <c r="G236" s="18"/>
      <c r="H236" s="18"/>
      <c r="I236" s="18"/>
      <c r="J236" s="18"/>
      <c r="K236" s="18"/>
    </row>
    <row r="237" spans="1:11">
      <c r="A237" s="18" t="str">
        <f t="shared" si="4"/>
        <v>G</v>
      </c>
      <c r="B237" s="18"/>
      <c r="C237" s="18"/>
      <c r="D237" s="18"/>
      <c r="E237" s="18"/>
      <c r="F237" s="18"/>
      <c r="G237" s="18"/>
      <c r="H237" s="18"/>
      <c r="I237" s="18"/>
      <c r="J237" s="18"/>
      <c r="K237" s="18"/>
    </row>
    <row r="238" spans="1:11">
      <c r="A238" s="18" t="str">
        <f t="shared" si="4"/>
        <v>P</v>
      </c>
      <c r="B238" s="18"/>
      <c r="C238" s="18"/>
      <c r="D238" s="18"/>
      <c r="E238" s="18"/>
      <c r="F238" s="18"/>
      <c r="G238" s="18"/>
      <c r="H238" s="18"/>
      <c r="I238" s="18"/>
      <c r="J238" s="18"/>
      <c r="K238" s="18"/>
    </row>
    <row r="239" spans="1:11">
      <c r="A239" s="18" t="str">
        <f t="shared" si="4"/>
        <v>L</v>
      </c>
      <c r="B239" s="18"/>
      <c r="C239" s="18"/>
      <c r="D239" s="18"/>
      <c r="E239" s="18"/>
      <c r="F239" s="18"/>
      <c r="G239" s="18"/>
      <c r="H239" s="18"/>
      <c r="I239" s="18"/>
      <c r="J239" s="18"/>
      <c r="K239" s="18"/>
    </row>
    <row r="240" spans="1:11">
      <c r="A240" s="18" t="str">
        <f t="shared" si="4"/>
        <v>L</v>
      </c>
      <c r="B240" s="18"/>
      <c r="C240" s="18"/>
      <c r="D240" s="18"/>
      <c r="E240" s="18"/>
      <c r="F240" s="18"/>
      <c r="G240" s="18"/>
      <c r="H240" s="18"/>
      <c r="I240" s="18"/>
      <c r="J240" s="18"/>
      <c r="K240" s="18"/>
    </row>
    <row r="241" spans="1:11">
      <c r="A241" s="18" t="str">
        <f t="shared" si="4"/>
        <v>R</v>
      </c>
      <c r="B241" s="18"/>
      <c r="C241" s="18"/>
      <c r="D241" s="18"/>
      <c r="E241" s="18"/>
      <c r="F241" s="18"/>
      <c r="G241" s="18"/>
      <c r="H241" s="18"/>
      <c r="I241" s="18"/>
      <c r="J241" s="18"/>
      <c r="K241" s="18"/>
    </row>
    <row r="242" spans="1:11">
      <c r="A242" s="18" t="str">
        <f t="shared" si="4"/>
        <v>H</v>
      </c>
      <c r="B242" s="18"/>
      <c r="C242" s="18"/>
      <c r="D242" s="18"/>
      <c r="E242" s="18"/>
      <c r="F242" s="18"/>
      <c r="G242" s="18"/>
      <c r="H242" s="18"/>
      <c r="I242" s="18"/>
      <c r="J242" s="18"/>
      <c r="K242" s="18"/>
    </row>
    <row r="243" spans="1:11">
      <c r="A243" s="18" t="str">
        <f t="shared" si="4"/>
        <v>H</v>
      </c>
      <c r="B243" s="18"/>
      <c r="C243" s="18"/>
      <c r="D243" s="18"/>
      <c r="E243" s="18"/>
      <c r="F243" s="18"/>
      <c r="G243" s="18"/>
      <c r="H243" s="18"/>
      <c r="I243" s="18"/>
      <c r="J243" s="18"/>
      <c r="K243" s="18"/>
    </row>
    <row r="244" spans="1:11">
      <c r="A244" s="18" t="str">
        <f t="shared" si="4"/>
        <v>L</v>
      </c>
      <c r="B244" s="18"/>
      <c r="C244" s="18"/>
      <c r="D244" s="18"/>
      <c r="E244" s="18"/>
      <c r="F244" s="18"/>
      <c r="G244" s="18"/>
      <c r="H244" s="18"/>
      <c r="I244" s="18"/>
      <c r="J244" s="18"/>
      <c r="K244" s="18"/>
    </row>
    <row r="245" spans="1:11">
      <c r="A245" s="18" t="str">
        <f t="shared" si="4"/>
        <v>D</v>
      </c>
      <c r="B245" s="18"/>
      <c r="C245" s="18"/>
      <c r="D245" s="18"/>
      <c r="E245" s="18"/>
      <c r="F245" s="18"/>
      <c r="G245" s="18"/>
      <c r="H245" s="18"/>
      <c r="I245" s="18"/>
      <c r="J245" s="18"/>
      <c r="K245" s="18"/>
    </row>
    <row r="246" spans="1:11">
      <c r="A246" s="18" t="str">
        <f t="shared" si="4"/>
        <v>Q</v>
      </c>
      <c r="B246" s="18"/>
      <c r="C246" s="18"/>
      <c r="D246" s="18"/>
      <c r="E246" s="18"/>
      <c r="F246" s="18"/>
      <c r="G246" s="18"/>
      <c r="H246" s="18"/>
      <c r="I246" s="18"/>
      <c r="J246" s="18"/>
      <c r="K246" s="18"/>
    </row>
    <row r="247" spans="1:11">
      <c r="A247" s="18" t="str">
        <f t="shared" si="4"/>
        <v>W</v>
      </c>
      <c r="B247" s="18"/>
      <c r="C247" s="18"/>
      <c r="D247" s="18"/>
      <c r="E247" s="18"/>
      <c r="F247" s="18"/>
      <c r="G247" s="18"/>
      <c r="H247" s="18"/>
      <c r="I247" s="18"/>
      <c r="J247" s="18"/>
      <c r="K247" s="18"/>
    </row>
    <row r="248" spans="1:11">
      <c r="A248" s="18" t="str">
        <f t="shared" si="4"/>
        <v>L</v>
      </c>
      <c r="B248" s="18"/>
      <c r="C248" s="18"/>
      <c r="D248" s="18"/>
      <c r="E248" s="18"/>
      <c r="F248" s="18"/>
      <c r="G248" s="18"/>
      <c r="H248" s="18"/>
      <c r="I248" s="18"/>
      <c r="J248" s="18"/>
      <c r="K248" s="18"/>
    </row>
    <row r="249" spans="1:11">
      <c r="A249" s="18" t="str">
        <f t="shared" si="4"/>
        <v>E</v>
      </c>
      <c r="B249" s="18"/>
      <c r="C249" s="18"/>
      <c r="D249" s="18"/>
      <c r="E249" s="18"/>
      <c r="F249" s="18"/>
      <c r="G249" s="18"/>
      <c r="H249" s="18"/>
      <c r="I249" s="18"/>
      <c r="J249" s="18"/>
      <c r="K249" s="18"/>
    </row>
    <row r="250" spans="1:11">
      <c r="A250" s="18" t="str">
        <f t="shared" si="4"/>
        <v>S</v>
      </c>
      <c r="B250" s="18"/>
      <c r="C250" s="18"/>
      <c r="D250" s="18"/>
      <c r="E250" s="18"/>
      <c r="F250" s="18"/>
      <c r="G250" s="18"/>
      <c r="H250" s="18"/>
      <c r="I250" s="18"/>
      <c r="J250" s="18"/>
      <c r="K250" s="18"/>
    </row>
    <row r="251" spans="1:11">
      <c r="A251" s="18" t="str">
        <f t="shared" si="4"/>
        <v>Y</v>
      </c>
      <c r="B251" s="18"/>
      <c r="C251" s="18"/>
      <c r="D251" s="18"/>
      <c r="E251" s="18"/>
      <c r="F251" s="18"/>
      <c r="G251" s="18"/>
      <c r="H251" s="18"/>
      <c r="I251" s="18"/>
      <c r="J251" s="18"/>
      <c r="K251" s="18"/>
    </row>
    <row r="252" spans="1:11">
      <c r="A252" s="18" t="str">
        <f t="shared" si="4"/>
        <v>R</v>
      </c>
      <c r="B252" s="18"/>
      <c r="C252" s="18"/>
      <c r="D252" s="18"/>
      <c r="E252" s="18"/>
      <c r="F252" s="18"/>
      <c r="G252" s="18"/>
      <c r="H252" s="18"/>
      <c r="I252" s="18"/>
      <c r="J252" s="18"/>
      <c r="K252" s="18"/>
    </row>
    <row r="253" spans="1:11">
      <c r="A253" s="18" t="str">
        <f t="shared" si="4"/>
        <v>N</v>
      </c>
      <c r="B253" s="18"/>
      <c r="C253" s="18"/>
      <c r="D253" s="18"/>
      <c r="E253" s="18"/>
      <c r="F253" s="18"/>
      <c r="G253" s="18"/>
      <c r="H253" s="18"/>
      <c r="I253" s="18"/>
      <c r="J253" s="18"/>
      <c r="K253" s="18"/>
    </row>
    <row r="254" spans="1:11">
      <c r="A254" s="18" t="str">
        <f t="shared" si="4"/>
        <v>W</v>
      </c>
      <c r="B254" s="18"/>
      <c r="C254" s="18"/>
      <c r="D254" s="18"/>
      <c r="E254" s="18"/>
      <c r="F254" s="18"/>
      <c r="G254" s="18"/>
      <c r="H254" s="18"/>
      <c r="I254" s="18"/>
      <c r="J254" s="18"/>
      <c r="K254" s="18"/>
    </row>
    <row r="255" spans="1:11">
      <c r="A255" s="18" t="str">
        <f t="shared" si="4"/>
        <v>S</v>
      </c>
      <c r="B255" s="18"/>
      <c r="C255" s="18"/>
      <c r="D255" s="18"/>
      <c r="E255" s="18"/>
      <c r="F255" s="18"/>
      <c r="G255" s="18"/>
      <c r="H255" s="18"/>
      <c r="I255" s="18"/>
      <c r="J255" s="18"/>
      <c r="K255" s="18"/>
    </row>
    <row r="256" spans="1:11">
      <c r="A256" s="18" t="str">
        <f t="shared" si="4"/>
        <v>Q</v>
      </c>
      <c r="B256" s="18"/>
      <c r="C256" s="18"/>
      <c r="D256" s="18"/>
      <c r="E256" s="18"/>
      <c r="F256" s="18"/>
      <c r="G256" s="18"/>
      <c r="H256" s="18"/>
      <c r="I256" s="18"/>
      <c r="J256" s="18"/>
      <c r="K256" s="18"/>
    </row>
    <row r="257" spans="1:11">
      <c r="A257" s="18" t="str">
        <f t="shared" ref="A257:A320" si="5">MID($C$1,ROW(),1)</f>
        <v>E</v>
      </c>
      <c r="B257" s="18"/>
      <c r="C257" s="18"/>
      <c r="D257" s="18"/>
      <c r="E257" s="18"/>
      <c r="F257" s="18"/>
      <c r="G257" s="18"/>
      <c r="H257" s="18"/>
      <c r="I257" s="18"/>
      <c r="J257" s="18"/>
      <c r="K257" s="18"/>
    </row>
    <row r="258" spans="1:11">
      <c r="A258" s="18" t="str">
        <f t="shared" si="5"/>
        <v>Q</v>
      </c>
      <c r="B258" s="18"/>
      <c r="C258" s="18"/>
      <c r="D258" s="18"/>
      <c r="E258" s="18"/>
      <c r="F258" s="18"/>
      <c r="G258" s="18"/>
      <c r="H258" s="18"/>
      <c r="I258" s="18"/>
      <c r="J258" s="18"/>
      <c r="K258" s="18"/>
    </row>
    <row r="259" spans="1:11">
      <c r="A259" s="18" t="str">
        <f t="shared" si="5"/>
        <v>A</v>
      </c>
      <c r="B259" s="18"/>
      <c r="C259" s="18"/>
      <c r="D259" s="18"/>
      <c r="E259" s="18"/>
      <c r="F259" s="18"/>
      <c r="G259" s="18"/>
      <c r="H259" s="18"/>
      <c r="I259" s="18"/>
      <c r="J259" s="18"/>
      <c r="K259" s="18"/>
    </row>
    <row r="260" spans="1:11">
      <c r="A260" s="18" t="str">
        <f t="shared" si="5"/>
        <v>K</v>
      </c>
      <c r="B260" s="18"/>
      <c r="C260" s="18"/>
      <c r="D260" s="18"/>
      <c r="E260" s="18"/>
      <c r="F260" s="18"/>
      <c r="G260" s="18"/>
      <c r="H260" s="18"/>
      <c r="I260" s="18"/>
      <c r="J260" s="18"/>
      <c r="K260" s="18"/>
    </row>
    <row r="261" spans="1:11">
      <c r="A261" s="18" t="str">
        <f t="shared" si="5"/>
        <v>A</v>
      </c>
      <c r="B261" s="18"/>
      <c r="C261" s="18"/>
      <c r="D261" s="18"/>
      <c r="E261" s="18"/>
      <c r="F261" s="18"/>
      <c r="G261" s="18"/>
      <c r="H261" s="18"/>
      <c r="I261" s="18"/>
      <c r="J261" s="18"/>
      <c r="K261" s="18"/>
    </row>
    <row r="262" spans="1:11">
      <c r="A262" s="18" t="str">
        <f t="shared" si="5"/>
        <v>A</v>
      </c>
      <c r="B262" s="18"/>
      <c r="C262" s="18"/>
      <c r="D262" s="18"/>
      <c r="E262" s="18"/>
      <c r="F262" s="18"/>
      <c r="G262" s="18"/>
      <c r="H262" s="18"/>
      <c r="I262" s="18"/>
      <c r="J262" s="18"/>
      <c r="K262" s="18"/>
    </row>
    <row r="263" spans="1:11">
      <c r="A263" s="18" t="str">
        <f t="shared" si="5"/>
        <v>T</v>
      </c>
      <c r="B263" s="18"/>
      <c r="C263" s="18"/>
      <c r="D263" s="18"/>
      <c r="E263" s="18"/>
      <c r="F263" s="18"/>
      <c r="G263" s="18"/>
      <c r="H263" s="18"/>
      <c r="I263" s="18"/>
      <c r="J263" s="18"/>
      <c r="K263" s="18"/>
    </row>
    <row r="264" spans="1:11">
      <c r="A264" s="18" t="str">
        <f t="shared" si="5"/>
        <v>T</v>
      </c>
      <c r="B264" s="18"/>
      <c r="C264" s="18"/>
      <c r="D264" s="18"/>
      <c r="E264" s="18"/>
      <c r="F264" s="18"/>
      <c r="G264" s="18"/>
      <c r="H264" s="18"/>
      <c r="I264" s="18"/>
      <c r="J264" s="18"/>
      <c r="K264" s="18"/>
    </row>
    <row r="265" spans="1:11">
      <c r="A265" s="18" t="str">
        <f t="shared" si="5"/>
        <v>V</v>
      </c>
      <c r="B265" s="18"/>
      <c r="C265" s="18"/>
      <c r="D265" s="18"/>
      <c r="E265" s="18"/>
      <c r="F265" s="18"/>
      <c r="G265" s="18"/>
      <c r="H265" s="18"/>
      <c r="I265" s="18"/>
      <c r="J265" s="18"/>
      <c r="K265" s="18"/>
    </row>
    <row r="266" spans="1:11">
      <c r="A266" s="18" t="str">
        <f t="shared" si="5"/>
        <v>A</v>
      </c>
      <c r="B266" s="18"/>
      <c r="C266" s="18"/>
      <c r="D266" s="18"/>
      <c r="E266" s="18"/>
      <c r="F266" s="18"/>
      <c r="G266" s="18"/>
      <c r="H266" s="18"/>
      <c r="I266" s="18"/>
      <c r="J266" s="18"/>
      <c r="K266" s="18"/>
    </row>
    <row r="267" spans="1:11">
      <c r="A267" s="18" t="str">
        <f t="shared" si="5"/>
        <v>I</v>
      </c>
      <c r="B267" s="18"/>
      <c r="C267" s="18"/>
      <c r="D267" s="18"/>
      <c r="E267" s="18"/>
      <c r="F267" s="18"/>
      <c r="G267" s="18"/>
      <c r="H267" s="18"/>
      <c r="I267" s="18"/>
      <c r="J267" s="18"/>
      <c r="K267" s="18"/>
    </row>
    <row r="268" spans="1:11">
      <c r="A268" s="18" t="str">
        <f t="shared" si="5"/>
        <v>F</v>
      </c>
      <c r="B268" s="18"/>
      <c r="C268" s="18"/>
      <c r="D268" s="18"/>
      <c r="E268" s="18"/>
      <c r="F268" s="18"/>
      <c r="G268" s="18"/>
      <c r="H268" s="18"/>
      <c r="I268" s="18"/>
      <c r="J268" s="18"/>
      <c r="K268" s="18"/>
    </row>
    <row r="269" spans="1:11">
      <c r="A269" s="18" t="str">
        <f t="shared" si="5"/>
        <v>Y</v>
      </c>
      <c r="B269" s="18"/>
      <c r="C269" s="18"/>
      <c r="D269" s="18"/>
      <c r="E269" s="18"/>
      <c r="F269" s="18"/>
      <c r="G269" s="18"/>
      <c r="H269" s="18"/>
      <c r="I269" s="18"/>
      <c r="J269" s="18"/>
      <c r="K269" s="18"/>
    </row>
    <row r="270" spans="1:11">
      <c r="A270" s="18" t="str">
        <f t="shared" si="5"/>
        <v>A</v>
      </c>
      <c r="B270" s="18"/>
      <c r="C270" s="18"/>
      <c r="D270" s="18"/>
      <c r="E270" s="18"/>
      <c r="F270" s="18"/>
      <c r="G270" s="18"/>
      <c r="H270" s="18"/>
      <c r="I270" s="18"/>
      <c r="J270" s="18"/>
      <c r="K270" s="18"/>
    </row>
    <row r="271" spans="1:11">
      <c r="A271" s="18" t="str">
        <f t="shared" si="5"/>
        <v>A</v>
      </c>
      <c r="B271" s="18"/>
      <c r="C271" s="18"/>
      <c r="D271" s="18"/>
      <c r="E271" s="18"/>
      <c r="F271" s="18"/>
      <c r="G271" s="18"/>
      <c r="H271" s="18"/>
      <c r="I271" s="18"/>
      <c r="J271" s="18"/>
      <c r="K271" s="18"/>
    </row>
    <row r="272" spans="1:11">
      <c r="A272" s="18" t="str">
        <f t="shared" si="5"/>
        <v>N</v>
      </c>
      <c r="B272" s="18"/>
      <c r="C272" s="18"/>
      <c r="D272" s="18"/>
      <c r="E272" s="18"/>
      <c r="F272" s="18"/>
      <c r="G272" s="18"/>
      <c r="H272" s="18"/>
      <c r="I272" s="18"/>
      <c r="J272" s="18"/>
      <c r="K272" s="18"/>
    </row>
    <row r="273" spans="1:11">
      <c r="A273" s="18" t="str">
        <f t="shared" si="5"/>
        <v>Y</v>
      </c>
      <c r="B273" s="18"/>
      <c r="C273" s="18"/>
      <c r="D273" s="18"/>
      <c r="E273" s="18"/>
      <c r="F273" s="18"/>
      <c r="G273" s="18"/>
      <c r="H273" s="18"/>
      <c r="I273" s="18"/>
      <c r="J273" s="18"/>
      <c r="K273" s="18"/>
    </row>
    <row r="274" spans="1:11">
      <c r="A274" s="18" t="str">
        <f t="shared" si="5"/>
        <v>G</v>
      </c>
      <c r="B274" s="18"/>
      <c r="C274" s="18"/>
      <c r="D274" s="18"/>
      <c r="E274" s="18"/>
      <c r="F274" s="18"/>
      <c r="G274" s="18"/>
      <c r="H274" s="18"/>
      <c r="I274" s="18"/>
      <c r="J274" s="18"/>
      <c r="K274" s="18"/>
    </row>
    <row r="275" spans="1:11">
      <c r="A275" s="18" t="str">
        <f t="shared" si="5"/>
        <v>Y</v>
      </c>
      <c r="B275" s="18"/>
      <c r="C275" s="18"/>
      <c r="D275" s="18"/>
      <c r="E275" s="18"/>
      <c r="F275" s="18"/>
      <c r="G275" s="18"/>
      <c r="H275" s="18"/>
      <c r="I275" s="18"/>
      <c r="J275" s="18"/>
      <c r="K275" s="18"/>
    </row>
    <row r="276" spans="1:11">
      <c r="A276" s="18" t="str">
        <f t="shared" si="5"/>
        <v>S</v>
      </c>
      <c r="B276" s="18"/>
      <c r="C276" s="18"/>
      <c r="D276" s="18"/>
      <c r="E276" s="18"/>
      <c r="F276" s="18"/>
      <c r="G276" s="18"/>
      <c r="H276" s="18"/>
      <c r="I276" s="18"/>
      <c r="J276" s="18"/>
      <c r="K276" s="18"/>
    </row>
    <row r="277" spans="1:11">
      <c r="A277" s="18" t="str">
        <f t="shared" si="5"/>
        <v>N</v>
      </c>
      <c r="B277" s="18"/>
      <c r="C277" s="18"/>
      <c r="D277" s="18"/>
      <c r="E277" s="18"/>
      <c r="F277" s="18"/>
      <c r="G277" s="18"/>
      <c r="H277" s="18"/>
      <c r="I277" s="18"/>
      <c r="J277" s="18"/>
      <c r="K277" s="18"/>
    </row>
    <row r="278" spans="1:11">
      <c r="A278" s="18" t="str">
        <f t="shared" si="5"/>
        <v>A</v>
      </c>
      <c r="B278" s="18"/>
      <c r="C278" s="18"/>
      <c r="D278" s="18"/>
      <c r="E278" s="18"/>
      <c r="F278" s="18"/>
      <c r="G278" s="18"/>
      <c r="H278" s="18"/>
      <c r="I278" s="18"/>
      <c r="J278" s="18"/>
      <c r="K278" s="18"/>
    </row>
    <row r="279" spans="1:11">
      <c r="A279" s="18" t="str">
        <f t="shared" si="5"/>
        <v>L</v>
      </c>
      <c r="B279" s="18"/>
      <c r="C279" s="18"/>
      <c r="D279" s="18"/>
      <c r="E279" s="18"/>
      <c r="F279" s="18"/>
      <c r="G279" s="18"/>
      <c r="H279" s="18"/>
      <c r="I279" s="18"/>
      <c r="J279" s="18"/>
      <c r="K279" s="18"/>
    </row>
    <row r="280" spans="1:11">
      <c r="A280" s="18" t="str">
        <f t="shared" si="5"/>
        <v>A</v>
      </c>
      <c r="B280" s="18"/>
      <c r="C280" s="18"/>
      <c r="D280" s="18"/>
      <c r="E280" s="18"/>
      <c r="F280" s="18"/>
      <c r="G280" s="18"/>
      <c r="H280" s="18"/>
      <c r="I280" s="18"/>
      <c r="J280" s="18"/>
      <c r="K280" s="18"/>
    </row>
    <row r="281" spans="1:11">
      <c r="A281" s="18" t="str">
        <f t="shared" si="5"/>
        <v>E</v>
      </c>
      <c r="B281" s="18"/>
      <c r="C281" s="18"/>
      <c r="D281" s="18"/>
      <c r="E281" s="18"/>
      <c r="F281" s="18"/>
      <c r="G281" s="18"/>
      <c r="H281" s="18"/>
      <c r="I281" s="18"/>
      <c r="J281" s="18"/>
      <c r="K281" s="18"/>
    </row>
    <row r="282" spans="1:11">
      <c r="A282" s="18" t="str">
        <f t="shared" si="5"/>
        <v>A</v>
      </c>
      <c r="B282" s="18"/>
      <c r="C282" s="18"/>
      <c r="D282" s="18"/>
      <c r="E282" s="18"/>
      <c r="F282" s="18"/>
      <c r="G282" s="18"/>
      <c r="H282" s="18"/>
      <c r="I282" s="18"/>
      <c r="J282" s="18"/>
      <c r="K282" s="18"/>
    </row>
    <row r="283" spans="1:11">
      <c r="A283" s="18" t="str">
        <f t="shared" si="5"/>
        <v>I</v>
      </c>
      <c r="B283" s="18"/>
      <c r="C283" s="18"/>
      <c r="D283" s="18"/>
      <c r="E283" s="18"/>
      <c r="F283" s="18"/>
      <c r="G283" s="18"/>
      <c r="H283" s="18"/>
      <c r="I283" s="18"/>
      <c r="J283" s="18"/>
      <c r="K283" s="18"/>
    </row>
    <row r="284" spans="1:11">
      <c r="A284" s="18" t="str">
        <f t="shared" si="5"/>
        <v>E</v>
      </c>
      <c r="B284" s="18"/>
      <c r="C284" s="18"/>
      <c r="D284" s="18"/>
      <c r="E284" s="18"/>
      <c r="F284" s="18"/>
      <c r="G284" s="18"/>
      <c r="H284" s="18"/>
      <c r="I284" s="18"/>
      <c r="J284" s="18"/>
      <c r="K284" s="18"/>
    </row>
    <row r="285" spans="1:11">
      <c r="A285" s="18" t="str">
        <f t="shared" si="5"/>
        <v>R</v>
      </c>
      <c r="B285" s="18"/>
      <c r="C285" s="18"/>
      <c r="D285" s="18"/>
      <c r="E285" s="18"/>
      <c r="F285" s="18"/>
      <c r="G285" s="18"/>
      <c r="H285" s="18"/>
      <c r="I285" s="18"/>
      <c r="J285" s="18"/>
      <c r="K285" s="18"/>
    </row>
    <row r="286" spans="1:11">
      <c r="A286" s="18" t="str">
        <f t="shared" si="5"/>
        <v>G</v>
      </c>
      <c r="B286" s="18"/>
      <c r="C286" s="18"/>
      <c r="D286" s="18"/>
      <c r="E286" s="18"/>
      <c r="F286" s="18"/>
      <c r="G286" s="18"/>
      <c r="H286" s="18"/>
      <c r="I286" s="18"/>
      <c r="J286" s="18"/>
      <c r="K286" s="18"/>
    </row>
    <row r="287" spans="1:11">
      <c r="A287" s="18" t="str">
        <f t="shared" si="5"/>
        <v>T</v>
      </c>
      <c r="B287" s="18"/>
      <c r="C287" s="18"/>
      <c r="D287" s="18"/>
      <c r="E287" s="18"/>
      <c r="F287" s="18"/>
      <c r="G287" s="18"/>
      <c r="H287" s="18"/>
      <c r="I287" s="18"/>
      <c r="J287" s="18"/>
      <c r="K287" s="18"/>
    </row>
    <row r="288" spans="1:11">
      <c r="A288" s="18" t="str">
        <f t="shared" si="5"/>
        <v>A</v>
      </c>
      <c r="B288" s="18"/>
      <c r="C288" s="18"/>
      <c r="D288" s="18"/>
      <c r="E288" s="18"/>
      <c r="F288" s="18"/>
      <c r="G288" s="18"/>
      <c r="H288" s="18"/>
      <c r="I288" s="18"/>
      <c r="J288" s="18"/>
      <c r="K288" s="18"/>
    </row>
    <row r="289" spans="1:11">
      <c r="A289" s="18" t="str">
        <f t="shared" si="5"/>
        <v>K</v>
      </c>
      <c r="B289" s="18"/>
      <c r="C289" s="18"/>
      <c r="D289" s="18"/>
      <c r="E289" s="18"/>
      <c r="F289" s="18"/>
      <c r="G289" s="18"/>
      <c r="H289" s="18"/>
      <c r="I289" s="18"/>
      <c r="J289" s="18"/>
      <c r="K289" s="18"/>
    </row>
    <row r="290" spans="1:11">
      <c r="A290" s="18" t="str">
        <f t="shared" si="5"/>
        <v>T</v>
      </c>
      <c r="B290" s="18"/>
      <c r="C290" s="18"/>
      <c r="D290" s="18"/>
      <c r="E290" s="18"/>
      <c r="F290" s="18"/>
      <c r="G290" s="18"/>
      <c r="H290" s="18"/>
      <c r="I290" s="18"/>
      <c r="J290" s="18"/>
      <c r="K290" s="18"/>
    </row>
    <row r="291" spans="1:11">
      <c r="A291" s="18" t="str">
        <f t="shared" si="5"/>
        <v>G</v>
      </c>
      <c r="B291" s="18"/>
      <c r="C291" s="18"/>
      <c r="D291" s="18"/>
      <c r="E291" s="18"/>
      <c r="F291" s="18"/>
      <c r="G291" s="18"/>
      <c r="H291" s="18"/>
      <c r="I291" s="18"/>
      <c r="J291" s="18"/>
      <c r="K291" s="18"/>
    </row>
    <row r="292" spans="1:11">
      <c r="A292" s="18" t="str">
        <f t="shared" si="5"/>
        <v>V</v>
      </c>
      <c r="B292" s="18"/>
      <c r="C292" s="18"/>
      <c r="D292" s="18"/>
      <c r="E292" s="18"/>
      <c r="F292" s="18"/>
      <c r="G292" s="18"/>
      <c r="H292" s="18"/>
      <c r="I292" s="18"/>
      <c r="J292" s="18"/>
      <c r="K292" s="18"/>
    </row>
    <row r="293" spans="1:11">
      <c r="A293" s="18" t="str">
        <f t="shared" si="5"/>
        <v>V</v>
      </c>
      <c r="B293" s="18"/>
      <c r="C293" s="18"/>
      <c r="D293" s="18"/>
      <c r="E293" s="18"/>
      <c r="F293" s="18"/>
      <c r="G293" s="18"/>
      <c r="H293" s="18"/>
      <c r="I293" s="18"/>
      <c r="J293" s="18"/>
      <c r="K293" s="18"/>
    </row>
    <row r="294" spans="1:11">
      <c r="A294" s="18" t="str">
        <f t="shared" si="5"/>
        <v>V</v>
      </c>
      <c r="B294" s="18"/>
      <c r="C294" s="18"/>
      <c r="D294" s="18"/>
      <c r="E294" s="18"/>
      <c r="F294" s="18"/>
      <c r="G294" s="18"/>
      <c r="H294" s="18"/>
      <c r="I294" s="18"/>
      <c r="J294" s="18"/>
      <c r="K294" s="18"/>
    </row>
    <row r="295" spans="1:11">
      <c r="A295" s="18" t="str">
        <f t="shared" si="5"/>
        <v>E</v>
      </c>
      <c r="B295" s="18"/>
      <c r="C295" s="18"/>
      <c r="D295" s="18"/>
      <c r="E295" s="18"/>
      <c r="F295" s="18"/>
      <c r="G295" s="18"/>
      <c r="H295" s="18"/>
      <c r="I295" s="18"/>
      <c r="J295" s="18"/>
      <c r="K295" s="18"/>
    </row>
    <row r="296" spans="1:11">
      <c r="A296" s="18" t="str">
        <f t="shared" si="5"/>
        <v>K</v>
      </c>
      <c r="B296" s="18"/>
      <c r="C296" s="18"/>
      <c r="D296" s="18"/>
      <c r="E296" s="18"/>
      <c r="F296" s="18"/>
      <c r="G296" s="18"/>
      <c r="H296" s="18"/>
      <c r="I296" s="18"/>
      <c r="J296" s="18"/>
      <c r="K296" s="18"/>
    </row>
    <row r="297" spans="1:11">
      <c r="A297" s="18" t="str">
        <f t="shared" si="5"/>
        <v>M</v>
      </c>
      <c r="B297" s="18"/>
      <c r="C297" s="18"/>
      <c r="D297" s="18"/>
      <c r="E297" s="18"/>
      <c r="F297" s="18"/>
      <c r="G297" s="18"/>
      <c r="H297" s="18"/>
      <c r="I297" s="18"/>
      <c r="J297" s="18"/>
      <c r="K297" s="18"/>
    </row>
    <row r="298" spans="1:11">
      <c r="A298" s="18" t="str">
        <f t="shared" si="5"/>
        <v>D</v>
      </c>
      <c r="B298" s="18"/>
      <c r="C298" s="18"/>
      <c r="D298" s="18"/>
      <c r="E298" s="18"/>
      <c r="F298" s="18"/>
      <c r="G298" s="18"/>
      <c r="H298" s="18"/>
      <c r="I298" s="18"/>
      <c r="J298" s="18"/>
      <c r="K298" s="18"/>
    </row>
    <row r="299" spans="1:11">
      <c r="A299" s="18" t="str">
        <f t="shared" si="5"/>
        <v>L</v>
      </c>
      <c r="B299" s="18"/>
      <c r="C299" s="18"/>
      <c r="D299" s="18"/>
      <c r="E299" s="18"/>
      <c r="F299" s="18"/>
      <c r="G299" s="18"/>
      <c r="H299" s="18"/>
      <c r="I299" s="18"/>
      <c r="J299" s="18"/>
      <c r="K299" s="18"/>
    </row>
    <row r="300" spans="1:11">
      <c r="A300" s="18" t="str">
        <f t="shared" si="5"/>
        <v>L</v>
      </c>
      <c r="B300" s="18"/>
      <c r="C300" s="18"/>
      <c r="D300" s="18"/>
      <c r="E300" s="18"/>
      <c r="F300" s="18"/>
      <c r="G300" s="18"/>
      <c r="H300" s="18"/>
      <c r="I300" s="18"/>
      <c r="J300" s="18"/>
      <c r="K300" s="18"/>
    </row>
    <row r="301" spans="1:11">
      <c r="A301" s="18" t="str">
        <f t="shared" si="5"/>
        <v>T</v>
      </c>
      <c r="B301" s="18"/>
      <c r="C301" s="18"/>
      <c r="D301" s="18"/>
      <c r="E301" s="18"/>
      <c r="F301" s="18"/>
      <c r="G301" s="18"/>
      <c r="H301" s="18"/>
      <c r="I301" s="18"/>
      <c r="J301" s="18"/>
      <c r="K301" s="18"/>
    </row>
    <row r="302" spans="1:11">
      <c r="A302" s="18" t="str">
        <f t="shared" si="5"/>
        <v>A</v>
      </c>
      <c r="B302" s="18"/>
      <c r="C302" s="18"/>
      <c r="D302" s="18"/>
      <c r="E302" s="18"/>
      <c r="F302" s="18"/>
      <c r="G302" s="18"/>
      <c r="H302" s="18"/>
      <c r="I302" s="18"/>
      <c r="J302" s="18"/>
      <c r="K302" s="18"/>
    </row>
    <row r="303" spans="1:11">
      <c r="A303" s="18" t="str">
        <f t="shared" si="5"/>
        <v>E</v>
      </c>
      <c r="B303" s="18"/>
      <c r="C303" s="18"/>
      <c r="D303" s="18"/>
      <c r="E303" s="18"/>
      <c r="F303" s="18"/>
      <c r="G303" s="18"/>
      <c r="H303" s="18"/>
      <c r="I303" s="18"/>
      <c r="J303" s="18"/>
      <c r="K303" s="18"/>
    </row>
    <row r="304" spans="1:11">
      <c r="A304" s="18" t="str">
        <f t="shared" si="5"/>
        <v>P</v>
      </c>
      <c r="B304" s="18"/>
      <c r="C304" s="18"/>
      <c r="D304" s="18"/>
      <c r="E304" s="18"/>
      <c r="F304" s="18"/>
      <c r="G304" s="18"/>
      <c r="H304" s="18"/>
      <c r="I304" s="18"/>
      <c r="J304" s="18"/>
      <c r="K304" s="18"/>
    </row>
    <row r="305" spans="1:11">
      <c r="A305" s="18" t="str">
        <f t="shared" si="5"/>
        <v>Q</v>
      </c>
      <c r="B305" s="18"/>
      <c r="C305" s="18"/>
      <c r="D305" s="18"/>
      <c r="E305" s="18"/>
      <c r="F305" s="18"/>
      <c r="G305" s="18"/>
      <c r="H305" s="18"/>
      <c r="I305" s="18"/>
      <c r="J305" s="18"/>
      <c r="K305" s="18"/>
    </row>
    <row r="306" spans="1:11">
      <c r="A306" s="18" t="str">
        <f t="shared" si="5"/>
        <v>D</v>
      </c>
      <c r="B306" s="18"/>
      <c r="C306" s="18"/>
      <c r="D306" s="18"/>
      <c r="E306" s="18"/>
      <c r="F306" s="18"/>
      <c r="G306" s="18"/>
      <c r="H306" s="18"/>
      <c r="I306" s="18"/>
      <c r="J306" s="18"/>
      <c r="K306" s="18"/>
    </row>
    <row r="307" spans="1:11">
      <c r="A307" s="18" t="str">
        <f t="shared" si="5"/>
        <v>I</v>
      </c>
      <c r="B307" s="18"/>
      <c r="C307" s="18"/>
      <c r="D307" s="18"/>
      <c r="E307" s="18"/>
      <c r="F307" s="18"/>
      <c r="G307" s="18"/>
      <c r="H307" s="18"/>
      <c r="I307" s="18"/>
      <c r="J307" s="18"/>
      <c r="K307" s="18"/>
    </row>
    <row r="308" spans="1:11">
      <c r="A308" s="18" t="str">
        <f t="shared" si="5"/>
        <v>R</v>
      </c>
      <c r="B308" s="18"/>
      <c r="C308" s="18"/>
      <c r="D308" s="18"/>
      <c r="E308" s="18"/>
      <c r="F308" s="18"/>
      <c r="G308" s="18"/>
      <c r="H308" s="18"/>
      <c r="I308" s="18"/>
      <c r="J308" s="18"/>
      <c r="K308" s="18"/>
    </row>
    <row r="309" spans="1:11">
      <c r="A309" s="18" t="str">
        <f t="shared" si="5"/>
        <v>E</v>
      </c>
      <c r="B309" s="18"/>
      <c r="C309" s="18"/>
      <c r="D309" s="18"/>
      <c r="E309" s="18"/>
      <c r="F309" s="18"/>
      <c r="G309" s="18"/>
      <c r="H309" s="18"/>
      <c r="I309" s="18"/>
      <c r="J309" s="18"/>
      <c r="K309" s="18"/>
    </row>
    <row r="310" spans="1:11">
      <c r="A310" s="18" t="str">
        <f t="shared" si="5"/>
        <v>L</v>
      </c>
      <c r="B310" s="18"/>
      <c r="C310" s="18"/>
      <c r="D310" s="18"/>
      <c r="E310" s="18"/>
      <c r="F310" s="18"/>
      <c r="G310" s="18"/>
      <c r="H310" s="18"/>
      <c r="I310" s="18"/>
      <c r="J310" s="18"/>
      <c r="K310" s="18"/>
    </row>
    <row r="311" spans="1:11">
      <c r="A311" s="18" t="str">
        <f t="shared" si="5"/>
        <v>T</v>
      </c>
      <c r="B311" s="18"/>
      <c r="C311" s="18"/>
      <c r="D311" s="18"/>
      <c r="E311" s="18"/>
      <c r="F311" s="18"/>
      <c r="G311" s="18"/>
      <c r="H311" s="18"/>
      <c r="I311" s="18"/>
      <c r="J311" s="18"/>
      <c r="K311" s="18"/>
    </row>
    <row r="312" spans="1:11">
      <c r="A312" s="18" t="str">
        <f t="shared" si="5"/>
        <v>E</v>
      </c>
      <c r="B312" s="18"/>
      <c r="C312" s="18"/>
      <c r="D312" s="18"/>
      <c r="E312" s="18"/>
      <c r="F312" s="18"/>
      <c r="G312" s="18"/>
      <c r="H312" s="18"/>
      <c r="I312" s="18"/>
      <c r="J312" s="18"/>
      <c r="K312" s="18"/>
    </row>
    <row r="313" spans="1:11">
      <c r="A313" s="18" t="str">
        <f t="shared" si="5"/>
        <v>I</v>
      </c>
      <c r="B313" s="18"/>
      <c r="C313" s="18"/>
      <c r="D313" s="18"/>
      <c r="E313" s="18"/>
      <c r="F313" s="18"/>
      <c r="G313" s="18"/>
      <c r="H313" s="18"/>
      <c r="I313" s="18"/>
      <c r="J313" s="18"/>
      <c r="K313" s="18"/>
    </row>
    <row r="314" spans="1:11">
      <c r="A314" s="18" t="str">
        <f t="shared" si="5"/>
        <v>A</v>
      </c>
      <c r="B314" s="18"/>
      <c r="C314" s="18"/>
      <c r="D314" s="18"/>
      <c r="E314" s="18"/>
      <c r="F314" s="18"/>
      <c r="G314" s="18"/>
      <c r="H314" s="18"/>
      <c r="I314" s="18"/>
      <c r="J314" s="18"/>
      <c r="K314" s="18"/>
    </row>
    <row r="315" spans="1:11">
      <c r="A315" s="18" t="str">
        <f t="shared" si="5"/>
        <v>A</v>
      </c>
      <c r="B315" s="18"/>
      <c r="C315" s="18"/>
      <c r="D315" s="18"/>
      <c r="E315" s="18"/>
      <c r="F315" s="18"/>
      <c r="G315" s="18"/>
      <c r="H315" s="18"/>
      <c r="I315" s="18"/>
      <c r="J315" s="18"/>
      <c r="K315" s="18"/>
    </row>
    <row r="316" spans="1:11">
      <c r="A316" s="18" t="str">
        <f t="shared" si="5"/>
        <v>G</v>
      </c>
      <c r="B316" s="18"/>
      <c r="C316" s="18"/>
      <c r="D316" s="18"/>
      <c r="E316" s="18"/>
      <c r="F316" s="18"/>
      <c r="G316" s="18"/>
      <c r="H316" s="18"/>
      <c r="I316" s="18"/>
      <c r="J316" s="18"/>
      <c r="K316" s="18"/>
    </row>
    <row r="317" spans="1:11">
      <c r="A317" s="18" t="str">
        <f t="shared" si="5"/>
        <v>I</v>
      </c>
      <c r="B317" s="18"/>
      <c r="C317" s="18"/>
      <c r="D317" s="18"/>
      <c r="E317" s="18"/>
      <c r="F317" s="18"/>
      <c r="G317" s="18"/>
      <c r="H317" s="18"/>
      <c r="I317" s="18"/>
      <c r="J317" s="18"/>
      <c r="K317" s="18"/>
    </row>
    <row r="318" spans="1:11">
      <c r="A318" s="18" t="str">
        <f t="shared" si="5"/>
        <v>I</v>
      </c>
      <c r="B318" s="18"/>
      <c r="C318" s="18"/>
      <c r="D318" s="18"/>
      <c r="E318" s="18"/>
      <c r="F318" s="18"/>
      <c r="G318" s="18"/>
      <c r="H318" s="18"/>
      <c r="I318" s="18"/>
      <c r="J318" s="18"/>
      <c r="K318" s="18"/>
    </row>
    <row r="319" spans="1:11">
      <c r="A319" s="18" t="str">
        <f t="shared" si="5"/>
        <v>I</v>
      </c>
      <c r="B319" s="18"/>
      <c r="C319" s="18"/>
      <c r="D319" s="18"/>
      <c r="E319" s="18"/>
      <c r="F319" s="18"/>
      <c r="G319" s="18"/>
      <c r="H319" s="18"/>
      <c r="I319" s="18"/>
      <c r="J319" s="18"/>
      <c r="K319" s="18"/>
    </row>
    <row r="320" spans="1:11">
      <c r="A320" s="18" t="str">
        <f t="shared" si="5"/>
        <v>G</v>
      </c>
      <c r="B320" s="18"/>
      <c r="C320" s="18"/>
      <c r="D320" s="18"/>
      <c r="E320" s="18"/>
      <c r="F320" s="18"/>
      <c r="G320" s="18"/>
      <c r="H320" s="18"/>
      <c r="I320" s="18"/>
      <c r="J320" s="18"/>
      <c r="K320" s="18"/>
    </row>
    <row r="321" spans="1:11">
      <c r="A321" s="18" t="str">
        <f t="shared" ref="A321:A384" si="6">MID($C$1,ROW(),1)</f>
        <v>T</v>
      </c>
      <c r="B321" s="18"/>
      <c r="C321" s="18"/>
      <c r="D321" s="18"/>
      <c r="E321" s="18"/>
      <c r="F321" s="18"/>
      <c r="G321" s="18"/>
      <c r="H321" s="18"/>
      <c r="I321" s="18"/>
      <c r="J321" s="18"/>
      <c r="K321" s="18"/>
    </row>
    <row r="322" spans="1:11">
      <c r="A322" s="18" t="str">
        <f t="shared" si="6"/>
        <v>P</v>
      </c>
      <c r="B322" s="18"/>
      <c r="C322" s="18"/>
      <c r="D322" s="18"/>
      <c r="E322" s="18"/>
      <c r="F322" s="18"/>
      <c r="G322" s="18"/>
      <c r="H322" s="18"/>
      <c r="I322" s="18"/>
      <c r="J322" s="18"/>
      <c r="K322" s="18"/>
    </row>
    <row r="323" spans="1:11">
      <c r="A323" s="18" t="str">
        <f t="shared" si="6"/>
        <v>P</v>
      </c>
      <c r="B323" s="18"/>
      <c r="C323" s="18"/>
      <c r="D323" s="18"/>
      <c r="E323" s="18"/>
      <c r="F323" s="18"/>
      <c r="G323" s="18"/>
      <c r="H323" s="18"/>
      <c r="I323" s="18"/>
      <c r="J323" s="18"/>
      <c r="K323" s="18"/>
    </row>
    <row r="324" spans="1:11">
      <c r="A324" s="18" t="str">
        <f t="shared" si="6"/>
        <v>T</v>
      </c>
      <c r="B324" s="18"/>
      <c r="C324" s="18"/>
      <c r="D324" s="18"/>
      <c r="E324" s="18"/>
      <c r="F324" s="18"/>
      <c r="G324" s="18"/>
      <c r="H324" s="18"/>
      <c r="I324" s="18"/>
      <c r="J324" s="18"/>
      <c r="K324" s="18"/>
    </row>
    <row r="325" spans="1:11">
      <c r="A325" s="18" t="str">
        <f t="shared" si="6"/>
        <v>T</v>
      </c>
      <c r="B325" s="18"/>
      <c r="C325" s="18"/>
      <c r="D325" s="18"/>
      <c r="E325" s="18"/>
      <c r="F325" s="18"/>
      <c r="G325" s="18"/>
      <c r="H325" s="18"/>
      <c r="I325" s="18"/>
      <c r="J325" s="18"/>
      <c r="K325" s="18"/>
    </row>
    <row r="326" spans="1:11">
      <c r="A326" s="18" t="str">
        <f t="shared" si="6"/>
        <v>A</v>
      </c>
      <c r="B326" s="18"/>
      <c r="C326" s="18"/>
      <c r="D326" s="18"/>
      <c r="E326" s="18"/>
      <c r="F326" s="18"/>
      <c r="G326" s="18"/>
      <c r="H326" s="18"/>
      <c r="I326" s="18"/>
      <c r="J326" s="18"/>
      <c r="K326" s="18"/>
    </row>
    <row r="327" spans="1:11">
      <c r="A327" s="18" t="str">
        <f t="shared" si="6"/>
        <v>V</v>
      </c>
      <c r="B327" s="18"/>
      <c r="C327" s="18"/>
      <c r="D327" s="18"/>
      <c r="E327" s="18"/>
      <c r="F327" s="18"/>
      <c r="G327" s="18"/>
      <c r="H327" s="18"/>
      <c r="I327" s="18"/>
      <c r="J327" s="18"/>
      <c r="K327" s="18"/>
    </row>
    <row r="328" spans="1:11">
      <c r="A328" s="18" t="str">
        <f t="shared" si="6"/>
        <v>A</v>
      </c>
      <c r="B328" s="18"/>
      <c r="C328" s="18"/>
      <c r="D328" s="18"/>
      <c r="E328" s="18"/>
      <c r="F328" s="18"/>
      <c r="G328" s="18"/>
      <c r="H328" s="18"/>
      <c r="I328" s="18"/>
      <c r="J328" s="18"/>
      <c r="K328" s="18"/>
    </row>
    <row r="329" spans="1:11">
      <c r="A329" s="18" t="str">
        <f t="shared" si="6"/>
        <v>K</v>
      </c>
      <c r="B329" s="18"/>
      <c r="C329" s="18"/>
      <c r="D329" s="18"/>
      <c r="E329" s="18"/>
      <c r="F329" s="18"/>
      <c r="G329" s="18"/>
      <c r="H329" s="18"/>
      <c r="I329" s="18"/>
      <c r="J329" s="18"/>
      <c r="K329" s="18"/>
    </row>
    <row r="330" spans="1:11">
      <c r="A330" s="18" t="str">
        <f t="shared" si="6"/>
        <v>T</v>
      </c>
      <c r="B330" s="18"/>
      <c r="C330" s="18"/>
      <c r="D330" s="18"/>
      <c r="E330" s="18"/>
      <c r="F330" s="18"/>
      <c r="G330" s="18"/>
      <c r="H330" s="18"/>
      <c r="I330" s="18"/>
      <c r="J330" s="18"/>
      <c r="K330" s="18"/>
    </row>
    <row r="331" spans="1:11">
      <c r="A331" s="18" t="str">
        <f t="shared" si="6"/>
        <v>A</v>
      </c>
      <c r="B331" s="18"/>
      <c r="C331" s="18"/>
      <c r="D331" s="18"/>
      <c r="E331" s="18"/>
      <c r="F331" s="18"/>
      <c r="G331" s="18"/>
      <c r="H331" s="18"/>
      <c r="I331" s="18"/>
      <c r="J331" s="18"/>
      <c r="K331" s="18"/>
    </row>
    <row r="332" spans="1:11">
      <c r="A332" s="18" t="str">
        <f t="shared" si="6"/>
        <v>L</v>
      </c>
      <c r="B332" s="18"/>
      <c r="C332" s="18"/>
      <c r="D332" s="18"/>
      <c r="E332" s="18"/>
      <c r="F332" s="18"/>
      <c r="G332" s="18"/>
      <c r="H332" s="18"/>
      <c r="I332" s="18"/>
      <c r="J332" s="18"/>
      <c r="K332" s="18"/>
    </row>
    <row r="333" spans="1:11">
      <c r="A333" s="18" t="str">
        <f t="shared" si="6"/>
        <v>S</v>
      </c>
      <c r="B333" s="18"/>
      <c r="C333" s="18"/>
      <c r="D333" s="18"/>
      <c r="E333" s="18"/>
      <c r="F333" s="18"/>
      <c r="G333" s="18"/>
      <c r="H333" s="18"/>
      <c r="I333" s="18"/>
      <c r="J333" s="18"/>
      <c r="K333" s="18"/>
    </row>
    <row r="334" spans="1:11">
      <c r="A334" s="18" t="str">
        <f t="shared" si="6"/>
        <v>T</v>
      </c>
      <c r="B334" s="18"/>
      <c r="C334" s="18"/>
      <c r="D334" s="18"/>
      <c r="E334" s="18"/>
      <c r="F334" s="18"/>
      <c r="G334" s="18"/>
      <c r="H334" s="18"/>
      <c r="I334" s="18"/>
      <c r="J334" s="18"/>
      <c r="K334" s="18"/>
    </row>
    <row r="335" spans="1:11">
      <c r="A335" s="18" t="str">
        <f t="shared" si="6"/>
        <v>I</v>
      </c>
      <c r="B335" s="18"/>
      <c r="C335" s="18"/>
      <c r="D335" s="18"/>
      <c r="E335" s="18"/>
      <c r="F335" s="18"/>
      <c r="G335" s="18"/>
      <c r="H335" s="18"/>
      <c r="I335" s="18"/>
      <c r="J335" s="18"/>
      <c r="K335" s="18"/>
    </row>
    <row r="336" spans="1:11">
      <c r="A336" s="18" t="str">
        <f t="shared" si="6"/>
        <v>R</v>
      </c>
      <c r="B336" s="18"/>
      <c r="C336" s="18"/>
      <c r="D336" s="18"/>
      <c r="E336" s="18"/>
      <c r="F336" s="18"/>
      <c r="G336" s="18"/>
      <c r="H336" s="18"/>
      <c r="I336" s="18"/>
      <c r="J336" s="18"/>
      <c r="K336" s="18"/>
    </row>
    <row r="337" spans="1:11">
      <c r="A337" s="18" t="str">
        <f t="shared" si="6"/>
        <v>A</v>
      </c>
      <c r="B337" s="18"/>
      <c r="C337" s="18"/>
      <c r="D337" s="18"/>
      <c r="E337" s="18"/>
      <c r="F337" s="18"/>
      <c r="G337" s="18"/>
      <c r="H337" s="18"/>
      <c r="I337" s="18"/>
      <c r="J337" s="18"/>
      <c r="K337" s="18"/>
    </row>
    <row r="338" spans="1:11">
      <c r="A338" s="18" t="str">
        <f t="shared" si="6"/>
        <v>A</v>
      </c>
      <c r="B338" s="18"/>
      <c r="C338" s="18"/>
      <c r="D338" s="18"/>
      <c r="E338" s="18"/>
      <c r="F338" s="18"/>
      <c r="G338" s="18"/>
      <c r="H338" s="18"/>
      <c r="I338" s="18"/>
      <c r="J338" s="18"/>
      <c r="K338" s="18"/>
    </row>
    <row r="339" spans="1:11">
      <c r="A339" s="18" t="str">
        <f t="shared" si="6"/>
        <v>A</v>
      </c>
      <c r="B339" s="18"/>
      <c r="C339" s="18"/>
      <c r="D339" s="18"/>
      <c r="E339" s="18"/>
      <c r="F339" s="18"/>
      <c r="G339" s="18"/>
      <c r="H339" s="18"/>
      <c r="I339" s="18"/>
      <c r="J339" s="18"/>
      <c r="K339" s="18"/>
    </row>
    <row r="340" spans="1:11">
      <c r="A340" s="18" t="str">
        <f t="shared" si="6"/>
        <v>H</v>
      </c>
      <c r="B340" s="18"/>
      <c r="C340" s="18"/>
      <c r="D340" s="18"/>
      <c r="E340" s="18"/>
      <c r="F340" s="18"/>
      <c r="G340" s="18"/>
      <c r="H340" s="18"/>
      <c r="I340" s="18"/>
      <c r="J340" s="18"/>
      <c r="K340" s="18"/>
    </row>
    <row r="341" spans="1:11">
      <c r="A341" s="18" t="str">
        <f t="shared" si="6"/>
        <v>A</v>
      </c>
      <c r="B341" s="18"/>
      <c r="C341" s="18"/>
      <c r="D341" s="18"/>
      <c r="E341" s="18"/>
      <c r="F341" s="18"/>
      <c r="G341" s="18"/>
      <c r="H341" s="18"/>
      <c r="I341" s="18"/>
      <c r="J341" s="18"/>
      <c r="K341" s="18"/>
    </row>
    <row r="342" spans="1:11">
      <c r="A342" s="18" t="str">
        <f t="shared" si="6"/>
        <v>K</v>
      </c>
      <c r="B342" s="18"/>
      <c r="C342" s="18"/>
      <c r="D342" s="18"/>
      <c r="E342" s="18"/>
      <c r="F342" s="18"/>
      <c r="G342" s="18"/>
      <c r="H342" s="18"/>
      <c r="I342" s="18"/>
      <c r="J342" s="18"/>
      <c r="K342" s="18"/>
    </row>
    <row r="343" spans="1:11">
      <c r="A343" s="18" t="str">
        <f t="shared" si="6"/>
        <v>Q</v>
      </c>
      <c r="B343" s="18"/>
      <c r="C343" s="18"/>
      <c r="D343" s="18"/>
      <c r="E343" s="18"/>
      <c r="F343" s="18"/>
      <c r="G343" s="18"/>
      <c r="H343" s="18"/>
      <c r="I343" s="18"/>
      <c r="J343" s="18"/>
      <c r="K343" s="18"/>
    </row>
    <row r="344" spans="1:11">
      <c r="A344" s="18" t="str">
        <f t="shared" si="6"/>
        <v>A</v>
      </c>
      <c r="B344" s="18"/>
      <c r="C344" s="18"/>
      <c r="D344" s="18"/>
      <c r="E344" s="18"/>
      <c r="F344" s="18"/>
      <c r="G344" s="18"/>
      <c r="H344" s="18"/>
      <c r="I344" s="18"/>
      <c r="J344" s="18"/>
      <c r="K344" s="18"/>
    </row>
    <row r="345" spans="1:11">
      <c r="A345" s="18" t="str">
        <f t="shared" si="6"/>
        <v>I</v>
      </c>
      <c r="B345" s="18"/>
      <c r="C345" s="18"/>
      <c r="D345" s="18"/>
      <c r="E345" s="18"/>
      <c r="F345" s="18"/>
      <c r="G345" s="18"/>
      <c r="H345" s="18"/>
      <c r="I345" s="18"/>
      <c r="J345" s="18"/>
      <c r="K345" s="18"/>
    </row>
    <row r="346" spans="1:11">
      <c r="A346" s="18" t="str">
        <f t="shared" si="6"/>
        <v>G</v>
      </c>
      <c r="B346" s="18"/>
      <c r="C346" s="18"/>
      <c r="D346" s="18"/>
      <c r="E346" s="18"/>
      <c r="F346" s="18"/>
      <c r="G346" s="18"/>
      <c r="H346" s="18"/>
      <c r="I346" s="18"/>
      <c r="J346" s="18"/>
      <c r="K346" s="18"/>
    </row>
    <row r="347" spans="1:11">
      <c r="A347" s="18" t="str">
        <f t="shared" si="6"/>
        <v>V</v>
      </c>
      <c r="B347" s="18"/>
      <c r="C347" s="18"/>
      <c r="D347" s="18"/>
      <c r="E347" s="18"/>
      <c r="F347" s="18"/>
      <c r="G347" s="18"/>
      <c r="H347" s="18"/>
      <c r="I347" s="18"/>
      <c r="J347" s="18"/>
      <c r="K347" s="18"/>
    </row>
    <row r="348" spans="1:11">
      <c r="A348" s="18" t="str">
        <f t="shared" si="6"/>
        <v>F</v>
      </c>
      <c r="B348" s="18"/>
      <c r="C348" s="18"/>
      <c r="D348" s="18"/>
      <c r="E348" s="18"/>
      <c r="F348" s="18"/>
      <c r="G348" s="18"/>
      <c r="H348" s="18"/>
      <c r="I348" s="18"/>
      <c r="J348" s="18"/>
      <c r="K348" s="18"/>
    </row>
    <row r="349" spans="1:11">
      <c r="A349" s="18" t="str">
        <f t="shared" si="6"/>
        <v>E</v>
      </c>
      <c r="B349" s="18"/>
      <c r="C349" s="18"/>
      <c r="D349" s="18"/>
      <c r="E349" s="18"/>
      <c r="F349" s="18"/>
      <c r="G349" s="18"/>
      <c r="H349" s="18"/>
      <c r="I349" s="18"/>
      <c r="J349" s="18"/>
      <c r="K349" s="18"/>
    </row>
    <row r="350" spans="1:11">
      <c r="A350" s="18" t="str">
        <f t="shared" si="6"/>
        <v>S</v>
      </c>
      <c r="B350" s="18"/>
      <c r="C350" s="18"/>
      <c r="D350" s="18"/>
      <c r="E350" s="18"/>
      <c r="F350" s="18"/>
      <c r="G350" s="18"/>
      <c r="H350" s="18"/>
      <c r="I350" s="18"/>
      <c r="J350" s="18"/>
      <c r="K350" s="18"/>
    </row>
    <row r="351" spans="1:11">
      <c r="A351" s="18" t="str">
        <f t="shared" si="6"/>
        <v>G</v>
      </c>
      <c r="B351" s="18"/>
      <c r="C351" s="18"/>
      <c r="D351" s="18"/>
      <c r="E351" s="18"/>
      <c r="F351" s="18"/>
      <c r="G351" s="18"/>
      <c r="H351" s="18"/>
      <c r="I351" s="18"/>
      <c r="J351" s="18"/>
      <c r="K351" s="18"/>
    </row>
    <row r="352" spans="1:11">
      <c r="A352" s="18" t="str">
        <f t="shared" si="6"/>
        <v>V</v>
      </c>
      <c r="B352" s="18"/>
      <c r="C352" s="18"/>
      <c r="D352" s="18"/>
      <c r="E352" s="18"/>
      <c r="F352" s="18"/>
      <c r="G352" s="18"/>
      <c r="H352" s="18"/>
      <c r="I352" s="18"/>
      <c r="J352" s="18"/>
      <c r="K352" s="18"/>
    </row>
    <row r="353" spans="1:11">
      <c r="A353" s="18" t="str">
        <f t="shared" si="6"/>
        <v>A</v>
      </c>
      <c r="B353" s="18"/>
      <c r="C353" s="18"/>
      <c r="D353" s="18"/>
      <c r="E353" s="18"/>
      <c r="F353" s="18"/>
      <c r="G353" s="18"/>
      <c r="H353" s="18"/>
      <c r="I353" s="18"/>
      <c r="J353" s="18"/>
      <c r="K353" s="18"/>
    </row>
    <row r="354" spans="1:11">
      <c r="A354" s="18" t="str">
        <f t="shared" si="6"/>
        <v>D</v>
      </c>
      <c r="B354" s="18"/>
      <c r="C354" s="18"/>
      <c r="D354" s="18"/>
      <c r="E354" s="18"/>
      <c r="F354" s="18"/>
      <c r="G354" s="18"/>
      <c r="H354" s="18"/>
      <c r="I354" s="18"/>
      <c r="J354" s="18"/>
      <c r="K354" s="18"/>
    </row>
    <row r="355" spans="1:11">
      <c r="A355" s="18" t="str">
        <f t="shared" si="6"/>
        <v>A</v>
      </c>
      <c r="B355" s="18"/>
      <c r="C355" s="18"/>
      <c r="D355" s="18"/>
      <c r="E355" s="18"/>
      <c r="F355" s="18"/>
      <c r="G355" s="18"/>
      <c r="H355" s="18"/>
      <c r="I355" s="18"/>
      <c r="J355" s="18"/>
      <c r="K355" s="18"/>
    </row>
    <row r="356" spans="1:11">
      <c r="A356" s="18" t="str">
        <f t="shared" si="6"/>
        <v>E</v>
      </c>
      <c r="B356" s="18"/>
      <c r="C356" s="18"/>
      <c r="D356" s="18"/>
      <c r="E356" s="18"/>
      <c r="F356" s="18"/>
      <c r="G356" s="18"/>
      <c r="H356" s="18"/>
      <c r="I356" s="18"/>
      <c r="J356" s="18"/>
      <c r="K356" s="18"/>
    </row>
    <row r="357" spans="1:11">
      <c r="A357" s="18" t="str">
        <f t="shared" si="6"/>
        <v>P</v>
      </c>
      <c r="B357" s="18"/>
      <c r="C357" s="18"/>
      <c r="D357" s="18"/>
      <c r="E357" s="18"/>
      <c r="F357" s="18"/>
      <c r="G357" s="18"/>
      <c r="H357" s="18"/>
      <c r="I357" s="18"/>
      <c r="J357" s="18"/>
      <c r="K357" s="18"/>
    </row>
    <row r="358" spans="1:11">
      <c r="A358" s="18" t="str">
        <f t="shared" si="6"/>
        <v>A</v>
      </c>
      <c r="B358" s="18"/>
      <c r="C358" s="18"/>
      <c r="D358" s="18"/>
      <c r="E358" s="18"/>
      <c r="F358" s="18"/>
      <c r="G358" s="18"/>
      <c r="H358" s="18"/>
      <c r="I358" s="18"/>
      <c r="J358" s="18"/>
      <c r="K358" s="18"/>
    </row>
    <row r="359" spans="1:11">
      <c r="A359" s="18" t="str">
        <f t="shared" si="6"/>
        <v>Y</v>
      </c>
      <c r="B359" s="18"/>
      <c r="C359" s="18"/>
      <c r="D359" s="18"/>
      <c r="E359" s="18"/>
      <c r="F359" s="18"/>
      <c r="G359" s="18"/>
      <c r="H359" s="18"/>
      <c r="I359" s="18"/>
      <c r="J359" s="18"/>
      <c r="K359" s="18"/>
    </row>
    <row r="360" spans="1:11">
      <c r="A360" s="18" t="str">
        <f t="shared" si="6"/>
        <v>P</v>
      </c>
      <c r="B360" s="18"/>
      <c r="C360" s="18"/>
      <c r="D360" s="18"/>
      <c r="E360" s="18"/>
      <c r="F360" s="18"/>
      <c r="G360" s="18"/>
      <c r="H360" s="18"/>
      <c r="I360" s="18"/>
      <c r="J360" s="18"/>
      <c r="K360" s="18"/>
    </row>
    <row r="361" spans="1:11">
      <c r="A361" s="18" t="str">
        <f t="shared" si="6"/>
        <v>L</v>
      </c>
      <c r="B361" s="18"/>
      <c r="C361" s="18"/>
      <c r="D361" s="18"/>
      <c r="E361" s="18"/>
      <c r="F361" s="18"/>
      <c r="G361" s="18"/>
      <c r="H361" s="18"/>
      <c r="I361" s="18"/>
      <c r="J361" s="18"/>
      <c r="K361" s="18"/>
    </row>
    <row r="362" spans="1:11">
      <c r="A362" s="18" t="str">
        <f t="shared" si="6"/>
        <v>L</v>
      </c>
      <c r="B362" s="18"/>
      <c r="C362" s="18"/>
      <c r="D362" s="18"/>
      <c r="E362" s="18"/>
      <c r="F362" s="18"/>
      <c r="G362" s="18"/>
      <c r="H362" s="18"/>
      <c r="I362" s="18"/>
      <c r="J362" s="18"/>
      <c r="K362" s="18"/>
    </row>
    <row r="363" spans="1:11">
      <c r="A363" s="18" t="str">
        <f t="shared" si="6"/>
        <v>N</v>
      </c>
      <c r="B363" s="18"/>
      <c r="C363" s="18"/>
      <c r="D363" s="18"/>
      <c r="E363" s="18"/>
      <c r="F363" s="18"/>
      <c r="G363" s="18"/>
      <c r="H363" s="18"/>
      <c r="I363" s="18"/>
      <c r="J363" s="18"/>
      <c r="K363" s="18"/>
    </row>
    <row r="364" spans="1:11">
      <c r="A364" s="18" t="str">
        <f t="shared" si="6"/>
        <v>Q</v>
      </c>
      <c r="B364" s="18"/>
      <c r="C364" s="18"/>
      <c r="D364" s="18"/>
      <c r="E364" s="18"/>
      <c r="F364" s="18"/>
      <c r="G364" s="18"/>
      <c r="H364" s="18"/>
      <c r="I364" s="18"/>
      <c r="J364" s="18"/>
      <c r="K364" s="18"/>
    </row>
    <row r="365" spans="1:11">
      <c r="A365" s="18" t="str">
        <f t="shared" si="6"/>
        <v>F</v>
      </c>
      <c r="B365" s="18"/>
      <c r="C365" s="18"/>
      <c r="D365" s="18"/>
      <c r="E365" s="18"/>
      <c r="F365" s="18"/>
      <c r="G365" s="18"/>
      <c r="H365" s="18"/>
      <c r="I365" s="18"/>
      <c r="J365" s="18"/>
      <c r="K365" s="18"/>
    </row>
    <row r="366" spans="1:11">
      <c r="A366" s="18" t="str">
        <f t="shared" si="6"/>
        <v>R</v>
      </c>
      <c r="B366" s="18"/>
      <c r="C366" s="18"/>
      <c r="D366" s="18"/>
      <c r="E366" s="18"/>
      <c r="F366" s="18"/>
      <c r="G366" s="18"/>
      <c r="H366" s="18"/>
      <c r="I366" s="18"/>
      <c r="J366" s="18"/>
      <c r="K366" s="18"/>
    </row>
    <row r="367" spans="1:11">
      <c r="A367" s="18" t="str">
        <f t="shared" si="6"/>
        <v>D</v>
      </c>
      <c r="B367" s="18"/>
      <c r="C367" s="18"/>
      <c r="D367" s="18"/>
      <c r="E367" s="18"/>
      <c r="F367" s="18"/>
      <c r="G367" s="18"/>
      <c r="H367" s="18"/>
      <c r="I367" s="18"/>
      <c r="J367" s="18"/>
      <c r="K367" s="18"/>
    </row>
    <row r="368" spans="1:11">
      <c r="A368" s="18" t="str">
        <f t="shared" si="6"/>
        <v>A</v>
      </c>
      <c r="B368" s="18"/>
      <c r="C368" s="18"/>
      <c r="D368" s="18"/>
      <c r="E368" s="18"/>
      <c r="F368" s="18"/>
      <c r="G368" s="18"/>
      <c r="H368" s="18"/>
      <c r="I368" s="18"/>
      <c r="J368" s="18"/>
      <c r="K368" s="18"/>
    </row>
    <row r="369" spans="1:11">
      <c r="A369" s="18" t="str">
        <f t="shared" si="6"/>
        <v>G</v>
      </c>
      <c r="B369" s="18"/>
      <c r="C369" s="18"/>
      <c r="D369" s="18"/>
      <c r="E369" s="18"/>
      <c r="F369" s="18"/>
      <c r="G369" s="18"/>
      <c r="H369" s="18"/>
      <c r="I369" s="18"/>
      <c r="J369" s="18"/>
      <c r="K369" s="18"/>
    </row>
    <row r="370" spans="1:11">
      <c r="A370" s="18" t="str">
        <f t="shared" si="6"/>
        <v>L</v>
      </c>
      <c r="B370" s="18"/>
      <c r="C370" s="18"/>
      <c r="D370" s="18"/>
      <c r="E370" s="18"/>
      <c r="F370" s="18"/>
      <c r="G370" s="18"/>
      <c r="H370" s="18"/>
      <c r="I370" s="18"/>
      <c r="J370" s="18"/>
      <c r="K370" s="18"/>
    </row>
    <row r="371" spans="1:11">
      <c r="A371" s="18" t="str">
        <f t="shared" si="6"/>
        <v>V</v>
      </c>
      <c r="B371" s="18"/>
      <c r="C371" s="18"/>
      <c r="D371" s="18"/>
      <c r="E371" s="18"/>
      <c r="F371" s="18"/>
      <c r="G371" s="18"/>
      <c r="H371" s="18"/>
      <c r="I371" s="18"/>
      <c r="J371" s="18"/>
      <c r="K371" s="18"/>
    </row>
    <row r="372" spans="1:11">
      <c r="A372" s="18" t="str">
        <f t="shared" si="6"/>
        <v>P</v>
      </c>
      <c r="B372" s="18"/>
      <c r="C372" s="18"/>
      <c r="D372" s="18"/>
      <c r="E372" s="18"/>
      <c r="F372" s="18"/>
      <c r="G372" s="18"/>
      <c r="H372" s="18"/>
      <c r="I372" s="18"/>
      <c r="J372" s="18"/>
      <c r="K372" s="18"/>
    </row>
    <row r="373" spans="1:11">
      <c r="A373" s="18" t="str">
        <f t="shared" si="6"/>
        <v>S</v>
      </c>
      <c r="B373" s="18"/>
      <c r="C373" s="18"/>
      <c r="D373" s="18"/>
      <c r="E373" s="18"/>
      <c r="F373" s="18"/>
      <c r="G373" s="18"/>
      <c r="H373" s="18"/>
      <c r="I373" s="18"/>
      <c r="J373" s="18"/>
      <c r="K373" s="18"/>
    </row>
    <row r="374" spans="1:11">
      <c r="A374" s="18" t="str">
        <f t="shared" si="6"/>
        <v>F</v>
      </c>
      <c r="B374" s="18"/>
      <c r="C374" s="18"/>
      <c r="D374" s="18"/>
      <c r="E374" s="18"/>
      <c r="F374" s="18"/>
      <c r="G374" s="18"/>
      <c r="H374" s="18"/>
      <c r="I374" s="18"/>
      <c r="J374" s="18"/>
      <c r="K374" s="18"/>
    </row>
    <row r="375" spans="1:11">
      <c r="A375" s="18" t="str">
        <f t="shared" si="6"/>
        <v>P</v>
      </c>
      <c r="B375" s="18"/>
      <c r="C375" s="18"/>
      <c r="D375" s="18"/>
      <c r="E375" s="18"/>
      <c r="F375" s="18"/>
      <c r="G375" s="18"/>
      <c r="H375" s="18"/>
      <c r="I375" s="18"/>
      <c r="J375" s="18"/>
      <c r="K375" s="18"/>
    </row>
    <row r="376" spans="1:11">
      <c r="A376" s="18" t="str">
        <f t="shared" si="6"/>
        <v>V</v>
      </c>
      <c r="B376" s="18"/>
      <c r="C376" s="18"/>
      <c r="D376" s="18"/>
      <c r="E376" s="18"/>
      <c r="F376" s="18"/>
      <c r="G376" s="18"/>
      <c r="H376" s="18"/>
      <c r="I376" s="18"/>
      <c r="J376" s="18"/>
      <c r="K376" s="18"/>
    </row>
    <row r="377" spans="1:11">
      <c r="A377" s="18" t="str">
        <f t="shared" si="6"/>
        <v>I</v>
      </c>
      <c r="B377" s="18"/>
      <c r="C377" s="18"/>
      <c r="D377" s="18"/>
      <c r="E377" s="18"/>
      <c r="F377" s="18"/>
      <c r="G377" s="18"/>
      <c r="H377" s="18"/>
      <c r="I377" s="18"/>
      <c r="J377" s="18"/>
      <c r="K377" s="18"/>
    </row>
    <row r="378" spans="1:11">
      <c r="A378" s="18" t="str">
        <f t="shared" si="6"/>
        <v>R</v>
      </c>
      <c r="B378" s="18"/>
      <c r="C378" s="18"/>
      <c r="D378" s="18"/>
      <c r="E378" s="18"/>
      <c r="F378" s="18"/>
      <c r="G378" s="18"/>
      <c r="H378" s="18"/>
      <c r="I378" s="18"/>
      <c r="J378" s="18"/>
      <c r="K378" s="18"/>
    </row>
    <row r="379" spans="1:11">
      <c r="A379" s="18" t="str">
        <f t="shared" si="6"/>
        <v>V</v>
      </c>
      <c r="B379" s="18"/>
      <c r="C379" s="18"/>
      <c r="D379" s="18"/>
      <c r="E379" s="18"/>
      <c r="F379" s="18"/>
      <c r="G379" s="18"/>
      <c r="H379" s="18"/>
      <c r="I379" s="18"/>
      <c r="J379" s="18"/>
      <c r="K379" s="18"/>
    </row>
    <row r="380" spans="1:11">
      <c r="A380" s="18" t="str">
        <f t="shared" si="6"/>
        <v>T</v>
      </c>
      <c r="B380" s="18"/>
      <c r="C380" s="18"/>
      <c r="D380" s="18"/>
      <c r="E380" s="18"/>
      <c r="F380" s="18"/>
      <c r="G380" s="18"/>
      <c r="H380" s="18"/>
      <c r="I380" s="18"/>
      <c r="J380" s="18"/>
      <c r="K380" s="18"/>
    </row>
    <row r="381" spans="1:11">
      <c r="A381" s="18" t="str">
        <f t="shared" si="6"/>
        <v>A</v>
      </c>
      <c r="B381" s="18"/>
      <c r="C381" s="18"/>
      <c r="D381" s="18"/>
      <c r="E381" s="18"/>
      <c r="F381" s="18"/>
      <c r="G381" s="18"/>
      <c r="H381" s="18"/>
      <c r="I381" s="18"/>
      <c r="J381" s="18"/>
      <c r="K381" s="18"/>
    </row>
    <row r="382" spans="1:11">
      <c r="A382" s="18" t="str">
        <f t="shared" si="6"/>
        <v>A</v>
      </c>
      <c r="B382" s="18"/>
      <c r="C382" s="18"/>
      <c r="D382" s="18"/>
      <c r="E382" s="18"/>
      <c r="F382" s="18"/>
      <c r="G382" s="18"/>
      <c r="H382" s="18"/>
      <c r="I382" s="18"/>
      <c r="J382" s="18"/>
      <c r="K382" s="18"/>
    </row>
    <row r="383" spans="1:11">
      <c r="A383" s="18" t="str">
        <f t="shared" si="6"/>
        <v>P</v>
      </c>
      <c r="B383" s="18"/>
      <c r="C383" s="18"/>
      <c r="D383" s="18"/>
      <c r="E383" s="18"/>
      <c r="F383" s="18"/>
      <c r="G383" s="18"/>
      <c r="H383" s="18"/>
      <c r="I383" s="18"/>
      <c r="J383" s="18"/>
      <c r="K383" s="18"/>
    </row>
    <row r="384" spans="1:11">
      <c r="A384" s="18" t="str">
        <f t="shared" si="6"/>
        <v>T</v>
      </c>
      <c r="B384" s="18"/>
      <c r="C384" s="18"/>
      <c r="D384" s="18"/>
      <c r="E384" s="18"/>
      <c r="F384" s="18"/>
      <c r="G384" s="18"/>
      <c r="H384" s="18"/>
      <c r="I384" s="18"/>
      <c r="J384" s="18"/>
      <c r="K384" s="18"/>
    </row>
    <row r="385" spans="1:11">
      <c r="A385" s="18" t="str">
        <f t="shared" ref="A385:A448" si="7">MID($C$1,ROW(),1)</f>
        <v>D</v>
      </c>
      <c r="B385" s="18"/>
      <c r="C385" s="18"/>
      <c r="D385" s="18"/>
      <c r="E385" s="18"/>
      <c r="F385" s="18"/>
      <c r="G385" s="18"/>
      <c r="H385" s="18"/>
      <c r="I385" s="18"/>
      <c r="J385" s="18"/>
      <c r="K385" s="18"/>
    </row>
    <row r="386" spans="1:11">
      <c r="A386" s="18" t="str">
        <f t="shared" si="7"/>
        <v>A</v>
      </c>
      <c r="B386" s="18"/>
      <c r="C386" s="18"/>
      <c r="D386" s="18"/>
      <c r="E386" s="18"/>
      <c r="F386" s="18"/>
      <c r="G386" s="18"/>
      <c r="H386" s="18"/>
      <c r="I386" s="18"/>
      <c r="J386" s="18"/>
      <c r="K386" s="18"/>
    </row>
    <row r="387" spans="1:11">
      <c r="A387" s="18" t="str">
        <f t="shared" si="7"/>
        <v>L</v>
      </c>
      <c r="B387" s="18"/>
      <c r="C387" s="18"/>
      <c r="D387" s="18"/>
      <c r="E387" s="18"/>
      <c r="F387" s="18"/>
      <c r="G387" s="18"/>
      <c r="H387" s="18"/>
      <c r="I387" s="18"/>
      <c r="J387" s="18"/>
      <c r="K387" s="18"/>
    </row>
    <row r="388" spans="1:11">
      <c r="A388" s="18" t="str">
        <f t="shared" si="7"/>
        <v>F</v>
      </c>
      <c r="B388" s="18"/>
      <c r="C388" s="18"/>
      <c r="D388" s="18"/>
      <c r="E388" s="18"/>
      <c r="F388" s="18"/>
      <c r="G388" s="18"/>
      <c r="H388" s="18"/>
      <c r="I388" s="18"/>
      <c r="J388" s="18"/>
      <c r="K388" s="18"/>
    </row>
    <row r="389" spans="1:11">
      <c r="A389" s="18" t="str">
        <f t="shared" si="7"/>
        <v>Q</v>
      </c>
      <c r="B389" s="18"/>
      <c r="C389" s="18"/>
      <c r="D389" s="18"/>
      <c r="E389" s="18"/>
      <c r="F389" s="18"/>
      <c r="G389" s="18"/>
      <c r="H389" s="18"/>
      <c r="I389" s="18"/>
      <c r="J389" s="18"/>
      <c r="K389" s="18"/>
    </row>
    <row r="390" spans="1:11">
      <c r="A390" s="18" t="str">
        <f t="shared" si="7"/>
        <v>E</v>
      </c>
      <c r="B390" s="18"/>
      <c r="C390" s="18"/>
      <c r="D390" s="18"/>
      <c r="E390" s="18"/>
      <c r="F390" s="18"/>
      <c r="G390" s="18"/>
      <c r="H390" s="18"/>
      <c r="I390" s="18"/>
      <c r="J390" s="18"/>
      <c r="K390" s="18"/>
    </row>
    <row r="391" spans="1:11">
      <c r="A391" s="18" t="str">
        <f t="shared" si="7"/>
        <v>A</v>
      </c>
      <c r="B391" s="18"/>
      <c r="C391" s="18"/>
      <c r="D391" s="18"/>
      <c r="E391" s="18"/>
      <c r="F391" s="18"/>
      <c r="G391" s="18"/>
      <c r="H391" s="18"/>
      <c r="I391" s="18"/>
      <c r="J391" s="18"/>
      <c r="K391" s="18"/>
    </row>
    <row r="392" spans="1:11">
      <c r="A392" s="18" t="str">
        <f t="shared" si="7"/>
        <v>E</v>
      </c>
      <c r="B392" s="18"/>
      <c r="C392" s="18"/>
      <c r="D392" s="18"/>
      <c r="E392" s="18"/>
      <c r="F392" s="18"/>
      <c r="G392" s="18"/>
      <c r="H392" s="18"/>
      <c r="I392" s="18"/>
      <c r="J392" s="18"/>
      <c r="K392" s="18"/>
    </row>
    <row r="393" spans="1:11">
      <c r="A393" s="18" t="str">
        <f t="shared" si="7"/>
        <v>E</v>
      </c>
      <c r="B393" s="18"/>
      <c r="C393" s="18"/>
      <c r="D393" s="18"/>
      <c r="E393" s="18"/>
      <c r="F393" s="18"/>
      <c r="G393" s="18"/>
      <c r="H393" s="18"/>
      <c r="I393" s="18"/>
      <c r="J393" s="18"/>
      <c r="K393" s="18"/>
    </row>
    <row r="394" spans="1:11">
      <c r="A394" s="18" t="str">
        <f t="shared" si="7"/>
        <v>A</v>
      </c>
      <c r="B394" s="18"/>
      <c r="C394" s="18"/>
      <c r="D394" s="18"/>
      <c r="E394" s="18"/>
      <c r="F394" s="18"/>
      <c r="G394" s="18"/>
      <c r="H394" s="18"/>
      <c r="I394" s="18"/>
      <c r="J394" s="18"/>
      <c r="K394" s="18"/>
    </row>
    <row r="395" spans="1:11">
      <c r="A395" s="18" t="str">
        <f t="shared" si="7"/>
        <v>G</v>
      </c>
      <c r="B395" s="18"/>
      <c r="C395" s="18"/>
      <c r="D395" s="18"/>
      <c r="E395" s="18"/>
      <c r="F395" s="18"/>
      <c r="G395" s="18"/>
      <c r="H395" s="18"/>
      <c r="I395" s="18"/>
      <c r="J395" s="18"/>
      <c r="K395" s="18"/>
    </row>
    <row r="396" spans="1:11">
      <c r="A396" s="18" t="str">
        <f t="shared" si="7"/>
        <v>T</v>
      </c>
      <c r="B396" s="18"/>
      <c r="C396" s="18"/>
      <c r="D396" s="18"/>
      <c r="E396" s="18"/>
      <c r="F396" s="18"/>
      <c r="G396" s="18"/>
      <c r="H396" s="18"/>
      <c r="I396" s="18"/>
      <c r="J396" s="18"/>
      <c r="K396" s="18"/>
    </row>
    <row r="397" spans="1:11">
      <c r="A397" s="18" t="str">
        <f t="shared" si="7"/>
        <v>D</v>
      </c>
      <c r="B397" s="18"/>
      <c r="C397" s="18"/>
      <c r="D397" s="18"/>
      <c r="E397" s="18"/>
      <c r="F397" s="18"/>
      <c r="G397" s="18"/>
      <c r="H397" s="18"/>
      <c r="I397" s="18"/>
      <c r="J397" s="18"/>
      <c r="K397" s="18"/>
    </row>
    <row r="398" spans="1:11">
      <c r="A398" s="18" t="str">
        <f t="shared" si="7"/>
        <v>M</v>
      </c>
      <c r="B398" s="18"/>
      <c r="C398" s="18"/>
      <c r="D398" s="18"/>
      <c r="E398" s="18"/>
      <c r="F398" s="18"/>
      <c r="G398" s="18"/>
      <c r="H398" s="18"/>
      <c r="I398" s="18"/>
      <c r="J398" s="18"/>
      <c r="K398" s="18"/>
    </row>
    <row r="399" spans="1:11">
      <c r="A399" s="18" t="str">
        <f t="shared" si="7"/>
        <v>G</v>
      </c>
      <c r="B399" s="18"/>
      <c r="C399" s="18"/>
      <c r="D399" s="18"/>
      <c r="E399" s="18"/>
      <c r="F399" s="18"/>
      <c r="G399" s="18"/>
      <c r="H399" s="18"/>
      <c r="I399" s="18"/>
      <c r="J399" s="18"/>
      <c r="K399" s="18"/>
    </row>
    <row r="400" spans="1:11">
      <c r="A400" s="18" t="str">
        <f t="shared" si="7"/>
        <v>Q</v>
      </c>
      <c r="B400" s="18"/>
      <c r="C400" s="18"/>
      <c r="D400" s="18"/>
      <c r="E400" s="18"/>
      <c r="F400" s="18"/>
      <c r="G400" s="18"/>
      <c r="H400" s="18"/>
      <c r="I400" s="18"/>
      <c r="J400" s="18"/>
      <c r="K400" s="18"/>
    </row>
    <row r="401" spans="1:11">
      <c r="A401" s="18" t="str">
        <f t="shared" si="7"/>
        <v>W</v>
      </c>
      <c r="B401" s="18"/>
      <c r="C401" s="18"/>
      <c r="D401" s="18"/>
      <c r="E401" s="18"/>
      <c r="F401" s="18"/>
      <c r="G401" s="18"/>
      <c r="H401" s="18"/>
      <c r="I401" s="18"/>
      <c r="J401" s="18"/>
      <c r="K401" s="18"/>
    </row>
    <row r="402" spans="1:11">
      <c r="A402" s="18" t="str">
        <f t="shared" si="7"/>
        <v>L</v>
      </c>
      <c r="B402" s="18"/>
      <c r="C402" s="18"/>
      <c r="D402" s="18"/>
      <c r="E402" s="18"/>
      <c r="F402" s="18"/>
      <c r="G402" s="18"/>
      <c r="H402" s="18"/>
      <c r="I402" s="18"/>
      <c r="J402" s="18"/>
      <c r="K402" s="18"/>
    </row>
    <row r="403" spans="1:11">
      <c r="A403" s="18" t="str">
        <f t="shared" si="7"/>
        <v>L</v>
      </c>
      <c r="B403" s="18"/>
      <c r="C403" s="18"/>
      <c r="D403" s="18"/>
      <c r="E403" s="18"/>
      <c r="F403" s="18"/>
      <c r="G403" s="18"/>
      <c r="H403" s="18"/>
      <c r="I403" s="18"/>
      <c r="J403" s="18"/>
      <c r="K403" s="18"/>
    </row>
    <row r="404" spans="1:11">
      <c r="A404" s="18" t="str">
        <f t="shared" si="7"/>
        <v>R</v>
      </c>
      <c r="B404" s="18"/>
      <c r="C404" s="18"/>
      <c r="D404" s="18"/>
      <c r="E404" s="18"/>
      <c r="F404" s="18"/>
      <c r="G404" s="18"/>
      <c r="H404" s="18"/>
      <c r="I404" s="18"/>
      <c r="J404" s="18"/>
      <c r="K404" s="18"/>
    </row>
    <row r="405" spans="1:11">
      <c r="A405" s="18" t="str">
        <f t="shared" si="7"/>
        <v>D</v>
      </c>
      <c r="B405" s="18"/>
      <c r="C405" s="18"/>
      <c r="D405" s="18"/>
      <c r="E405" s="18"/>
      <c r="F405" s="18"/>
      <c r="G405" s="18"/>
      <c r="H405" s="18"/>
      <c r="I405" s="18"/>
      <c r="J405" s="18"/>
      <c r="K405" s="18"/>
    </row>
    <row r="406" spans="1:11">
      <c r="A406" s="18" t="str">
        <f t="shared" si="7"/>
        <v>R</v>
      </c>
      <c r="B406" s="18"/>
      <c r="C406" s="18"/>
      <c r="D406" s="18"/>
      <c r="E406" s="18"/>
      <c r="F406" s="18"/>
      <c r="G406" s="18"/>
      <c r="H406" s="18"/>
      <c r="I406" s="18"/>
      <c r="J406" s="18"/>
      <c r="K406" s="18"/>
    </row>
    <row r="407" spans="1:11">
      <c r="A407" s="18" t="str">
        <f t="shared" si="7"/>
        <v>T</v>
      </c>
      <c r="B407" s="18"/>
      <c r="C407" s="18"/>
      <c r="D407" s="18"/>
      <c r="E407" s="18"/>
      <c r="F407" s="18"/>
      <c r="G407" s="18"/>
      <c r="H407" s="18"/>
      <c r="I407" s="18"/>
      <c r="J407" s="18"/>
      <c r="K407" s="18"/>
    </row>
    <row r="408" spans="1:11">
      <c r="A408" s="18" t="str">
        <f t="shared" si="7"/>
        <v>V</v>
      </c>
      <c r="B408" s="18"/>
      <c r="C408" s="18"/>
      <c r="D408" s="18"/>
      <c r="E408" s="18"/>
      <c r="F408" s="18"/>
      <c r="G408" s="18"/>
      <c r="H408" s="18"/>
      <c r="I408" s="18"/>
      <c r="J408" s="18"/>
      <c r="K408" s="18"/>
    </row>
    <row r="409" spans="1:11">
      <c r="A409" s="18" t="str">
        <f t="shared" si="7"/>
        <v>K</v>
      </c>
      <c r="B409" s="18"/>
      <c r="C409" s="18"/>
      <c r="D409" s="18"/>
      <c r="E409" s="18"/>
      <c r="F409" s="18"/>
      <c r="G409" s="18"/>
      <c r="H409" s="18"/>
      <c r="I409" s="18"/>
      <c r="J409" s="18"/>
      <c r="K409" s="18"/>
    </row>
    <row r="410" spans="1:11">
      <c r="A410" s="18" t="str">
        <f t="shared" si="7"/>
        <v>Q</v>
      </c>
      <c r="B410" s="18"/>
      <c r="C410" s="18"/>
      <c r="D410" s="18"/>
      <c r="E410" s="18"/>
      <c r="F410" s="18"/>
      <c r="G410" s="18"/>
      <c r="H410" s="18"/>
      <c r="I410" s="18"/>
      <c r="J410" s="18"/>
      <c r="K410" s="18"/>
    </row>
    <row r="411" spans="1:11">
      <c r="A411" s="18" t="str">
        <f t="shared" si="7"/>
        <v>M</v>
      </c>
      <c r="B411" s="18"/>
      <c r="C411" s="18"/>
      <c r="D411" s="18"/>
      <c r="E411" s="18"/>
      <c r="F411" s="18"/>
      <c r="G411" s="18"/>
      <c r="H411" s="18"/>
      <c r="I411" s="18"/>
      <c r="J411" s="18"/>
      <c r="K411" s="18"/>
    </row>
    <row r="412" spans="1:11">
      <c r="A412" s="18" t="str">
        <f t="shared" si="7"/>
        <v>K</v>
      </c>
      <c r="B412" s="18"/>
      <c r="C412" s="18"/>
      <c r="D412" s="18"/>
      <c r="E412" s="18"/>
      <c r="F412" s="18"/>
      <c r="G412" s="18"/>
      <c r="H412" s="18"/>
      <c r="I412" s="18"/>
      <c r="J412" s="18"/>
      <c r="K412" s="18"/>
    </row>
    <row r="413" spans="1:11">
      <c r="A413" s="18" t="str">
        <f t="shared" si="7"/>
        <v>A</v>
      </c>
      <c r="B413" s="18"/>
      <c r="C413" s="18"/>
      <c r="D413" s="18"/>
      <c r="E413" s="18"/>
      <c r="F413" s="18"/>
      <c r="G413" s="18"/>
      <c r="H413" s="18"/>
      <c r="I413" s="18"/>
      <c r="J413" s="18"/>
      <c r="K413" s="18"/>
    </row>
    <row r="414" spans="1:11">
      <c r="A414" s="18" t="str">
        <f t="shared" si="7"/>
        <v>L</v>
      </c>
      <c r="B414" s="18"/>
      <c r="C414" s="18"/>
      <c r="D414" s="18"/>
      <c r="E414" s="18"/>
      <c r="F414" s="18"/>
      <c r="G414" s="18"/>
      <c r="H414" s="18"/>
      <c r="I414" s="18"/>
      <c r="J414" s="18"/>
      <c r="K414" s="18"/>
    </row>
    <row r="415" spans="1:11">
      <c r="A415" s="18" t="str">
        <f t="shared" si="7"/>
        <v>D</v>
      </c>
      <c r="B415" s="18"/>
      <c r="C415" s="18"/>
      <c r="D415" s="18"/>
      <c r="E415" s="18"/>
      <c r="F415" s="18"/>
      <c r="G415" s="18"/>
      <c r="H415" s="18"/>
      <c r="I415" s="18"/>
      <c r="J415" s="18"/>
      <c r="K415" s="18"/>
    </row>
    <row r="416" spans="1:11">
      <c r="A416" s="18" t="str">
        <f t="shared" si="7"/>
        <v>T</v>
      </c>
      <c r="B416" s="18"/>
      <c r="C416" s="18"/>
      <c r="D416" s="18"/>
      <c r="E416" s="18"/>
      <c r="F416" s="18"/>
      <c r="G416" s="18"/>
      <c r="H416" s="18"/>
      <c r="I416" s="18"/>
      <c r="J416" s="18"/>
      <c r="K416" s="18"/>
    </row>
    <row r="417" spans="1:11">
      <c r="A417" s="18" t="str">
        <f t="shared" si="7"/>
        <v>D</v>
      </c>
      <c r="B417" s="18"/>
      <c r="C417" s="18"/>
      <c r="D417" s="18"/>
      <c r="E417" s="18"/>
      <c r="F417" s="18"/>
      <c r="G417" s="18"/>
      <c r="H417" s="18"/>
      <c r="I417" s="18"/>
      <c r="J417" s="18"/>
      <c r="K417" s="18"/>
    </row>
    <row r="418" spans="1:11">
      <c r="A418" s="18" t="str">
        <f t="shared" si="7"/>
        <v>L</v>
      </c>
      <c r="B418" s="18"/>
      <c r="C418" s="18"/>
      <c r="D418" s="18"/>
      <c r="E418" s="18"/>
      <c r="F418" s="18"/>
      <c r="G418" s="18"/>
      <c r="H418" s="18"/>
      <c r="I418" s="18"/>
      <c r="J418" s="18"/>
      <c r="K418" s="18"/>
    </row>
    <row r="419" spans="1:11">
      <c r="A419" s="18" t="str">
        <f t="shared" si="7"/>
        <v>D</v>
      </c>
      <c r="B419" s="18"/>
      <c r="C419" s="18"/>
      <c r="D419" s="18"/>
      <c r="E419" s="18"/>
      <c r="F419" s="18"/>
      <c r="G419" s="18"/>
      <c r="H419" s="18"/>
      <c r="I419" s="18"/>
      <c r="J419" s="18"/>
      <c r="K419" s="18"/>
    </row>
    <row r="420" spans="1:11">
      <c r="A420" s="18" t="str">
        <f t="shared" si="7"/>
        <v>K</v>
      </c>
      <c r="B420" s="18"/>
      <c r="C420" s="18"/>
      <c r="D420" s="18"/>
      <c r="E420" s="18"/>
      <c r="F420" s="18"/>
      <c r="G420" s="18"/>
      <c r="H420" s="18"/>
      <c r="I420" s="18"/>
      <c r="J420" s="18"/>
      <c r="K420" s="18"/>
    </row>
    <row r="421" spans="1:11">
      <c r="A421" s="18" t="str">
        <f t="shared" si="7"/>
        <v>A</v>
      </c>
      <c r="B421" s="18"/>
      <c r="C421" s="18"/>
      <c r="D421" s="18"/>
      <c r="E421" s="18"/>
      <c r="F421" s="18"/>
      <c r="G421" s="18"/>
      <c r="H421" s="18"/>
      <c r="I421" s="18"/>
      <c r="J421" s="18"/>
      <c r="K421" s="18"/>
    </row>
    <row r="422" spans="1:11">
      <c r="A422" s="18" t="str">
        <f t="shared" si="7"/>
        <v>L</v>
      </c>
      <c r="B422" s="18"/>
      <c r="C422" s="18"/>
      <c r="D422" s="18"/>
      <c r="E422" s="18"/>
      <c r="F422" s="18"/>
      <c r="G422" s="18"/>
      <c r="H422" s="18"/>
      <c r="I422" s="18"/>
      <c r="J422" s="18"/>
      <c r="K422" s="18"/>
    </row>
    <row r="423" spans="1:11">
      <c r="A423" s="18" t="str">
        <f t="shared" si="7"/>
        <v>G</v>
      </c>
      <c r="B423" s="18"/>
      <c r="C423" s="18"/>
      <c r="D423" s="18"/>
      <c r="E423" s="18"/>
      <c r="F423" s="18"/>
      <c r="G423" s="18"/>
      <c r="H423" s="18"/>
      <c r="I423" s="18"/>
      <c r="J423" s="18"/>
      <c r="K423" s="18"/>
    </row>
    <row r="424" spans="1:11">
      <c r="A424" s="18" t="str">
        <f t="shared" si="7"/>
        <v>R</v>
      </c>
      <c r="B424" s="18"/>
      <c r="C424" s="18"/>
      <c r="D424" s="18"/>
      <c r="E424" s="18"/>
      <c r="F424" s="18"/>
      <c r="G424" s="18"/>
      <c r="H424" s="18"/>
      <c r="I424" s="18"/>
      <c r="J424" s="18"/>
      <c r="K424" s="18"/>
    </row>
    <row r="425" spans="1:11">
      <c r="A425" s="18" t="str">
        <f t="shared" si="7"/>
        <v>L</v>
      </c>
      <c r="B425" s="18"/>
      <c r="C425" s="18"/>
      <c r="D425" s="18"/>
      <c r="E425" s="18"/>
      <c r="F425" s="18"/>
      <c r="G425" s="18"/>
      <c r="H425" s="18"/>
      <c r="I425" s="18"/>
      <c r="J425" s="18"/>
      <c r="K425" s="18"/>
    </row>
    <row r="426" spans="1:11">
      <c r="A426" s="18" t="str">
        <f t="shared" si="7"/>
        <v>S</v>
      </c>
      <c r="B426" s="18"/>
      <c r="C426" s="18"/>
      <c r="D426" s="18"/>
      <c r="E426" s="18"/>
      <c r="F426" s="18"/>
      <c r="G426" s="18"/>
      <c r="H426" s="18"/>
      <c r="I426" s="18"/>
      <c r="J426" s="18"/>
      <c r="K426" s="18"/>
    </row>
    <row r="427" spans="1:11">
      <c r="A427" s="18" t="str">
        <f t="shared" si="7"/>
        <v>G</v>
      </c>
      <c r="B427" s="18"/>
      <c r="C427" s="18"/>
      <c r="D427" s="18"/>
      <c r="E427" s="18"/>
      <c r="F427" s="18"/>
      <c r="G427" s="18"/>
      <c r="H427" s="18"/>
      <c r="I427" s="18"/>
      <c r="J427" s="18"/>
      <c r="K427" s="18"/>
    </row>
    <row r="428" spans="1:11">
      <c r="A428" s="18" t="str">
        <f t="shared" si="7"/>
        <v>G</v>
      </c>
      <c r="B428" s="18"/>
      <c r="C428" s="18"/>
      <c r="D428" s="18"/>
      <c r="E428" s="18"/>
      <c r="F428" s="18"/>
      <c r="G428" s="18"/>
      <c r="H428" s="18"/>
      <c r="I428" s="18"/>
      <c r="J428" s="18"/>
      <c r="K428" s="18"/>
    </row>
    <row r="429" spans="1:11">
      <c r="A429" s="18" t="str">
        <f t="shared" si="7"/>
        <v>L</v>
      </c>
      <c r="B429" s="18"/>
      <c r="C429" s="18"/>
      <c r="D429" s="18"/>
      <c r="E429" s="18"/>
      <c r="F429" s="18"/>
      <c r="G429" s="18"/>
      <c r="H429" s="18"/>
      <c r="I429" s="18"/>
      <c r="J429" s="18"/>
      <c r="K429" s="18"/>
    </row>
    <row r="430" spans="1:11">
      <c r="A430" s="18" t="str">
        <f t="shared" si="7"/>
        <v>Y</v>
      </c>
      <c r="B430" s="18"/>
      <c r="C430" s="18"/>
      <c r="D430" s="18"/>
      <c r="E430" s="18"/>
      <c r="F430" s="18"/>
      <c r="G430" s="18"/>
      <c r="H430" s="18"/>
      <c r="I430" s="18"/>
      <c r="J430" s="18"/>
      <c r="K430" s="18"/>
    </row>
    <row r="431" spans="1:11">
      <c r="A431" s="18" t="str">
        <f t="shared" si="7"/>
        <v>I</v>
      </c>
      <c r="B431" s="18"/>
      <c r="C431" s="18"/>
      <c r="D431" s="18"/>
      <c r="E431" s="18"/>
      <c r="F431" s="18"/>
      <c r="G431" s="18"/>
      <c r="H431" s="18"/>
      <c r="I431" s="18"/>
      <c r="J431" s="18"/>
      <c r="K431" s="18"/>
    </row>
    <row r="432" spans="1:11">
      <c r="A432" s="18" t="str">
        <f t="shared" si="7"/>
        <v>I</v>
      </c>
      <c r="B432" s="18"/>
      <c r="C432" s="18"/>
      <c r="D432" s="18"/>
      <c r="E432" s="18"/>
      <c r="F432" s="18"/>
      <c r="G432" s="18"/>
      <c r="H432" s="18"/>
      <c r="I432" s="18"/>
      <c r="J432" s="18"/>
      <c r="K432" s="18"/>
    </row>
    <row r="433" spans="1:11">
      <c r="A433" s="18" t="str">
        <f t="shared" si="7"/>
        <v>T</v>
      </c>
      <c r="B433" s="18"/>
      <c r="C433" s="18"/>
      <c r="D433" s="18"/>
      <c r="E433" s="18"/>
      <c r="F433" s="18"/>
      <c r="G433" s="18"/>
      <c r="H433" s="18"/>
      <c r="I433" s="18"/>
      <c r="J433" s="18"/>
      <c r="K433" s="18"/>
    </row>
    <row r="434" spans="1:11">
      <c r="A434" s="18" t="str">
        <f t="shared" si="7"/>
        <v>A</v>
      </c>
      <c r="B434" s="18"/>
      <c r="C434" s="18"/>
      <c r="D434" s="18"/>
      <c r="E434" s="18"/>
      <c r="F434" s="18"/>
      <c r="G434" s="18"/>
      <c r="H434" s="18"/>
      <c r="I434" s="18"/>
      <c r="J434" s="18"/>
      <c r="K434" s="18"/>
    </row>
    <row r="435" spans="1:11">
      <c r="A435" s="18" t="str">
        <f t="shared" si="7"/>
        <v>Q</v>
      </c>
      <c r="B435" s="18"/>
      <c r="C435" s="18"/>
      <c r="D435" s="18"/>
      <c r="E435" s="18"/>
      <c r="F435" s="18"/>
      <c r="G435" s="18"/>
      <c r="H435" s="18"/>
      <c r="I435" s="18"/>
      <c r="J435" s="18"/>
      <c r="K435" s="18"/>
    </row>
    <row r="436" spans="1:11">
      <c r="A436" s="18" t="str">
        <f t="shared" si="7"/>
        <v>K</v>
      </c>
      <c r="B436" s="18"/>
      <c r="C436" s="18"/>
      <c r="D436" s="18"/>
      <c r="E436" s="18"/>
      <c r="F436" s="18"/>
      <c r="G436" s="18"/>
      <c r="H436" s="18"/>
      <c r="I436" s="18"/>
      <c r="J436" s="18"/>
      <c r="K436" s="18"/>
    </row>
    <row r="437" spans="1:11">
      <c r="A437" s="18" t="str">
        <f t="shared" si="7"/>
        <v>G</v>
      </c>
      <c r="B437" s="18"/>
      <c r="C437" s="18"/>
      <c r="D437" s="18"/>
      <c r="E437" s="18"/>
      <c r="F437" s="18"/>
      <c r="G437" s="18"/>
      <c r="H437" s="18"/>
      <c r="I437" s="18"/>
      <c r="J437" s="18"/>
      <c r="K437" s="18"/>
    </row>
    <row r="438" spans="1:11">
      <c r="A438" s="18" t="str">
        <f t="shared" si="7"/>
        <v>A</v>
      </c>
      <c r="B438" s="18"/>
      <c r="C438" s="18"/>
      <c r="D438" s="18"/>
      <c r="E438" s="18"/>
      <c r="F438" s="18"/>
      <c r="G438" s="18"/>
      <c r="H438" s="18"/>
      <c r="I438" s="18"/>
      <c r="J438" s="18"/>
      <c r="K438" s="18"/>
    </row>
    <row r="439" spans="1:11">
      <c r="A439" s="18" t="str">
        <f t="shared" si="7"/>
        <v>I</v>
      </c>
      <c r="B439" s="18"/>
      <c r="C439" s="18"/>
      <c r="D439" s="18"/>
      <c r="E439" s="18"/>
      <c r="F439" s="18"/>
      <c r="G439" s="18"/>
      <c r="H439" s="18"/>
      <c r="I439" s="18"/>
      <c r="J439" s="18"/>
      <c r="K439" s="18"/>
    </row>
    <row r="440" spans="1:11">
      <c r="A440" s="18" t="str">
        <f t="shared" si="7"/>
        <v>N</v>
      </c>
      <c r="B440" s="18"/>
      <c r="C440" s="18"/>
      <c r="D440" s="18"/>
      <c r="E440" s="18"/>
      <c r="F440" s="18"/>
      <c r="G440" s="18"/>
      <c r="H440" s="18"/>
      <c r="I440" s="18"/>
      <c r="J440" s="18"/>
      <c r="K440" s="18"/>
    </row>
    <row r="441" spans="1:11">
      <c r="A441" s="18" t="str">
        <f t="shared" si="7"/>
        <v>S</v>
      </c>
      <c r="B441" s="18"/>
      <c r="C441" s="18"/>
      <c r="D441" s="18"/>
      <c r="E441" s="18"/>
      <c r="F441" s="18"/>
      <c r="G441" s="18"/>
      <c r="H441" s="18"/>
      <c r="I441" s="18"/>
      <c r="J441" s="18"/>
      <c r="K441" s="18"/>
    </row>
    <row r="442" spans="1:11">
      <c r="A442" s="18" t="str">
        <f t="shared" si="7"/>
        <v>A</v>
      </c>
      <c r="B442" s="18"/>
      <c r="C442" s="18"/>
      <c r="D442" s="18"/>
      <c r="E442" s="18"/>
      <c r="F442" s="18"/>
      <c r="G442" s="18"/>
      <c r="H442" s="18"/>
      <c r="I442" s="18"/>
      <c r="J442" s="18"/>
      <c r="K442" s="18"/>
    </row>
    <row r="443" spans="1:11">
      <c r="A443" s="18" t="str">
        <f t="shared" si="7"/>
        <v>M</v>
      </c>
      <c r="B443" s="18"/>
      <c r="C443" s="18"/>
      <c r="D443" s="18"/>
      <c r="E443" s="18"/>
      <c r="F443" s="18"/>
      <c r="G443" s="18"/>
      <c r="H443" s="18"/>
      <c r="I443" s="18"/>
      <c r="J443" s="18"/>
      <c r="K443" s="18"/>
    </row>
    <row r="444" spans="1:11">
      <c r="A444" s="18" t="str">
        <f t="shared" si="7"/>
        <v>L</v>
      </c>
      <c r="B444" s="18"/>
      <c r="C444" s="18"/>
      <c r="D444" s="18"/>
      <c r="E444" s="18"/>
      <c r="F444" s="18"/>
      <c r="G444" s="18"/>
      <c r="H444" s="18"/>
      <c r="I444" s="18"/>
      <c r="J444" s="18"/>
      <c r="K444" s="18"/>
    </row>
    <row r="445" spans="1:11">
      <c r="A445" s="18" t="str">
        <f t="shared" si="7"/>
        <v>A</v>
      </c>
      <c r="B445" s="18"/>
      <c r="C445" s="18"/>
      <c r="D445" s="18"/>
      <c r="E445" s="18"/>
      <c r="F445" s="18"/>
      <c r="G445" s="18"/>
      <c r="H445" s="18"/>
      <c r="I445" s="18"/>
      <c r="J445" s="18"/>
      <c r="K445" s="18"/>
    </row>
    <row r="446" spans="1:11">
      <c r="A446" s="18" t="str">
        <f t="shared" si="7"/>
        <v>S</v>
      </c>
      <c r="B446" s="18"/>
      <c r="C446" s="18"/>
      <c r="D446" s="18"/>
      <c r="E446" s="18"/>
      <c r="F446" s="18"/>
      <c r="G446" s="18"/>
      <c r="H446" s="18"/>
      <c r="I446" s="18"/>
      <c r="J446" s="18"/>
      <c r="K446" s="18"/>
    </row>
    <row r="447" spans="1:11">
      <c r="A447" s="18" t="str">
        <f t="shared" si="7"/>
        <v>W</v>
      </c>
      <c r="B447" s="18"/>
      <c r="C447" s="18"/>
      <c r="D447" s="18"/>
      <c r="E447" s="18"/>
      <c r="F447" s="18"/>
      <c r="G447" s="18"/>
      <c r="H447" s="18"/>
      <c r="I447" s="18"/>
      <c r="J447" s="18"/>
      <c r="K447" s="18"/>
    </row>
    <row r="448" spans="1:11">
      <c r="A448" s="18" t="str">
        <f t="shared" si="7"/>
        <v>V</v>
      </c>
      <c r="B448" s="18"/>
      <c r="C448" s="18"/>
      <c r="D448" s="18"/>
      <c r="E448" s="18"/>
      <c r="F448" s="18"/>
      <c r="G448" s="18"/>
      <c r="H448" s="18"/>
      <c r="I448" s="18"/>
      <c r="J448" s="18"/>
      <c r="K448" s="18"/>
    </row>
    <row r="449" spans="1:11">
      <c r="A449" s="18" t="str">
        <f t="shared" ref="A449:A512" si="8">MID($C$1,ROW(),1)</f>
        <v>A</v>
      </c>
      <c r="B449" s="18"/>
      <c r="C449" s="18"/>
      <c r="D449" s="18"/>
      <c r="E449" s="18"/>
      <c r="F449" s="18"/>
      <c r="G449" s="18"/>
      <c r="H449" s="18"/>
      <c r="I449" s="18"/>
      <c r="J449" s="18"/>
      <c r="K449" s="18"/>
    </row>
    <row r="450" spans="1:11">
      <c r="A450" s="18" t="str">
        <f t="shared" si="8"/>
        <v>Q</v>
      </c>
      <c r="B450" s="18"/>
      <c r="C450" s="18"/>
      <c r="D450" s="18"/>
      <c r="E450" s="18"/>
      <c r="F450" s="18"/>
      <c r="G450" s="18"/>
      <c r="H450" s="18"/>
      <c r="I450" s="18"/>
      <c r="J450" s="18"/>
      <c r="K450" s="18"/>
    </row>
    <row r="451" spans="1:11">
      <c r="A451" s="18" t="str">
        <f t="shared" si="8"/>
        <v>A</v>
      </c>
      <c r="B451" s="18"/>
      <c r="C451" s="18"/>
      <c r="D451" s="18"/>
      <c r="E451" s="18"/>
      <c r="F451" s="18"/>
      <c r="G451" s="18"/>
      <c r="H451" s="18"/>
      <c r="I451" s="18"/>
      <c r="J451" s="18"/>
      <c r="K451" s="18"/>
    </row>
    <row r="452" spans="1:11">
      <c r="A452" s="18" t="str">
        <f t="shared" si="8"/>
        <v>S</v>
      </c>
      <c r="B452" s="18"/>
      <c r="C452" s="18"/>
      <c r="D452" s="18"/>
      <c r="E452" s="18"/>
      <c r="F452" s="18"/>
      <c r="G452" s="18"/>
      <c r="H452" s="18"/>
      <c r="I452" s="18"/>
      <c r="J452" s="18"/>
      <c r="K452" s="18"/>
    </row>
    <row r="453" spans="1:11">
      <c r="A453" s="18" t="str">
        <f t="shared" si="8"/>
        <v>T</v>
      </c>
      <c r="B453" s="18"/>
      <c r="C453" s="18"/>
      <c r="D453" s="18"/>
      <c r="E453" s="18"/>
      <c r="F453" s="18"/>
      <c r="G453" s="18"/>
      <c r="H453" s="18"/>
      <c r="I453" s="18"/>
      <c r="J453" s="18"/>
      <c r="K453" s="18"/>
    </row>
    <row r="454" spans="1:11">
      <c r="A454" s="18" t="str">
        <f t="shared" si="8"/>
        <v>E</v>
      </c>
      <c r="B454" s="18"/>
      <c r="C454" s="18"/>
      <c r="D454" s="18"/>
      <c r="E454" s="18"/>
      <c r="F454" s="18"/>
      <c r="G454" s="18"/>
      <c r="H454" s="18"/>
      <c r="I454" s="18"/>
      <c r="J454" s="18"/>
      <c r="K454" s="18"/>
    </row>
    <row r="455" spans="1:11">
      <c r="A455" s="18" t="str">
        <f t="shared" si="8"/>
        <v>P</v>
      </c>
      <c r="B455" s="18"/>
      <c r="C455" s="18"/>
      <c r="D455" s="18"/>
      <c r="E455" s="18"/>
      <c r="F455" s="18"/>
      <c r="G455" s="18"/>
      <c r="H455" s="18"/>
      <c r="I455" s="18"/>
      <c r="J455" s="18"/>
      <c r="K455" s="18"/>
    </row>
    <row r="456" spans="1:11">
      <c r="A456" s="18" t="str">
        <f t="shared" si="8"/>
        <v>L</v>
      </c>
      <c r="B456" s="18"/>
      <c r="C456" s="18"/>
      <c r="D456" s="18"/>
      <c r="E456" s="18"/>
      <c r="F456" s="18"/>
      <c r="G456" s="18"/>
      <c r="H456" s="18"/>
      <c r="I456" s="18"/>
      <c r="J456" s="18"/>
      <c r="K456" s="18"/>
    </row>
    <row r="457" spans="1:11">
      <c r="A457" s="18" t="str">
        <f t="shared" si="8"/>
        <v>G</v>
      </c>
      <c r="B457" s="18"/>
      <c r="C457" s="18"/>
      <c r="D457" s="18"/>
      <c r="E457" s="18"/>
      <c r="F457" s="18"/>
      <c r="G457" s="18"/>
      <c r="H457" s="18"/>
      <c r="I457" s="18"/>
      <c r="J457" s="18"/>
      <c r="K457" s="18"/>
    </row>
    <row r="458" spans="1:11">
      <c r="A458" s="18" t="str">
        <f t="shared" si="8"/>
        <v>V</v>
      </c>
      <c r="B458" s="18"/>
      <c r="C458" s="18"/>
      <c r="D458" s="18"/>
      <c r="E458" s="18"/>
      <c r="F458" s="18"/>
      <c r="G458" s="18"/>
      <c r="H458" s="18"/>
      <c r="I458" s="18"/>
      <c r="J458" s="18"/>
      <c r="K458" s="18"/>
    </row>
    <row r="459" spans="1:11">
      <c r="A459" s="18" t="str">
        <f t="shared" si="8"/>
        <v>S</v>
      </c>
      <c r="B459" s="18"/>
      <c r="C459" s="18"/>
      <c r="D459" s="18"/>
      <c r="E459" s="18"/>
      <c r="F459" s="18"/>
      <c r="G459" s="18"/>
      <c r="H459" s="18"/>
      <c r="I459" s="18"/>
      <c r="J459" s="18"/>
      <c r="K459" s="18"/>
    </row>
    <row r="460" spans="1:11">
      <c r="A460" s="18" t="str">
        <f t="shared" si="8"/>
        <v>I</v>
      </c>
      <c r="B460" s="18"/>
      <c r="C460" s="18"/>
      <c r="D460" s="18"/>
      <c r="E460" s="18"/>
      <c r="F460" s="18"/>
      <c r="G460" s="18"/>
      <c r="H460" s="18"/>
      <c r="I460" s="18"/>
      <c r="J460" s="18"/>
      <c r="K460" s="18"/>
    </row>
    <row r="461" spans="1:11">
      <c r="A461" s="18" t="str">
        <f t="shared" si="8"/>
        <v>A</v>
      </c>
      <c r="B461" s="18"/>
      <c r="C461" s="18"/>
      <c r="D461" s="18"/>
      <c r="E461" s="18"/>
      <c r="F461" s="18"/>
      <c r="G461" s="18"/>
      <c r="H461" s="18"/>
      <c r="I461" s="18"/>
      <c r="J461" s="18"/>
      <c r="K461" s="18"/>
    </row>
    <row r="462" spans="1:11">
      <c r="A462" s="18" t="str">
        <f t="shared" si="8"/>
        <v>V</v>
      </c>
      <c r="B462" s="18"/>
      <c r="C462" s="18"/>
      <c r="D462" s="18"/>
      <c r="E462" s="18"/>
      <c r="F462" s="18"/>
      <c r="G462" s="18"/>
      <c r="H462" s="18"/>
      <c r="I462" s="18"/>
      <c r="J462" s="18"/>
      <c r="K462" s="18"/>
    </row>
    <row r="463" spans="1:11">
      <c r="A463" s="18" t="str">
        <f t="shared" si="8"/>
        <v>A</v>
      </c>
      <c r="B463" s="18"/>
      <c r="C463" s="18"/>
      <c r="D463" s="18"/>
      <c r="E463" s="18"/>
      <c r="F463" s="18"/>
      <c r="G463" s="18"/>
      <c r="H463" s="18"/>
      <c r="I463" s="18"/>
      <c r="J463" s="18"/>
      <c r="K463" s="18"/>
    </row>
    <row r="464" spans="1:11">
      <c r="A464" s="18" t="str">
        <f t="shared" si="8"/>
        <v>K</v>
      </c>
      <c r="B464" s="18"/>
      <c r="C464" s="18"/>
      <c r="D464" s="18"/>
      <c r="E464" s="18"/>
      <c r="F464" s="18"/>
      <c r="G464" s="18"/>
      <c r="H464" s="18"/>
      <c r="I464" s="18"/>
      <c r="J464" s="18"/>
      <c r="K464" s="18"/>
    </row>
    <row r="465" spans="1:11">
      <c r="A465" s="18" t="str">
        <f t="shared" si="8"/>
        <v>D</v>
      </c>
      <c r="B465" s="18"/>
      <c r="C465" s="18"/>
      <c r="D465" s="18"/>
      <c r="E465" s="18"/>
      <c r="F465" s="18"/>
      <c r="G465" s="18"/>
      <c r="H465" s="18"/>
      <c r="I465" s="18"/>
      <c r="J465" s="18"/>
      <c r="K465" s="18"/>
    </row>
    <row r="466" spans="1:11">
      <c r="A466" s="18" t="str">
        <f t="shared" si="8"/>
        <v>R</v>
      </c>
      <c r="B466" s="18"/>
      <c r="C466" s="18"/>
      <c r="D466" s="18"/>
      <c r="E466" s="18"/>
      <c r="F466" s="18"/>
      <c r="G466" s="18"/>
      <c r="H466" s="18"/>
      <c r="I466" s="18"/>
      <c r="J466" s="18"/>
      <c r="K466" s="18"/>
    </row>
    <row r="467" spans="1:11">
      <c r="A467" s="18" t="str">
        <f t="shared" si="8"/>
        <v>A</v>
      </c>
      <c r="B467" s="18"/>
      <c r="C467" s="18"/>
      <c r="D467" s="18"/>
      <c r="E467" s="18"/>
      <c r="F467" s="18"/>
      <c r="G467" s="18"/>
      <c r="H467" s="18"/>
      <c r="I467" s="18"/>
      <c r="J467" s="18"/>
      <c r="K467" s="18"/>
    </row>
    <row r="468" spans="1:11">
      <c r="A468" s="18" t="str">
        <f t="shared" si="8"/>
        <v>I</v>
      </c>
      <c r="B468" s="18"/>
      <c r="C468" s="18"/>
      <c r="D468" s="18"/>
      <c r="E468" s="18"/>
      <c r="F468" s="18"/>
      <c r="G468" s="18"/>
      <c r="H468" s="18"/>
      <c r="I468" s="18"/>
      <c r="J468" s="18"/>
      <c r="K468" s="18"/>
    </row>
    <row r="469" spans="1:11">
      <c r="A469" s="18" t="str">
        <f t="shared" si="8"/>
        <v>E</v>
      </c>
      <c r="B469" s="18"/>
      <c r="C469" s="18"/>
      <c r="D469" s="18"/>
      <c r="E469" s="18"/>
      <c r="F469" s="18"/>
      <c r="G469" s="18"/>
      <c r="H469" s="18"/>
      <c r="I469" s="18"/>
      <c r="J469" s="18"/>
      <c r="K469" s="18"/>
    </row>
    <row r="470" spans="1:11">
      <c r="A470" s="18" t="str">
        <f t="shared" si="8"/>
        <v>S</v>
      </c>
      <c r="B470" s="18"/>
      <c r="C470" s="18"/>
      <c r="D470" s="18"/>
      <c r="E470" s="18"/>
      <c r="F470" s="18"/>
      <c r="G470" s="18"/>
      <c r="H470" s="18"/>
      <c r="I470" s="18"/>
      <c r="J470" s="18"/>
      <c r="K470" s="18"/>
    </row>
    <row r="471" spans="1:11">
      <c r="A471" s="18" t="str">
        <f t="shared" si="8"/>
        <v>F</v>
      </c>
      <c r="B471" s="18"/>
      <c r="C471" s="18"/>
      <c r="D471" s="18"/>
      <c r="E471" s="18"/>
      <c r="F471" s="18"/>
      <c r="G471" s="18"/>
      <c r="H471" s="18"/>
      <c r="I471" s="18"/>
      <c r="J471" s="18"/>
      <c r="K471" s="18"/>
    </row>
    <row r="472" spans="1:11">
      <c r="A472" s="18" t="str">
        <f t="shared" si="8"/>
        <v>L</v>
      </c>
      <c r="B472" s="18"/>
      <c r="C472" s="18"/>
      <c r="D472" s="18"/>
      <c r="E472" s="18"/>
      <c r="F472" s="18"/>
      <c r="G472" s="18"/>
      <c r="H472" s="18"/>
      <c r="I472" s="18"/>
      <c r="J472" s="18"/>
      <c r="K472" s="18"/>
    </row>
    <row r="473" spans="1:11">
      <c r="A473" s="18" t="str">
        <f t="shared" si="8"/>
        <v>H</v>
      </c>
      <c r="B473" s="18"/>
      <c r="C473" s="18"/>
      <c r="D473" s="18"/>
      <c r="E473" s="18"/>
      <c r="F473" s="18"/>
      <c r="G473" s="18"/>
      <c r="H473" s="18"/>
      <c r="I473" s="18"/>
      <c r="J473" s="18"/>
      <c r="K473" s="18"/>
    </row>
    <row r="474" spans="1:11">
      <c r="A474" s="18" t="str">
        <f t="shared" si="8"/>
        <v>V</v>
      </c>
      <c r="B474" s="18"/>
      <c r="C474" s="18"/>
      <c r="D474" s="18"/>
      <c r="E474" s="18"/>
      <c r="F474" s="18"/>
      <c r="G474" s="18"/>
      <c r="H474" s="18"/>
      <c r="I474" s="18"/>
      <c r="J474" s="18"/>
      <c r="K474" s="18"/>
    </row>
    <row r="475" spans="1:11">
      <c r="A475" s="18" t="str">
        <f t="shared" si="8"/>
        <v>G</v>
      </c>
      <c r="B475" s="18"/>
      <c r="C475" s="18"/>
      <c r="D475" s="18"/>
      <c r="E475" s="18"/>
      <c r="F475" s="18"/>
      <c r="G475" s="18"/>
      <c r="H475" s="18"/>
      <c r="I475" s="18"/>
      <c r="J475" s="18"/>
      <c r="K475" s="18"/>
    </row>
    <row r="476" spans="1:11">
      <c r="A476" s="18" t="str">
        <f t="shared" si="8"/>
        <v>D</v>
      </c>
      <c r="B476" s="18"/>
      <c r="C476" s="18"/>
      <c r="D476" s="18"/>
      <c r="E476" s="18"/>
      <c r="F476" s="18"/>
      <c r="G476" s="18"/>
      <c r="H476" s="18"/>
      <c r="I476" s="18"/>
      <c r="J476" s="18"/>
      <c r="K476" s="18"/>
    </row>
    <row r="477" spans="1:11">
      <c r="A477" s="18" t="str">
        <f t="shared" si="8"/>
        <v>T</v>
      </c>
      <c r="B477" s="18"/>
      <c r="C477" s="18"/>
      <c r="D477" s="18"/>
      <c r="E477" s="18"/>
      <c r="F477" s="18"/>
      <c r="G477" s="18"/>
      <c r="H477" s="18"/>
      <c r="I477" s="18"/>
      <c r="J477" s="18"/>
      <c r="K477" s="18"/>
    </row>
    <row r="478" spans="1:11">
      <c r="A478" s="18" t="str">
        <f t="shared" si="8"/>
        <v>F</v>
      </c>
      <c r="B478" s="18"/>
      <c r="C478" s="18"/>
      <c r="D478" s="18"/>
      <c r="E478" s="18"/>
      <c r="F478" s="18"/>
      <c r="G478" s="18"/>
      <c r="H478" s="18"/>
      <c r="I478" s="18"/>
      <c r="J478" s="18"/>
      <c r="K478" s="18"/>
    </row>
    <row r="479" spans="1:11">
      <c r="A479" s="18" t="str">
        <f t="shared" si="8"/>
        <v>V</v>
      </c>
      <c r="B479" s="18"/>
      <c r="C479" s="18"/>
      <c r="D479" s="18"/>
      <c r="E479" s="18"/>
      <c r="F479" s="18"/>
      <c r="G479" s="18"/>
      <c r="H479" s="18"/>
      <c r="I479" s="18"/>
      <c r="J479" s="18"/>
      <c r="K479" s="18"/>
    </row>
    <row r="480" spans="1:11">
      <c r="A480" s="18" t="str">
        <f t="shared" si="8"/>
        <v>L</v>
      </c>
      <c r="B480" s="18"/>
      <c r="C480" s="18"/>
      <c r="D480" s="18"/>
      <c r="E480" s="18"/>
      <c r="F480" s="18"/>
      <c r="G480" s="18"/>
      <c r="H480" s="18"/>
      <c r="I480" s="18"/>
      <c r="J480" s="18"/>
      <c r="K480" s="18"/>
    </row>
    <row r="481" spans="1:11">
      <c r="A481" s="18" t="str">
        <f t="shared" si="8"/>
        <v>N</v>
      </c>
      <c r="B481" s="18"/>
      <c r="C481" s="18"/>
      <c r="D481" s="18"/>
      <c r="E481" s="18"/>
      <c r="F481" s="18"/>
      <c r="G481" s="18"/>
      <c r="H481" s="18"/>
      <c r="I481" s="18"/>
      <c r="J481" s="18"/>
      <c r="K481" s="18"/>
    </row>
    <row r="482" spans="1:11">
      <c r="A482" s="18" t="str">
        <f t="shared" si="8"/>
        <v>V</v>
      </c>
      <c r="B482" s="18"/>
      <c r="C482" s="18"/>
      <c r="D482" s="18"/>
      <c r="E482" s="18"/>
      <c r="F482" s="18"/>
      <c r="G482" s="18"/>
      <c r="H482" s="18"/>
      <c r="I482" s="18"/>
      <c r="J482" s="18"/>
      <c r="K482" s="18"/>
    </row>
    <row r="483" spans="1:11">
      <c r="A483" s="18" t="str">
        <f t="shared" si="8"/>
        <v>L</v>
      </c>
      <c r="B483" s="18"/>
      <c r="C483" s="18"/>
      <c r="D483" s="18"/>
      <c r="E483" s="18"/>
      <c r="F483" s="18"/>
      <c r="G483" s="18"/>
      <c r="H483" s="18"/>
      <c r="I483" s="18"/>
      <c r="J483" s="18"/>
      <c r="K483" s="18"/>
    </row>
    <row r="484" spans="1:11">
      <c r="A484" s="18" t="str">
        <f t="shared" si="8"/>
        <v>E</v>
      </c>
      <c r="B484" s="18"/>
      <c r="C484" s="18"/>
      <c r="D484" s="18"/>
      <c r="E484" s="18"/>
      <c r="F484" s="18"/>
      <c r="G484" s="18"/>
      <c r="H484" s="18"/>
      <c r="I484" s="18"/>
      <c r="J484" s="18"/>
      <c r="K484" s="18"/>
    </row>
    <row r="485" spans="1:11">
      <c r="A485" s="18" t="str">
        <f t="shared" si="8"/>
        <v>A</v>
      </c>
      <c r="B485" s="18"/>
      <c r="C485" s="18"/>
      <c r="D485" s="18"/>
      <c r="E485" s="18"/>
      <c r="F485" s="18"/>
      <c r="G485" s="18"/>
      <c r="H485" s="18"/>
      <c r="I485" s="18"/>
      <c r="J485" s="18"/>
      <c r="K485" s="18"/>
    </row>
    <row r="486" spans="1:11">
      <c r="A486" s="18" t="str">
        <f t="shared" si="8"/>
        <v>E</v>
      </c>
      <c r="B486" s="18"/>
      <c r="C486" s="18"/>
      <c r="D486" s="18"/>
      <c r="E486" s="18"/>
      <c r="F486" s="18"/>
      <c r="G486" s="18"/>
      <c r="H486" s="18"/>
      <c r="I486" s="18"/>
      <c r="J486" s="18"/>
      <c r="K486" s="18"/>
    </row>
    <row r="487" spans="1:11">
      <c r="A487" s="18" t="str">
        <f t="shared" si="8"/>
        <v>N</v>
      </c>
      <c r="B487" s="18"/>
      <c r="C487" s="18"/>
      <c r="D487" s="18"/>
      <c r="E487" s="18"/>
      <c r="F487" s="18"/>
      <c r="G487" s="18"/>
      <c r="H487" s="18"/>
      <c r="I487" s="18"/>
      <c r="J487" s="18"/>
      <c r="K487" s="18"/>
    </row>
    <row r="488" spans="1:11">
      <c r="A488" s="18" t="str">
        <f t="shared" si="8"/>
        <v>Y</v>
      </c>
      <c r="B488" s="18"/>
      <c r="C488" s="18"/>
      <c r="D488" s="18"/>
      <c r="E488" s="18"/>
      <c r="F488" s="18"/>
      <c r="G488" s="18"/>
      <c r="H488" s="18"/>
      <c r="I488" s="18"/>
      <c r="J488" s="18"/>
      <c r="K488" s="18"/>
    </row>
    <row r="489" spans="1:11">
      <c r="A489" s="18" t="str">
        <f t="shared" si="8"/>
        <v>Q</v>
      </c>
      <c r="B489" s="18"/>
      <c r="C489" s="18"/>
      <c r="D489" s="18"/>
      <c r="E489" s="18"/>
      <c r="F489" s="18"/>
      <c r="G489" s="18"/>
      <c r="H489" s="18"/>
      <c r="I489" s="18"/>
      <c r="J489" s="18"/>
      <c r="K489" s="18"/>
    </row>
    <row r="490" spans="1:11">
      <c r="A490" s="18" t="str">
        <f t="shared" si="8"/>
        <v>P</v>
      </c>
      <c r="B490" s="18"/>
      <c r="C490" s="18"/>
      <c r="D490" s="18"/>
      <c r="E490" s="18"/>
      <c r="F490" s="18"/>
      <c r="G490" s="18"/>
      <c r="H490" s="18"/>
      <c r="I490" s="18"/>
      <c r="J490" s="18"/>
      <c r="K490" s="18"/>
    </row>
    <row r="491" spans="1:11">
      <c r="A491" s="18" t="str">
        <f t="shared" si="8"/>
        <v>L</v>
      </c>
      <c r="B491" s="18"/>
      <c r="C491" s="18"/>
      <c r="D491" s="18"/>
      <c r="E491" s="18"/>
      <c r="F491" s="18"/>
      <c r="G491" s="18"/>
      <c r="H491" s="18"/>
      <c r="I491" s="18"/>
      <c r="J491" s="18"/>
      <c r="K491" s="18"/>
    </row>
    <row r="492" spans="1:11">
      <c r="A492" s="18" t="str">
        <f t="shared" si="8"/>
        <v>M</v>
      </c>
      <c r="B492" s="18"/>
      <c r="C492" s="18"/>
      <c r="D492" s="18"/>
      <c r="E492" s="18"/>
      <c r="F492" s="18"/>
      <c r="G492" s="18"/>
      <c r="H492" s="18"/>
      <c r="I492" s="18"/>
      <c r="J492" s="18"/>
      <c r="K492" s="18"/>
    </row>
    <row r="493" spans="1:11">
      <c r="A493" s="18" t="str">
        <f t="shared" si="8"/>
        <v>R</v>
      </c>
      <c r="B493" s="18"/>
      <c r="C493" s="18"/>
      <c r="D493" s="18"/>
      <c r="E493" s="18"/>
      <c r="F493" s="18"/>
      <c r="G493" s="18"/>
      <c r="H493" s="18"/>
      <c r="I493" s="18"/>
      <c r="J493" s="18"/>
      <c r="K493" s="18"/>
    </row>
    <row r="494" spans="1:11">
      <c r="A494" s="18" t="str">
        <f t="shared" si="8"/>
        <v>H</v>
      </c>
      <c r="B494" s="18"/>
      <c r="C494" s="18"/>
      <c r="D494" s="18"/>
      <c r="E494" s="18"/>
      <c r="F494" s="18"/>
      <c r="G494" s="18"/>
      <c r="H494" s="18"/>
      <c r="I494" s="18"/>
      <c r="J494" s="18"/>
      <c r="K494" s="18"/>
    </row>
    <row r="495" spans="1:11">
      <c r="A495" s="18" t="str">
        <f t="shared" si="8"/>
        <v>F</v>
      </c>
      <c r="B495" s="18"/>
      <c r="C495" s="18"/>
      <c r="D495" s="18"/>
      <c r="E495" s="18"/>
      <c r="F495" s="18"/>
      <c r="G495" s="18"/>
      <c r="H495" s="18"/>
      <c r="I495" s="18"/>
      <c r="J495" s="18"/>
      <c r="K495" s="18"/>
    </row>
    <row r="496" spans="1:11">
      <c r="A496" s="18" t="str">
        <f t="shared" si="8"/>
        <v>L</v>
      </c>
      <c r="B496" s="18"/>
      <c r="C496" s="18"/>
      <c r="D496" s="18"/>
      <c r="E496" s="18"/>
      <c r="F496" s="18"/>
      <c r="G496" s="18"/>
      <c r="H496" s="18"/>
      <c r="I496" s="18"/>
      <c r="J496" s="18"/>
      <c r="K496" s="18"/>
    </row>
    <row r="497" spans="1:11">
      <c r="A497" s="18" t="str">
        <f t="shared" si="8"/>
        <v>K</v>
      </c>
      <c r="B497" s="18"/>
      <c r="C497" s="18"/>
      <c r="D497" s="18"/>
      <c r="E497" s="18"/>
      <c r="F497" s="18"/>
      <c r="G497" s="18"/>
      <c r="H497" s="18"/>
      <c r="I497" s="18"/>
      <c r="J497" s="18"/>
      <c r="K497" s="18"/>
    </row>
    <row r="498" spans="1:11">
      <c r="A498" s="18" t="str">
        <f t="shared" si="8"/>
        <v>R</v>
      </c>
      <c r="B498" s="18"/>
      <c r="C498" s="18"/>
      <c r="D498" s="18"/>
      <c r="E498" s="18"/>
      <c r="F498" s="18"/>
      <c r="G498" s="18"/>
      <c r="H498" s="18"/>
      <c r="I498" s="18"/>
      <c r="J498" s="18"/>
      <c r="K498" s="18"/>
    </row>
    <row r="499" spans="1:11">
      <c r="A499" s="18" t="str">
        <f t="shared" si="8"/>
        <v>F</v>
      </c>
      <c r="B499" s="18"/>
      <c r="C499" s="18"/>
      <c r="D499" s="18"/>
      <c r="E499" s="18"/>
      <c r="F499" s="18"/>
      <c r="G499" s="18"/>
      <c r="H499" s="18"/>
      <c r="I499" s="18"/>
      <c r="J499" s="18"/>
      <c r="K499" s="18"/>
    </row>
    <row r="500" spans="1:11">
      <c r="A500" s="18" t="str">
        <f t="shared" si="8"/>
        <v>P</v>
      </c>
      <c r="B500" s="18"/>
      <c r="C500" s="18"/>
      <c r="D500" s="18"/>
      <c r="E500" s="18"/>
      <c r="F500" s="18"/>
      <c r="G500" s="18"/>
      <c r="H500" s="18"/>
      <c r="I500" s="18"/>
      <c r="J500" s="18"/>
      <c r="K500" s="18"/>
    </row>
    <row r="501" spans="1:11">
      <c r="A501" s="18" t="str">
        <f t="shared" si="8"/>
        <v>P</v>
      </c>
      <c r="B501" s="18"/>
      <c r="C501" s="18"/>
      <c r="D501" s="18"/>
      <c r="E501" s="18"/>
      <c r="F501" s="18"/>
      <c r="G501" s="18"/>
      <c r="H501" s="18"/>
      <c r="I501" s="18"/>
      <c r="J501" s="18"/>
      <c r="K501" s="18"/>
    </row>
    <row r="502" spans="1:11">
      <c r="A502" s="18" t="str">
        <f t="shared" si="8"/>
        <v>G</v>
      </c>
      <c r="B502" s="18"/>
      <c r="C502" s="18"/>
      <c r="D502" s="18"/>
      <c r="E502" s="18"/>
      <c r="F502" s="18"/>
      <c r="G502" s="18"/>
      <c r="H502" s="18"/>
      <c r="I502" s="18"/>
      <c r="J502" s="18"/>
      <c r="K502" s="18"/>
    </row>
    <row r="503" spans="1:11">
      <c r="A503" s="18" t="str">
        <f t="shared" si="8"/>
        <v>A</v>
      </c>
      <c r="B503" s="18"/>
      <c r="C503" s="18"/>
      <c r="D503" s="18"/>
      <c r="E503" s="18"/>
      <c r="F503" s="18"/>
      <c r="G503" s="18"/>
      <c r="H503" s="18"/>
      <c r="I503" s="18"/>
      <c r="J503" s="18"/>
      <c r="K503" s="18"/>
    </row>
    <row r="504" spans="1:11">
      <c r="A504" s="18" t="str">
        <f t="shared" si="8"/>
        <v>D</v>
      </c>
      <c r="B504" s="18"/>
      <c r="C504" s="18"/>
      <c r="D504" s="18"/>
      <c r="E504" s="18"/>
      <c r="F504" s="18"/>
      <c r="G504" s="18"/>
      <c r="H504" s="18"/>
      <c r="I504" s="18"/>
      <c r="J504" s="18"/>
      <c r="K504" s="18"/>
    </row>
    <row r="505" spans="1:11">
      <c r="A505" s="18" t="str">
        <f t="shared" si="8"/>
        <v>R</v>
      </c>
      <c r="B505" s="18"/>
      <c r="C505" s="18"/>
      <c r="D505" s="18"/>
      <c r="E505" s="18"/>
      <c r="F505" s="18"/>
      <c r="G505" s="18"/>
      <c r="H505" s="18"/>
      <c r="I505" s="18"/>
      <c r="J505" s="18"/>
      <c r="K505" s="18"/>
    </row>
    <row r="506" spans="1:11">
      <c r="A506" s="18" t="str">
        <f t="shared" si="8"/>
        <v>F</v>
      </c>
      <c r="B506" s="18"/>
      <c r="C506" s="18"/>
      <c r="D506" s="18"/>
      <c r="E506" s="18"/>
      <c r="F506" s="18"/>
      <c r="G506" s="18"/>
      <c r="H506" s="18"/>
      <c r="I506" s="18"/>
      <c r="J506" s="18"/>
      <c r="K506" s="18"/>
    </row>
    <row r="507" spans="1:11">
      <c r="A507" s="18" t="str">
        <f t="shared" si="8"/>
        <v>A</v>
      </c>
      <c r="B507" s="18"/>
      <c r="C507" s="18"/>
      <c r="D507" s="18"/>
      <c r="E507" s="18"/>
      <c r="F507" s="18"/>
      <c r="G507" s="18"/>
      <c r="H507" s="18"/>
      <c r="I507" s="18"/>
      <c r="J507" s="18"/>
      <c r="K507" s="18"/>
    </row>
    <row r="508" spans="1:11">
      <c r="A508" s="18" t="str">
        <f t="shared" si="8"/>
        <v>H</v>
      </c>
      <c r="B508" s="18"/>
      <c r="C508" s="18"/>
      <c r="D508" s="18"/>
      <c r="E508" s="18"/>
      <c r="F508" s="18"/>
      <c r="G508" s="18"/>
      <c r="H508" s="18"/>
      <c r="I508" s="18"/>
      <c r="J508" s="18"/>
      <c r="K508" s="18"/>
    </row>
    <row r="509" spans="1:11">
      <c r="A509" s="18" t="str">
        <f t="shared" si="8"/>
        <v>V</v>
      </c>
      <c r="B509" s="18"/>
      <c r="C509" s="18"/>
      <c r="D509" s="18"/>
      <c r="E509" s="18"/>
      <c r="F509" s="18"/>
      <c r="G509" s="18"/>
      <c r="H509" s="18"/>
      <c r="I509" s="18"/>
      <c r="J509" s="18"/>
      <c r="K509" s="18"/>
    </row>
    <row r="510" spans="1:11">
      <c r="A510" s="18" t="str">
        <f t="shared" si="8"/>
        <v>K</v>
      </c>
      <c r="B510" s="18"/>
      <c r="C510" s="18"/>
      <c r="D510" s="18"/>
      <c r="E510" s="18"/>
      <c r="F510" s="18"/>
      <c r="G510" s="18"/>
      <c r="H510" s="18"/>
      <c r="I510" s="18"/>
      <c r="J510" s="18"/>
      <c r="K510" s="18"/>
    </row>
    <row r="511" spans="1:11">
      <c r="A511" s="18" t="str">
        <f t="shared" si="8"/>
        <v>T</v>
      </c>
      <c r="B511" s="18"/>
      <c r="C511" s="18"/>
      <c r="D511" s="18"/>
      <c r="E511" s="18"/>
      <c r="F511" s="18"/>
      <c r="G511" s="18"/>
      <c r="H511" s="18"/>
      <c r="I511" s="18"/>
      <c r="J511" s="18"/>
      <c r="K511" s="18"/>
    </row>
    <row r="512" spans="1:11">
      <c r="A512" s="18" t="str">
        <f t="shared" si="8"/>
        <v>Y</v>
      </c>
      <c r="B512" s="18"/>
      <c r="C512" s="18"/>
      <c r="D512" s="18"/>
      <c r="E512" s="18"/>
      <c r="F512" s="18"/>
      <c r="G512" s="18"/>
      <c r="H512" s="18"/>
      <c r="I512" s="18"/>
      <c r="J512" s="18"/>
      <c r="K512" s="18"/>
    </row>
    <row r="513" spans="1:11">
      <c r="A513" s="18" t="str">
        <f t="shared" ref="A513:A576" si="9">MID($C$1,ROW(),1)</f>
        <v>P</v>
      </c>
      <c r="B513" s="18"/>
      <c r="C513" s="18"/>
      <c r="D513" s="18"/>
      <c r="E513" s="18"/>
      <c r="F513" s="18"/>
      <c r="G513" s="18"/>
      <c r="H513" s="18"/>
      <c r="I513" s="18"/>
      <c r="J513" s="18"/>
      <c r="K513" s="18"/>
    </row>
    <row r="514" spans="1:11">
      <c r="A514" s="18" t="str">
        <f t="shared" si="9"/>
        <v>A</v>
      </c>
      <c r="B514" s="18"/>
      <c r="C514" s="18"/>
      <c r="D514" s="18"/>
      <c r="E514" s="18"/>
      <c r="F514" s="18"/>
      <c r="G514" s="18"/>
      <c r="H514" s="18"/>
      <c r="I514" s="18"/>
      <c r="J514" s="18"/>
      <c r="K514" s="18"/>
    </row>
    <row r="515" spans="1:11">
      <c r="A515" s="18" t="str">
        <f t="shared" si="9"/>
        <v>S</v>
      </c>
      <c r="B515" s="18"/>
      <c r="C515" s="18"/>
      <c r="D515" s="18"/>
      <c r="E515" s="18"/>
      <c r="F515" s="18"/>
      <c r="G515" s="18"/>
      <c r="H515" s="18"/>
      <c r="I515" s="18"/>
      <c r="J515" s="18"/>
      <c r="K515" s="18"/>
    </row>
    <row r="516" spans="1:11">
      <c r="A516" s="18" t="str">
        <f t="shared" si="9"/>
        <v>N</v>
      </c>
      <c r="B516" s="18"/>
      <c r="C516" s="18"/>
      <c r="D516" s="18"/>
      <c r="E516" s="18"/>
      <c r="F516" s="18"/>
      <c r="G516" s="18"/>
      <c r="H516" s="18"/>
      <c r="I516" s="18"/>
      <c r="J516" s="18"/>
      <c r="K516" s="18"/>
    </row>
    <row r="517" spans="1:11">
      <c r="A517" s="18" t="str">
        <f t="shared" si="9"/>
        <v>G</v>
      </c>
      <c r="B517" s="18"/>
      <c r="C517" s="18"/>
      <c r="D517" s="18"/>
      <c r="E517" s="18"/>
      <c r="F517" s="18"/>
      <c r="G517" s="18"/>
      <c r="H517" s="18"/>
      <c r="I517" s="18"/>
      <c r="J517" s="18"/>
      <c r="K517" s="18"/>
    </row>
    <row r="518" spans="1:11">
      <c r="A518" s="18" t="str">
        <f t="shared" si="9"/>
        <v>S</v>
      </c>
      <c r="B518" s="18"/>
      <c r="C518" s="18"/>
      <c r="D518" s="18"/>
      <c r="E518" s="18"/>
      <c r="F518" s="18"/>
      <c r="G518" s="18"/>
      <c r="H518" s="18"/>
      <c r="I518" s="18"/>
      <c r="J518" s="18"/>
      <c r="K518" s="18"/>
    </row>
    <row r="519" spans="1:11">
      <c r="A519" s="18" t="str">
        <f t="shared" si="9"/>
        <v>P</v>
      </c>
      <c r="B519" s="18"/>
      <c r="C519" s="18"/>
      <c r="D519" s="18"/>
      <c r="E519" s="18"/>
      <c r="F519" s="18"/>
      <c r="G519" s="18"/>
      <c r="H519" s="18"/>
      <c r="I519" s="18"/>
      <c r="J519" s="18"/>
      <c r="K519" s="18"/>
    </row>
    <row r="520" spans="1:11">
      <c r="A520" s="18" t="str">
        <f t="shared" si="9"/>
        <v>I</v>
      </c>
      <c r="B520" s="18"/>
      <c r="C520" s="18"/>
      <c r="D520" s="18"/>
      <c r="E520" s="18"/>
      <c r="F520" s="18"/>
      <c r="G520" s="18"/>
      <c r="H520" s="18"/>
      <c r="I520" s="18"/>
      <c r="J520" s="18"/>
      <c r="K520" s="18"/>
    </row>
    <row r="521" spans="1:11">
      <c r="A521" s="18" t="str">
        <f t="shared" si="9"/>
        <v>L</v>
      </c>
      <c r="B521" s="18"/>
      <c r="C521" s="18"/>
      <c r="D521" s="18"/>
      <c r="E521" s="18"/>
      <c r="F521" s="18"/>
      <c r="G521" s="18"/>
      <c r="H521" s="18"/>
      <c r="I521" s="18"/>
      <c r="J521" s="18"/>
      <c r="K521" s="18"/>
    </row>
    <row r="522" spans="1:11">
      <c r="A522" s="18" t="str">
        <f t="shared" si="9"/>
        <v>A</v>
      </c>
      <c r="B522" s="18"/>
      <c r="C522" s="18"/>
      <c r="D522" s="18"/>
      <c r="E522" s="18"/>
      <c r="F522" s="18"/>
      <c r="G522" s="18"/>
      <c r="H522" s="18"/>
      <c r="I522" s="18"/>
      <c r="J522" s="18"/>
      <c r="K522" s="18"/>
    </row>
    <row r="523" spans="1:11">
      <c r="A523" s="18" t="str">
        <f t="shared" si="9"/>
        <v>D</v>
      </c>
      <c r="B523" s="18"/>
      <c r="C523" s="18"/>
      <c r="D523" s="18"/>
      <c r="E523" s="18"/>
      <c r="F523" s="18"/>
      <c r="G523" s="18"/>
      <c r="H523" s="18"/>
      <c r="I523" s="18"/>
      <c r="J523" s="18"/>
      <c r="K523" s="18"/>
    </row>
    <row r="524" spans="1:11">
      <c r="A524" s="18" t="str">
        <f t="shared" si="9"/>
        <v>A</v>
      </c>
      <c r="B524" s="18"/>
      <c r="C524" s="18"/>
      <c r="D524" s="18"/>
      <c r="E524" s="18"/>
      <c r="F524" s="18"/>
      <c r="G524" s="18"/>
      <c r="H524" s="18"/>
      <c r="I524" s="18"/>
      <c r="J524" s="18"/>
      <c r="K524" s="18"/>
    </row>
    <row r="525" spans="1:11">
      <c r="A525" s="18" t="str">
        <f t="shared" si="9"/>
        <v>L</v>
      </c>
      <c r="B525" s="18"/>
      <c r="C525" s="18"/>
      <c r="D525" s="18"/>
      <c r="E525" s="18"/>
      <c r="F525" s="18"/>
      <c r="G525" s="18"/>
      <c r="H525" s="18"/>
      <c r="I525" s="18"/>
      <c r="J525" s="18"/>
      <c r="K525" s="18"/>
    </row>
    <row r="526" spans="1:11">
      <c r="A526" s="18" t="str">
        <f t="shared" si="9"/>
        <v>A</v>
      </c>
      <c r="B526" s="18"/>
      <c r="C526" s="18"/>
      <c r="D526" s="18"/>
      <c r="E526" s="18"/>
      <c r="F526" s="18"/>
      <c r="G526" s="18"/>
      <c r="H526" s="18"/>
      <c r="I526" s="18"/>
      <c r="J526" s="18"/>
      <c r="K526" s="18"/>
    </row>
    <row r="527" spans="1:11">
      <c r="A527" s="18" t="str">
        <f t="shared" si="9"/>
        <v>Y</v>
      </c>
      <c r="B527" s="18"/>
      <c r="C527" s="18"/>
      <c r="D527" s="18"/>
      <c r="E527" s="18"/>
      <c r="F527" s="18"/>
      <c r="G527" s="18"/>
      <c r="H527" s="18"/>
      <c r="I527" s="18"/>
      <c r="J527" s="18"/>
      <c r="K527" s="18"/>
    </row>
    <row r="528" spans="1:11">
      <c r="A528" s="18" t="str">
        <f t="shared" si="9"/>
        <v>M</v>
      </c>
      <c r="B528" s="18"/>
      <c r="C528" s="18"/>
      <c r="D528" s="18"/>
      <c r="E528" s="18"/>
      <c r="F528" s="18"/>
      <c r="G528" s="18"/>
      <c r="H528" s="18"/>
      <c r="I528" s="18"/>
      <c r="J528" s="18"/>
      <c r="K528" s="18"/>
    </row>
    <row r="529" spans="1:11">
      <c r="A529" s="18" t="str">
        <f t="shared" si="9"/>
        <v>E</v>
      </c>
      <c r="B529" s="18"/>
      <c r="C529" s="18"/>
      <c r="D529" s="18"/>
      <c r="E529" s="18"/>
      <c r="F529" s="18"/>
      <c r="G529" s="18"/>
      <c r="H529" s="18"/>
      <c r="I529" s="18"/>
      <c r="J529" s="18"/>
      <c r="K529" s="18"/>
    </row>
    <row r="530" spans="1:11">
      <c r="A530" s="18" t="str">
        <f t="shared" si="9"/>
        <v>C</v>
      </c>
      <c r="B530" s="18"/>
      <c r="C530" s="18"/>
      <c r="D530" s="18"/>
      <c r="E530" s="18"/>
      <c r="F530" s="18"/>
      <c r="G530" s="18"/>
      <c r="H530" s="18"/>
      <c r="I530" s="18"/>
      <c r="J530" s="18"/>
      <c r="K530" s="18"/>
    </row>
    <row r="531" spans="1:11">
      <c r="A531" s="18" t="str">
        <f t="shared" si="9"/>
        <v>T</v>
      </c>
      <c r="B531" s="18"/>
      <c r="C531" s="18"/>
      <c r="D531" s="18"/>
      <c r="E531" s="18"/>
      <c r="F531" s="18"/>
      <c r="G531" s="18"/>
      <c r="H531" s="18"/>
      <c r="I531" s="18"/>
      <c r="J531" s="18"/>
      <c r="K531" s="18"/>
    </row>
    <row r="532" spans="1:11">
      <c r="A532" s="18" t="str">
        <f t="shared" si="9"/>
        <v>V</v>
      </c>
      <c r="B532" s="18"/>
      <c r="C532" s="18"/>
      <c r="D532" s="18"/>
      <c r="E532" s="18"/>
      <c r="F532" s="18"/>
      <c r="G532" s="18"/>
      <c r="H532" s="18"/>
      <c r="I532" s="18"/>
      <c r="J532" s="18"/>
      <c r="K532" s="18"/>
    </row>
    <row r="533" spans="1:11">
      <c r="A533" s="18" t="str">
        <f t="shared" si="9"/>
        <v>V</v>
      </c>
      <c r="B533" s="18"/>
      <c r="C533" s="18"/>
      <c r="D533" s="18"/>
      <c r="E533" s="18"/>
      <c r="F533" s="18"/>
      <c r="G533" s="18"/>
      <c r="H533" s="18"/>
      <c r="I533" s="18"/>
      <c r="J533" s="18"/>
      <c r="K533" s="18"/>
    </row>
    <row r="534" spans="1:11">
      <c r="A534" s="18" t="str">
        <f t="shared" si="9"/>
        <v>S</v>
      </c>
      <c r="B534" s="18"/>
      <c r="C534" s="18"/>
      <c r="D534" s="18"/>
      <c r="E534" s="18"/>
      <c r="F534" s="18"/>
      <c r="G534" s="18"/>
      <c r="H534" s="18"/>
      <c r="I534" s="18"/>
      <c r="J534" s="18"/>
      <c r="K534" s="18"/>
    </row>
    <row r="535" spans="1:11">
      <c r="A535" s="18" t="str">
        <f t="shared" si="9"/>
        <v>R</v>
      </c>
      <c r="B535" s="18"/>
      <c r="C535" s="18"/>
      <c r="D535" s="18"/>
      <c r="E535" s="18"/>
      <c r="F535" s="18"/>
      <c r="G535" s="18"/>
      <c r="H535" s="18"/>
      <c r="I535" s="18"/>
      <c r="J535" s="18"/>
      <c r="K535" s="18"/>
    </row>
    <row r="536" spans="1:11">
      <c r="A536" s="18" t="str">
        <f t="shared" si="9"/>
        <v>L</v>
      </c>
      <c r="B536" s="18"/>
      <c r="C536" s="18"/>
      <c r="D536" s="18"/>
      <c r="E536" s="18"/>
      <c r="F536" s="18"/>
      <c r="G536" s="18"/>
      <c r="H536" s="18"/>
      <c r="I536" s="18"/>
      <c r="J536" s="18"/>
      <c r="K536" s="18"/>
    </row>
    <row r="537" spans="1:11">
      <c r="A537" s="18" t="str">
        <f t="shared" si="9"/>
        <v>D</v>
      </c>
      <c r="B537" s="18"/>
      <c r="C537" s="18"/>
      <c r="D537" s="18"/>
      <c r="E537" s="18"/>
      <c r="F537" s="18"/>
      <c r="G537" s="18"/>
      <c r="H537" s="18"/>
      <c r="I537" s="18"/>
      <c r="J537" s="18"/>
      <c r="K537" s="18"/>
    </row>
    <row r="538" spans="1:11">
      <c r="A538" s="18" t="str">
        <f t="shared" si="9"/>
        <v>A</v>
      </c>
      <c r="B538" s="18"/>
      <c r="C538" s="18"/>
      <c r="D538" s="18"/>
      <c r="E538" s="18"/>
      <c r="F538" s="18"/>
      <c r="G538" s="18"/>
      <c r="H538" s="18"/>
      <c r="I538" s="18"/>
      <c r="J538" s="18"/>
      <c r="K538" s="18"/>
    </row>
    <row r="539" spans="1:11">
      <c r="A539" s="18" t="str">
        <f t="shared" si="9"/>
        <v>H</v>
      </c>
      <c r="B539" s="18"/>
      <c r="C539" s="18"/>
      <c r="D539" s="18"/>
      <c r="E539" s="18"/>
      <c r="F539" s="18"/>
      <c r="G539" s="18"/>
      <c r="H539" s="18"/>
      <c r="I539" s="18"/>
      <c r="J539" s="18"/>
      <c r="K539" s="18"/>
    </row>
    <row r="540" spans="1:11">
      <c r="A540" s="18" t="str">
        <f t="shared" si="9"/>
        <v>D</v>
      </c>
      <c r="B540" s="18"/>
      <c r="C540" s="18"/>
      <c r="D540" s="18"/>
      <c r="E540" s="18"/>
      <c r="F540" s="18"/>
      <c r="G540" s="18"/>
      <c r="H540" s="18"/>
      <c r="I540" s="18"/>
      <c r="J540" s="18"/>
      <c r="K540" s="18"/>
    </row>
    <row r="541" spans="1:11">
      <c r="A541" s="18" t="str">
        <f t="shared" si="9"/>
        <v>H</v>
      </c>
      <c r="B541" s="18"/>
      <c r="C541" s="18"/>
      <c r="D541" s="18"/>
      <c r="E541" s="18"/>
      <c r="F541" s="18"/>
      <c r="G541" s="18"/>
      <c r="H541" s="18"/>
      <c r="I541" s="18"/>
      <c r="J541" s="18"/>
      <c r="K541" s="18"/>
    </row>
    <row r="542" spans="1:11">
      <c r="A542" s="18" t="str">
        <f t="shared" si="9"/>
        <v>W</v>
      </c>
      <c r="B542" s="18"/>
      <c r="C542" s="18"/>
      <c r="D542" s="18"/>
      <c r="E542" s="18"/>
      <c r="F542" s="18"/>
      <c r="G542" s="18"/>
      <c r="H542" s="18"/>
      <c r="I542" s="18"/>
      <c r="J542" s="18"/>
      <c r="K542" s="18"/>
    </row>
    <row r="543" spans="1:11">
      <c r="A543" s="18" t="str">
        <f t="shared" si="9"/>
        <v>I</v>
      </c>
      <c r="B543" s="18"/>
      <c r="C543" s="18"/>
      <c r="D543" s="18"/>
      <c r="E543" s="18"/>
      <c r="F543" s="18"/>
      <c r="G543" s="18"/>
      <c r="H543" s="18"/>
      <c r="I543" s="18"/>
      <c r="J543" s="18"/>
      <c r="K543" s="18"/>
    </row>
    <row r="544" spans="1:11">
      <c r="A544" s="18" t="str">
        <f t="shared" si="9"/>
        <v>V</v>
      </c>
      <c r="B544" s="18"/>
      <c r="C544" s="18"/>
      <c r="D544" s="18"/>
      <c r="E544" s="18"/>
      <c r="F544" s="18"/>
      <c r="G544" s="18"/>
      <c r="H544" s="18"/>
      <c r="I544" s="18"/>
      <c r="J544" s="18"/>
      <c r="K544" s="18"/>
    </row>
    <row r="545" spans="1:11">
      <c r="A545" s="18" t="str">
        <f t="shared" si="9"/>
        <v>Y</v>
      </c>
      <c r="B545" s="18"/>
      <c r="C545" s="18"/>
      <c r="D545" s="18"/>
      <c r="E545" s="18"/>
      <c r="F545" s="18"/>
      <c r="G545" s="18"/>
      <c r="H545" s="18"/>
      <c r="I545" s="18"/>
      <c r="J545" s="18"/>
      <c r="K545" s="18"/>
    </row>
    <row r="546" spans="1:11">
      <c r="A546" s="18" t="str">
        <f t="shared" si="9"/>
        <v>S</v>
      </c>
      <c r="B546" s="18"/>
      <c r="C546" s="18"/>
      <c r="D546" s="18"/>
      <c r="E546" s="18"/>
      <c r="F546" s="18"/>
      <c r="G546" s="18"/>
      <c r="H546" s="18"/>
      <c r="I546" s="18"/>
      <c r="J546" s="18"/>
      <c r="K546" s="18"/>
    </row>
    <row r="547" spans="1:11">
      <c r="A547" s="18" t="str">
        <f t="shared" si="9"/>
        <v>T</v>
      </c>
      <c r="B547" s="18"/>
      <c r="C547" s="18"/>
      <c r="D547" s="18"/>
      <c r="E547" s="18"/>
      <c r="F547" s="18"/>
      <c r="G547" s="18"/>
      <c r="H547" s="18"/>
      <c r="I547" s="18"/>
      <c r="J547" s="18"/>
      <c r="K547" s="18"/>
    </row>
    <row r="548" spans="1:11">
      <c r="A548" s="18" t="str">
        <f t="shared" si="9"/>
        <v>V</v>
      </c>
      <c r="B548" s="18"/>
      <c r="C548" s="18"/>
      <c r="D548" s="18"/>
      <c r="E548" s="18"/>
      <c r="F548" s="18"/>
      <c r="G548" s="18"/>
      <c r="H548" s="18"/>
      <c r="I548" s="18"/>
      <c r="J548" s="18"/>
      <c r="K548" s="18"/>
    </row>
    <row r="549" spans="1:11">
      <c r="A549" s="18" t="str">
        <f t="shared" si="9"/>
        <v>D</v>
      </c>
      <c r="B549" s="18"/>
      <c r="C549" s="18"/>
      <c r="D549" s="18"/>
      <c r="E549" s="18"/>
      <c r="F549" s="18"/>
      <c r="G549" s="18"/>
      <c r="H549" s="18"/>
      <c r="I549" s="18"/>
      <c r="J549" s="18"/>
      <c r="K549" s="18"/>
    </row>
    <row r="550" spans="1:11">
      <c r="A550" s="18" t="str">
        <f t="shared" si="9"/>
        <v>S</v>
      </c>
      <c r="B550" s="18"/>
      <c r="C550" s="18"/>
      <c r="D550" s="18"/>
      <c r="E550" s="18"/>
      <c r="F550" s="18"/>
      <c r="G550" s="18"/>
      <c r="H550" s="18"/>
      <c r="I550" s="18"/>
      <c r="J550" s="18"/>
      <c r="K550" s="18"/>
    </row>
    <row r="551" spans="1:11">
      <c r="A551" s="18" t="str">
        <f t="shared" si="9"/>
        <v>G</v>
      </c>
      <c r="B551" s="18"/>
      <c r="C551" s="18"/>
      <c r="D551" s="18"/>
      <c r="E551" s="18"/>
      <c r="F551" s="18"/>
      <c r="G551" s="18"/>
      <c r="H551" s="18"/>
      <c r="I551" s="18"/>
      <c r="J551" s="18"/>
      <c r="K551" s="18"/>
    </row>
    <row r="552" spans="1:11">
      <c r="A552" s="18" t="str">
        <f t="shared" si="9"/>
        <v>R</v>
      </c>
      <c r="B552" s="18"/>
      <c r="C552" s="18"/>
      <c r="D552" s="18"/>
      <c r="E552" s="18"/>
      <c r="F552" s="18"/>
      <c r="G552" s="18"/>
      <c r="H552" s="18"/>
      <c r="I552" s="18"/>
      <c r="J552" s="18"/>
      <c r="K552" s="18"/>
    </row>
    <row r="553" spans="1:11">
      <c r="A553" s="18" t="str">
        <f t="shared" si="9"/>
        <v>V</v>
      </c>
      <c r="B553" s="18"/>
      <c r="C553" s="18"/>
      <c r="D553" s="18"/>
      <c r="E553" s="18"/>
      <c r="F553" s="18"/>
      <c r="G553" s="18"/>
      <c r="H553" s="18"/>
      <c r="I553" s="18"/>
      <c r="J553" s="18"/>
      <c r="K553" s="18"/>
    </row>
    <row r="554" spans="1:11">
      <c r="A554" s="18" t="str">
        <f t="shared" si="9"/>
        <v>S</v>
      </c>
      <c r="B554" s="18"/>
      <c r="C554" s="18"/>
      <c r="D554" s="18"/>
      <c r="E554" s="18"/>
      <c r="F554" s="18"/>
      <c r="G554" s="18"/>
      <c r="H554" s="18"/>
      <c r="I554" s="18"/>
      <c r="J554" s="18"/>
      <c r="K554" s="18"/>
    </row>
    <row r="555" spans="1:11">
      <c r="A555" s="18" t="str">
        <f t="shared" si="9"/>
        <v>K</v>
      </c>
      <c r="B555" s="18"/>
      <c r="C555" s="18"/>
      <c r="D555" s="18"/>
      <c r="E555" s="18"/>
      <c r="F555" s="18"/>
      <c r="G555" s="18"/>
      <c r="H555" s="18"/>
      <c r="I555" s="18"/>
      <c r="J555" s="18"/>
      <c r="K555" s="18"/>
    </row>
    <row r="556" spans="1:11">
      <c r="A556" s="18" t="str">
        <f t="shared" si="9"/>
        <v>P</v>
      </c>
      <c r="B556" s="18"/>
      <c r="C556" s="18"/>
      <c r="D556" s="18"/>
      <c r="E556" s="18"/>
      <c r="F556" s="18"/>
      <c r="G556" s="18"/>
      <c r="H556" s="18"/>
      <c r="I556" s="18"/>
      <c r="J556" s="18"/>
      <c r="K556" s="18"/>
    </row>
    <row r="557" spans="1:11">
      <c r="A557" s="18" t="str">
        <f t="shared" si="9"/>
        <v>D</v>
      </c>
      <c r="B557" s="18"/>
      <c r="C557" s="18"/>
      <c r="D557" s="18"/>
      <c r="E557" s="18"/>
      <c r="F557" s="18"/>
      <c r="G557" s="18"/>
      <c r="H557" s="18"/>
      <c r="I557" s="18"/>
      <c r="J557" s="18"/>
      <c r="K557" s="18"/>
    </row>
    <row r="558" spans="1:11">
      <c r="A558" s="18" t="str">
        <f t="shared" si="9"/>
        <v>G</v>
      </c>
      <c r="B558" s="18"/>
      <c r="C558" s="18"/>
      <c r="D558" s="18"/>
      <c r="E558" s="18"/>
      <c r="F558" s="18"/>
      <c r="G558" s="18"/>
      <c r="H558" s="18"/>
      <c r="I558" s="18"/>
      <c r="J558" s="18"/>
      <c r="K558" s="18"/>
    </row>
    <row r="559" spans="1:11">
      <c r="A559" s="18" t="str">
        <f t="shared" si="9"/>
        <v>M</v>
      </c>
      <c r="B559" s="18"/>
      <c r="C559" s="18"/>
      <c r="D559" s="18"/>
      <c r="E559" s="18"/>
      <c r="F559" s="18"/>
      <c r="G559" s="18"/>
      <c r="H559" s="18"/>
      <c r="I559" s="18"/>
      <c r="J559" s="18"/>
      <c r="K559" s="18"/>
    </row>
    <row r="560" spans="1:11">
      <c r="A560" s="18" t="str">
        <f t="shared" si="9"/>
        <v>T</v>
      </c>
      <c r="B560" s="18"/>
      <c r="C560" s="18"/>
      <c r="D560" s="18"/>
      <c r="E560" s="18"/>
      <c r="F560" s="18"/>
      <c r="G560" s="18"/>
      <c r="H560" s="18"/>
      <c r="I560" s="18"/>
      <c r="J560" s="18"/>
      <c r="K560" s="18"/>
    </row>
    <row r="561" spans="1:11">
      <c r="A561" s="18" t="str">
        <f t="shared" si="9"/>
        <v>A</v>
      </c>
      <c r="B561" s="18"/>
      <c r="C561" s="18"/>
      <c r="D561" s="18"/>
      <c r="E561" s="18"/>
      <c r="F561" s="18"/>
      <c r="G561" s="18"/>
      <c r="H561" s="18"/>
      <c r="I561" s="18"/>
      <c r="J561" s="18"/>
      <c r="K561" s="18"/>
    </row>
    <row r="562" spans="1:11">
      <c r="A562" s="18" t="str">
        <f t="shared" si="9"/>
        <v>V</v>
      </c>
      <c r="B562" s="18"/>
      <c r="C562" s="18"/>
      <c r="D562" s="18"/>
      <c r="E562" s="18"/>
      <c r="F562" s="18"/>
      <c r="G562" s="18"/>
      <c r="H562" s="18"/>
      <c r="I562" s="18"/>
      <c r="J562" s="18"/>
      <c r="K562" s="18"/>
    </row>
    <row r="563" spans="1:11">
      <c r="A563" s="18" t="str">
        <f t="shared" si="9"/>
        <v>H</v>
      </c>
      <c r="B563" s="18"/>
      <c r="C563" s="18"/>
      <c r="D563" s="18"/>
      <c r="E563" s="18"/>
      <c r="F563" s="18"/>
      <c r="G563" s="18"/>
      <c r="H563" s="18"/>
      <c r="I563" s="18"/>
      <c r="J563" s="18"/>
      <c r="K563" s="18"/>
    </row>
    <row r="564" spans="1:11">
      <c r="A564" s="18" t="str">
        <f t="shared" si="9"/>
        <v>H</v>
      </c>
      <c r="B564" s="18"/>
      <c r="C564" s="18"/>
      <c r="D564" s="18"/>
      <c r="E564" s="18"/>
      <c r="F564" s="18"/>
      <c r="G564" s="18"/>
      <c r="H564" s="18"/>
      <c r="I564" s="18"/>
      <c r="J564" s="18"/>
      <c r="K564" s="18"/>
    </row>
    <row r="565" spans="1:11">
      <c r="A565" s="18" t="str">
        <f t="shared" si="9"/>
        <v>R</v>
      </c>
      <c r="B565" s="18"/>
      <c r="C565" s="18"/>
      <c r="D565" s="18"/>
      <c r="E565" s="18"/>
      <c r="F565" s="18"/>
      <c r="G565" s="18"/>
      <c r="H565" s="18"/>
      <c r="I565" s="18"/>
      <c r="J565" s="18"/>
      <c r="K565" s="18"/>
    </row>
    <row r="566" spans="1:11">
      <c r="A566" s="18" t="str">
        <f t="shared" si="9"/>
        <v>K</v>
      </c>
      <c r="B566" s="18"/>
      <c r="C566" s="18"/>
      <c r="D566" s="18"/>
      <c r="E566" s="18"/>
      <c r="F566" s="18"/>
      <c r="G566" s="18"/>
      <c r="H566" s="18"/>
      <c r="I566" s="18"/>
      <c r="J566" s="18"/>
      <c r="K566" s="18"/>
    </row>
    <row r="567" spans="1:11">
      <c r="A567" s="18" t="str">
        <f t="shared" si="9"/>
        <v>V</v>
      </c>
      <c r="B567" s="18"/>
      <c r="C567" s="18"/>
      <c r="D567" s="18"/>
      <c r="E567" s="18"/>
      <c r="F567" s="18"/>
      <c r="G567" s="18"/>
      <c r="H567" s="18"/>
      <c r="I567" s="18"/>
      <c r="J567" s="18"/>
      <c r="K567" s="18"/>
    </row>
    <row r="568" spans="1:11">
      <c r="A568" s="18" t="str">
        <f t="shared" si="9"/>
        <v>G</v>
      </c>
      <c r="B568" s="18"/>
      <c r="C568" s="18"/>
      <c r="D568" s="18"/>
      <c r="E568" s="18"/>
      <c r="F568" s="18"/>
      <c r="G568" s="18"/>
      <c r="H568" s="18"/>
      <c r="I568" s="18"/>
      <c r="J568" s="18"/>
      <c r="K568" s="18"/>
    </row>
    <row r="569" spans="1:11">
      <c r="A569" s="18" t="str">
        <f t="shared" si="9"/>
        <v>N</v>
      </c>
      <c r="B569" s="18"/>
      <c r="C569" s="18"/>
      <c r="D569" s="18"/>
      <c r="E569" s="18"/>
      <c r="F569" s="18"/>
      <c r="G569" s="18"/>
      <c r="H569" s="18"/>
      <c r="I569" s="18"/>
      <c r="J569" s="18"/>
      <c r="K569" s="18"/>
    </row>
    <row r="570" spans="1:11">
      <c r="A570" s="18" t="str">
        <f t="shared" si="9"/>
        <v>H</v>
      </c>
      <c r="B570" s="18"/>
      <c r="C570" s="18"/>
      <c r="D570" s="18"/>
      <c r="E570" s="18"/>
      <c r="F570" s="18"/>
      <c r="G570" s="18"/>
      <c r="H570" s="18"/>
      <c r="I570" s="18"/>
      <c r="J570" s="18"/>
      <c r="K570" s="18"/>
    </row>
    <row r="571" spans="1:11">
      <c r="A571" s="18" t="str">
        <f t="shared" si="9"/>
        <v>Y</v>
      </c>
      <c r="B571" s="18"/>
      <c r="C571" s="18"/>
      <c r="D571" s="18"/>
      <c r="E571" s="18"/>
      <c r="F571" s="18"/>
      <c r="G571" s="18"/>
      <c r="H571" s="18"/>
      <c r="I571" s="18"/>
      <c r="J571" s="18"/>
      <c r="K571" s="18"/>
    </row>
    <row r="572" spans="1:11">
      <c r="A572" s="18" t="str">
        <f t="shared" si="9"/>
        <v/>
      </c>
      <c r="B572" s="18"/>
      <c r="C572" s="18"/>
      <c r="D572" s="18"/>
      <c r="E572" s="18"/>
      <c r="F572" s="18"/>
      <c r="G572" s="18"/>
      <c r="H572" s="18"/>
      <c r="I572" s="18"/>
      <c r="J572" s="18"/>
      <c r="K572" s="18"/>
    </row>
    <row r="573" spans="1:11">
      <c r="A573" s="18" t="str">
        <f t="shared" si="9"/>
        <v/>
      </c>
      <c r="B573" s="18"/>
      <c r="C573" s="18"/>
      <c r="D573" s="18"/>
      <c r="E573" s="18"/>
      <c r="F573" s="18"/>
      <c r="G573" s="18"/>
      <c r="H573" s="18"/>
      <c r="I573" s="18"/>
      <c r="J573" s="18"/>
      <c r="K573" s="18"/>
    </row>
    <row r="574" spans="1:11">
      <c r="A574" s="18" t="str">
        <f t="shared" si="9"/>
        <v/>
      </c>
      <c r="B574" s="18"/>
      <c r="C574" s="18"/>
      <c r="D574" s="18"/>
      <c r="E574" s="18"/>
      <c r="F574" s="18"/>
      <c r="G574" s="18"/>
      <c r="H574" s="18"/>
      <c r="I574" s="18"/>
      <c r="J574" s="18"/>
      <c r="K574" s="18"/>
    </row>
    <row r="575" spans="1:11">
      <c r="A575" s="18" t="str">
        <f t="shared" si="9"/>
        <v/>
      </c>
      <c r="B575" s="18"/>
      <c r="C575" s="18"/>
      <c r="D575" s="18"/>
      <c r="E575" s="18"/>
      <c r="F575" s="18"/>
      <c r="G575" s="18"/>
      <c r="H575" s="18"/>
      <c r="I575" s="18"/>
      <c r="J575" s="18"/>
      <c r="K575" s="18"/>
    </row>
    <row r="576" spans="1:11">
      <c r="A576" s="18" t="str">
        <f t="shared" si="9"/>
        <v/>
      </c>
      <c r="B576" s="18"/>
      <c r="C576" s="18"/>
      <c r="D576" s="18"/>
      <c r="E576" s="18"/>
      <c r="F576" s="18"/>
      <c r="G576" s="18"/>
      <c r="H576" s="18"/>
      <c r="I576" s="18"/>
      <c r="J576" s="18"/>
      <c r="K576" s="18"/>
    </row>
    <row r="577" spans="1:11">
      <c r="A577" s="18" t="str">
        <f t="shared" ref="A577:A640" si="10">MID($C$1,ROW(),1)</f>
        <v/>
      </c>
      <c r="B577" s="18"/>
      <c r="C577" s="18"/>
      <c r="D577" s="18"/>
      <c r="E577" s="18"/>
      <c r="F577" s="18"/>
      <c r="G577" s="18"/>
      <c r="H577" s="18"/>
      <c r="I577" s="18"/>
      <c r="J577" s="18"/>
      <c r="K577" s="18"/>
    </row>
    <row r="578" spans="1:11">
      <c r="A578" s="18" t="str">
        <f t="shared" si="10"/>
        <v/>
      </c>
      <c r="B578" s="18"/>
      <c r="C578" s="18"/>
      <c r="D578" s="18"/>
      <c r="E578" s="18"/>
      <c r="F578" s="18"/>
      <c r="G578" s="18"/>
      <c r="H578" s="18"/>
      <c r="I578" s="18"/>
      <c r="J578" s="18"/>
      <c r="K578" s="18"/>
    </row>
    <row r="579" spans="1:11">
      <c r="A579" s="18" t="str">
        <f t="shared" si="10"/>
        <v/>
      </c>
      <c r="B579" s="18"/>
      <c r="C579" s="18"/>
      <c r="D579" s="18"/>
      <c r="E579" s="18"/>
      <c r="F579" s="18"/>
      <c r="G579" s="18"/>
      <c r="H579" s="18"/>
      <c r="I579" s="18"/>
      <c r="J579" s="18"/>
      <c r="K579" s="18"/>
    </row>
    <row r="580" spans="1:11">
      <c r="A580" s="18" t="str">
        <f t="shared" si="10"/>
        <v/>
      </c>
      <c r="B580" s="18"/>
      <c r="C580" s="18"/>
      <c r="D580" s="18"/>
      <c r="E580" s="18"/>
      <c r="F580" s="18"/>
      <c r="G580" s="18"/>
      <c r="H580" s="18"/>
      <c r="I580" s="18"/>
      <c r="J580" s="18"/>
      <c r="K580" s="18"/>
    </row>
    <row r="581" spans="1:11">
      <c r="A581" s="18" t="str">
        <f t="shared" si="10"/>
        <v/>
      </c>
      <c r="B581" s="18"/>
      <c r="C581" s="18"/>
      <c r="D581" s="18"/>
      <c r="E581" s="18"/>
      <c r="F581" s="18"/>
      <c r="G581" s="18"/>
      <c r="H581" s="18"/>
      <c r="I581" s="18"/>
      <c r="J581" s="18"/>
      <c r="K581" s="18"/>
    </row>
    <row r="582" spans="1:11">
      <c r="A582" s="18" t="str">
        <f t="shared" si="10"/>
        <v/>
      </c>
      <c r="B582" s="18"/>
      <c r="C582" s="18"/>
      <c r="D582" s="18"/>
      <c r="E582" s="18"/>
      <c r="F582" s="18"/>
      <c r="G582" s="18"/>
      <c r="H582" s="18"/>
      <c r="I582" s="18"/>
      <c r="J582" s="18"/>
      <c r="K582" s="18"/>
    </row>
    <row r="583" spans="1:11">
      <c r="A583" s="18" t="str">
        <f t="shared" si="10"/>
        <v/>
      </c>
      <c r="B583" s="18"/>
      <c r="C583" s="18"/>
      <c r="D583" s="18"/>
      <c r="E583" s="18"/>
      <c r="F583" s="18"/>
      <c r="G583" s="18"/>
      <c r="H583" s="18"/>
      <c r="I583" s="18"/>
      <c r="J583" s="18"/>
      <c r="K583" s="18"/>
    </row>
    <row r="584" spans="1:11">
      <c r="A584" s="18" t="str">
        <f t="shared" si="10"/>
        <v/>
      </c>
      <c r="B584" s="18"/>
      <c r="C584" s="18"/>
      <c r="D584" s="18"/>
      <c r="E584" s="18"/>
      <c r="F584" s="18"/>
      <c r="G584" s="18"/>
      <c r="H584" s="18"/>
      <c r="I584" s="18"/>
      <c r="J584" s="18"/>
      <c r="K584" s="18"/>
    </row>
    <row r="585" spans="1:11">
      <c r="A585" s="18" t="str">
        <f t="shared" si="10"/>
        <v/>
      </c>
      <c r="B585" s="18"/>
      <c r="C585" s="18"/>
      <c r="D585" s="18"/>
      <c r="E585" s="18"/>
      <c r="F585" s="18"/>
      <c r="G585" s="18"/>
      <c r="H585" s="18"/>
      <c r="I585" s="18"/>
      <c r="J585" s="18"/>
      <c r="K585" s="18"/>
    </row>
    <row r="586" spans="1:11">
      <c r="A586" s="18" t="str">
        <f t="shared" si="10"/>
        <v/>
      </c>
      <c r="B586" s="18"/>
      <c r="C586" s="18"/>
      <c r="D586" s="18"/>
      <c r="E586" s="18"/>
      <c r="F586" s="18"/>
      <c r="G586" s="18"/>
      <c r="H586" s="18"/>
      <c r="I586" s="18"/>
      <c r="J586" s="18"/>
      <c r="K586" s="18"/>
    </row>
    <row r="587" spans="1:11">
      <c r="A587" s="18" t="str">
        <f t="shared" si="10"/>
        <v/>
      </c>
      <c r="B587" s="18"/>
      <c r="C587" s="18"/>
      <c r="D587" s="18"/>
      <c r="E587" s="18"/>
      <c r="F587" s="18"/>
      <c r="G587" s="18"/>
      <c r="H587" s="18"/>
      <c r="I587" s="18"/>
      <c r="J587" s="18"/>
      <c r="K587" s="18"/>
    </row>
    <row r="588" spans="1:11">
      <c r="A588" s="18" t="str">
        <f t="shared" si="10"/>
        <v/>
      </c>
      <c r="B588" s="18"/>
      <c r="C588" s="18"/>
      <c r="D588" s="18"/>
      <c r="E588" s="18"/>
      <c r="F588" s="18"/>
      <c r="G588" s="18"/>
      <c r="H588" s="18"/>
      <c r="I588" s="18"/>
      <c r="J588" s="18"/>
      <c r="K588" s="18"/>
    </row>
    <row r="589" spans="1:11">
      <c r="A589" s="18" t="str">
        <f t="shared" si="10"/>
        <v/>
      </c>
      <c r="B589" s="18"/>
      <c r="C589" s="18"/>
      <c r="D589" s="18"/>
      <c r="E589" s="18"/>
      <c r="F589" s="18"/>
      <c r="G589" s="18"/>
      <c r="H589" s="18"/>
      <c r="I589" s="18"/>
      <c r="J589" s="18"/>
      <c r="K589" s="18"/>
    </row>
    <row r="590" spans="1:11">
      <c r="A590" s="18" t="str">
        <f t="shared" si="10"/>
        <v/>
      </c>
      <c r="B590" s="18"/>
      <c r="C590" s="18"/>
      <c r="D590" s="18"/>
      <c r="E590" s="18"/>
      <c r="F590" s="18"/>
      <c r="G590" s="18"/>
      <c r="H590" s="18"/>
      <c r="I590" s="18"/>
      <c r="J590" s="18"/>
      <c r="K590" s="18"/>
    </row>
    <row r="591" spans="1:11">
      <c r="A591" s="18" t="str">
        <f t="shared" si="10"/>
        <v/>
      </c>
      <c r="B591" s="18"/>
      <c r="C591" s="18"/>
      <c r="D591" s="18"/>
      <c r="E591" s="18"/>
      <c r="F591" s="18"/>
      <c r="G591" s="18"/>
      <c r="H591" s="18"/>
      <c r="I591" s="18"/>
      <c r="J591" s="18"/>
      <c r="K591" s="18"/>
    </row>
    <row r="592" spans="1:11">
      <c r="A592" s="18" t="str">
        <f t="shared" si="10"/>
        <v/>
      </c>
      <c r="B592" s="18"/>
      <c r="C592" s="18"/>
      <c r="D592" s="18"/>
      <c r="E592" s="18"/>
      <c r="F592" s="18"/>
      <c r="G592" s="18"/>
      <c r="H592" s="18"/>
      <c r="I592" s="18"/>
      <c r="J592" s="18"/>
      <c r="K592" s="18"/>
    </row>
    <row r="593" spans="1:11">
      <c r="A593" s="18" t="str">
        <f t="shared" si="10"/>
        <v/>
      </c>
      <c r="B593" s="18"/>
      <c r="C593" s="18"/>
      <c r="D593" s="18"/>
      <c r="E593" s="18"/>
      <c r="F593" s="18"/>
      <c r="G593" s="18"/>
      <c r="H593" s="18"/>
      <c r="I593" s="18"/>
      <c r="J593" s="18"/>
      <c r="K593" s="18"/>
    </row>
    <row r="594" spans="1:11">
      <c r="A594" s="18" t="str">
        <f t="shared" si="10"/>
        <v/>
      </c>
      <c r="B594" s="18"/>
      <c r="C594" s="18"/>
      <c r="D594" s="18"/>
      <c r="E594" s="18"/>
      <c r="F594" s="18"/>
      <c r="G594" s="18"/>
      <c r="H594" s="18"/>
      <c r="I594" s="18"/>
      <c r="J594" s="18"/>
      <c r="K594" s="18"/>
    </row>
    <row r="595" spans="1:11">
      <c r="A595" s="18" t="str">
        <f t="shared" si="10"/>
        <v/>
      </c>
      <c r="B595" s="18"/>
      <c r="C595" s="18"/>
      <c r="D595" s="18"/>
      <c r="E595" s="18"/>
      <c r="F595" s="18"/>
      <c r="G595" s="18"/>
      <c r="H595" s="18"/>
      <c r="I595" s="18"/>
      <c r="J595" s="18"/>
      <c r="K595" s="18"/>
    </row>
    <row r="596" spans="1:11">
      <c r="A596" s="18" t="str">
        <f t="shared" si="10"/>
        <v/>
      </c>
      <c r="B596" s="18"/>
      <c r="C596" s="18"/>
      <c r="D596" s="18"/>
      <c r="E596" s="18"/>
      <c r="F596" s="18"/>
      <c r="G596" s="18"/>
      <c r="H596" s="18"/>
      <c r="I596" s="18"/>
      <c r="J596" s="18"/>
      <c r="K596" s="18"/>
    </row>
    <row r="597" spans="1:11">
      <c r="A597" s="18" t="str">
        <f t="shared" si="10"/>
        <v/>
      </c>
      <c r="B597" s="18"/>
      <c r="C597" s="18"/>
      <c r="D597" s="18"/>
      <c r="E597" s="18"/>
      <c r="F597" s="18"/>
      <c r="G597" s="18"/>
      <c r="H597" s="18"/>
      <c r="I597" s="18"/>
      <c r="J597" s="18"/>
      <c r="K597" s="18"/>
    </row>
    <row r="598" spans="1:11">
      <c r="A598" s="18" t="str">
        <f t="shared" si="10"/>
        <v/>
      </c>
      <c r="B598" s="18"/>
      <c r="C598" s="18"/>
      <c r="D598" s="18"/>
      <c r="E598" s="18"/>
      <c r="F598" s="18"/>
      <c r="G598" s="18"/>
      <c r="H598" s="18"/>
      <c r="I598" s="18"/>
      <c r="J598" s="18"/>
      <c r="K598" s="18"/>
    </row>
    <row r="599" spans="1:11">
      <c r="A599" s="18" t="str">
        <f t="shared" si="10"/>
        <v/>
      </c>
      <c r="B599" s="18"/>
      <c r="C599" s="18"/>
      <c r="D599" s="18"/>
      <c r="E599" s="18"/>
      <c r="F599" s="18"/>
      <c r="G599" s="18"/>
      <c r="H599" s="18"/>
      <c r="I599" s="18"/>
      <c r="J599" s="18"/>
      <c r="K599" s="18"/>
    </row>
    <row r="600" spans="1:11">
      <c r="A600" s="18" t="str">
        <f t="shared" si="10"/>
        <v/>
      </c>
      <c r="B600" s="18"/>
      <c r="C600" s="18"/>
      <c r="D600" s="18"/>
      <c r="E600" s="18"/>
      <c r="F600" s="18"/>
      <c r="G600" s="18"/>
      <c r="H600" s="18"/>
      <c r="I600" s="18"/>
      <c r="J600" s="18"/>
      <c r="K600" s="18"/>
    </row>
    <row r="601" spans="1:11">
      <c r="A601" s="18" t="str">
        <f t="shared" si="10"/>
        <v/>
      </c>
      <c r="B601" s="18"/>
      <c r="C601" s="18"/>
      <c r="D601" s="18"/>
      <c r="E601" s="18"/>
      <c r="F601" s="18"/>
      <c r="G601" s="18"/>
      <c r="H601" s="18"/>
      <c r="I601" s="18"/>
      <c r="J601" s="18"/>
      <c r="K601" s="18"/>
    </row>
    <row r="602" spans="1:11">
      <c r="A602" s="18" t="str">
        <f t="shared" si="10"/>
        <v/>
      </c>
      <c r="B602" s="18"/>
      <c r="C602" s="18"/>
      <c r="D602" s="18"/>
      <c r="E602" s="18"/>
      <c r="F602" s="18"/>
      <c r="G602" s="18"/>
      <c r="H602" s="18"/>
      <c r="I602" s="18"/>
      <c r="J602" s="18"/>
      <c r="K602" s="18"/>
    </row>
    <row r="603" spans="1:11">
      <c r="A603" s="18" t="str">
        <f t="shared" si="10"/>
        <v/>
      </c>
      <c r="B603" s="18"/>
      <c r="C603" s="18"/>
      <c r="D603" s="18"/>
      <c r="E603" s="18"/>
      <c r="F603" s="18"/>
      <c r="G603" s="18"/>
      <c r="H603" s="18"/>
      <c r="I603" s="18"/>
      <c r="J603" s="18"/>
      <c r="K603" s="18"/>
    </row>
    <row r="604" spans="1:11">
      <c r="A604" s="18" t="str">
        <f t="shared" si="10"/>
        <v/>
      </c>
      <c r="B604" s="18"/>
      <c r="C604" s="18"/>
      <c r="D604" s="18"/>
      <c r="E604" s="18"/>
      <c r="F604" s="18"/>
      <c r="G604" s="18"/>
      <c r="H604" s="18"/>
      <c r="I604" s="18"/>
      <c r="J604" s="18"/>
      <c r="K604" s="18"/>
    </row>
    <row r="605" spans="1:11">
      <c r="A605" s="18" t="str">
        <f t="shared" si="10"/>
        <v/>
      </c>
      <c r="B605" s="18"/>
      <c r="C605" s="18"/>
      <c r="D605" s="18"/>
      <c r="E605" s="18"/>
      <c r="F605" s="18"/>
      <c r="G605" s="18"/>
      <c r="H605" s="18"/>
      <c r="I605" s="18"/>
      <c r="J605" s="18"/>
      <c r="K605" s="18"/>
    </row>
    <row r="606" spans="1:11">
      <c r="A606" s="18" t="str">
        <f t="shared" si="10"/>
        <v/>
      </c>
      <c r="B606" s="18"/>
      <c r="C606" s="18"/>
      <c r="D606" s="18"/>
      <c r="E606" s="18"/>
      <c r="F606" s="18"/>
      <c r="G606" s="18"/>
      <c r="H606" s="18"/>
      <c r="I606" s="18"/>
      <c r="J606" s="18"/>
      <c r="K606" s="18"/>
    </row>
    <row r="607" spans="1:11">
      <c r="A607" s="18" t="str">
        <f t="shared" si="10"/>
        <v/>
      </c>
      <c r="B607" s="18"/>
      <c r="C607" s="18"/>
      <c r="D607" s="18"/>
      <c r="E607" s="18"/>
      <c r="F607" s="18"/>
      <c r="G607" s="18"/>
      <c r="H607" s="18"/>
      <c r="I607" s="18"/>
      <c r="J607" s="18"/>
      <c r="K607" s="18"/>
    </row>
    <row r="608" spans="1:11">
      <c r="A608" s="18" t="str">
        <f t="shared" si="10"/>
        <v/>
      </c>
      <c r="B608" s="18"/>
      <c r="C608" s="18"/>
      <c r="D608" s="18"/>
      <c r="E608" s="18"/>
      <c r="F608" s="18"/>
      <c r="G608" s="18"/>
      <c r="H608" s="18"/>
      <c r="I608" s="18"/>
      <c r="J608" s="18"/>
      <c r="K608" s="18"/>
    </row>
    <row r="609" spans="1:11">
      <c r="A609" s="18" t="str">
        <f t="shared" si="10"/>
        <v/>
      </c>
      <c r="B609" s="18"/>
      <c r="C609" s="18"/>
      <c r="D609" s="18"/>
      <c r="E609" s="18"/>
      <c r="F609" s="18"/>
      <c r="G609" s="18"/>
      <c r="H609" s="18"/>
      <c r="I609" s="18"/>
      <c r="J609" s="18"/>
      <c r="K609" s="18"/>
    </row>
    <row r="610" spans="1:11">
      <c r="A610" s="18" t="str">
        <f t="shared" si="10"/>
        <v/>
      </c>
      <c r="B610" s="18"/>
      <c r="C610" s="18"/>
      <c r="D610" s="18"/>
      <c r="E610" s="18"/>
      <c r="F610" s="18"/>
      <c r="G610" s="18"/>
      <c r="H610" s="18"/>
      <c r="I610" s="18"/>
      <c r="J610" s="18"/>
      <c r="K610" s="18"/>
    </row>
    <row r="611" spans="1:11">
      <c r="A611" s="18" t="str">
        <f t="shared" si="10"/>
        <v/>
      </c>
      <c r="B611" s="18"/>
      <c r="C611" s="18"/>
      <c r="D611" s="18"/>
      <c r="E611" s="18"/>
      <c r="F611" s="18"/>
      <c r="G611" s="18"/>
      <c r="H611" s="18"/>
      <c r="I611" s="18"/>
      <c r="J611" s="18"/>
      <c r="K611" s="18"/>
    </row>
    <row r="612" spans="1:11">
      <c r="A612" s="18" t="str">
        <f t="shared" si="10"/>
        <v/>
      </c>
      <c r="B612" s="18"/>
      <c r="C612" s="18"/>
      <c r="D612" s="18"/>
      <c r="E612" s="18"/>
      <c r="F612" s="18"/>
      <c r="G612" s="18"/>
      <c r="H612" s="18"/>
      <c r="I612" s="18"/>
      <c r="J612" s="18"/>
      <c r="K612" s="18"/>
    </row>
    <row r="613" spans="1:11">
      <c r="A613" s="18" t="str">
        <f t="shared" si="10"/>
        <v/>
      </c>
      <c r="B613" s="18"/>
      <c r="C613" s="18"/>
      <c r="D613" s="18"/>
      <c r="E613" s="18"/>
      <c r="F613" s="18"/>
      <c r="G613" s="18"/>
      <c r="H613" s="18"/>
      <c r="I613" s="18"/>
      <c r="J613" s="18"/>
      <c r="K613" s="18"/>
    </row>
    <row r="614" spans="1:11">
      <c r="A614" s="18" t="str">
        <f t="shared" si="10"/>
        <v/>
      </c>
      <c r="B614" s="18"/>
      <c r="C614" s="18"/>
      <c r="D614" s="18"/>
      <c r="E614" s="18"/>
      <c r="F614" s="18"/>
      <c r="G614" s="18"/>
      <c r="H614" s="18"/>
      <c r="I614" s="18"/>
      <c r="J614" s="18"/>
      <c r="K614" s="18"/>
    </row>
    <row r="615" spans="1:11">
      <c r="A615" s="18" t="str">
        <f t="shared" si="10"/>
        <v/>
      </c>
      <c r="B615" s="18"/>
      <c r="C615" s="18"/>
      <c r="D615" s="18"/>
      <c r="E615" s="18"/>
      <c r="F615" s="18"/>
      <c r="G615" s="18"/>
      <c r="H615" s="18"/>
      <c r="I615" s="18"/>
      <c r="J615" s="18"/>
      <c r="K615" s="18"/>
    </row>
    <row r="616" spans="1:11">
      <c r="A616" s="18" t="str">
        <f t="shared" si="10"/>
        <v/>
      </c>
      <c r="B616" s="18"/>
      <c r="C616" s="18"/>
      <c r="D616" s="18"/>
      <c r="E616" s="18"/>
      <c r="F616" s="18"/>
      <c r="G616" s="18"/>
      <c r="H616" s="18"/>
      <c r="I616" s="18"/>
      <c r="J616" s="18"/>
      <c r="K616" s="18"/>
    </row>
    <row r="617" spans="1:11">
      <c r="A617" s="18" t="str">
        <f t="shared" si="10"/>
        <v/>
      </c>
      <c r="B617" s="18"/>
      <c r="C617" s="18"/>
      <c r="D617" s="18"/>
      <c r="E617" s="18"/>
      <c r="F617" s="18"/>
      <c r="G617" s="18"/>
      <c r="H617" s="18"/>
      <c r="I617" s="18"/>
      <c r="J617" s="18"/>
      <c r="K617" s="18"/>
    </row>
    <row r="618" spans="1:11">
      <c r="A618" s="18" t="str">
        <f t="shared" si="10"/>
        <v/>
      </c>
      <c r="B618" s="18"/>
      <c r="C618" s="18"/>
      <c r="D618" s="18"/>
      <c r="E618" s="18"/>
      <c r="F618" s="18"/>
      <c r="G618" s="18"/>
      <c r="H618" s="18"/>
      <c r="I618" s="18"/>
      <c r="J618" s="18"/>
      <c r="K618" s="18"/>
    </row>
    <row r="619" spans="1:11">
      <c r="A619" s="18" t="str">
        <f t="shared" si="10"/>
        <v/>
      </c>
      <c r="B619" s="18"/>
      <c r="C619" s="18"/>
      <c r="D619" s="18"/>
      <c r="E619" s="18"/>
      <c r="F619" s="18"/>
      <c r="G619" s="18"/>
      <c r="H619" s="18"/>
      <c r="I619" s="18"/>
      <c r="J619" s="18"/>
      <c r="K619" s="18"/>
    </row>
    <row r="620" spans="1:11">
      <c r="A620" s="18" t="str">
        <f t="shared" si="10"/>
        <v/>
      </c>
      <c r="B620" s="18"/>
      <c r="C620" s="18"/>
      <c r="D620" s="18"/>
      <c r="E620" s="18"/>
      <c r="F620" s="18"/>
      <c r="G620" s="18"/>
      <c r="H620" s="18"/>
      <c r="I620" s="18"/>
      <c r="J620" s="18"/>
      <c r="K620" s="18"/>
    </row>
    <row r="621" spans="1:11">
      <c r="A621" s="18" t="str">
        <f t="shared" si="10"/>
        <v/>
      </c>
      <c r="B621" s="18"/>
      <c r="C621" s="18"/>
      <c r="D621" s="18"/>
      <c r="E621" s="18"/>
      <c r="F621" s="18"/>
      <c r="G621" s="18"/>
      <c r="H621" s="18"/>
      <c r="I621" s="18"/>
      <c r="J621" s="18"/>
      <c r="K621" s="18"/>
    </row>
    <row r="622" spans="1:11">
      <c r="A622" s="18" t="str">
        <f t="shared" si="10"/>
        <v/>
      </c>
      <c r="B622" s="18"/>
      <c r="C622" s="18"/>
      <c r="D622" s="18"/>
      <c r="E622" s="18"/>
      <c r="F622" s="18"/>
      <c r="G622" s="18"/>
      <c r="H622" s="18"/>
      <c r="I622" s="18"/>
      <c r="J622" s="18"/>
      <c r="K622" s="18"/>
    </row>
    <row r="623" spans="1:11">
      <c r="A623" s="18" t="str">
        <f t="shared" si="10"/>
        <v/>
      </c>
      <c r="B623" s="18"/>
      <c r="C623" s="18"/>
      <c r="D623" s="18"/>
      <c r="E623" s="18"/>
      <c r="F623" s="18"/>
      <c r="G623" s="18"/>
      <c r="H623" s="18"/>
      <c r="I623" s="18"/>
      <c r="J623" s="18"/>
      <c r="K623" s="18"/>
    </row>
    <row r="624" spans="1:11">
      <c r="A624" s="18" t="str">
        <f t="shared" si="10"/>
        <v/>
      </c>
      <c r="B624" s="18"/>
      <c r="C624" s="18"/>
      <c r="D624" s="18"/>
      <c r="E624" s="18"/>
      <c r="F624" s="18"/>
      <c r="G624" s="18"/>
      <c r="H624" s="18"/>
      <c r="I624" s="18"/>
      <c r="J624" s="18"/>
      <c r="K624" s="18"/>
    </row>
    <row r="625" spans="1:11">
      <c r="A625" s="18" t="str">
        <f t="shared" si="10"/>
        <v/>
      </c>
      <c r="B625" s="18"/>
      <c r="C625" s="18"/>
      <c r="D625" s="18"/>
      <c r="E625" s="18"/>
      <c r="F625" s="18"/>
      <c r="G625" s="18"/>
      <c r="H625" s="18"/>
      <c r="I625" s="18"/>
      <c r="J625" s="18"/>
      <c r="K625" s="18"/>
    </row>
    <row r="626" spans="1:11">
      <c r="A626" s="18" t="str">
        <f t="shared" si="10"/>
        <v/>
      </c>
      <c r="B626" s="18"/>
      <c r="C626" s="18"/>
      <c r="D626" s="18"/>
      <c r="E626" s="18"/>
      <c r="F626" s="18"/>
      <c r="G626" s="18"/>
      <c r="H626" s="18"/>
      <c r="I626" s="18"/>
      <c r="J626" s="18"/>
      <c r="K626" s="18"/>
    </row>
    <row r="627" spans="1:11">
      <c r="A627" s="18" t="str">
        <f t="shared" si="10"/>
        <v/>
      </c>
      <c r="B627" s="18"/>
      <c r="C627" s="18"/>
      <c r="D627" s="18"/>
      <c r="E627" s="18"/>
      <c r="F627" s="18"/>
      <c r="G627" s="18"/>
      <c r="H627" s="18"/>
      <c r="I627" s="18"/>
      <c r="J627" s="18"/>
      <c r="K627" s="18"/>
    </row>
    <row r="628" spans="1:11">
      <c r="A628" s="18" t="str">
        <f t="shared" si="10"/>
        <v/>
      </c>
      <c r="B628" s="18"/>
      <c r="C628" s="18"/>
      <c r="D628" s="18"/>
      <c r="E628" s="18"/>
      <c r="F628" s="18"/>
      <c r="G628" s="18"/>
      <c r="H628" s="18"/>
      <c r="I628" s="18"/>
      <c r="J628" s="18"/>
      <c r="K628" s="18"/>
    </row>
    <row r="629" spans="1:11">
      <c r="A629" s="18" t="str">
        <f t="shared" si="10"/>
        <v/>
      </c>
      <c r="B629" s="18"/>
      <c r="C629" s="18"/>
      <c r="D629" s="18"/>
      <c r="E629" s="18"/>
      <c r="F629" s="18"/>
      <c r="G629" s="18"/>
      <c r="H629" s="18"/>
      <c r="I629" s="18"/>
      <c r="J629" s="18"/>
      <c r="K629" s="18"/>
    </row>
    <row r="630" spans="1:11">
      <c r="A630" s="18" t="str">
        <f t="shared" si="10"/>
        <v/>
      </c>
      <c r="B630" s="18"/>
      <c r="C630" s="18"/>
      <c r="D630" s="18"/>
      <c r="E630" s="18"/>
      <c r="F630" s="18"/>
      <c r="G630" s="18"/>
      <c r="H630" s="18"/>
      <c r="I630" s="18"/>
      <c r="J630" s="18"/>
      <c r="K630" s="18"/>
    </row>
    <row r="631" spans="1:11">
      <c r="A631" s="18" t="str">
        <f t="shared" si="10"/>
        <v/>
      </c>
      <c r="B631" s="18"/>
      <c r="C631" s="18"/>
      <c r="D631" s="18"/>
      <c r="E631" s="18"/>
      <c r="F631" s="18"/>
      <c r="G631" s="18"/>
      <c r="H631" s="18"/>
      <c r="I631" s="18"/>
      <c r="J631" s="18"/>
      <c r="K631" s="18"/>
    </row>
    <row r="632" spans="1:11">
      <c r="A632" s="18" t="str">
        <f t="shared" si="10"/>
        <v/>
      </c>
      <c r="B632" s="18"/>
      <c r="C632" s="18"/>
      <c r="D632" s="18"/>
      <c r="E632" s="18"/>
      <c r="F632" s="18"/>
      <c r="G632" s="18"/>
      <c r="H632" s="18"/>
      <c r="I632" s="18"/>
      <c r="J632" s="18"/>
      <c r="K632" s="18"/>
    </row>
    <row r="633" spans="1:11">
      <c r="A633" s="18" t="str">
        <f t="shared" si="10"/>
        <v/>
      </c>
      <c r="B633" s="18"/>
      <c r="C633" s="18"/>
      <c r="D633" s="18"/>
      <c r="E633" s="18"/>
      <c r="F633" s="18"/>
      <c r="G633" s="18"/>
      <c r="H633" s="18"/>
      <c r="I633" s="18"/>
      <c r="J633" s="18"/>
      <c r="K633" s="18"/>
    </row>
    <row r="634" spans="1:11">
      <c r="A634" s="18" t="str">
        <f t="shared" si="10"/>
        <v/>
      </c>
      <c r="B634" s="18"/>
      <c r="C634" s="18"/>
      <c r="D634" s="18"/>
      <c r="E634" s="18"/>
      <c r="F634" s="18"/>
      <c r="G634" s="18"/>
      <c r="H634" s="18"/>
      <c r="I634" s="18"/>
      <c r="J634" s="18"/>
      <c r="K634" s="18"/>
    </row>
    <row r="635" spans="1:11">
      <c r="A635" s="18" t="str">
        <f t="shared" si="10"/>
        <v/>
      </c>
      <c r="B635" s="18"/>
      <c r="C635" s="18"/>
      <c r="D635" s="18"/>
      <c r="E635" s="18"/>
      <c r="F635" s="18"/>
      <c r="G635" s="18"/>
      <c r="H635" s="18"/>
      <c r="I635" s="18"/>
      <c r="J635" s="18"/>
      <c r="K635" s="18"/>
    </row>
    <row r="636" spans="1:11">
      <c r="A636" s="18" t="str">
        <f t="shared" si="10"/>
        <v/>
      </c>
      <c r="B636" s="18"/>
      <c r="C636" s="18"/>
      <c r="D636" s="18"/>
      <c r="E636" s="18"/>
      <c r="F636" s="18"/>
      <c r="G636" s="18"/>
      <c r="H636" s="18"/>
      <c r="I636" s="18"/>
      <c r="J636" s="18"/>
      <c r="K636" s="18"/>
    </row>
    <row r="637" spans="1:11">
      <c r="A637" s="18" t="str">
        <f t="shared" si="10"/>
        <v/>
      </c>
      <c r="B637" s="18"/>
      <c r="C637" s="18"/>
      <c r="D637" s="18"/>
      <c r="E637" s="18"/>
      <c r="F637" s="18"/>
      <c r="G637" s="18"/>
      <c r="H637" s="18"/>
      <c r="I637" s="18"/>
      <c r="J637" s="18"/>
      <c r="K637" s="18"/>
    </row>
    <row r="638" spans="1:11">
      <c r="A638" s="18" t="str">
        <f t="shared" si="10"/>
        <v/>
      </c>
      <c r="B638" s="18"/>
      <c r="C638" s="18"/>
      <c r="D638" s="18"/>
      <c r="E638" s="18"/>
      <c r="F638" s="18"/>
      <c r="G638" s="18"/>
      <c r="H638" s="18"/>
      <c r="I638" s="18"/>
      <c r="J638" s="18"/>
      <c r="K638" s="18"/>
    </row>
    <row r="639" spans="1:11">
      <c r="A639" s="18" t="str">
        <f t="shared" si="10"/>
        <v/>
      </c>
      <c r="B639" s="18"/>
      <c r="C639" s="18"/>
      <c r="D639" s="18"/>
      <c r="E639" s="18"/>
      <c r="F639" s="18"/>
      <c r="G639" s="18"/>
      <c r="H639" s="18"/>
      <c r="I639" s="18"/>
      <c r="J639" s="18"/>
      <c r="K639" s="18"/>
    </row>
    <row r="640" spans="1:11">
      <c r="A640" s="18" t="str">
        <f t="shared" si="10"/>
        <v/>
      </c>
      <c r="B640" s="18"/>
      <c r="C640" s="18"/>
      <c r="D640" s="18"/>
      <c r="E640" s="18"/>
      <c r="F640" s="18"/>
      <c r="G640" s="18"/>
      <c r="H640" s="18"/>
      <c r="I640" s="18"/>
      <c r="J640" s="18"/>
      <c r="K640" s="18"/>
    </row>
    <row r="641" spans="1:11">
      <c r="A641" s="18" t="str">
        <f t="shared" ref="A641:A704" si="11">MID($C$1,ROW(),1)</f>
        <v/>
      </c>
      <c r="B641" s="18"/>
      <c r="C641" s="18"/>
      <c r="D641" s="18"/>
      <c r="E641" s="18"/>
      <c r="F641" s="18"/>
      <c r="G641" s="18"/>
      <c r="H641" s="18"/>
      <c r="I641" s="18"/>
      <c r="J641" s="18"/>
      <c r="K641" s="18"/>
    </row>
    <row r="642" spans="1:11">
      <c r="A642" s="18" t="str">
        <f t="shared" si="11"/>
        <v/>
      </c>
      <c r="B642" s="18"/>
      <c r="C642" s="18"/>
      <c r="D642" s="18"/>
      <c r="E642" s="18"/>
      <c r="F642" s="18"/>
      <c r="G642" s="18"/>
      <c r="H642" s="18"/>
      <c r="I642" s="18"/>
      <c r="J642" s="18"/>
      <c r="K642" s="18"/>
    </row>
    <row r="643" spans="1:11">
      <c r="A643" s="18" t="str">
        <f t="shared" si="11"/>
        <v/>
      </c>
      <c r="B643" s="18"/>
      <c r="C643" s="18"/>
      <c r="D643" s="18"/>
      <c r="E643" s="18"/>
      <c r="F643" s="18"/>
      <c r="G643" s="18"/>
      <c r="H643" s="18"/>
      <c r="I643" s="18"/>
      <c r="J643" s="18"/>
      <c r="K643" s="18"/>
    </row>
    <row r="644" spans="1:11">
      <c r="A644" s="18" t="str">
        <f t="shared" si="11"/>
        <v/>
      </c>
      <c r="B644" s="18"/>
      <c r="C644" s="18"/>
      <c r="D644" s="18"/>
      <c r="E644" s="18"/>
      <c r="F644" s="18"/>
      <c r="G644" s="18"/>
      <c r="H644" s="18"/>
      <c r="I644" s="18"/>
      <c r="J644" s="18"/>
      <c r="K644" s="18"/>
    </row>
    <row r="645" spans="1:11">
      <c r="A645" s="18" t="str">
        <f t="shared" si="11"/>
        <v/>
      </c>
      <c r="B645" s="18"/>
      <c r="C645" s="18"/>
      <c r="D645" s="18"/>
      <c r="E645" s="18"/>
      <c r="F645" s="18"/>
      <c r="G645" s="18"/>
      <c r="H645" s="18"/>
      <c r="I645" s="18"/>
      <c r="J645" s="18"/>
      <c r="K645" s="18"/>
    </row>
    <row r="646" spans="1:11">
      <c r="A646" s="18" t="str">
        <f t="shared" si="11"/>
        <v/>
      </c>
      <c r="B646" s="18"/>
      <c r="C646" s="18"/>
      <c r="D646" s="18"/>
      <c r="E646" s="18"/>
      <c r="F646" s="18"/>
      <c r="G646" s="18"/>
      <c r="H646" s="18"/>
      <c r="I646" s="18"/>
      <c r="J646" s="18"/>
      <c r="K646" s="18"/>
    </row>
    <row r="647" spans="1:11">
      <c r="A647" s="18" t="str">
        <f t="shared" si="11"/>
        <v/>
      </c>
      <c r="B647" s="18"/>
      <c r="C647" s="18"/>
      <c r="D647" s="18"/>
      <c r="E647" s="18"/>
      <c r="F647" s="18"/>
      <c r="G647" s="18"/>
      <c r="H647" s="18"/>
      <c r="I647" s="18"/>
      <c r="J647" s="18"/>
      <c r="K647" s="18"/>
    </row>
    <row r="648" spans="1:11">
      <c r="A648" s="18" t="str">
        <f t="shared" si="11"/>
        <v/>
      </c>
      <c r="B648" s="18"/>
      <c r="C648" s="18"/>
      <c r="D648" s="18"/>
      <c r="E648" s="18"/>
      <c r="F648" s="18"/>
      <c r="G648" s="18"/>
      <c r="H648" s="18"/>
      <c r="I648" s="18"/>
      <c r="J648" s="18"/>
      <c r="K648" s="18"/>
    </row>
    <row r="649" spans="1:11">
      <c r="A649" s="18" t="str">
        <f t="shared" si="11"/>
        <v/>
      </c>
      <c r="B649" s="18"/>
      <c r="C649" s="18"/>
      <c r="D649" s="18"/>
      <c r="E649" s="18"/>
      <c r="F649" s="18"/>
      <c r="G649" s="18"/>
      <c r="H649" s="18"/>
      <c r="I649" s="18"/>
      <c r="J649" s="18"/>
      <c r="K649" s="18"/>
    </row>
    <row r="650" spans="1:11">
      <c r="A650" s="18" t="str">
        <f t="shared" si="11"/>
        <v/>
      </c>
      <c r="B650" s="18"/>
      <c r="C650" s="18"/>
      <c r="D650" s="18"/>
      <c r="E650" s="18"/>
      <c r="F650" s="18"/>
      <c r="G650" s="18"/>
      <c r="H650" s="18"/>
      <c r="I650" s="18"/>
      <c r="J650" s="18"/>
      <c r="K650" s="18"/>
    </row>
    <row r="651" spans="1:11">
      <c r="A651" s="18" t="str">
        <f t="shared" si="11"/>
        <v/>
      </c>
      <c r="B651" s="18"/>
      <c r="C651" s="18"/>
      <c r="D651" s="18"/>
      <c r="E651" s="18"/>
      <c r="F651" s="18"/>
      <c r="G651" s="18"/>
      <c r="H651" s="18"/>
      <c r="I651" s="18"/>
      <c r="J651" s="18"/>
      <c r="K651" s="18"/>
    </row>
    <row r="652" spans="1:11">
      <c r="A652" s="18" t="str">
        <f t="shared" si="11"/>
        <v/>
      </c>
      <c r="B652" s="18"/>
      <c r="C652" s="18"/>
      <c r="D652" s="18"/>
      <c r="E652" s="18"/>
      <c r="F652" s="18"/>
      <c r="G652" s="18"/>
      <c r="H652" s="18"/>
      <c r="I652" s="18"/>
      <c r="J652" s="18"/>
      <c r="K652" s="18"/>
    </row>
    <row r="653" spans="1:11">
      <c r="A653" s="18" t="str">
        <f t="shared" si="11"/>
        <v/>
      </c>
      <c r="B653" s="18"/>
      <c r="C653" s="18"/>
      <c r="D653" s="18"/>
      <c r="E653" s="18"/>
      <c r="F653" s="18"/>
      <c r="G653" s="18"/>
      <c r="H653" s="18"/>
      <c r="I653" s="18"/>
      <c r="J653" s="18"/>
      <c r="K653" s="18"/>
    </row>
    <row r="654" spans="1:11">
      <c r="A654" s="18" t="str">
        <f t="shared" si="11"/>
        <v/>
      </c>
      <c r="B654" s="18"/>
      <c r="C654" s="18"/>
      <c r="D654" s="18"/>
      <c r="E654" s="18"/>
      <c r="F654" s="18"/>
      <c r="G654" s="18"/>
      <c r="H654" s="18"/>
      <c r="I654" s="18"/>
      <c r="J654" s="18"/>
      <c r="K654" s="18"/>
    </row>
    <row r="655" spans="1:11">
      <c r="A655" s="18" t="str">
        <f t="shared" si="11"/>
        <v/>
      </c>
      <c r="B655" s="18"/>
      <c r="C655" s="18"/>
      <c r="D655" s="18"/>
      <c r="E655" s="18"/>
      <c r="F655" s="18"/>
      <c r="G655" s="18"/>
      <c r="H655" s="18"/>
      <c r="I655" s="18"/>
      <c r="J655" s="18"/>
      <c r="K655" s="18"/>
    </row>
    <row r="656" spans="1:11">
      <c r="A656" s="18" t="str">
        <f t="shared" si="11"/>
        <v/>
      </c>
      <c r="B656" s="18"/>
      <c r="C656" s="18"/>
      <c r="D656" s="18"/>
      <c r="E656" s="18"/>
      <c r="F656" s="18"/>
      <c r="G656" s="18"/>
      <c r="H656" s="18"/>
      <c r="I656" s="18"/>
      <c r="J656" s="18"/>
      <c r="K656" s="18"/>
    </row>
    <row r="657" spans="1:11">
      <c r="A657" s="18" t="str">
        <f t="shared" si="11"/>
        <v/>
      </c>
      <c r="B657" s="18"/>
      <c r="C657" s="18"/>
      <c r="D657" s="18"/>
      <c r="E657" s="18"/>
      <c r="F657" s="18"/>
      <c r="G657" s="18"/>
      <c r="H657" s="18"/>
      <c r="I657" s="18"/>
      <c r="J657" s="18"/>
      <c r="K657" s="18"/>
    </row>
    <row r="658" spans="1:11">
      <c r="A658" s="18" t="str">
        <f t="shared" si="11"/>
        <v/>
      </c>
      <c r="B658" s="18"/>
      <c r="C658" s="18"/>
      <c r="D658" s="18"/>
      <c r="E658" s="18"/>
      <c r="F658" s="18"/>
      <c r="G658" s="18"/>
      <c r="H658" s="18"/>
      <c r="I658" s="18"/>
      <c r="J658" s="18"/>
      <c r="K658" s="18"/>
    </row>
    <row r="659" spans="1:11">
      <c r="A659" s="18" t="str">
        <f t="shared" si="11"/>
        <v/>
      </c>
      <c r="B659" s="18"/>
      <c r="C659" s="18"/>
      <c r="D659" s="18"/>
      <c r="E659" s="18"/>
      <c r="F659" s="18"/>
      <c r="G659" s="18"/>
      <c r="H659" s="18"/>
      <c r="I659" s="18"/>
      <c r="J659" s="18"/>
      <c r="K659" s="18"/>
    </row>
    <row r="660" spans="1:11">
      <c r="A660" s="18" t="str">
        <f t="shared" si="11"/>
        <v/>
      </c>
      <c r="B660" s="18"/>
      <c r="C660" s="18"/>
      <c r="D660" s="18"/>
      <c r="E660" s="18"/>
      <c r="F660" s="18"/>
      <c r="G660" s="18"/>
      <c r="H660" s="18"/>
      <c r="I660" s="18"/>
      <c r="J660" s="18"/>
      <c r="K660" s="18"/>
    </row>
    <row r="661" spans="1:11">
      <c r="A661" s="18" t="str">
        <f t="shared" si="11"/>
        <v/>
      </c>
      <c r="B661" s="18"/>
      <c r="C661" s="18"/>
      <c r="D661" s="18"/>
      <c r="E661" s="18"/>
      <c r="F661" s="18"/>
      <c r="G661" s="18"/>
      <c r="H661" s="18"/>
      <c r="I661" s="18"/>
      <c r="J661" s="18"/>
      <c r="K661" s="18"/>
    </row>
    <row r="662" spans="1:11">
      <c r="A662" s="18" t="str">
        <f t="shared" si="11"/>
        <v/>
      </c>
      <c r="B662" s="18"/>
      <c r="C662" s="18"/>
      <c r="D662" s="18"/>
      <c r="E662" s="18"/>
      <c r="F662" s="18"/>
      <c r="G662" s="18"/>
      <c r="H662" s="18"/>
      <c r="I662" s="18"/>
      <c r="J662" s="18"/>
      <c r="K662" s="18"/>
    </row>
    <row r="663" spans="1:11">
      <c r="A663" s="18" t="str">
        <f t="shared" si="11"/>
        <v/>
      </c>
      <c r="B663" s="18"/>
      <c r="C663" s="18"/>
      <c r="D663" s="18"/>
      <c r="E663" s="18"/>
      <c r="F663" s="18"/>
      <c r="G663" s="18"/>
      <c r="H663" s="18"/>
      <c r="I663" s="18"/>
      <c r="J663" s="18"/>
      <c r="K663" s="18"/>
    </row>
    <row r="664" spans="1:11">
      <c r="A664" s="18" t="str">
        <f t="shared" si="11"/>
        <v/>
      </c>
      <c r="B664" s="18"/>
      <c r="C664" s="18"/>
      <c r="D664" s="18"/>
      <c r="E664" s="18"/>
      <c r="F664" s="18"/>
      <c r="G664" s="18"/>
      <c r="H664" s="18"/>
      <c r="I664" s="18"/>
      <c r="J664" s="18"/>
      <c r="K664" s="18"/>
    </row>
    <row r="665" spans="1:11">
      <c r="A665" s="18" t="str">
        <f t="shared" si="11"/>
        <v/>
      </c>
      <c r="B665" s="18"/>
      <c r="C665" s="18"/>
      <c r="D665" s="18"/>
      <c r="E665" s="18"/>
      <c r="F665" s="18"/>
      <c r="G665" s="18"/>
      <c r="H665" s="18"/>
      <c r="I665" s="18"/>
      <c r="J665" s="18"/>
      <c r="K665" s="18"/>
    </row>
    <row r="666" spans="1:11">
      <c r="A666" s="18" t="str">
        <f t="shared" si="11"/>
        <v/>
      </c>
      <c r="B666" s="18"/>
      <c r="C666" s="18"/>
      <c r="D666" s="18"/>
      <c r="E666" s="18"/>
      <c r="F666" s="18"/>
      <c r="G666" s="18"/>
      <c r="H666" s="18"/>
      <c r="I666" s="18"/>
      <c r="J666" s="18"/>
      <c r="K666" s="18"/>
    </row>
    <row r="667" spans="1:11">
      <c r="A667" s="18" t="str">
        <f t="shared" si="11"/>
        <v/>
      </c>
      <c r="B667" s="18"/>
      <c r="C667" s="18"/>
      <c r="D667" s="18"/>
      <c r="E667" s="18"/>
      <c r="F667" s="18"/>
      <c r="G667" s="18"/>
      <c r="H667" s="18"/>
      <c r="I667" s="18"/>
      <c r="J667" s="18"/>
      <c r="K667" s="18"/>
    </row>
    <row r="668" spans="1:11">
      <c r="A668" s="18" t="str">
        <f t="shared" si="11"/>
        <v/>
      </c>
      <c r="B668" s="18"/>
      <c r="C668" s="18"/>
      <c r="D668" s="18"/>
      <c r="E668" s="18"/>
      <c r="F668" s="18"/>
      <c r="G668" s="18"/>
      <c r="H668" s="18"/>
      <c r="I668" s="18"/>
      <c r="J668" s="18"/>
      <c r="K668" s="18"/>
    </row>
    <row r="669" spans="1:11">
      <c r="A669" s="18" t="str">
        <f t="shared" si="11"/>
        <v/>
      </c>
      <c r="B669" s="18"/>
      <c r="C669" s="18"/>
      <c r="D669" s="18"/>
      <c r="E669" s="18"/>
      <c r="F669" s="18"/>
      <c r="G669" s="18"/>
      <c r="H669" s="18"/>
      <c r="I669" s="18"/>
      <c r="J669" s="18"/>
      <c r="K669" s="18"/>
    </row>
    <row r="670" spans="1:11">
      <c r="A670" s="18" t="str">
        <f t="shared" si="11"/>
        <v/>
      </c>
      <c r="B670" s="18"/>
      <c r="C670" s="18"/>
      <c r="D670" s="18"/>
      <c r="E670" s="18"/>
      <c r="F670" s="18"/>
      <c r="G670" s="18"/>
      <c r="H670" s="18"/>
      <c r="I670" s="18"/>
      <c r="J670" s="18"/>
      <c r="K670" s="18"/>
    </row>
    <row r="671" spans="1:11">
      <c r="A671" s="18" t="str">
        <f t="shared" si="11"/>
        <v/>
      </c>
      <c r="B671" s="18"/>
      <c r="C671" s="18"/>
      <c r="D671" s="18"/>
      <c r="E671" s="18"/>
      <c r="F671" s="18"/>
      <c r="G671" s="18"/>
      <c r="H671" s="18"/>
      <c r="I671" s="18"/>
      <c r="J671" s="18"/>
      <c r="K671" s="18"/>
    </row>
    <row r="672" spans="1:11">
      <c r="A672" s="18" t="str">
        <f t="shared" si="11"/>
        <v/>
      </c>
      <c r="B672" s="18"/>
      <c r="C672" s="18"/>
      <c r="D672" s="18"/>
      <c r="E672" s="18"/>
      <c r="F672" s="18"/>
      <c r="G672" s="18"/>
      <c r="H672" s="18"/>
      <c r="I672" s="18"/>
      <c r="J672" s="18"/>
      <c r="K672" s="18"/>
    </row>
    <row r="673" spans="1:11">
      <c r="A673" s="18" t="str">
        <f t="shared" si="11"/>
        <v/>
      </c>
      <c r="B673" s="18"/>
      <c r="C673" s="18"/>
      <c r="D673" s="18"/>
      <c r="E673" s="18"/>
      <c r="F673" s="18"/>
      <c r="G673" s="18"/>
      <c r="H673" s="18"/>
      <c r="I673" s="18"/>
      <c r="J673" s="18"/>
      <c r="K673" s="18"/>
    </row>
    <row r="674" spans="1:11">
      <c r="A674" s="18" t="str">
        <f t="shared" si="11"/>
        <v/>
      </c>
      <c r="B674" s="18"/>
      <c r="C674" s="18"/>
      <c r="D674" s="18"/>
      <c r="E674" s="18"/>
      <c r="F674" s="18"/>
      <c r="G674" s="18"/>
      <c r="H674" s="18"/>
      <c r="I674" s="18"/>
      <c r="J674" s="18"/>
      <c r="K674" s="18"/>
    </row>
    <row r="675" spans="1:11">
      <c r="A675" s="18" t="str">
        <f t="shared" si="11"/>
        <v/>
      </c>
      <c r="B675" s="18"/>
      <c r="C675" s="18"/>
      <c r="D675" s="18"/>
      <c r="E675" s="18"/>
      <c r="F675" s="18"/>
      <c r="G675" s="18"/>
      <c r="H675" s="18"/>
      <c r="I675" s="18"/>
      <c r="J675" s="18"/>
      <c r="K675" s="18"/>
    </row>
    <row r="676" spans="1:11">
      <c r="A676" s="18" t="str">
        <f t="shared" si="11"/>
        <v/>
      </c>
      <c r="B676" s="18"/>
      <c r="C676" s="18"/>
      <c r="D676" s="18"/>
      <c r="E676" s="18"/>
      <c r="F676" s="18"/>
      <c r="G676" s="18"/>
      <c r="H676" s="18"/>
      <c r="I676" s="18"/>
      <c r="J676" s="18"/>
      <c r="K676" s="18"/>
    </row>
    <row r="677" spans="1:11">
      <c r="A677" s="18" t="str">
        <f t="shared" si="11"/>
        <v/>
      </c>
      <c r="B677" s="18"/>
      <c r="C677" s="18"/>
      <c r="D677" s="18"/>
      <c r="E677" s="18"/>
      <c r="F677" s="18"/>
      <c r="G677" s="18"/>
      <c r="H677" s="18"/>
      <c r="I677" s="18"/>
      <c r="J677" s="18"/>
      <c r="K677" s="18"/>
    </row>
    <row r="678" spans="1:11">
      <c r="A678" s="18" t="str">
        <f t="shared" si="11"/>
        <v/>
      </c>
      <c r="B678" s="18"/>
      <c r="C678" s="18"/>
      <c r="D678" s="18"/>
      <c r="E678" s="18"/>
      <c r="F678" s="18"/>
      <c r="G678" s="18"/>
      <c r="H678" s="18"/>
      <c r="I678" s="18"/>
      <c r="J678" s="18"/>
      <c r="K678" s="18"/>
    </row>
    <row r="679" spans="1:11">
      <c r="A679" s="18" t="str">
        <f t="shared" si="11"/>
        <v/>
      </c>
      <c r="B679" s="18"/>
      <c r="C679" s="18"/>
      <c r="D679" s="18"/>
      <c r="E679" s="18"/>
      <c r="F679" s="18"/>
      <c r="G679" s="18"/>
      <c r="H679" s="18"/>
      <c r="I679" s="18"/>
      <c r="J679" s="18"/>
      <c r="K679" s="18"/>
    </row>
    <row r="680" spans="1:11">
      <c r="A680" s="18" t="str">
        <f t="shared" si="11"/>
        <v/>
      </c>
      <c r="B680" s="18"/>
      <c r="C680" s="18"/>
      <c r="D680" s="18"/>
      <c r="E680" s="18"/>
      <c r="F680" s="18"/>
      <c r="G680" s="18"/>
      <c r="H680" s="18"/>
      <c r="I680" s="18"/>
      <c r="J680" s="18"/>
      <c r="K680" s="18"/>
    </row>
    <row r="681" spans="1:11">
      <c r="A681" s="18" t="str">
        <f t="shared" si="11"/>
        <v/>
      </c>
      <c r="B681" s="18"/>
      <c r="C681" s="18"/>
      <c r="D681" s="18"/>
      <c r="E681" s="18"/>
      <c r="F681" s="18"/>
      <c r="G681" s="18"/>
      <c r="H681" s="18"/>
      <c r="I681" s="18"/>
      <c r="J681" s="18"/>
      <c r="K681" s="18"/>
    </row>
    <row r="682" spans="1:11">
      <c r="A682" s="18" t="str">
        <f t="shared" si="11"/>
        <v/>
      </c>
      <c r="B682" s="18"/>
      <c r="C682" s="18"/>
      <c r="D682" s="18"/>
      <c r="E682" s="18"/>
      <c r="F682" s="18"/>
      <c r="G682" s="18"/>
      <c r="H682" s="18"/>
      <c r="I682" s="18"/>
      <c r="J682" s="18"/>
      <c r="K682" s="18"/>
    </row>
    <row r="683" spans="1:11">
      <c r="A683" s="18" t="str">
        <f t="shared" si="11"/>
        <v/>
      </c>
      <c r="B683" s="18"/>
      <c r="C683" s="18"/>
      <c r="D683" s="18"/>
      <c r="E683" s="18"/>
      <c r="F683" s="18"/>
      <c r="G683" s="18"/>
      <c r="H683" s="18"/>
      <c r="I683" s="18"/>
      <c r="J683" s="18"/>
      <c r="K683" s="18"/>
    </row>
    <row r="684" spans="1:11">
      <c r="A684" s="18" t="str">
        <f t="shared" si="11"/>
        <v/>
      </c>
      <c r="B684" s="18"/>
      <c r="C684" s="18"/>
      <c r="D684" s="18"/>
      <c r="E684" s="18"/>
      <c r="F684" s="18"/>
      <c r="G684" s="18"/>
      <c r="H684" s="18"/>
      <c r="I684" s="18"/>
      <c r="J684" s="18"/>
      <c r="K684" s="18"/>
    </row>
    <row r="685" spans="1:11">
      <c r="A685" s="18" t="str">
        <f t="shared" si="11"/>
        <v/>
      </c>
      <c r="B685" s="18"/>
      <c r="C685" s="18"/>
      <c r="D685" s="18"/>
      <c r="E685" s="18"/>
      <c r="F685" s="18"/>
      <c r="G685" s="18"/>
      <c r="H685" s="18"/>
      <c r="I685" s="18"/>
      <c r="J685" s="18"/>
      <c r="K685" s="18"/>
    </row>
    <row r="686" spans="1:11">
      <c r="A686" s="18" t="str">
        <f t="shared" si="11"/>
        <v/>
      </c>
      <c r="B686" s="18"/>
      <c r="C686" s="18"/>
      <c r="D686" s="18"/>
      <c r="E686" s="18"/>
      <c r="F686" s="18"/>
      <c r="G686" s="18"/>
      <c r="H686" s="18"/>
      <c r="I686" s="18"/>
      <c r="J686" s="18"/>
      <c r="K686" s="18"/>
    </row>
    <row r="687" spans="1:11">
      <c r="A687" s="18" t="str">
        <f t="shared" si="11"/>
        <v/>
      </c>
      <c r="B687" s="18"/>
      <c r="C687" s="18"/>
      <c r="D687" s="18"/>
      <c r="E687" s="18"/>
      <c r="F687" s="18"/>
      <c r="G687" s="18"/>
      <c r="H687" s="18"/>
      <c r="I687" s="18"/>
      <c r="J687" s="18"/>
      <c r="K687" s="18"/>
    </row>
    <row r="688" spans="1:11">
      <c r="A688" s="18" t="str">
        <f t="shared" si="11"/>
        <v/>
      </c>
      <c r="B688" s="18"/>
      <c r="C688" s="18"/>
      <c r="D688" s="18"/>
      <c r="E688" s="18"/>
      <c r="F688" s="18"/>
      <c r="G688" s="18"/>
      <c r="H688" s="18"/>
      <c r="I688" s="18"/>
      <c r="J688" s="18"/>
      <c r="K688" s="18"/>
    </row>
    <row r="689" spans="1:11">
      <c r="A689" s="18" t="str">
        <f t="shared" si="11"/>
        <v/>
      </c>
      <c r="B689" s="18"/>
      <c r="C689" s="18"/>
      <c r="D689" s="18"/>
      <c r="E689" s="18"/>
      <c r="F689" s="18"/>
      <c r="G689" s="18"/>
      <c r="H689" s="18"/>
      <c r="I689" s="18"/>
      <c r="J689" s="18"/>
      <c r="K689" s="18"/>
    </row>
    <row r="690" spans="1:11">
      <c r="A690" s="18" t="str">
        <f t="shared" si="11"/>
        <v/>
      </c>
      <c r="B690" s="18"/>
      <c r="C690" s="18"/>
      <c r="D690" s="18"/>
      <c r="E690" s="18"/>
      <c r="F690" s="18"/>
      <c r="G690" s="18"/>
      <c r="H690" s="18"/>
      <c r="I690" s="18"/>
      <c r="J690" s="18"/>
      <c r="K690" s="18"/>
    </row>
    <row r="691" spans="1:11">
      <c r="A691" s="18" t="str">
        <f t="shared" si="11"/>
        <v/>
      </c>
      <c r="B691" s="18"/>
      <c r="C691" s="18"/>
      <c r="D691" s="18"/>
      <c r="E691" s="18"/>
      <c r="F691" s="18"/>
      <c r="G691" s="18"/>
      <c r="H691" s="18"/>
      <c r="I691" s="18"/>
      <c r="J691" s="18"/>
      <c r="K691" s="18"/>
    </row>
    <row r="692" spans="1:11">
      <c r="A692" s="18" t="str">
        <f t="shared" si="11"/>
        <v/>
      </c>
      <c r="B692" s="18"/>
      <c r="C692" s="18"/>
      <c r="D692" s="18"/>
      <c r="E692" s="18"/>
      <c r="F692" s="18"/>
      <c r="G692" s="18"/>
      <c r="H692" s="18"/>
      <c r="I692" s="18"/>
      <c r="J692" s="18"/>
      <c r="K692" s="18"/>
    </row>
    <row r="693" spans="1:11">
      <c r="A693" s="18" t="str">
        <f t="shared" si="11"/>
        <v/>
      </c>
      <c r="B693" s="18"/>
      <c r="C693" s="18"/>
      <c r="D693" s="18"/>
      <c r="E693" s="18"/>
      <c r="F693" s="18"/>
      <c r="G693" s="18"/>
      <c r="H693" s="18"/>
      <c r="I693" s="18"/>
      <c r="J693" s="18"/>
      <c r="K693" s="18"/>
    </row>
    <row r="694" spans="1:11">
      <c r="A694" s="18" t="str">
        <f t="shared" si="11"/>
        <v/>
      </c>
      <c r="B694" s="18"/>
      <c r="C694" s="18"/>
      <c r="D694" s="18"/>
      <c r="E694" s="18"/>
      <c r="F694" s="18"/>
      <c r="G694" s="18"/>
      <c r="H694" s="18"/>
      <c r="I694" s="18"/>
      <c r="J694" s="18"/>
      <c r="K694" s="18"/>
    </row>
    <row r="695" spans="1:11">
      <c r="A695" s="18" t="str">
        <f t="shared" si="11"/>
        <v/>
      </c>
      <c r="B695" s="18"/>
      <c r="C695" s="18"/>
      <c r="D695" s="18"/>
      <c r="E695" s="18"/>
      <c r="F695" s="18"/>
      <c r="G695" s="18"/>
      <c r="H695" s="18"/>
      <c r="I695" s="18"/>
      <c r="J695" s="18"/>
      <c r="K695" s="18"/>
    </row>
    <row r="696" spans="1:11">
      <c r="A696" s="18" t="str">
        <f t="shared" si="11"/>
        <v/>
      </c>
      <c r="B696" s="18"/>
      <c r="C696" s="18"/>
      <c r="D696" s="18"/>
      <c r="E696" s="18"/>
      <c r="F696" s="18"/>
      <c r="G696" s="18"/>
      <c r="H696" s="18"/>
      <c r="I696" s="18"/>
      <c r="J696" s="18"/>
      <c r="K696" s="18"/>
    </row>
    <row r="697" spans="1:11">
      <c r="A697" s="18" t="str">
        <f t="shared" si="11"/>
        <v/>
      </c>
      <c r="B697" s="18"/>
      <c r="C697" s="18"/>
      <c r="D697" s="18"/>
      <c r="E697" s="18"/>
      <c r="F697" s="18"/>
      <c r="G697" s="18"/>
      <c r="H697" s="18"/>
      <c r="I697" s="18"/>
      <c r="J697" s="18"/>
      <c r="K697" s="18"/>
    </row>
    <row r="698" spans="1:11">
      <c r="A698" s="18" t="str">
        <f t="shared" si="11"/>
        <v/>
      </c>
      <c r="B698" s="18"/>
      <c r="C698" s="18"/>
      <c r="D698" s="18"/>
      <c r="E698" s="18"/>
      <c r="F698" s="18"/>
      <c r="G698" s="18"/>
      <c r="H698" s="18"/>
      <c r="I698" s="18"/>
      <c r="J698" s="18"/>
      <c r="K698" s="18"/>
    </row>
    <row r="699" spans="1:11">
      <c r="A699" s="18" t="str">
        <f t="shared" si="11"/>
        <v/>
      </c>
      <c r="B699" s="18"/>
      <c r="C699" s="18"/>
      <c r="D699" s="18"/>
      <c r="E699" s="18"/>
      <c r="F699" s="18"/>
      <c r="G699" s="18"/>
      <c r="H699" s="18"/>
      <c r="I699" s="18"/>
      <c r="J699" s="18"/>
      <c r="K699" s="18"/>
    </row>
    <row r="700" spans="1:11">
      <c r="A700" s="18" t="str">
        <f t="shared" si="11"/>
        <v/>
      </c>
      <c r="B700" s="18"/>
      <c r="C700" s="18"/>
      <c r="D700" s="18"/>
      <c r="E700" s="18"/>
      <c r="F700" s="18"/>
      <c r="G700" s="18"/>
      <c r="H700" s="18"/>
      <c r="I700" s="18"/>
      <c r="J700" s="18"/>
      <c r="K700" s="18"/>
    </row>
    <row r="701" spans="1:11">
      <c r="A701" s="18" t="str">
        <f t="shared" si="11"/>
        <v/>
      </c>
      <c r="B701" s="18"/>
      <c r="C701" s="18"/>
      <c r="D701" s="18"/>
      <c r="E701" s="18"/>
      <c r="F701" s="18"/>
      <c r="G701" s="18"/>
      <c r="H701" s="18"/>
      <c r="I701" s="18"/>
      <c r="J701" s="18"/>
      <c r="K701" s="18"/>
    </row>
    <row r="702" spans="1:11">
      <c r="A702" s="18" t="str">
        <f t="shared" si="11"/>
        <v/>
      </c>
      <c r="B702" s="18"/>
      <c r="C702" s="18"/>
      <c r="D702" s="18"/>
      <c r="E702" s="18"/>
      <c r="F702" s="18"/>
      <c r="G702" s="18"/>
      <c r="H702" s="18"/>
      <c r="I702" s="18"/>
      <c r="J702" s="18"/>
      <c r="K702" s="18"/>
    </row>
    <row r="703" spans="1:11">
      <c r="A703" s="18" t="str">
        <f t="shared" si="11"/>
        <v/>
      </c>
      <c r="B703" s="18"/>
      <c r="C703" s="18"/>
      <c r="D703" s="18"/>
      <c r="E703" s="18"/>
      <c r="F703" s="18"/>
      <c r="G703" s="18"/>
      <c r="H703" s="18"/>
      <c r="I703" s="18"/>
      <c r="J703" s="18"/>
      <c r="K703" s="18"/>
    </row>
    <row r="704" spans="1:11">
      <c r="A704" s="18" t="str">
        <f t="shared" si="11"/>
        <v/>
      </c>
      <c r="B704" s="18"/>
      <c r="C704" s="18"/>
      <c r="D704" s="18"/>
      <c r="E704" s="18"/>
      <c r="F704" s="18"/>
      <c r="G704" s="18"/>
      <c r="H704" s="18"/>
      <c r="I704" s="18"/>
      <c r="J704" s="18"/>
      <c r="K704" s="18"/>
    </row>
    <row r="705" spans="1:11">
      <c r="A705" s="18" t="str">
        <f t="shared" ref="A705:A768" si="12">MID($C$1,ROW(),1)</f>
        <v/>
      </c>
      <c r="B705" s="18"/>
      <c r="C705" s="18"/>
      <c r="D705" s="18"/>
      <c r="E705" s="18"/>
      <c r="F705" s="18"/>
      <c r="G705" s="18"/>
      <c r="H705" s="18"/>
      <c r="I705" s="18"/>
      <c r="J705" s="18"/>
      <c r="K705" s="18"/>
    </row>
    <row r="706" spans="1:11">
      <c r="A706" s="18" t="str">
        <f t="shared" si="12"/>
        <v/>
      </c>
      <c r="B706" s="18"/>
      <c r="C706" s="18"/>
      <c r="D706" s="18"/>
      <c r="E706" s="18"/>
      <c r="F706" s="18"/>
      <c r="G706" s="18"/>
      <c r="H706" s="18"/>
      <c r="I706" s="18"/>
      <c r="J706" s="18"/>
      <c r="K706" s="18"/>
    </row>
    <row r="707" spans="1:11">
      <c r="A707" s="18" t="str">
        <f t="shared" si="12"/>
        <v/>
      </c>
      <c r="B707" s="18"/>
      <c r="C707" s="18"/>
      <c r="D707" s="18"/>
      <c r="E707" s="18"/>
      <c r="F707" s="18"/>
      <c r="G707" s="18"/>
      <c r="H707" s="18"/>
      <c r="I707" s="18"/>
      <c r="J707" s="18"/>
      <c r="K707" s="18"/>
    </row>
    <row r="708" spans="1:11">
      <c r="A708" s="18" t="str">
        <f t="shared" si="12"/>
        <v/>
      </c>
      <c r="B708" s="18"/>
      <c r="C708" s="18"/>
      <c r="D708" s="18"/>
      <c r="E708" s="18"/>
      <c r="F708" s="18"/>
      <c r="G708" s="18"/>
      <c r="H708" s="18"/>
      <c r="I708" s="18"/>
      <c r="J708" s="18"/>
      <c r="K708" s="18"/>
    </row>
    <row r="709" spans="1:11">
      <c r="A709" s="18" t="str">
        <f t="shared" si="12"/>
        <v/>
      </c>
      <c r="B709" s="18"/>
      <c r="C709" s="18"/>
      <c r="D709" s="18"/>
      <c r="E709" s="18"/>
      <c r="F709" s="18"/>
      <c r="G709" s="18"/>
      <c r="H709" s="18"/>
      <c r="I709" s="18"/>
      <c r="J709" s="18"/>
      <c r="K709" s="18"/>
    </row>
    <row r="710" spans="1:11">
      <c r="A710" s="18" t="str">
        <f t="shared" si="12"/>
        <v/>
      </c>
      <c r="B710" s="18"/>
      <c r="C710" s="18"/>
      <c r="D710" s="18"/>
      <c r="E710" s="18"/>
      <c r="F710" s="18"/>
      <c r="G710" s="18"/>
      <c r="H710" s="18"/>
      <c r="I710" s="18"/>
      <c r="J710" s="18"/>
      <c r="K710" s="18"/>
    </row>
    <row r="711" spans="1:11">
      <c r="A711" s="18" t="str">
        <f t="shared" si="12"/>
        <v/>
      </c>
      <c r="B711" s="18"/>
      <c r="C711" s="18"/>
      <c r="D711" s="18"/>
      <c r="E711" s="18"/>
      <c r="F711" s="18"/>
      <c r="G711" s="18"/>
      <c r="H711" s="18"/>
      <c r="I711" s="18"/>
      <c r="J711" s="18"/>
      <c r="K711" s="18"/>
    </row>
    <row r="712" spans="1:11">
      <c r="A712" s="18" t="str">
        <f t="shared" si="12"/>
        <v/>
      </c>
      <c r="B712" s="18"/>
      <c r="C712" s="18"/>
      <c r="D712" s="18"/>
      <c r="E712" s="18"/>
      <c r="F712" s="18"/>
      <c r="G712" s="18"/>
      <c r="H712" s="18"/>
      <c r="I712" s="18"/>
      <c r="J712" s="18"/>
      <c r="K712" s="18"/>
    </row>
    <row r="713" spans="1:11">
      <c r="A713" s="18" t="str">
        <f t="shared" si="12"/>
        <v/>
      </c>
      <c r="B713" s="18"/>
      <c r="C713" s="18"/>
      <c r="D713" s="18"/>
      <c r="E713" s="18"/>
      <c r="F713" s="18"/>
      <c r="G713" s="18"/>
      <c r="H713" s="18"/>
      <c r="I713" s="18"/>
      <c r="J713" s="18"/>
      <c r="K713" s="18"/>
    </row>
    <row r="714" spans="1:11">
      <c r="A714" s="18" t="str">
        <f t="shared" si="12"/>
        <v/>
      </c>
      <c r="B714" s="18"/>
      <c r="C714" s="18"/>
      <c r="D714" s="18"/>
      <c r="E714" s="18"/>
      <c r="F714" s="18"/>
      <c r="G714" s="18"/>
      <c r="H714" s="18"/>
      <c r="I714" s="18"/>
      <c r="J714" s="18"/>
      <c r="K714" s="18"/>
    </row>
    <row r="715" spans="1:11">
      <c r="A715" s="18" t="str">
        <f t="shared" si="12"/>
        <v/>
      </c>
      <c r="B715" s="18"/>
      <c r="C715" s="18"/>
      <c r="D715" s="18"/>
      <c r="E715" s="18"/>
      <c r="F715" s="18"/>
      <c r="G715" s="18"/>
      <c r="H715" s="18"/>
      <c r="I715" s="18"/>
      <c r="J715" s="18"/>
      <c r="K715" s="18"/>
    </row>
    <row r="716" spans="1:11">
      <c r="A716" s="18" t="str">
        <f t="shared" si="12"/>
        <v/>
      </c>
      <c r="B716" s="18"/>
      <c r="C716" s="18"/>
      <c r="D716" s="18"/>
      <c r="E716" s="18"/>
      <c r="F716" s="18"/>
      <c r="G716" s="18"/>
      <c r="H716" s="18"/>
      <c r="I716" s="18"/>
      <c r="J716" s="18"/>
      <c r="K716" s="18"/>
    </row>
    <row r="717" spans="1:11">
      <c r="A717" s="18" t="str">
        <f t="shared" si="12"/>
        <v/>
      </c>
      <c r="B717" s="18"/>
      <c r="C717" s="18"/>
      <c r="D717" s="18"/>
      <c r="E717" s="18"/>
      <c r="F717" s="18"/>
      <c r="G717" s="18"/>
      <c r="H717" s="18"/>
      <c r="I717" s="18"/>
      <c r="J717" s="18"/>
      <c r="K717" s="18"/>
    </row>
    <row r="718" spans="1:11">
      <c r="A718" s="18" t="str">
        <f t="shared" si="12"/>
        <v/>
      </c>
      <c r="B718" s="18"/>
      <c r="C718" s="18"/>
      <c r="D718" s="18"/>
      <c r="E718" s="18"/>
      <c r="F718" s="18"/>
      <c r="G718" s="18"/>
      <c r="H718" s="18"/>
      <c r="I718" s="18"/>
      <c r="J718" s="18"/>
      <c r="K718" s="18"/>
    </row>
    <row r="719" spans="1:11">
      <c r="A719" s="18" t="str">
        <f t="shared" si="12"/>
        <v/>
      </c>
      <c r="B719" s="18"/>
      <c r="C719" s="18"/>
      <c r="D719" s="18"/>
      <c r="E719" s="18"/>
      <c r="F719" s="18"/>
      <c r="G719" s="18"/>
      <c r="H719" s="18"/>
      <c r="I719" s="18"/>
      <c r="J719" s="18"/>
      <c r="K719" s="18"/>
    </row>
    <row r="720" spans="1:11">
      <c r="A720" s="18" t="str">
        <f t="shared" si="12"/>
        <v/>
      </c>
      <c r="B720" s="18"/>
      <c r="C720" s="18"/>
      <c r="D720" s="18"/>
      <c r="E720" s="18"/>
      <c r="F720" s="18"/>
      <c r="G720" s="18"/>
      <c r="H720" s="18"/>
      <c r="I720" s="18"/>
      <c r="J720" s="18"/>
      <c r="K720" s="18"/>
    </row>
    <row r="721" spans="1:11">
      <c r="A721" s="18" t="str">
        <f t="shared" si="12"/>
        <v/>
      </c>
      <c r="B721" s="18"/>
      <c r="C721" s="18"/>
      <c r="D721" s="18"/>
      <c r="E721" s="18"/>
      <c r="F721" s="18"/>
      <c r="G721" s="18"/>
      <c r="H721" s="18"/>
      <c r="I721" s="18"/>
      <c r="J721" s="18"/>
      <c r="K721" s="18"/>
    </row>
    <row r="722" spans="1:11">
      <c r="A722" s="18" t="str">
        <f t="shared" si="12"/>
        <v/>
      </c>
      <c r="B722" s="18"/>
      <c r="C722" s="18"/>
      <c r="D722" s="18"/>
      <c r="E722" s="18"/>
      <c r="F722" s="18"/>
      <c r="G722" s="18"/>
      <c r="H722" s="18"/>
      <c r="I722" s="18"/>
      <c r="J722" s="18"/>
      <c r="K722" s="18"/>
    </row>
    <row r="723" spans="1:11">
      <c r="A723" s="18" t="str">
        <f t="shared" si="12"/>
        <v/>
      </c>
      <c r="B723" s="18"/>
      <c r="C723" s="18"/>
      <c r="D723" s="18"/>
      <c r="E723" s="18"/>
      <c r="F723" s="18"/>
      <c r="G723" s="18"/>
      <c r="H723" s="18"/>
      <c r="I723" s="18"/>
      <c r="J723" s="18"/>
      <c r="K723" s="18"/>
    </row>
    <row r="724" spans="1:11">
      <c r="A724" s="18" t="str">
        <f t="shared" si="12"/>
        <v/>
      </c>
      <c r="B724" s="18"/>
      <c r="C724" s="18"/>
      <c r="D724" s="18"/>
      <c r="E724" s="18"/>
      <c r="F724" s="18"/>
      <c r="G724" s="18"/>
      <c r="H724" s="18"/>
      <c r="I724" s="18"/>
      <c r="J724" s="18"/>
      <c r="K724" s="18"/>
    </row>
    <row r="725" spans="1:11">
      <c r="A725" s="18" t="str">
        <f t="shared" si="12"/>
        <v/>
      </c>
      <c r="B725" s="18"/>
      <c r="C725" s="18"/>
      <c r="D725" s="18"/>
      <c r="E725" s="18"/>
      <c r="F725" s="18"/>
      <c r="G725" s="18"/>
      <c r="H725" s="18"/>
      <c r="I725" s="18"/>
      <c r="J725" s="18"/>
      <c r="K725" s="18"/>
    </row>
    <row r="726" spans="1:11">
      <c r="A726" s="18" t="str">
        <f t="shared" si="12"/>
        <v/>
      </c>
      <c r="B726" s="18"/>
      <c r="C726" s="18"/>
      <c r="D726" s="18"/>
      <c r="E726" s="18"/>
      <c r="F726" s="18"/>
      <c r="G726" s="18"/>
      <c r="H726" s="18"/>
      <c r="I726" s="18"/>
      <c r="J726" s="18"/>
      <c r="K726" s="18"/>
    </row>
    <row r="727" spans="1:11">
      <c r="A727" s="18" t="str">
        <f t="shared" si="12"/>
        <v/>
      </c>
      <c r="B727" s="18"/>
      <c r="C727" s="18"/>
      <c r="D727" s="18"/>
      <c r="E727" s="18"/>
      <c r="F727" s="18"/>
      <c r="G727" s="18"/>
      <c r="H727" s="18"/>
      <c r="I727" s="18"/>
      <c r="J727" s="18"/>
      <c r="K727" s="18"/>
    </row>
    <row r="728" spans="1:11">
      <c r="A728" s="18" t="str">
        <f t="shared" si="12"/>
        <v/>
      </c>
      <c r="B728" s="18"/>
      <c r="C728" s="18"/>
      <c r="D728" s="18"/>
      <c r="E728" s="18"/>
      <c r="F728" s="18"/>
      <c r="G728" s="18"/>
      <c r="H728" s="18"/>
      <c r="I728" s="18"/>
      <c r="J728" s="18"/>
      <c r="K728" s="18"/>
    </row>
    <row r="729" spans="1:11">
      <c r="A729" s="18" t="str">
        <f t="shared" si="12"/>
        <v/>
      </c>
      <c r="B729" s="18"/>
      <c r="C729" s="18"/>
      <c r="D729" s="18"/>
      <c r="E729" s="18"/>
      <c r="F729" s="18"/>
      <c r="G729" s="18"/>
      <c r="H729" s="18"/>
      <c r="I729" s="18"/>
      <c r="J729" s="18"/>
      <c r="K729" s="18"/>
    </row>
    <row r="730" spans="1:11">
      <c r="A730" s="18" t="str">
        <f t="shared" si="12"/>
        <v/>
      </c>
      <c r="B730" s="18"/>
      <c r="C730" s="18"/>
      <c r="D730" s="18"/>
      <c r="E730" s="18"/>
      <c r="F730" s="18"/>
      <c r="G730" s="18"/>
      <c r="H730" s="18"/>
      <c r="I730" s="18"/>
      <c r="J730" s="18"/>
      <c r="K730" s="18"/>
    </row>
    <row r="731" spans="1:11">
      <c r="A731" s="18" t="str">
        <f t="shared" si="12"/>
        <v/>
      </c>
      <c r="B731" s="18"/>
      <c r="C731" s="18"/>
      <c r="D731" s="18"/>
      <c r="E731" s="18"/>
      <c r="F731" s="18"/>
      <c r="G731" s="18"/>
      <c r="H731" s="18"/>
      <c r="I731" s="18"/>
      <c r="J731" s="18"/>
      <c r="K731" s="18"/>
    </row>
    <row r="732" spans="1:11">
      <c r="A732" s="18" t="str">
        <f t="shared" si="12"/>
        <v/>
      </c>
      <c r="B732" s="18"/>
      <c r="C732" s="18"/>
      <c r="D732" s="18"/>
      <c r="E732" s="18"/>
      <c r="F732" s="18"/>
      <c r="G732" s="18"/>
      <c r="H732" s="18"/>
      <c r="I732" s="18"/>
      <c r="J732" s="18"/>
      <c r="K732" s="18"/>
    </row>
    <row r="733" spans="1:11">
      <c r="A733" s="18" t="str">
        <f t="shared" si="12"/>
        <v/>
      </c>
      <c r="B733" s="18"/>
      <c r="C733" s="18"/>
      <c r="D733" s="18"/>
      <c r="E733" s="18"/>
      <c r="F733" s="18"/>
      <c r="G733" s="18"/>
      <c r="H733" s="18"/>
      <c r="I733" s="18"/>
      <c r="J733" s="18"/>
      <c r="K733" s="18"/>
    </row>
    <row r="734" spans="1:11">
      <c r="A734" s="18" t="str">
        <f t="shared" si="12"/>
        <v/>
      </c>
      <c r="B734" s="18"/>
      <c r="C734" s="18"/>
      <c r="D734" s="18"/>
      <c r="E734" s="18"/>
      <c r="F734" s="18"/>
      <c r="G734" s="18"/>
      <c r="H734" s="18"/>
      <c r="I734" s="18"/>
      <c r="J734" s="18"/>
      <c r="K734" s="18"/>
    </row>
    <row r="735" spans="1:11">
      <c r="A735" s="18" t="str">
        <f t="shared" si="12"/>
        <v/>
      </c>
      <c r="B735" s="18"/>
      <c r="C735" s="18"/>
      <c r="D735" s="18"/>
      <c r="E735" s="18"/>
      <c r="F735" s="18"/>
      <c r="G735" s="18"/>
      <c r="H735" s="18"/>
      <c r="I735" s="18"/>
      <c r="J735" s="18"/>
      <c r="K735" s="18"/>
    </row>
    <row r="736" spans="1:11">
      <c r="A736" s="18" t="str">
        <f t="shared" si="12"/>
        <v/>
      </c>
      <c r="B736" s="18"/>
      <c r="C736" s="18"/>
      <c r="D736" s="18"/>
      <c r="E736" s="18"/>
      <c r="F736" s="18"/>
      <c r="G736" s="18"/>
      <c r="H736" s="18"/>
      <c r="I736" s="18"/>
      <c r="J736" s="18"/>
      <c r="K736" s="18"/>
    </row>
    <row r="737" spans="1:11">
      <c r="A737" s="18" t="str">
        <f t="shared" si="12"/>
        <v/>
      </c>
      <c r="B737" s="18"/>
      <c r="C737" s="18"/>
      <c r="D737" s="18"/>
      <c r="E737" s="18"/>
      <c r="F737" s="18"/>
      <c r="G737" s="18"/>
      <c r="H737" s="18"/>
      <c r="I737" s="18"/>
      <c r="J737" s="18"/>
      <c r="K737" s="18"/>
    </row>
    <row r="738" spans="1:11">
      <c r="A738" s="18" t="str">
        <f t="shared" si="12"/>
        <v/>
      </c>
      <c r="B738" s="18"/>
      <c r="C738" s="18"/>
      <c r="D738" s="18"/>
      <c r="E738" s="18"/>
      <c r="F738" s="18"/>
      <c r="G738" s="18"/>
      <c r="H738" s="18"/>
      <c r="I738" s="18"/>
      <c r="J738" s="18"/>
      <c r="K738" s="18"/>
    </row>
    <row r="739" spans="1:11">
      <c r="A739" s="18" t="str">
        <f t="shared" si="12"/>
        <v/>
      </c>
      <c r="B739" s="18"/>
      <c r="C739" s="18"/>
      <c r="D739" s="18"/>
      <c r="E739" s="18"/>
      <c r="F739" s="18"/>
      <c r="G739" s="18"/>
      <c r="H739" s="18"/>
      <c r="I739" s="18"/>
      <c r="J739" s="18"/>
      <c r="K739" s="18"/>
    </row>
    <row r="740" spans="1:11">
      <c r="A740" s="18" t="str">
        <f t="shared" si="12"/>
        <v/>
      </c>
      <c r="B740" s="18"/>
      <c r="C740" s="18"/>
      <c r="D740" s="18"/>
      <c r="E740" s="18"/>
      <c r="F740" s="18"/>
      <c r="G740" s="18"/>
      <c r="H740" s="18"/>
      <c r="I740" s="18"/>
      <c r="J740" s="18"/>
      <c r="K740" s="18"/>
    </row>
    <row r="741" spans="1:11">
      <c r="A741" s="18" t="str">
        <f t="shared" si="12"/>
        <v/>
      </c>
      <c r="B741" s="18"/>
      <c r="C741" s="18"/>
      <c r="D741" s="18"/>
      <c r="E741" s="18"/>
      <c r="F741" s="18"/>
      <c r="G741" s="18"/>
      <c r="H741" s="18"/>
      <c r="I741" s="18"/>
      <c r="J741" s="18"/>
      <c r="K741" s="18"/>
    </row>
    <row r="742" spans="1:11">
      <c r="A742" s="18" t="str">
        <f t="shared" si="12"/>
        <v/>
      </c>
      <c r="B742" s="18"/>
      <c r="C742" s="18"/>
      <c r="D742" s="18"/>
      <c r="E742" s="18"/>
      <c r="F742" s="18"/>
      <c r="G742" s="18"/>
      <c r="H742" s="18"/>
      <c r="I742" s="18"/>
      <c r="J742" s="18"/>
      <c r="K742" s="18"/>
    </row>
    <row r="743" spans="1:11">
      <c r="A743" s="18" t="str">
        <f t="shared" si="12"/>
        <v/>
      </c>
      <c r="B743" s="18"/>
      <c r="C743" s="18"/>
      <c r="D743" s="18"/>
      <c r="E743" s="18"/>
      <c r="F743" s="18"/>
      <c r="G743" s="18"/>
      <c r="H743" s="18"/>
      <c r="I743" s="18"/>
      <c r="J743" s="18"/>
      <c r="K743" s="18"/>
    </row>
    <row r="744" spans="1:11">
      <c r="A744" s="18" t="str">
        <f t="shared" si="12"/>
        <v/>
      </c>
      <c r="B744" s="18"/>
      <c r="C744" s="18"/>
      <c r="D744" s="18"/>
      <c r="E744" s="18"/>
      <c r="F744" s="18"/>
      <c r="G744" s="18"/>
      <c r="H744" s="18"/>
      <c r="I744" s="18"/>
      <c r="J744" s="18"/>
      <c r="K744" s="18"/>
    </row>
    <row r="745" spans="1:11">
      <c r="A745" s="18" t="str">
        <f t="shared" si="12"/>
        <v/>
      </c>
      <c r="B745" s="18"/>
      <c r="C745" s="18"/>
      <c r="D745" s="18"/>
      <c r="E745" s="18"/>
      <c r="F745" s="18"/>
      <c r="G745" s="18"/>
      <c r="H745" s="18"/>
      <c r="I745" s="18"/>
      <c r="J745" s="18"/>
      <c r="K745" s="18"/>
    </row>
    <row r="746" spans="1:11">
      <c r="A746" s="18" t="str">
        <f t="shared" si="12"/>
        <v/>
      </c>
      <c r="B746" s="18"/>
      <c r="C746" s="18"/>
      <c r="D746" s="18"/>
      <c r="E746" s="18"/>
      <c r="F746" s="18"/>
      <c r="G746" s="18"/>
      <c r="H746" s="18"/>
      <c r="I746" s="18"/>
      <c r="J746" s="18"/>
      <c r="K746" s="18"/>
    </row>
    <row r="747" spans="1:11">
      <c r="A747" s="18" t="str">
        <f t="shared" si="12"/>
        <v/>
      </c>
      <c r="B747" s="18"/>
      <c r="C747" s="18"/>
      <c r="D747" s="18"/>
      <c r="E747" s="18"/>
      <c r="F747" s="18"/>
      <c r="G747" s="18"/>
      <c r="H747" s="18"/>
      <c r="I747" s="18"/>
      <c r="J747" s="18"/>
      <c r="K747" s="18"/>
    </row>
    <row r="748" spans="1:11">
      <c r="A748" s="18" t="str">
        <f t="shared" si="12"/>
        <v/>
      </c>
      <c r="B748" s="18"/>
      <c r="C748" s="18"/>
      <c r="D748" s="18"/>
      <c r="E748" s="18"/>
      <c r="F748" s="18"/>
      <c r="G748" s="18"/>
      <c r="H748" s="18"/>
      <c r="I748" s="18"/>
      <c r="J748" s="18"/>
      <c r="K748" s="18"/>
    </row>
    <row r="749" spans="1:11">
      <c r="A749" s="18" t="str">
        <f t="shared" si="12"/>
        <v/>
      </c>
      <c r="B749" s="18"/>
      <c r="C749" s="18"/>
      <c r="D749" s="18"/>
      <c r="E749" s="18"/>
      <c r="F749" s="18"/>
      <c r="G749" s="18"/>
      <c r="H749" s="18"/>
      <c r="I749" s="18"/>
      <c r="J749" s="18"/>
      <c r="K749" s="18"/>
    </row>
    <row r="750" spans="1:11">
      <c r="A750" s="18" t="str">
        <f t="shared" si="12"/>
        <v/>
      </c>
      <c r="B750" s="18"/>
      <c r="C750" s="18"/>
      <c r="D750" s="18"/>
      <c r="E750" s="18"/>
      <c r="F750" s="18"/>
      <c r="G750" s="18"/>
      <c r="H750" s="18"/>
      <c r="I750" s="18"/>
      <c r="J750" s="18"/>
      <c r="K750" s="18"/>
    </row>
    <row r="751" spans="1:11">
      <c r="A751" s="18" t="str">
        <f t="shared" si="12"/>
        <v/>
      </c>
      <c r="B751" s="18"/>
      <c r="C751" s="18"/>
      <c r="D751" s="18"/>
      <c r="E751" s="18"/>
      <c r="F751" s="18"/>
      <c r="G751" s="18"/>
      <c r="H751" s="18"/>
      <c r="I751" s="18"/>
      <c r="J751" s="18"/>
      <c r="K751" s="18"/>
    </row>
    <row r="752" spans="1:11">
      <c r="A752" s="18" t="str">
        <f t="shared" si="12"/>
        <v/>
      </c>
      <c r="B752" s="18"/>
      <c r="C752" s="18"/>
      <c r="D752" s="18"/>
      <c r="E752" s="18"/>
      <c r="F752" s="18"/>
      <c r="G752" s="18"/>
      <c r="H752" s="18"/>
      <c r="I752" s="18"/>
      <c r="J752" s="18"/>
      <c r="K752" s="18"/>
    </row>
    <row r="753" spans="1:11">
      <c r="A753" s="18" t="str">
        <f t="shared" si="12"/>
        <v/>
      </c>
      <c r="B753" s="18"/>
      <c r="C753" s="18"/>
      <c r="D753" s="18"/>
      <c r="E753" s="18"/>
      <c r="F753" s="18"/>
      <c r="G753" s="18"/>
      <c r="H753" s="18"/>
      <c r="I753" s="18"/>
      <c r="J753" s="18"/>
      <c r="K753" s="18"/>
    </row>
    <row r="754" spans="1:11">
      <c r="A754" s="18" t="str">
        <f t="shared" si="12"/>
        <v/>
      </c>
      <c r="B754" s="18"/>
      <c r="C754" s="18"/>
      <c r="D754" s="18"/>
      <c r="E754" s="18"/>
      <c r="F754" s="18"/>
      <c r="G754" s="18"/>
      <c r="H754" s="18"/>
      <c r="I754" s="18"/>
      <c r="J754" s="18"/>
      <c r="K754" s="18"/>
    </row>
    <row r="755" spans="1:11">
      <c r="A755" s="18" t="str">
        <f t="shared" si="12"/>
        <v/>
      </c>
      <c r="B755" s="18"/>
      <c r="C755" s="18"/>
      <c r="D755" s="18"/>
      <c r="E755" s="18"/>
      <c r="F755" s="18"/>
      <c r="G755" s="18"/>
      <c r="H755" s="18"/>
      <c r="I755" s="18"/>
      <c r="J755" s="18"/>
      <c r="K755" s="18"/>
    </row>
    <row r="756" spans="1:11">
      <c r="A756" s="18" t="str">
        <f t="shared" si="12"/>
        <v/>
      </c>
      <c r="B756" s="18"/>
      <c r="C756" s="18"/>
      <c r="D756" s="18"/>
      <c r="E756" s="18"/>
      <c r="F756" s="18"/>
      <c r="G756" s="18"/>
      <c r="H756" s="18"/>
      <c r="I756" s="18"/>
      <c r="J756" s="18"/>
      <c r="K756" s="18"/>
    </row>
    <row r="757" spans="1:11">
      <c r="A757" s="18" t="str">
        <f t="shared" si="12"/>
        <v/>
      </c>
      <c r="B757" s="18"/>
      <c r="C757" s="18"/>
      <c r="D757" s="18"/>
      <c r="E757" s="18"/>
      <c r="F757" s="18"/>
      <c r="G757" s="18"/>
      <c r="H757" s="18"/>
      <c r="I757" s="18"/>
      <c r="J757" s="18"/>
      <c r="K757" s="18"/>
    </row>
    <row r="758" spans="1:11">
      <c r="A758" s="18" t="str">
        <f t="shared" si="12"/>
        <v/>
      </c>
      <c r="B758" s="18"/>
      <c r="C758" s="18"/>
      <c r="D758" s="18"/>
      <c r="E758" s="18"/>
      <c r="F758" s="18"/>
      <c r="G758" s="18"/>
      <c r="H758" s="18"/>
      <c r="I758" s="18"/>
      <c r="J758" s="18"/>
      <c r="K758" s="18"/>
    </row>
    <row r="759" spans="1:11">
      <c r="A759" s="18" t="str">
        <f t="shared" si="12"/>
        <v/>
      </c>
      <c r="B759" s="18"/>
      <c r="C759" s="18"/>
      <c r="D759" s="18"/>
      <c r="E759" s="18"/>
      <c r="F759" s="18"/>
      <c r="G759" s="18"/>
      <c r="H759" s="18"/>
      <c r="I759" s="18"/>
      <c r="J759" s="18"/>
      <c r="K759" s="18"/>
    </row>
    <row r="760" spans="1:11">
      <c r="A760" s="18" t="str">
        <f t="shared" si="12"/>
        <v/>
      </c>
      <c r="B760" s="18"/>
      <c r="C760" s="18"/>
      <c r="D760" s="18"/>
      <c r="E760" s="18"/>
      <c r="F760" s="18"/>
      <c r="G760" s="18"/>
      <c r="H760" s="18"/>
      <c r="I760" s="18"/>
      <c r="J760" s="18"/>
      <c r="K760" s="18"/>
    </row>
    <row r="761" spans="1:11">
      <c r="A761" s="18" t="str">
        <f t="shared" si="12"/>
        <v/>
      </c>
      <c r="B761" s="18"/>
      <c r="C761" s="18"/>
      <c r="D761" s="18"/>
      <c r="E761" s="18"/>
      <c r="F761" s="18"/>
      <c r="G761" s="18"/>
      <c r="H761" s="18"/>
      <c r="I761" s="18"/>
      <c r="J761" s="18"/>
      <c r="K761" s="18"/>
    </row>
    <row r="762" spans="1:11">
      <c r="A762" s="18" t="str">
        <f t="shared" si="12"/>
        <v/>
      </c>
      <c r="B762" s="18"/>
      <c r="C762" s="18"/>
      <c r="D762" s="18"/>
      <c r="E762" s="18"/>
      <c r="F762" s="18"/>
      <c r="G762" s="18"/>
      <c r="H762" s="18"/>
      <c r="I762" s="18"/>
      <c r="J762" s="18"/>
      <c r="K762" s="18"/>
    </row>
    <row r="763" spans="1:11">
      <c r="A763" s="18" t="str">
        <f t="shared" si="12"/>
        <v/>
      </c>
      <c r="B763" s="18"/>
      <c r="C763" s="18"/>
      <c r="D763" s="18"/>
      <c r="E763" s="18"/>
      <c r="F763" s="18"/>
      <c r="G763" s="18"/>
      <c r="H763" s="18"/>
      <c r="I763" s="18"/>
      <c r="J763" s="18"/>
      <c r="K763" s="18"/>
    </row>
    <row r="764" spans="1:11">
      <c r="A764" s="18" t="str">
        <f t="shared" si="12"/>
        <v/>
      </c>
      <c r="B764" s="18"/>
      <c r="C764" s="18"/>
      <c r="D764" s="18"/>
      <c r="E764" s="18"/>
      <c r="F764" s="18"/>
      <c r="G764" s="18"/>
      <c r="H764" s="18"/>
      <c r="I764" s="18"/>
      <c r="J764" s="18"/>
      <c r="K764" s="18"/>
    </row>
    <row r="765" spans="1:11">
      <c r="A765" s="18" t="str">
        <f t="shared" si="12"/>
        <v/>
      </c>
      <c r="B765" s="18"/>
      <c r="C765" s="18"/>
      <c r="D765" s="18"/>
      <c r="E765" s="18"/>
      <c r="F765" s="18"/>
      <c r="G765" s="18"/>
      <c r="H765" s="18"/>
      <c r="I765" s="18"/>
      <c r="J765" s="18"/>
      <c r="K765" s="18"/>
    </row>
    <row r="766" spans="1:11">
      <c r="A766" s="18" t="str">
        <f t="shared" si="12"/>
        <v/>
      </c>
      <c r="B766" s="18"/>
      <c r="C766" s="18"/>
      <c r="D766" s="18"/>
      <c r="E766" s="18"/>
      <c r="F766" s="18"/>
      <c r="G766" s="18"/>
      <c r="H766" s="18"/>
      <c r="I766" s="18"/>
      <c r="J766" s="18"/>
      <c r="K766" s="18"/>
    </row>
    <row r="767" spans="1:11">
      <c r="A767" s="18" t="str">
        <f t="shared" si="12"/>
        <v/>
      </c>
      <c r="B767" s="18"/>
      <c r="C767" s="18"/>
      <c r="D767" s="18"/>
      <c r="E767" s="18"/>
      <c r="F767" s="18"/>
      <c r="G767" s="18"/>
      <c r="H767" s="18"/>
      <c r="I767" s="18"/>
      <c r="J767" s="18"/>
      <c r="K767" s="18"/>
    </row>
    <row r="768" spans="1:11">
      <c r="A768" s="18" t="str">
        <f t="shared" si="12"/>
        <v/>
      </c>
      <c r="B768" s="18"/>
      <c r="C768" s="18"/>
      <c r="D768" s="18"/>
      <c r="E768" s="18"/>
      <c r="F768" s="18"/>
      <c r="G768" s="18"/>
      <c r="H768" s="18"/>
      <c r="I768" s="18"/>
      <c r="J768" s="18"/>
      <c r="K768" s="18"/>
    </row>
    <row r="769" spans="1:11">
      <c r="A769" s="18" t="str">
        <f t="shared" ref="A769:A832" si="13">MID($C$1,ROW(),1)</f>
        <v/>
      </c>
      <c r="B769" s="18"/>
      <c r="C769" s="18"/>
      <c r="D769" s="18"/>
      <c r="E769" s="18"/>
      <c r="F769" s="18"/>
      <c r="G769" s="18"/>
      <c r="H769" s="18"/>
      <c r="I769" s="18"/>
      <c r="J769" s="18"/>
      <c r="K769" s="18"/>
    </row>
    <row r="770" spans="1:11">
      <c r="A770" s="18" t="str">
        <f t="shared" si="13"/>
        <v/>
      </c>
      <c r="B770" s="18"/>
      <c r="C770" s="18"/>
      <c r="D770" s="18"/>
      <c r="E770" s="18"/>
      <c r="F770" s="18"/>
      <c r="G770" s="18"/>
      <c r="H770" s="18"/>
      <c r="I770" s="18"/>
      <c r="J770" s="18"/>
      <c r="K770" s="18"/>
    </row>
    <row r="771" spans="1:11">
      <c r="A771" s="18" t="str">
        <f t="shared" si="13"/>
        <v/>
      </c>
      <c r="B771" s="18"/>
      <c r="C771" s="18"/>
      <c r="D771" s="18"/>
      <c r="E771" s="18"/>
      <c r="F771" s="18"/>
      <c r="G771" s="18"/>
      <c r="H771" s="18"/>
      <c r="I771" s="18"/>
      <c r="J771" s="18"/>
      <c r="K771" s="18"/>
    </row>
    <row r="772" spans="1:11">
      <c r="A772" s="18" t="str">
        <f t="shared" si="13"/>
        <v/>
      </c>
      <c r="B772" s="18"/>
      <c r="C772" s="18"/>
      <c r="D772" s="18"/>
      <c r="E772" s="18"/>
      <c r="F772" s="18"/>
      <c r="G772" s="18"/>
      <c r="H772" s="18"/>
      <c r="I772" s="18"/>
      <c r="J772" s="18"/>
      <c r="K772" s="18"/>
    </row>
    <row r="773" spans="1:11">
      <c r="A773" s="18" t="str">
        <f t="shared" si="13"/>
        <v/>
      </c>
      <c r="B773" s="18"/>
      <c r="C773" s="18"/>
      <c r="D773" s="18"/>
      <c r="E773" s="18"/>
      <c r="F773" s="18"/>
      <c r="G773" s="18"/>
      <c r="H773" s="18"/>
      <c r="I773" s="18"/>
      <c r="J773" s="18"/>
      <c r="K773" s="18"/>
    </row>
    <row r="774" spans="1:11">
      <c r="A774" s="18" t="str">
        <f t="shared" si="13"/>
        <v/>
      </c>
      <c r="B774" s="18"/>
      <c r="C774" s="18"/>
      <c r="D774" s="18"/>
      <c r="E774" s="18"/>
      <c r="F774" s="18"/>
      <c r="G774" s="18"/>
      <c r="H774" s="18"/>
      <c r="I774" s="18"/>
      <c r="J774" s="18"/>
      <c r="K774" s="18"/>
    </row>
    <row r="775" spans="1:11">
      <c r="A775" s="18" t="str">
        <f t="shared" si="13"/>
        <v/>
      </c>
      <c r="B775" s="18"/>
      <c r="C775" s="18"/>
      <c r="D775" s="18"/>
      <c r="E775" s="18"/>
      <c r="F775" s="18"/>
      <c r="G775" s="18"/>
      <c r="H775" s="18"/>
      <c r="I775" s="18"/>
      <c r="J775" s="18"/>
      <c r="K775" s="18"/>
    </row>
    <row r="776" spans="1:11">
      <c r="A776" s="18" t="str">
        <f t="shared" si="13"/>
        <v/>
      </c>
      <c r="B776" s="18"/>
      <c r="C776" s="18"/>
      <c r="D776" s="18"/>
      <c r="E776" s="18"/>
      <c r="F776" s="18"/>
      <c r="G776" s="18"/>
      <c r="H776" s="18"/>
      <c r="I776" s="18"/>
      <c r="J776" s="18"/>
      <c r="K776" s="18"/>
    </row>
    <row r="777" spans="1:11">
      <c r="A777" s="18" t="str">
        <f t="shared" si="13"/>
        <v/>
      </c>
      <c r="B777" s="18"/>
      <c r="C777" s="18"/>
      <c r="D777" s="18"/>
      <c r="E777" s="18"/>
      <c r="F777" s="18"/>
      <c r="G777" s="18"/>
      <c r="H777" s="18"/>
      <c r="I777" s="18"/>
      <c r="J777" s="18"/>
      <c r="K777" s="18"/>
    </row>
    <row r="778" spans="1:11">
      <c r="A778" s="18" t="str">
        <f t="shared" si="13"/>
        <v/>
      </c>
      <c r="B778" s="18"/>
      <c r="C778" s="18"/>
      <c r="D778" s="18"/>
      <c r="E778" s="18"/>
      <c r="F778" s="18"/>
      <c r="G778" s="18"/>
      <c r="H778" s="18"/>
      <c r="I778" s="18"/>
      <c r="J778" s="18"/>
      <c r="K778" s="18"/>
    </row>
    <row r="779" spans="1:11">
      <c r="A779" s="18" t="str">
        <f t="shared" si="13"/>
        <v/>
      </c>
      <c r="B779" s="18"/>
      <c r="C779" s="18"/>
      <c r="D779" s="18"/>
      <c r="E779" s="18"/>
      <c r="F779" s="18"/>
      <c r="G779" s="18"/>
      <c r="H779" s="18"/>
      <c r="I779" s="18"/>
      <c r="J779" s="18"/>
      <c r="K779" s="18"/>
    </row>
    <row r="780" spans="1:11">
      <c r="A780" s="18" t="str">
        <f t="shared" si="13"/>
        <v/>
      </c>
      <c r="B780" s="18"/>
      <c r="C780" s="18"/>
      <c r="D780" s="18"/>
      <c r="E780" s="18"/>
      <c r="F780" s="18"/>
      <c r="G780" s="18"/>
      <c r="H780" s="18"/>
      <c r="I780" s="18"/>
      <c r="J780" s="18"/>
      <c r="K780" s="18"/>
    </row>
    <row r="781" spans="1:11">
      <c r="A781" s="18" t="str">
        <f t="shared" si="13"/>
        <v/>
      </c>
      <c r="B781" s="18"/>
      <c r="C781" s="18"/>
      <c r="D781" s="18"/>
      <c r="E781" s="18"/>
      <c r="F781" s="18"/>
      <c r="G781" s="18"/>
      <c r="H781" s="18"/>
      <c r="I781" s="18"/>
      <c r="J781" s="18"/>
      <c r="K781" s="18"/>
    </row>
    <row r="782" spans="1:11">
      <c r="A782" s="18" t="str">
        <f t="shared" si="13"/>
        <v/>
      </c>
      <c r="B782" s="18"/>
      <c r="C782" s="18"/>
      <c r="D782" s="18"/>
      <c r="E782" s="18"/>
      <c r="F782" s="18"/>
      <c r="G782" s="18"/>
      <c r="H782" s="18"/>
      <c r="I782" s="18"/>
      <c r="J782" s="18"/>
      <c r="K782" s="18"/>
    </row>
    <row r="783" spans="1:11">
      <c r="A783" s="18" t="str">
        <f t="shared" si="13"/>
        <v/>
      </c>
      <c r="B783" s="18"/>
      <c r="C783" s="18"/>
      <c r="D783" s="18"/>
      <c r="E783" s="18"/>
      <c r="F783" s="18"/>
      <c r="G783" s="18"/>
      <c r="H783" s="18"/>
      <c r="I783" s="18"/>
      <c r="J783" s="18"/>
      <c r="K783" s="18"/>
    </row>
    <row r="784" spans="1:11">
      <c r="A784" s="18" t="str">
        <f t="shared" si="13"/>
        <v/>
      </c>
      <c r="B784" s="18"/>
      <c r="C784" s="18"/>
      <c r="D784" s="18"/>
      <c r="E784" s="18"/>
      <c r="F784" s="18"/>
      <c r="G784" s="18"/>
      <c r="H784" s="18"/>
      <c r="I784" s="18"/>
      <c r="J784" s="18"/>
      <c r="K784" s="18"/>
    </row>
    <row r="785" spans="1:11">
      <c r="A785" s="18" t="str">
        <f t="shared" si="13"/>
        <v/>
      </c>
      <c r="B785" s="18"/>
      <c r="C785" s="18"/>
      <c r="D785" s="18"/>
      <c r="E785" s="18"/>
      <c r="F785" s="18"/>
      <c r="G785" s="18"/>
      <c r="H785" s="18"/>
      <c r="I785" s="18"/>
      <c r="J785" s="18"/>
      <c r="K785" s="18"/>
    </row>
    <row r="786" spans="1:11">
      <c r="A786" s="18" t="str">
        <f t="shared" si="13"/>
        <v/>
      </c>
      <c r="B786" s="18"/>
      <c r="C786" s="18"/>
      <c r="D786" s="18"/>
      <c r="E786" s="18"/>
      <c r="F786" s="18"/>
      <c r="G786" s="18"/>
      <c r="H786" s="18"/>
      <c r="I786" s="18"/>
      <c r="J786" s="18"/>
      <c r="K786" s="18"/>
    </row>
    <row r="787" spans="1:11">
      <c r="A787" s="18" t="str">
        <f t="shared" si="13"/>
        <v/>
      </c>
      <c r="B787" s="18"/>
      <c r="C787" s="18"/>
      <c r="D787" s="18"/>
      <c r="E787" s="18"/>
      <c r="F787" s="18"/>
      <c r="G787" s="18"/>
      <c r="H787" s="18"/>
      <c r="I787" s="18"/>
      <c r="J787" s="18"/>
      <c r="K787" s="18"/>
    </row>
    <row r="788" spans="1:11">
      <c r="A788" s="18" t="str">
        <f t="shared" si="13"/>
        <v/>
      </c>
      <c r="B788" s="18"/>
      <c r="C788" s="18"/>
      <c r="D788" s="18"/>
      <c r="E788" s="18"/>
      <c r="F788" s="18"/>
      <c r="G788" s="18"/>
      <c r="H788" s="18"/>
      <c r="I788" s="18"/>
      <c r="J788" s="18"/>
      <c r="K788" s="18"/>
    </row>
    <row r="789" spans="1:11">
      <c r="A789" s="18" t="str">
        <f t="shared" si="13"/>
        <v/>
      </c>
      <c r="B789" s="18"/>
      <c r="C789" s="18"/>
      <c r="D789" s="18"/>
      <c r="E789" s="18"/>
      <c r="F789" s="18"/>
      <c r="G789" s="18"/>
      <c r="H789" s="18"/>
      <c r="I789" s="18"/>
      <c r="J789" s="18"/>
      <c r="K789" s="18"/>
    </row>
    <row r="790" spans="1:11">
      <c r="A790" s="18" t="str">
        <f t="shared" si="13"/>
        <v/>
      </c>
      <c r="B790" s="18"/>
      <c r="C790" s="18"/>
      <c r="D790" s="18"/>
      <c r="E790" s="18"/>
      <c r="F790" s="18"/>
      <c r="G790" s="18"/>
      <c r="H790" s="18"/>
      <c r="I790" s="18"/>
      <c r="J790" s="18"/>
      <c r="K790" s="18"/>
    </row>
    <row r="791" spans="1:11">
      <c r="A791" s="18" t="str">
        <f t="shared" si="13"/>
        <v/>
      </c>
      <c r="B791" s="18"/>
      <c r="C791" s="18"/>
      <c r="D791" s="18"/>
      <c r="E791" s="18"/>
      <c r="F791" s="18"/>
      <c r="G791" s="18"/>
      <c r="H791" s="18"/>
      <c r="I791" s="18"/>
      <c r="J791" s="18"/>
      <c r="K791" s="18"/>
    </row>
    <row r="792" spans="1:11">
      <c r="A792" s="18" t="str">
        <f t="shared" si="13"/>
        <v/>
      </c>
      <c r="B792" s="18"/>
      <c r="C792" s="18"/>
      <c r="D792" s="18"/>
      <c r="E792" s="18"/>
      <c r="F792" s="18"/>
      <c r="G792" s="18"/>
      <c r="H792" s="18"/>
      <c r="I792" s="18"/>
      <c r="J792" s="18"/>
      <c r="K792" s="18"/>
    </row>
    <row r="793" spans="1:11">
      <c r="A793" s="18" t="str">
        <f t="shared" si="13"/>
        <v/>
      </c>
      <c r="B793" s="18"/>
      <c r="C793" s="18"/>
      <c r="D793" s="18"/>
      <c r="E793" s="18"/>
      <c r="F793" s="18"/>
      <c r="G793" s="18"/>
      <c r="H793" s="18"/>
      <c r="I793" s="18"/>
      <c r="J793" s="18"/>
      <c r="K793" s="18"/>
    </row>
    <row r="794" spans="1:11">
      <c r="A794" s="18" t="str">
        <f t="shared" si="13"/>
        <v/>
      </c>
      <c r="B794" s="18"/>
      <c r="C794" s="18"/>
      <c r="D794" s="18"/>
      <c r="E794" s="18"/>
      <c r="F794" s="18"/>
      <c r="G794" s="18"/>
      <c r="H794" s="18"/>
      <c r="I794" s="18"/>
      <c r="J794" s="18"/>
      <c r="K794" s="18"/>
    </row>
    <row r="795" spans="1:11">
      <c r="A795" s="18" t="str">
        <f t="shared" si="13"/>
        <v/>
      </c>
      <c r="B795" s="18"/>
      <c r="C795" s="18"/>
      <c r="D795" s="18"/>
      <c r="E795" s="18"/>
      <c r="F795" s="18"/>
      <c r="G795" s="18"/>
      <c r="H795" s="18"/>
      <c r="I795" s="18"/>
      <c r="J795" s="18"/>
      <c r="K795" s="18"/>
    </row>
    <row r="796" spans="1:11">
      <c r="A796" s="18" t="str">
        <f t="shared" si="13"/>
        <v/>
      </c>
      <c r="B796" s="18"/>
      <c r="C796" s="18"/>
      <c r="D796" s="18"/>
      <c r="E796" s="18"/>
      <c r="F796" s="18"/>
      <c r="G796" s="18"/>
      <c r="H796" s="18"/>
      <c r="I796" s="18"/>
      <c r="J796" s="18"/>
      <c r="K796" s="18"/>
    </row>
    <row r="797" spans="1:11">
      <c r="A797" s="18" t="str">
        <f t="shared" si="13"/>
        <v/>
      </c>
      <c r="B797" s="18"/>
      <c r="C797" s="18"/>
      <c r="D797" s="18"/>
      <c r="E797" s="18"/>
      <c r="F797" s="18"/>
      <c r="G797" s="18"/>
      <c r="H797" s="18"/>
      <c r="I797" s="18"/>
      <c r="J797" s="18"/>
      <c r="K797" s="18"/>
    </row>
    <row r="798" spans="1:11">
      <c r="A798" s="18" t="str">
        <f t="shared" si="13"/>
        <v/>
      </c>
      <c r="B798" s="18"/>
      <c r="C798" s="18"/>
      <c r="D798" s="18"/>
      <c r="E798" s="18"/>
      <c r="F798" s="18"/>
      <c r="G798" s="18"/>
      <c r="H798" s="18"/>
      <c r="I798" s="18"/>
      <c r="J798" s="18"/>
      <c r="K798" s="18"/>
    </row>
    <row r="799" spans="1:11">
      <c r="A799" s="18" t="str">
        <f t="shared" si="13"/>
        <v/>
      </c>
      <c r="B799" s="18"/>
      <c r="C799" s="18"/>
      <c r="D799" s="18"/>
      <c r="E799" s="18"/>
      <c r="F799" s="18"/>
      <c r="G799" s="18"/>
      <c r="H799" s="18"/>
      <c r="I799" s="18"/>
      <c r="J799" s="18"/>
      <c r="K799" s="18"/>
    </row>
    <row r="800" spans="1:11">
      <c r="A800" s="18" t="str">
        <f t="shared" si="13"/>
        <v/>
      </c>
      <c r="B800" s="18"/>
      <c r="C800" s="18"/>
      <c r="D800" s="18"/>
      <c r="E800" s="18"/>
      <c r="F800" s="18"/>
      <c r="G800" s="18"/>
      <c r="H800" s="18"/>
      <c r="I800" s="18"/>
      <c r="J800" s="18"/>
      <c r="K800" s="18"/>
    </row>
    <row r="801" spans="1:11">
      <c r="A801" s="18" t="str">
        <f t="shared" si="13"/>
        <v/>
      </c>
      <c r="B801" s="18"/>
      <c r="C801" s="18"/>
      <c r="D801" s="18"/>
      <c r="E801" s="18"/>
      <c r="F801" s="18"/>
      <c r="G801" s="18"/>
      <c r="H801" s="18"/>
      <c r="I801" s="18"/>
      <c r="J801" s="18"/>
      <c r="K801" s="18"/>
    </row>
    <row r="802" spans="1:11">
      <c r="A802" s="18" t="str">
        <f t="shared" si="13"/>
        <v/>
      </c>
      <c r="B802" s="18"/>
      <c r="C802" s="18"/>
      <c r="D802" s="18"/>
      <c r="E802" s="18"/>
      <c r="F802" s="18"/>
      <c r="G802" s="18"/>
      <c r="H802" s="18"/>
      <c r="I802" s="18"/>
      <c r="J802" s="18"/>
      <c r="K802" s="18"/>
    </row>
    <row r="803" spans="1:11">
      <c r="A803" s="18" t="str">
        <f t="shared" si="13"/>
        <v/>
      </c>
      <c r="B803" s="18"/>
      <c r="C803" s="18"/>
      <c r="D803" s="18"/>
      <c r="E803" s="18"/>
      <c r="F803" s="18"/>
      <c r="G803" s="18"/>
      <c r="H803" s="18"/>
      <c r="I803" s="18"/>
      <c r="J803" s="18"/>
      <c r="K803" s="18"/>
    </row>
    <row r="804" spans="1:11">
      <c r="A804" s="18" t="str">
        <f t="shared" si="13"/>
        <v/>
      </c>
      <c r="B804" s="18"/>
      <c r="C804" s="18"/>
      <c r="D804" s="18"/>
      <c r="E804" s="18"/>
      <c r="F804" s="18"/>
      <c r="G804" s="18"/>
      <c r="H804" s="18"/>
      <c r="I804" s="18"/>
      <c r="J804" s="18"/>
      <c r="K804" s="18"/>
    </row>
    <row r="805" spans="1:11">
      <c r="A805" s="18" t="str">
        <f t="shared" si="13"/>
        <v/>
      </c>
      <c r="B805" s="18"/>
      <c r="C805" s="18"/>
      <c r="D805" s="18"/>
      <c r="E805" s="18"/>
      <c r="F805" s="18"/>
      <c r="G805" s="18"/>
      <c r="H805" s="18"/>
      <c r="I805" s="18"/>
      <c r="J805" s="18"/>
      <c r="K805" s="18"/>
    </row>
    <row r="806" spans="1:11">
      <c r="A806" s="18" t="str">
        <f t="shared" si="13"/>
        <v/>
      </c>
      <c r="B806" s="18"/>
      <c r="C806" s="18"/>
      <c r="D806" s="18"/>
      <c r="E806" s="18"/>
      <c r="F806" s="18"/>
      <c r="G806" s="18"/>
      <c r="H806" s="18"/>
      <c r="I806" s="18"/>
      <c r="J806" s="18"/>
      <c r="K806" s="18"/>
    </row>
    <row r="807" spans="1:11">
      <c r="A807" s="18" t="str">
        <f t="shared" si="13"/>
        <v/>
      </c>
      <c r="B807" s="18"/>
      <c r="C807" s="18"/>
      <c r="D807" s="18"/>
      <c r="E807" s="18"/>
      <c r="F807" s="18"/>
      <c r="G807" s="18"/>
      <c r="H807" s="18"/>
      <c r="I807" s="18"/>
      <c r="J807" s="18"/>
      <c r="K807" s="18"/>
    </row>
    <row r="808" spans="1:11">
      <c r="A808" s="18" t="str">
        <f t="shared" si="13"/>
        <v/>
      </c>
      <c r="B808" s="18"/>
      <c r="C808" s="18"/>
      <c r="D808" s="18"/>
      <c r="E808" s="18"/>
      <c r="F808" s="18"/>
      <c r="G808" s="18"/>
      <c r="H808" s="18"/>
      <c r="I808" s="18"/>
      <c r="J808" s="18"/>
      <c r="K808" s="18"/>
    </row>
    <row r="809" spans="1:11">
      <c r="A809" s="18" t="str">
        <f t="shared" si="13"/>
        <v/>
      </c>
      <c r="B809" s="18"/>
      <c r="C809" s="18"/>
      <c r="D809" s="18"/>
      <c r="E809" s="18"/>
      <c r="F809" s="18"/>
      <c r="G809" s="18"/>
      <c r="H809" s="18"/>
      <c r="I809" s="18"/>
      <c r="J809" s="18"/>
      <c r="K809" s="18"/>
    </row>
    <row r="810" spans="1:11">
      <c r="A810" s="18" t="str">
        <f t="shared" si="13"/>
        <v/>
      </c>
      <c r="B810" s="18"/>
      <c r="C810" s="18"/>
      <c r="D810" s="18"/>
      <c r="E810" s="18"/>
      <c r="F810" s="18"/>
      <c r="G810" s="18"/>
      <c r="H810" s="18"/>
      <c r="I810" s="18"/>
      <c r="J810" s="18"/>
      <c r="K810" s="18"/>
    </row>
    <row r="811" spans="1:11">
      <c r="A811" s="18" t="str">
        <f t="shared" si="13"/>
        <v/>
      </c>
      <c r="B811" s="18"/>
      <c r="C811" s="18"/>
      <c r="D811" s="18"/>
      <c r="E811" s="18"/>
      <c r="F811" s="18"/>
      <c r="G811" s="18"/>
      <c r="H811" s="18"/>
      <c r="I811" s="18"/>
      <c r="J811" s="18"/>
      <c r="K811" s="18"/>
    </row>
    <row r="812" spans="1:11">
      <c r="A812" s="18" t="str">
        <f t="shared" si="13"/>
        <v/>
      </c>
      <c r="B812" s="18"/>
      <c r="C812" s="18"/>
      <c r="D812" s="18"/>
      <c r="E812" s="18"/>
      <c r="F812" s="18"/>
      <c r="G812" s="18"/>
      <c r="H812" s="18"/>
      <c r="I812" s="18"/>
      <c r="J812" s="18"/>
      <c r="K812" s="18"/>
    </row>
    <row r="813" spans="1:11">
      <c r="A813" s="18" t="str">
        <f t="shared" si="13"/>
        <v/>
      </c>
      <c r="B813" s="18"/>
      <c r="C813" s="18"/>
      <c r="D813" s="18"/>
      <c r="E813" s="18"/>
      <c r="F813" s="18"/>
      <c r="G813" s="18"/>
      <c r="H813" s="18"/>
      <c r="I813" s="18"/>
      <c r="J813" s="18"/>
      <c r="K813" s="18"/>
    </row>
    <row r="814" spans="1:11">
      <c r="A814" s="18" t="str">
        <f t="shared" si="13"/>
        <v/>
      </c>
      <c r="B814" s="18"/>
      <c r="C814" s="18"/>
      <c r="D814" s="18"/>
      <c r="E814" s="18"/>
      <c r="F814" s="18"/>
      <c r="G814" s="18"/>
      <c r="H814" s="18"/>
      <c r="I814" s="18"/>
      <c r="J814" s="18"/>
      <c r="K814" s="18"/>
    </row>
    <row r="815" spans="1:11">
      <c r="A815" s="18" t="str">
        <f t="shared" si="13"/>
        <v/>
      </c>
      <c r="B815" s="18"/>
      <c r="C815" s="18"/>
      <c r="D815" s="18"/>
      <c r="E815" s="18"/>
      <c r="F815" s="18"/>
      <c r="G815" s="18"/>
      <c r="H815" s="18"/>
      <c r="I815" s="18"/>
      <c r="J815" s="18"/>
      <c r="K815" s="18"/>
    </row>
    <row r="816" spans="1:11">
      <c r="A816" s="18" t="str">
        <f t="shared" si="13"/>
        <v/>
      </c>
      <c r="B816" s="18"/>
      <c r="C816" s="18"/>
      <c r="D816" s="18"/>
      <c r="E816" s="18"/>
      <c r="F816" s="18"/>
      <c r="G816" s="18"/>
      <c r="H816" s="18"/>
      <c r="I816" s="18"/>
      <c r="J816" s="18"/>
      <c r="K816" s="18"/>
    </row>
    <row r="817" spans="1:11">
      <c r="A817" s="18" t="str">
        <f t="shared" si="13"/>
        <v/>
      </c>
      <c r="B817" s="18"/>
      <c r="C817" s="18"/>
      <c r="D817" s="18"/>
      <c r="E817" s="18"/>
      <c r="F817" s="18"/>
      <c r="G817" s="18"/>
      <c r="H817" s="18"/>
      <c r="I817" s="18"/>
      <c r="J817" s="18"/>
      <c r="K817" s="18"/>
    </row>
    <row r="818" spans="1:11">
      <c r="A818" s="18" t="str">
        <f t="shared" si="13"/>
        <v/>
      </c>
      <c r="B818" s="18"/>
      <c r="C818" s="18"/>
      <c r="D818" s="18"/>
      <c r="E818" s="18"/>
      <c r="F818" s="18"/>
      <c r="G818" s="18"/>
      <c r="H818" s="18"/>
      <c r="I818" s="18"/>
      <c r="J818" s="18"/>
      <c r="K818" s="18"/>
    </row>
    <row r="819" spans="1:11">
      <c r="A819" s="18" t="str">
        <f t="shared" si="13"/>
        <v/>
      </c>
      <c r="B819" s="18"/>
      <c r="C819" s="18"/>
      <c r="D819" s="18"/>
      <c r="E819" s="18"/>
      <c r="F819" s="18"/>
      <c r="G819" s="18"/>
      <c r="H819" s="18"/>
      <c r="I819" s="18"/>
      <c r="J819" s="18"/>
      <c r="K819" s="18"/>
    </row>
    <row r="820" spans="1:11">
      <c r="A820" s="18" t="str">
        <f t="shared" si="13"/>
        <v/>
      </c>
      <c r="B820" s="18"/>
      <c r="C820" s="18"/>
      <c r="D820" s="18"/>
      <c r="E820" s="18"/>
      <c r="F820" s="18"/>
      <c r="G820" s="18"/>
      <c r="H820" s="18"/>
      <c r="I820" s="18"/>
      <c r="J820" s="18"/>
      <c r="K820" s="18"/>
    </row>
    <row r="821" spans="1:11">
      <c r="A821" s="18" t="str">
        <f t="shared" si="13"/>
        <v/>
      </c>
      <c r="B821" s="18"/>
      <c r="C821" s="18"/>
      <c r="D821" s="18"/>
      <c r="E821" s="18"/>
      <c r="F821" s="18"/>
      <c r="G821" s="18"/>
      <c r="H821" s="18"/>
      <c r="I821" s="18"/>
      <c r="J821" s="18"/>
      <c r="K821" s="18"/>
    </row>
    <row r="822" spans="1:11">
      <c r="A822" s="18" t="str">
        <f t="shared" si="13"/>
        <v/>
      </c>
      <c r="B822" s="18"/>
      <c r="C822" s="18"/>
      <c r="D822" s="18"/>
      <c r="E822" s="18"/>
      <c r="F822" s="18"/>
      <c r="G822" s="18"/>
      <c r="H822" s="18"/>
      <c r="I822" s="18"/>
      <c r="J822" s="18"/>
      <c r="K822" s="18"/>
    </row>
    <row r="823" spans="1:11">
      <c r="A823" s="18" t="str">
        <f t="shared" si="13"/>
        <v/>
      </c>
      <c r="B823" s="18"/>
      <c r="C823" s="18"/>
      <c r="D823" s="18"/>
      <c r="E823" s="18"/>
      <c r="F823" s="18"/>
      <c r="G823" s="18"/>
      <c r="H823" s="18"/>
      <c r="I823" s="18"/>
      <c r="J823" s="18"/>
      <c r="K823" s="18"/>
    </row>
    <row r="824" spans="1:11">
      <c r="A824" s="18" t="str">
        <f t="shared" si="13"/>
        <v/>
      </c>
      <c r="B824" s="18"/>
      <c r="C824" s="18"/>
      <c r="D824" s="18"/>
      <c r="E824" s="18"/>
      <c r="F824" s="18"/>
      <c r="G824" s="18"/>
      <c r="H824" s="18"/>
      <c r="I824" s="18"/>
      <c r="J824" s="18"/>
      <c r="K824" s="18"/>
    </row>
    <row r="825" spans="1:11">
      <c r="A825" s="18" t="str">
        <f t="shared" si="13"/>
        <v/>
      </c>
      <c r="B825" s="18"/>
      <c r="C825" s="18"/>
      <c r="D825" s="18"/>
      <c r="E825" s="18"/>
      <c r="F825" s="18"/>
      <c r="G825" s="18"/>
      <c r="H825" s="18"/>
      <c r="I825" s="18"/>
      <c r="J825" s="18"/>
      <c r="K825" s="18"/>
    </row>
    <row r="826" spans="1:11">
      <c r="A826" s="18" t="str">
        <f t="shared" si="13"/>
        <v/>
      </c>
      <c r="B826" s="18"/>
      <c r="C826" s="18"/>
      <c r="D826" s="18"/>
      <c r="E826" s="18"/>
      <c r="F826" s="18"/>
      <c r="G826" s="18"/>
      <c r="H826" s="18"/>
      <c r="I826" s="18"/>
      <c r="J826" s="18"/>
      <c r="K826" s="18"/>
    </row>
    <row r="827" spans="1:11">
      <c r="A827" s="18" t="str">
        <f t="shared" si="13"/>
        <v/>
      </c>
      <c r="B827" s="18"/>
      <c r="C827" s="18"/>
      <c r="D827" s="18"/>
      <c r="E827" s="18"/>
      <c r="F827" s="18"/>
      <c r="G827" s="18"/>
      <c r="H827" s="18"/>
      <c r="I827" s="18"/>
      <c r="J827" s="18"/>
      <c r="K827" s="18"/>
    </row>
    <row r="828" spans="1:11">
      <c r="A828" s="18" t="str">
        <f t="shared" si="13"/>
        <v/>
      </c>
      <c r="B828" s="18"/>
      <c r="C828" s="18"/>
      <c r="D828" s="18"/>
      <c r="E828" s="18"/>
      <c r="F828" s="18"/>
      <c r="G828" s="18"/>
      <c r="H828" s="18"/>
      <c r="I828" s="18"/>
      <c r="J828" s="18"/>
      <c r="K828" s="18"/>
    </row>
    <row r="829" spans="1:11">
      <c r="A829" s="18" t="str">
        <f t="shared" si="13"/>
        <v/>
      </c>
      <c r="B829" s="18"/>
      <c r="C829" s="18"/>
      <c r="D829" s="18"/>
      <c r="E829" s="18"/>
      <c r="F829" s="18"/>
      <c r="G829" s="18"/>
      <c r="H829" s="18"/>
      <c r="I829" s="18"/>
      <c r="J829" s="18"/>
      <c r="K829" s="18"/>
    </row>
    <row r="830" spans="1:11">
      <c r="A830" s="18" t="str">
        <f t="shared" si="13"/>
        <v/>
      </c>
      <c r="B830" s="18"/>
      <c r="C830" s="18"/>
      <c r="D830" s="18"/>
      <c r="E830" s="18"/>
      <c r="F830" s="18"/>
      <c r="G830" s="18"/>
      <c r="H830" s="18"/>
      <c r="I830" s="18"/>
      <c r="J830" s="18"/>
      <c r="K830" s="18"/>
    </row>
    <row r="831" spans="1:11">
      <c r="A831" s="18" t="str">
        <f t="shared" si="13"/>
        <v/>
      </c>
      <c r="B831" s="18"/>
      <c r="C831" s="18"/>
      <c r="D831" s="18"/>
      <c r="E831" s="18"/>
      <c r="F831" s="18"/>
      <c r="G831" s="18"/>
      <c r="H831" s="18"/>
      <c r="I831" s="18"/>
      <c r="J831" s="18"/>
      <c r="K831" s="18"/>
    </row>
    <row r="832" spans="1:11">
      <c r="A832" s="18" t="str">
        <f t="shared" si="13"/>
        <v/>
      </c>
      <c r="B832" s="18"/>
      <c r="C832" s="18"/>
      <c r="D832" s="18"/>
      <c r="E832" s="18"/>
      <c r="F832" s="18"/>
      <c r="G832" s="18"/>
      <c r="H832" s="18"/>
      <c r="I832" s="18"/>
      <c r="J832" s="18"/>
      <c r="K832" s="18"/>
    </row>
    <row r="833" spans="1:11">
      <c r="A833" s="18" t="str">
        <f t="shared" ref="A833:A896" si="14">MID($C$1,ROW(),1)</f>
        <v/>
      </c>
      <c r="B833" s="18"/>
      <c r="C833" s="18"/>
      <c r="D833" s="18"/>
      <c r="E833" s="18"/>
      <c r="F833" s="18"/>
      <c r="G833" s="18"/>
      <c r="H833" s="18"/>
      <c r="I833" s="18"/>
      <c r="J833" s="18"/>
      <c r="K833" s="18"/>
    </row>
    <row r="834" spans="1:11">
      <c r="A834" s="18" t="str">
        <f t="shared" si="14"/>
        <v/>
      </c>
      <c r="B834" s="18"/>
      <c r="C834" s="18"/>
      <c r="D834" s="18"/>
      <c r="E834" s="18"/>
      <c r="F834" s="18"/>
      <c r="G834" s="18"/>
      <c r="H834" s="18"/>
      <c r="I834" s="18"/>
      <c r="J834" s="18"/>
      <c r="K834" s="18"/>
    </row>
    <row r="835" spans="1:11">
      <c r="A835" s="18" t="str">
        <f t="shared" si="14"/>
        <v/>
      </c>
      <c r="B835" s="18"/>
      <c r="C835" s="18"/>
      <c r="D835" s="18"/>
      <c r="E835" s="18"/>
      <c r="F835" s="18"/>
      <c r="G835" s="18"/>
      <c r="H835" s="18"/>
      <c r="I835" s="18"/>
      <c r="J835" s="18"/>
      <c r="K835" s="18"/>
    </row>
    <row r="836" spans="1:11">
      <c r="A836" s="18" t="str">
        <f t="shared" si="14"/>
        <v/>
      </c>
      <c r="B836" s="18"/>
      <c r="C836" s="18"/>
      <c r="D836" s="18"/>
      <c r="E836" s="18"/>
      <c r="F836" s="18"/>
      <c r="G836" s="18"/>
      <c r="H836" s="18"/>
      <c r="I836" s="18"/>
      <c r="J836" s="18"/>
      <c r="K836" s="18"/>
    </row>
    <row r="837" spans="1:11">
      <c r="A837" s="18" t="str">
        <f t="shared" si="14"/>
        <v/>
      </c>
      <c r="B837" s="18"/>
      <c r="C837" s="18"/>
      <c r="D837" s="18"/>
      <c r="E837" s="18"/>
      <c r="F837" s="18"/>
      <c r="G837" s="18"/>
      <c r="H837" s="18"/>
      <c r="I837" s="18"/>
      <c r="J837" s="18"/>
      <c r="K837" s="18"/>
    </row>
    <row r="838" spans="1:11">
      <c r="A838" s="18" t="str">
        <f t="shared" si="14"/>
        <v/>
      </c>
      <c r="B838" s="18"/>
      <c r="C838" s="18"/>
      <c r="D838" s="18"/>
      <c r="E838" s="18"/>
      <c r="F838" s="18"/>
      <c r="G838" s="18"/>
      <c r="H838" s="18"/>
      <c r="I838" s="18"/>
      <c r="J838" s="18"/>
      <c r="K838" s="18"/>
    </row>
    <row r="839" spans="1:11">
      <c r="A839" s="18" t="str">
        <f t="shared" si="14"/>
        <v/>
      </c>
      <c r="B839" s="18"/>
      <c r="C839" s="18"/>
      <c r="D839" s="18"/>
      <c r="E839" s="18"/>
      <c r="F839" s="18"/>
      <c r="G839" s="18"/>
      <c r="H839" s="18"/>
      <c r="I839" s="18"/>
      <c r="J839" s="18"/>
      <c r="K839" s="18"/>
    </row>
    <row r="840" spans="1:11">
      <c r="A840" s="18" t="str">
        <f t="shared" si="14"/>
        <v/>
      </c>
      <c r="B840" s="18"/>
      <c r="C840" s="18"/>
      <c r="D840" s="18"/>
      <c r="E840" s="18"/>
      <c r="F840" s="18"/>
      <c r="G840" s="18"/>
      <c r="H840" s="18"/>
      <c r="I840" s="18"/>
      <c r="J840" s="18"/>
      <c r="K840" s="18"/>
    </row>
    <row r="841" spans="1:11">
      <c r="A841" s="18" t="str">
        <f t="shared" si="14"/>
        <v/>
      </c>
      <c r="B841" s="18"/>
      <c r="C841" s="18"/>
      <c r="D841" s="18"/>
      <c r="E841" s="18"/>
      <c r="F841" s="18"/>
      <c r="G841" s="18"/>
      <c r="H841" s="18"/>
      <c r="I841" s="18"/>
      <c r="J841" s="18"/>
      <c r="K841" s="18"/>
    </row>
    <row r="842" spans="1:11">
      <c r="A842" s="18" t="str">
        <f t="shared" si="14"/>
        <v/>
      </c>
      <c r="B842" s="18"/>
      <c r="C842" s="18"/>
      <c r="D842" s="18"/>
      <c r="E842" s="18"/>
      <c r="F842" s="18"/>
      <c r="G842" s="18"/>
      <c r="H842" s="18"/>
      <c r="I842" s="18"/>
      <c r="J842" s="18"/>
      <c r="K842" s="18"/>
    </row>
    <row r="843" spans="1:11">
      <c r="A843" s="18" t="str">
        <f t="shared" si="14"/>
        <v/>
      </c>
      <c r="B843" s="18"/>
      <c r="C843" s="18"/>
      <c r="D843" s="18"/>
      <c r="E843" s="18"/>
      <c r="F843" s="18"/>
      <c r="G843" s="18"/>
      <c r="H843" s="18"/>
      <c r="I843" s="18"/>
      <c r="J843" s="18"/>
      <c r="K843" s="18"/>
    </row>
    <row r="844" spans="1:11">
      <c r="A844" s="18" t="str">
        <f t="shared" si="14"/>
        <v/>
      </c>
      <c r="B844" s="18"/>
      <c r="C844" s="18"/>
      <c r="D844" s="18"/>
      <c r="E844" s="18"/>
      <c r="F844" s="18"/>
      <c r="G844" s="18"/>
      <c r="H844" s="18"/>
      <c r="I844" s="18"/>
      <c r="J844" s="18"/>
      <c r="K844" s="18"/>
    </row>
    <row r="845" spans="1:11">
      <c r="A845" s="18" t="str">
        <f t="shared" si="14"/>
        <v/>
      </c>
      <c r="B845" s="18"/>
      <c r="C845" s="18"/>
      <c r="D845" s="18"/>
      <c r="E845" s="18"/>
      <c r="F845" s="18"/>
      <c r="G845" s="18"/>
      <c r="H845" s="18"/>
      <c r="I845" s="18"/>
      <c r="J845" s="18"/>
      <c r="K845" s="18"/>
    </row>
    <row r="846" spans="1:11">
      <c r="A846" s="18" t="str">
        <f t="shared" si="14"/>
        <v/>
      </c>
      <c r="B846" s="18"/>
      <c r="C846" s="18"/>
      <c r="D846" s="18"/>
      <c r="E846" s="18"/>
      <c r="F846" s="18"/>
      <c r="G846" s="18"/>
      <c r="H846" s="18"/>
      <c r="I846" s="18"/>
      <c r="J846" s="18"/>
      <c r="K846" s="18"/>
    </row>
    <row r="847" spans="1:11">
      <c r="A847" s="18" t="str">
        <f t="shared" si="14"/>
        <v/>
      </c>
      <c r="B847" s="18"/>
      <c r="C847" s="18"/>
      <c r="D847" s="18"/>
      <c r="E847" s="18"/>
      <c r="F847" s="18"/>
      <c r="G847" s="18"/>
      <c r="H847" s="18"/>
      <c r="I847" s="18"/>
      <c r="J847" s="18"/>
      <c r="K847" s="18"/>
    </row>
    <row r="848" spans="1:11">
      <c r="A848" s="18" t="str">
        <f t="shared" si="14"/>
        <v/>
      </c>
      <c r="B848" s="18"/>
      <c r="C848" s="18"/>
      <c r="D848" s="18"/>
      <c r="E848" s="18"/>
      <c r="F848" s="18"/>
      <c r="G848" s="18"/>
      <c r="H848" s="18"/>
      <c r="I848" s="18"/>
      <c r="J848" s="18"/>
      <c r="K848" s="18"/>
    </row>
    <row r="849" spans="1:11">
      <c r="A849" s="18" t="str">
        <f t="shared" si="14"/>
        <v/>
      </c>
      <c r="B849" s="18"/>
      <c r="C849" s="18"/>
      <c r="D849" s="18"/>
      <c r="E849" s="18"/>
      <c r="F849" s="18"/>
      <c r="G849" s="18"/>
      <c r="H849" s="18"/>
      <c r="I849" s="18"/>
      <c r="J849" s="18"/>
      <c r="K849" s="18"/>
    </row>
    <row r="850" spans="1:11">
      <c r="A850" s="18" t="str">
        <f t="shared" si="14"/>
        <v/>
      </c>
      <c r="B850" s="18"/>
      <c r="C850" s="18"/>
      <c r="D850" s="18"/>
      <c r="E850" s="18"/>
      <c r="F850" s="18"/>
      <c r="G850" s="18"/>
      <c r="H850" s="18"/>
      <c r="I850" s="18"/>
      <c r="J850" s="18"/>
      <c r="K850" s="18"/>
    </row>
    <row r="851" spans="1:11">
      <c r="A851" s="18" t="str">
        <f t="shared" si="14"/>
        <v/>
      </c>
      <c r="B851" s="18"/>
      <c r="C851" s="18"/>
      <c r="D851" s="18"/>
      <c r="E851" s="18"/>
      <c r="F851" s="18"/>
      <c r="G851" s="18"/>
      <c r="H851" s="18"/>
      <c r="I851" s="18"/>
      <c r="J851" s="18"/>
      <c r="K851" s="18"/>
    </row>
    <row r="852" spans="1:11">
      <c r="A852" s="18" t="str">
        <f t="shared" si="14"/>
        <v/>
      </c>
      <c r="B852" s="18"/>
      <c r="C852" s="18"/>
      <c r="D852" s="18"/>
      <c r="E852" s="18"/>
      <c r="F852" s="18"/>
      <c r="G852" s="18"/>
      <c r="H852" s="18"/>
      <c r="I852" s="18"/>
      <c r="J852" s="18"/>
      <c r="K852" s="18"/>
    </row>
    <row r="853" spans="1:11">
      <c r="A853" s="18" t="str">
        <f t="shared" si="14"/>
        <v/>
      </c>
      <c r="B853" s="18"/>
      <c r="C853" s="18"/>
      <c r="D853" s="18"/>
      <c r="E853" s="18"/>
      <c r="F853" s="18"/>
      <c r="G853" s="18"/>
      <c r="H853" s="18"/>
      <c r="I853" s="18"/>
      <c r="J853" s="18"/>
      <c r="K853" s="18"/>
    </row>
    <row r="854" spans="1:11">
      <c r="A854" s="18" t="str">
        <f t="shared" si="14"/>
        <v/>
      </c>
      <c r="B854" s="18"/>
      <c r="C854" s="18"/>
      <c r="D854" s="18"/>
      <c r="E854" s="18"/>
      <c r="F854" s="18"/>
      <c r="G854" s="18"/>
      <c r="H854" s="18"/>
      <c r="I854" s="18"/>
      <c r="J854" s="18"/>
      <c r="K854" s="18"/>
    </row>
    <row r="855" spans="1:11">
      <c r="A855" s="18" t="str">
        <f t="shared" si="14"/>
        <v/>
      </c>
      <c r="B855" s="18"/>
      <c r="C855" s="18"/>
      <c r="D855" s="18"/>
      <c r="E855" s="18"/>
      <c r="F855" s="18"/>
      <c r="G855" s="18"/>
      <c r="H855" s="18"/>
      <c r="I855" s="18"/>
      <c r="J855" s="18"/>
      <c r="K855" s="18"/>
    </row>
    <row r="856" spans="1:11">
      <c r="A856" s="18" t="str">
        <f t="shared" si="14"/>
        <v/>
      </c>
      <c r="B856" s="18"/>
      <c r="C856" s="18"/>
      <c r="D856" s="18"/>
      <c r="E856" s="18"/>
      <c r="F856" s="18"/>
      <c r="G856" s="18"/>
      <c r="H856" s="18"/>
      <c r="I856" s="18"/>
      <c r="J856" s="18"/>
      <c r="K856" s="18"/>
    </row>
    <row r="857" spans="1:11">
      <c r="A857" s="18" t="str">
        <f t="shared" si="14"/>
        <v/>
      </c>
      <c r="B857" s="18"/>
      <c r="C857" s="18"/>
      <c r="D857" s="18"/>
      <c r="E857" s="18"/>
      <c r="F857" s="18"/>
      <c r="G857" s="18"/>
      <c r="H857" s="18"/>
      <c r="I857" s="18"/>
      <c r="J857" s="18"/>
      <c r="K857" s="18"/>
    </row>
    <row r="858" spans="1:11">
      <c r="A858" s="18" t="str">
        <f t="shared" si="14"/>
        <v/>
      </c>
      <c r="B858" s="18"/>
      <c r="C858" s="18"/>
      <c r="D858" s="18"/>
      <c r="E858" s="18"/>
      <c r="F858" s="18"/>
      <c r="G858" s="18"/>
      <c r="H858" s="18"/>
      <c r="I858" s="18"/>
      <c r="J858" s="18"/>
      <c r="K858" s="18"/>
    </row>
    <row r="859" spans="1:11">
      <c r="A859" s="18" t="str">
        <f t="shared" si="14"/>
        <v/>
      </c>
      <c r="B859" s="18"/>
      <c r="C859" s="18"/>
      <c r="D859" s="18"/>
      <c r="E859" s="18"/>
      <c r="F859" s="18"/>
      <c r="G859" s="18"/>
      <c r="H859" s="18"/>
      <c r="I859" s="18"/>
      <c r="J859" s="18"/>
      <c r="K859" s="18"/>
    </row>
    <row r="860" spans="1:11">
      <c r="A860" s="18" t="str">
        <f t="shared" si="14"/>
        <v/>
      </c>
      <c r="B860" s="18"/>
      <c r="C860" s="18"/>
      <c r="D860" s="18"/>
      <c r="E860" s="18"/>
      <c r="F860" s="18"/>
      <c r="G860" s="18"/>
      <c r="H860" s="18"/>
      <c r="I860" s="18"/>
      <c r="J860" s="18"/>
      <c r="K860" s="18"/>
    </row>
    <row r="861" spans="1:11">
      <c r="A861" s="18" t="str">
        <f t="shared" si="14"/>
        <v/>
      </c>
      <c r="B861" s="18"/>
      <c r="C861" s="18"/>
      <c r="D861" s="18"/>
      <c r="E861" s="18"/>
      <c r="F861" s="18"/>
      <c r="G861" s="18"/>
      <c r="H861" s="18"/>
      <c r="I861" s="18"/>
      <c r="J861" s="18"/>
      <c r="K861" s="18"/>
    </row>
    <row r="862" spans="1:11">
      <c r="A862" s="18" t="str">
        <f t="shared" si="14"/>
        <v/>
      </c>
      <c r="B862" s="18"/>
      <c r="C862" s="18"/>
      <c r="D862" s="18"/>
      <c r="E862" s="18"/>
      <c r="F862" s="18"/>
      <c r="G862" s="18"/>
      <c r="H862" s="18"/>
      <c r="I862" s="18"/>
      <c r="J862" s="18"/>
      <c r="K862" s="18"/>
    </row>
    <row r="863" spans="1:11">
      <c r="A863" s="18" t="str">
        <f t="shared" si="14"/>
        <v/>
      </c>
      <c r="B863" s="18"/>
      <c r="C863" s="18"/>
      <c r="D863" s="18"/>
      <c r="E863" s="18"/>
      <c r="F863" s="18"/>
      <c r="G863" s="18"/>
      <c r="H863" s="18"/>
      <c r="I863" s="18"/>
      <c r="J863" s="18"/>
      <c r="K863" s="18"/>
    </row>
    <row r="864" spans="1:11">
      <c r="A864" s="18" t="str">
        <f t="shared" si="14"/>
        <v/>
      </c>
      <c r="B864" s="18"/>
      <c r="C864" s="18"/>
      <c r="D864" s="18"/>
      <c r="E864" s="18"/>
      <c r="F864" s="18"/>
      <c r="G864" s="18"/>
      <c r="H864" s="18"/>
      <c r="I864" s="18"/>
      <c r="J864" s="18"/>
      <c r="K864" s="18"/>
    </row>
    <row r="865" spans="1:11">
      <c r="A865" s="18" t="str">
        <f t="shared" si="14"/>
        <v/>
      </c>
      <c r="B865" s="18"/>
      <c r="C865" s="18"/>
      <c r="D865" s="18"/>
      <c r="E865" s="18"/>
      <c r="F865" s="18"/>
      <c r="G865" s="18"/>
      <c r="H865" s="18"/>
      <c r="I865" s="18"/>
      <c r="J865" s="18"/>
      <c r="K865" s="18"/>
    </row>
    <row r="866" spans="1:11">
      <c r="A866" s="18" t="str">
        <f t="shared" si="14"/>
        <v/>
      </c>
      <c r="B866" s="18"/>
      <c r="C866" s="18"/>
      <c r="D866" s="18"/>
      <c r="E866" s="18"/>
      <c r="F866" s="18"/>
      <c r="G866" s="18"/>
      <c r="H866" s="18"/>
      <c r="I866" s="18"/>
      <c r="J866" s="18"/>
      <c r="K866" s="18"/>
    </row>
    <row r="867" spans="1:11">
      <c r="A867" s="18" t="str">
        <f t="shared" si="14"/>
        <v/>
      </c>
      <c r="B867" s="18"/>
      <c r="C867" s="18"/>
      <c r="D867" s="18"/>
      <c r="E867" s="18"/>
      <c r="F867" s="18"/>
      <c r="G867" s="18"/>
      <c r="H867" s="18"/>
      <c r="I867" s="18"/>
      <c r="J867" s="18"/>
      <c r="K867" s="18"/>
    </row>
    <row r="868" spans="1:11">
      <c r="A868" s="18" t="str">
        <f t="shared" si="14"/>
        <v/>
      </c>
      <c r="B868" s="18"/>
      <c r="C868" s="18"/>
      <c r="D868" s="18"/>
      <c r="E868" s="18"/>
      <c r="F868" s="18"/>
      <c r="G868" s="18"/>
      <c r="H868" s="18"/>
      <c r="I868" s="18"/>
      <c r="J868" s="18"/>
      <c r="K868" s="18"/>
    </row>
    <row r="869" spans="1:11">
      <c r="A869" s="18" t="str">
        <f t="shared" si="14"/>
        <v/>
      </c>
      <c r="B869" s="18"/>
      <c r="C869" s="18"/>
      <c r="D869" s="18"/>
      <c r="E869" s="18"/>
      <c r="F869" s="18"/>
      <c r="G869" s="18"/>
      <c r="H869" s="18"/>
      <c r="I869" s="18"/>
      <c r="J869" s="18"/>
      <c r="K869" s="18"/>
    </row>
    <row r="870" spans="1:11">
      <c r="A870" s="18" t="str">
        <f t="shared" si="14"/>
        <v/>
      </c>
      <c r="B870" s="18"/>
      <c r="C870" s="18"/>
      <c r="D870" s="18"/>
      <c r="E870" s="18"/>
      <c r="F870" s="18"/>
      <c r="G870" s="18"/>
      <c r="H870" s="18"/>
      <c r="I870" s="18"/>
      <c r="J870" s="18"/>
      <c r="K870" s="18"/>
    </row>
    <row r="871" spans="1:11">
      <c r="A871" s="18" t="str">
        <f t="shared" si="14"/>
        <v/>
      </c>
      <c r="B871" s="18"/>
      <c r="C871" s="18"/>
      <c r="D871" s="18"/>
      <c r="E871" s="18"/>
      <c r="F871" s="18"/>
      <c r="G871" s="18"/>
      <c r="H871" s="18"/>
      <c r="I871" s="18"/>
      <c r="J871" s="18"/>
      <c r="K871" s="18"/>
    </row>
    <row r="872" spans="1:11">
      <c r="A872" s="18" t="str">
        <f t="shared" si="14"/>
        <v/>
      </c>
      <c r="B872" s="18"/>
      <c r="C872" s="18"/>
      <c r="D872" s="18"/>
      <c r="E872" s="18"/>
      <c r="F872" s="18"/>
      <c r="G872" s="18"/>
      <c r="H872" s="18"/>
      <c r="I872" s="18"/>
      <c r="J872" s="18"/>
      <c r="K872" s="18"/>
    </row>
    <row r="873" spans="1:11">
      <c r="A873" s="18" t="str">
        <f t="shared" si="14"/>
        <v/>
      </c>
      <c r="B873" s="18"/>
      <c r="C873" s="18"/>
      <c r="D873" s="18"/>
      <c r="E873" s="18"/>
      <c r="F873" s="18"/>
      <c r="G873" s="18"/>
      <c r="H873" s="18"/>
      <c r="I873" s="18"/>
      <c r="J873" s="18"/>
      <c r="K873" s="18"/>
    </row>
    <row r="874" spans="1:11">
      <c r="A874" s="18" t="str">
        <f t="shared" si="14"/>
        <v/>
      </c>
      <c r="B874" s="18"/>
      <c r="C874" s="18"/>
      <c r="D874" s="18"/>
      <c r="E874" s="18"/>
      <c r="F874" s="18"/>
      <c r="G874" s="18"/>
      <c r="H874" s="18"/>
      <c r="I874" s="18"/>
      <c r="J874" s="18"/>
      <c r="K874" s="18"/>
    </row>
    <row r="875" spans="1:11">
      <c r="A875" s="18" t="str">
        <f t="shared" si="14"/>
        <v/>
      </c>
      <c r="B875" s="18"/>
      <c r="C875" s="18"/>
      <c r="D875" s="18"/>
      <c r="E875" s="18"/>
      <c r="F875" s="18"/>
      <c r="G875" s="18"/>
      <c r="H875" s="18"/>
      <c r="I875" s="18"/>
      <c r="J875" s="18"/>
      <c r="K875" s="18"/>
    </row>
    <row r="876" spans="1:11">
      <c r="A876" s="18" t="str">
        <f t="shared" si="14"/>
        <v/>
      </c>
      <c r="B876" s="18"/>
      <c r="C876" s="18"/>
      <c r="D876" s="18"/>
      <c r="E876" s="18"/>
      <c r="F876" s="18"/>
      <c r="G876" s="18"/>
      <c r="H876" s="18"/>
      <c r="I876" s="18"/>
      <c r="J876" s="18"/>
      <c r="K876" s="18"/>
    </row>
    <row r="877" spans="1:11">
      <c r="A877" s="18" t="str">
        <f t="shared" si="14"/>
        <v/>
      </c>
      <c r="B877" s="18"/>
      <c r="C877" s="18"/>
      <c r="D877" s="18"/>
      <c r="E877" s="18"/>
      <c r="F877" s="18"/>
      <c r="G877" s="18"/>
      <c r="H877" s="18"/>
      <c r="I877" s="18"/>
      <c r="J877" s="18"/>
      <c r="K877" s="18"/>
    </row>
    <row r="878" spans="1:11">
      <c r="A878" s="18" t="str">
        <f t="shared" si="14"/>
        <v/>
      </c>
      <c r="B878" s="18"/>
      <c r="C878" s="18"/>
      <c r="D878" s="18"/>
      <c r="E878" s="18"/>
      <c r="F878" s="18"/>
      <c r="G878" s="18"/>
      <c r="H878" s="18"/>
      <c r="I878" s="18"/>
      <c r="J878" s="18"/>
      <c r="K878" s="18"/>
    </row>
    <row r="879" spans="1:11">
      <c r="A879" s="18" t="str">
        <f t="shared" si="14"/>
        <v/>
      </c>
      <c r="B879" s="18"/>
      <c r="C879" s="18"/>
      <c r="D879" s="18"/>
      <c r="E879" s="18"/>
      <c r="F879" s="18"/>
      <c r="G879" s="18"/>
      <c r="H879" s="18"/>
      <c r="I879" s="18"/>
      <c r="J879" s="18"/>
      <c r="K879" s="18"/>
    </row>
    <row r="880" spans="1:11">
      <c r="A880" s="18" t="str">
        <f t="shared" si="14"/>
        <v/>
      </c>
      <c r="B880" s="18"/>
      <c r="C880" s="18"/>
      <c r="D880" s="18"/>
      <c r="E880" s="18"/>
      <c r="F880" s="18"/>
      <c r="G880" s="18"/>
      <c r="H880" s="18"/>
      <c r="I880" s="18"/>
      <c r="J880" s="18"/>
      <c r="K880" s="18"/>
    </row>
    <row r="881" spans="1:11">
      <c r="A881" s="18" t="str">
        <f t="shared" si="14"/>
        <v/>
      </c>
      <c r="B881" s="18"/>
      <c r="C881" s="18"/>
      <c r="D881" s="18"/>
      <c r="E881" s="18"/>
      <c r="F881" s="18"/>
      <c r="G881" s="18"/>
      <c r="H881" s="18"/>
      <c r="I881" s="18"/>
      <c r="J881" s="18"/>
      <c r="K881" s="18"/>
    </row>
    <row r="882" spans="1:11">
      <c r="A882" s="18" t="str">
        <f t="shared" si="14"/>
        <v/>
      </c>
      <c r="B882" s="18"/>
      <c r="C882" s="18"/>
      <c r="D882" s="18"/>
      <c r="E882" s="18"/>
      <c r="F882" s="18"/>
      <c r="G882" s="18"/>
      <c r="H882" s="18"/>
      <c r="I882" s="18"/>
      <c r="J882" s="18"/>
      <c r="K882" s="18"/>
    </row>
    <row r="883" spans="1:11">
      <c r="A883" s="18" t="str">
        <f t="shared" si="14"/>
        <v/>
      </c>
      <c r="B883" s="18"/>
      <c r="C883" s="18"/>
      <c r="D883" s="18"/>
      <c r="E883" s="18"/>
      <c r="F883" s="18"/>
      <c r="G883" s="18"/>
      <c r="H883" s="18"/>
      <c r="I883" s="18"/>
      <c r="J883" s="18"/>
      <c r="K883" s="18"/>
    </row>
    <row r="884" spans="1:11">
      <c r="A884" s="18" t="str">
        <f t="shared" si="14"/>
        <v/>
      </c>
      <c r="B884" s="18"/>
      <c r="C884" s="18"/>
      <c r="D884" s="18"/>
      <c r="E884" s="18"/>
      <c r="F884" s="18"/>
      <c r="G884" s="18"/>
      <c r="H884" s="18"/>
      <c r="I884" s="18"/>
      <c r="J884" s="18"/>
      <c r="K884" s="18"/>
    </row>
    <row r="885" spans="1:11">
      <c r="A885" s="18" t="str">
        <f t="shared" si="14"/>
        <v/>
      </c>
      <c r="B885" s="18"/>
      <c r="C885" s="18"/>
      <c r="D885" s="18"/>
      <c r="E885" s="18"/>
      <c r="F885" s="18"/>
      <c r="G885" s="18"/>
      <c r="H885" s="18"/>
      <c r="I885" s="18"/>
      <c r="J885" s="18"/>
      <c r="K885" s="18"/>
    </row>
    <row r="886" spans="1:11">
      <c r="A886" s="18" t="str">
        <f t="shared" si="14"/>
        <v/>
      </c>
      <c r="B886" s="18"/>
      <c r="C886" s="18"/>
      <c r="D886" s="18"/>
      <c r="E886" s="18"/>
      <c r="F886" s="18"/>
      <c r="G886" s="18"/>
      <c r="H886" s="18"/>
      <c r="I886" s="18"/>
      <c r="J886" s="18"/>
      <c r="K886" s="18"/>
    </row>
    <row r="887" spans="1:11">
      <c r="A887" s="18" t="str">
        <f t="shared" si="14"/>
        <v/>
      </c>
      <c r="B887" s="18"/>
      <c r="C887" s="18"/>
      <c r="D887" s="18"/>
      <c r="E887" s="18"/>
      <c r="F887" s="18"/>
      <c r="G887" s="18"/>
      <c r="H887" s="18"/>
      <c r="I887" s="18"/>
      <c r="J887" s="18"/>
      <c r="K887" s="18"/>
    </row>
    <row r="888" spans="1:11">
      <c r="A888" s="18" t="str">
        <f t="shared" si="14"/>
        <v/>
      </c>
      <c r="B888" s="18"/>
      <c r="C888" s="18"/>
      <c r="D888" s="18"/>
      <c r="E888" s="18"/>
      <c r="F888" s="18"/>
      <c r="G888" s="18"/>
      <c r="H888" s="18"/>
      <c r="I888" s="18"/>
      <c r="J888" s="18"/>
      <c r="K888" s="18"/>
    </row>
    <row r="889" spans="1:11">
      <c r="A889" s="18" t="str">
        <f t="shared" si="14"/>
        <v/>
      </c>
      <c r="B889" s="18"/>
      <c r="C889" s="18"/>
      <c r="D889" s="18"/>
      <c r="E889" s="18"/>
      <c r="F889" s="18"/>
      <c r="G889" s="18"/>
      <c r="H889" s="18"/>
      <c r="I889" s="18"/>
      <c r="J889" s="18"/>
      <c r="K889" s="18"/>
    </row>
    <row r="890" spans="1:11">
      <c r="A890" s="18" t="str">
        <f t="shared" si="14"/>
        <v/>
      </c>
      <c r="B890" s="18"/>
      <c r="C890" s="18"/>
      <c r="D890" s="18"/>
      <c r="E890" s="18"/>
      <c r="F890" s="18"/>
      <c r="G890" s="18"/>
      <c r="H890" s="18"/>
      <c r="I890" s="18"/>
      <c r="J890" s="18"/>
      <c r="K890" s="18"/>
    </row>
    <row r="891" spans="1:11">
      <c r="A891" s="18" t="str">
        <f t="shared" si="14"/>
        <v/>
      </c>
      <c r="B891" s="18"/>
      <c r="C891" s="18"/>
      <c r="D891" s="18"/>
      <c r="E891" s="18"/>
      <c r="F891" s="18"/>
      <c r="G891" s="18"/>
      <c r="H891" s="18"/>
      <c r="I891" s="18"/>
      <c r="J891" s="18"/>
      <c r="K891" s="18"/>
    </row>
    <row r="892" spans="1:11">
      <c r="A892" s="18" t="str">
        <f t="shared" si="14"/>
        <v/>
      </c>
      <c r="B892" s="18"/>
      <c r="C892" s="18"/>
      <c r="D892" s="18"/>
      <c r="E892" s="18"/>
      <c r="F892" s="18"/>
      <c r="G892" s="18"/>
      <c r="H892" s="18"/>
      <c r="I892" s="18"/>
      <c r="J892" s="18"/>
      <c r="K892" s="18"/>
    </row>
    <row r="893" spans="1:11">
      <c r="A893" s="18" t="str">
        <f t="shared" si="14"/>
        <v/>
      </c>
      <c r="B893" s="18"/>
      <c r="C893" s="18"/>
      <c r="D893" s="18"/>
      <c r="E893" s="18"/>
      <c r="F893" s="18"/>
      <c r="G893" s="18"/>
      <c r="H893" s="18"/>
      <c r="I893" s="18"/>
      <c r="J893" s="18"/>
      <c r="K893" s="18"/>
    </row>
    <row r="894" spans="1:11">
      <c r="A894" s="18" t="str">
        <f t="shared" si="14"/>
        <v/>
      </c>
      <c r="B894" s="18"/>
      <c r="C894" s="18"/>
      <c r="D894" s="18"/>
      <c r="E894" s="18"/>
      <c r="F894" s="18"/>
      <c r="G894" s="18"/>
      <c r="H894" s="18"/>
      <c r="I894" s="18"/>
      <c r="J894" s="18"/>
      <c r="K894" s="18"/>
    </row>
    <row r="895" spans="1:11">
      <c r="A895" s="18" t="str">
        <f t="shared" si="14"/>
        <v/>
      </c>
      <c r="B895" s="18"/>
      <c r="C895" s="18"/>
      <c r="D895" s="18"/>
      <c r="E895" s="18"/>
      <c r="F895" s="18"/>
      <c r="G895" s="18"/>
      <c r="H895" s="18"/>
      <c r="I895" s="18"/>
      <c r="J895" s="18"/>
      <c r="K895" s="18"/>
    </row>
    <row r="896" spans="1:11">
      <c r="A896" s="18" t="str">
        <f t="shared" si="14"/>
        <v/>
      </c>
      <c r="B896" s="18"/>
      <c r="C896" s="18"/>
      <c r="D896" s="18"/>
      <c r="E896" s="18"/>
      <c r="F896" s="18"/>
      <c r="G896" s="18"/>
      <c r="H896" s="18"/>
      <c r="I896" s="18"/>
      <c r="J896" s="18"/>
      <c r="K896" s="18"/>
    </row>
    <row r="897" spans="1:11">
      <c r="A897" s="18" t="str">
        <f t="shared" ref="A897:A960" si="15">MID($C$1,ROW(),1)</f>
        <v/>
      </c>
      <c r="B897" s="18"/>
      <c r="C897" s="18"/>
      <c r="D897" s="18"/>
      <c r="E897" s="18"/>
      <c r="F897" s="18"/>
      <c r="G897" s="18"/>
      <c r="H897" s="18"/>
      <c r="I897" s="18"/>
      <c r="J897" s="18"/>
      <c r="K897" s="18"/>
    </row>
    <row r="898" spans="1:11">
      <c r="A898" s="18" t="str">
        <f t="shared" si="15"/>
        <v/>
      </c>
      <c r="B898" s="18"/>
      <c r="C898" s="18"/>
      <c r="D898" s="18"/>
      <c r="E898" s="18"/>
      <c r="F898" s="18"/>
      <c r="G898" s="18"/>
      <c r="H898" s="18"/>
      <c r="I898" s="18"/>
      <c r="J898" s="18"/>
      <c r="K898" s="18"/>
    </row>
    <row r="899" spans="1:11">
      <c r="A899" s="18" t="str">
        <f t="shared" si="15"/>
        <v/>
      </c>
      <c r="B899" s="18"/>
      <c r="C899" s="18"/>
      <c r="D899" s="18"/>
      <c r="E899" s="18"/>
      <c r="F899" s="18"/>
      <c r="G899" s="18"/>
      <c r="H899" s="18"/>
      <c r="I899" s="18"/>
      <c r="J899" s="18"/>
      <c r="K899" s="18"/>
    </row>
    <row r="900" spans="1:11">
      <c r="A900" s="18" t="str">
        <f t="shared" si="15"/>
        <v/>
      </c>
      <c r="B900" s="18"/>
      <c r="C900" s="18"/>
      <c r="D900" s="18"/>
      <c r="E900" s="18"/>
      <c r="F900" s="18"/>
      <c r="G900" s="18"/>
      <c r="H900" s="18"/>
      <c r="I900" s="18"/>
      <c r="J900" s="18"/>
      <c r="K900" s="18"/>
    </row>
    <row r="901" spans="1:11">
      <c r="A901" s="18" t="str">
        <f t="shared" si="15"/>
        <v/>
      </c>
      <c r="B901" s="18"/>
      <c r="C901" s="18"/>
      <c r="D901" s="18"/>
      <c r="E901" s="18"/>
      <c r="F901" s="18"/>
      <c r="G901" s="18"/>
      <c r="H901" s="18"/>
      <c r="I901" s="18"/>
      <c r="J901" s="18"/>
      <c r="K901" s="18"/>
    </row>
    <row r="902" spans="1:11">
      <c r="A902" s="18" t="str">
        <f t="shared" si="15"/>
        <v/>
      </c>
      <c r="B902" s="18"/>
      <c r="C902" s="18"/>
      <c r="D902" s="18"/>
      <c r="E902" s="18"/>
      <c r="F902" s="18"/>
      <c r="G902" s="18"/>
      <c r="H902" s="18"/>
      <c r="I902" s="18"/>
      <c r="J902" s="18"/>
      <c r="K902" s="18"/>
    </row>
    <row r="903" spans="1:11">
      <c r="A903" s="18" t="str">
        <f t="shared" si="15"/>
        <v/>
      </c>
      <c r="B903" s="18"/>
      <c r="C903" s="18"/>
      <c r="D903" s="18"/>
      <c r="E903" s="18"/>
      <c r="F903" s="18"/>
      <c r="G903" s="18"/>
      <c r="H903" s="18"/>
      <c r="I903" s="18"/>
      <c r="J903" s="18"/>
      <c r="K903" s="18"/>
    </row>
    <row r="904" spans="1:11">
      <c r="A904" s="18" t="str">
        <f t="shared" si="15"/>
        <v/>
      </c>
      <c r="B904" s="18"/>
      <c r="C904" s="18"/>
      <c r="D904" s="18"/>
      <c r="E904" s="18"/>
      <c r="F904" s="18"/>
      <c r="G904" s="18"/>
      <c r="H904" s="18"/>
      <c r="I904" s="18"/>
      <c r="J904" s="18"/>
      <c r="K904" s="18"/>
    </row>
    <row r="905" spans="1:11">
      <c r="A905" s="18" t="str">
        <f t="shared" si="15"/>
        <v/>
      </c>
      <c r="B905" s="18"/>
      <c r="C905" s="18"/>
      <c r="D905" s="18"/>
      <c r="E905" s="18"/>
      <c r="F905" s="18"/>
      <c r="G905" s="18"/>
      <c r="H905" s="18"/>
      <c r="I905" s="18"/>
      <c r="J905" s="18"/>
      <c r="K905" s="18"/>
    </row>
    <row r="906" spans="1:11">
      <c r="A906" s="18" t="str">
        <f t="shared" si="15"/>
        <v/>
      </c>
      <c r="B906" s="18"/>
      <c r="C906" s="18"/>
      <c r="D906" s="18"/>
      <c r="E906" s="18"/>
      <c r="F906" s="18"/>
      <c r="G906" s="18"/>
      <c r="H906" s="18"/>
      <c r="I906" s="18"/>
      <c r="J906" s="18"/>
      <c r="K906" s="18"/>
    </row>
    <row r="907" spans="1:11">
      <c r="A907" s="18" t="str">
        <f t="shared" si="15"/>
        <v/>
      </c>
      <c r="B907" s="18"/>
      <c r="C907" s="18"/>
      <c r="D907" s="18"/>
      <c r="E907" s="18"/>
      <c r="F907" s="18"/>
      <c r="G907" s="18"/>
      <c r="H907" s="18"/>
      <c r="I907" s="18"/>
      <c r="J907" s="18"/>
      <c r="K907" s="18"/>
    </row>
    <row r="908" spans="1:11">
      <c r="A908" s="18" t="str">
        <f t="shared" si="15"/>
        <v/>
      </c>
      <c r="B908" s="18"/>
      <c r="C908" s="18"/>
      <c r="D908" s="18"/>
      <c r="E908" s="18"/>
      <c r="F908" s="18"/>
      <c r="G908" s="18"/>
      <c r="H908" s="18"/>
      <c r="I908" s="18"/>
      <c r="J908" s="18"/>
      <c r="K908" s="18"/>
    </row>
    <row r="909" spans="1:11">
      <c r="A909" s="18" t="str">
        <f t="shared" si="15"/>
        <v/>
      </c>
      <c r="B909" s="18"/>
      <c r="C909" s="18"/>
      <c r="D909" s="18"/>
      <c r="E909" s="18"/>
      <c r="F909" s="18"/>
      <c r="G909" s="18"/>
      <c r="H909" s="18"/>
      <c r="I909" s="18"/>
      <c r="J909" s="18"/>
      <c r="K909" s="18"/>
    </row>
    <row r="910" spans="1:11">
      <c r="A910" s="18" t="str">
        <f t="shared" si="15"/>
        <v/>
      </c>
      <c r="B910" s="18"/>
      <c r="C910" s="18"/>
      <c r="D910" s="18"/>
      <c r="E910" s="18"/>
      <c r="F910" s="18"/>
      <c r="G910" s="18"/>
      <c r="H910" s="18"/>
      <c r="I910" s="18"/>
      <c r="J910" s="18"/>
      <c r="K910" s="18"/>
    </row>
    <row r="911" spans="1:11">
      <c r="A911" s="18" t="str">
        <f t="shared" si="15"/>
        <v/>
      </c>
      <c r="B911" s="18"/>
      <c r="C911" s="18"/>
      <c r="D911" s="18"/>
      <c r="E911" s="18"/>
      <c r="F911" s="18"/>
      <c r="G911" s="18"/>
      <c r="H911" s="18"/>
      <c r="I911" s="18"/>
      <c r="J911" s="18"/>
      <c r="K911" s="18"/>
    </row>
    <row r="912" spans="1:11">
      <c r="A912" s="18" t="str">
        <f t="shared" si="15"/>
        <v/>
      </c>
      <c r="B912" s="18"/>
      <c r="C912" s="18"/>
      <c r="D912" s="18"/>
      <c r="E912" s="18"/>
      <c r="F912" s="18"/>
      <c r="G912" s="18"/>
      <c r="H912" s="18"/>
      <c r="I912" s="18"/>
      <c r="J912" s="18"/>
      <c r="K912" s="18"/>
    </row>
    <row r="913" spans="1:11">
      <c r="A913" s="18" t="str">
        <f t="shared" si="15"/>
        <v/>
      </c>
      <c r="B913" s="18"/>
      <c r="C913" s="18"/>
      <c r="D913" s="18"/>
      <c r="E913" s="18"/>
      <c r="F913" s="18"/>
      <c r="G913" s="18"/>
      <c r="H913" s="18"/>
      <c r="I913" s="18"/>
      <c r="J913" s="18"/>
      <c r="K913" s="18"/>
    </row>
    <row r="914" spans="1:11">
      <c r="A914" s="18" t="str">
        <f t="shared" si="15"/>
        <v/>
      </c>
      <c r="B914" s="18"/>
      <c r="C914" s="18"/>
      <c r="D914" s="18"/>
      <c r="E914" s="18"/>
      <c r="F914" s="18"/>
      <c r="G914" s="18"/>
      <c r="H914" s="18"/>
      <c r="I914" s="18"/>
      <c r="J914" s="18"/>
      <c r="K914" s="18"/>
    </row>
    <row r="915" spans="1:11">
      <c r="A915" s="18" t="str">
        <f t="shared" si="15"/>
        <v/>
      </c>
      <c r="B915" s="18"/>
      <c r="C915" s="18"/>
      <c r="D915" s="18"/>
      <c r="E915" s="18"/>
      <c r="F915" s="18"/>
      <c r="G915" s="18"/>
      <c r="H915" s="18"/>
      <c r="I915" s="18"/>
      <c r="J915" s="18"/>
      <c r="K915" s="18"/>
    </row>
    <row r="916" spans="1:11">
      <c r="A916" s="18" t="str">
        <f t="shared" si="15"/>
        <v/>
      </c>
      <c r="B916" s="18"/>
      <c r="C916" s="18"/>
      <c r="D916" s="18"/>
      <c r="E916" s="18"/>
      <c r="F916" s="18"/>
      <c r="G916" s="18"/>
      <c r="H916" s="18"/>
      <c r="I916" s="18"/>
      <c r="J916" s="18"/>
      <c r="K916" s="18"/>
    </row>
    <row r="917" spans="1:11">
      <c r="A917" s="18" t="str">
        <f t="shared" si="15"/>
        <v/>
      </c>
      <c r="B917" s="18"/>
      <c r="C917" s="18"/>
      <c r="D917" s="18"/>
      <c r="E917" s="18"/>
      <c r="F917" s="18"/>
      <c r="G917" s="18"/>
      <c r="H917" s="18"/>
      <c r="I917" s="18"/>
      <c r="J917" s="18"/>
      <c r="K917" s="18"/>
    </row>
    <row r="918" spans="1:11">
      <c r="A918" s="18" t="str">
        <f t="shared" si="15"/>
        <v/>
      </c>
      <c r="B918" s="18"/>
      <c r="C918" s="18"/>
      <c r="D918" s="18"/>
      <c r="E918" s="18"/>
      <c r="F918" s="18"/>
      <c r="G918" s="18"/>
      <c r="H918" s="18"/>
      <c r="I918" s="18"/>
      <c r="J918" s="18"/>
      <c r="K918" s="18"/>
    </row>
    <row r="919" spans="1:11">
      <c r="A919" s="18" t="str">
        <f t="shared" si="15"/>
        <v/>
      </c>
      <c r="B919" s="18"/>
      <c r="C919" s="18"/>
      <c r="D919" s="18"/>
      <c r="E919" s="18"/>
      <c r="F919" s="18"/>
      <c r="G919" s="18"/>
      <c r="H919" s="18"/>
      <c r="I919" s="18"/>
      <c r="J919" s="18"/>
      <c r="K919" s="18"/>
    </row>
    <row r="920" spans="1:11">
      <c r="A920" s="18" t="str">
        <f t="shared" si="15"/>
        <v/>
      </c>
      <c r="B920" s="18"/>
      <c r="C920" s="18"/>
      <c r="D920" s="18"/>
      <c r="E920" s="18"/>
      <c r="F920" s="18"/>
      <c r="G920" s="18"/>
      <c r="H920" s="18"/>
      <c r="I920" s="18"/>
      <c r="J920" s="18"/>
      <c r="K920" s="18"/>
    </row>
    <row r="921" spans="1:11">
      <c r="A921" s="18" t="str">
        <f t="shared" si="15"/>
        <v/>
      </c>
      <c r="B921" s="18"/>
      <c r="C921" s="18"/>
      <c r="D921" s="18"/>
      <c r="E921" s="18"/>
      <c r="F921" s="18"/>
      <c r="G921" s="18"/>
      <c r="H921" s="18"/>
      <c r="I921" s="18"/>
      <c r="J921" s="18"/>
      <c r="K921" s="18"/>
    </row>
    <row r="922" spans="1:11">
      <c r="A922" s="18" t="str">
        <f t="shared" si="15"/>
        <v/>
      </c>
      <c r="B922" s="18"/>
      <c r="C922" s="18"/>
      <c r="D922" s="18"/>
      <c r="E922" s="18"/>
      <c r="F922" s="18"/>
      <c r="G922" s="18"/>
      <c r="H922" s="18"/>
      <c r="I922" s="18"/>
      <c r="J922" s="18"/>
      <c r="K922" s="18"/>
    </row>
    <row r="923" spans="1:11">
      <c r="A923" s="18" t="str">
        <f t="shared" si="15"/>
        <v/>
      </c>
      <c r="B923" s="18"/>
      <c r="C923" s="18"/>
      <c r="D923" s="18"/>
      <c r="E923" s="18"/>
      <c r="F923" s="18"/>
      <c r="G923" s="18"/>
      <c r="H923" s="18"/>
      <c r="I923" s="18"/>
      <c r="J923" s="18"/>
      <c r="K923" s="18"/>
    </row>
    <row r="924" spans="1:11">
      <c r="A924" s="18" t="str">
        <f t="shared" si="15"/>
        <v/>
      </c>
      <c r="B924" s="18"/>
      <c r="C924" s="18"/>
      <c r="D924" s="18"/>
      <c r="E924" s="18"/>
      <c r="F924" s="18"/>
      <c r="G924" s="18"/>
      <c r="H924" s="18"/>
      <c r="I924" s="18"/>
      <c r="J924" s="18"/>
      <c r="K924" s="18"/>
    </row>
    <row r="925" spans="1:11">
      <c r="A925" s="18" t="str">
        <f t="shared" si="15"/>
        <v/>
      </c>
      <c r="B925" s="18"/>
      <c r="C925" s="18"/>
      <c r="D925" s="18"/>
      <c r="E925" s="18"/>
      <c r="F925" s="18"/>
      <c r="G925" s="18"/>
      <c r="H925" s="18"/>
      <c r="I925" s="18"/>
      <c r="J925" s="18"/>
      <c r="K925" s="18"/>
    </row>
    <row r="926" spans="1:11">
      <c r="A926" s="18" t="str">
        <f t="shared" si="15"/>
        <v/>
      </c>
      <c r="B926" s="18"/>
      <c r="C926" s="18"/>
      <c r="D926" s="18"/>
      <c r="E926" s="18"/>
      <c r="F926" s="18"/>
      <c r="G926" s="18"/>
      <c r="H926" s="18"/>
      <c r="I926" s="18"/>
      <c r="J926" s="18"/>
      <c r="K926" s="18"/>
    </row>
    <row r="927" spans="1:11">
      <c r="A927" s="18" t="str">
        <f t="shared" si="15"/>
        <v/>
      </c>
      <c r="B927" s="18"/>
      <c r="C927" s="18"/>
      <c r="D927" s="18"/>
      <c r="E927" s="18"/>
      <c r="F927" s="18"/>
      <c r="G927" s="18"/>
      <c r="H927" s="18"/>
      <c r="I927" s="18"/>
      <c r="J927" s="18"/>
      <c r="K927" s="18"/>
    </row>
    <row r="928" spans="1:11">
      <c r="A928" s="18" t="str">
        <f t="shared" si="15"/>
        <v/>
      </c>
      <c r="B928" s="18"/>
      <c r="C928" s="18"/>
      <c r="D928" s="18"/>
      <c r="E928" s="18"/>
      <c r="F928" s="18"/>
      <c r="G928" s="18"/>
      <c r="H928" s="18"/>
      <c r="I928" s="18"/>
      <c r="J928" s="18"/>
      <c r="K928" s="18"/>
    </row>
    <row r="929" spans="1:11">
      <c r="A929" s="18" t="str">
        <f t="shared" si="15"/>
        <v/>
      </c>
      <c r="B929" s="18"/>
      <c r="C929" s="18"/>
      <c r="D929" s="18"/>
      <c r="E929" s="18"/>
      <c r="F929" s="18"/>
      <c r="G929" s="18"/>
      <c r="H929" s="18"/>
      <c r="I929" s="18"/>
      <c r="J929" s="18"/>
      <c r="K929" s="18"/>
    </row>
    <row r="930" spans="1:11">
      <c r="A930" s="18" t="str">
        <f t="shared" si="15"/>
        <v/>
      </c>
      <c r="B930" s="18"/>
      <c r="C930" s="18"/>
      <c r="D930" s="18"/>
      <c r="E930" s="18"/>
      <c r="F930" s="18"/>
      <c r="G930" s="18"/>
      <c r="H930" s="18"/>
      <c r="I930" s="18"/>
      <c r="J930" s="18"/>
      <c r="K930" s="18"/>
    </row>
    <row r="931" spans="1:11">
      <c r="A931" s="18" t="str">
        <f t="shared" si="15"/>
        <v/>
      </c>
      <c r="B931" s="18"/>
      <c r="C931" s="18"/>
      <c r="D931" s="18"/>
      <c r="E931" s="18"/>
      <c r="F931" s="18"/>
      <c r="G931" s="18"/>
      <c r="H931" s="18"/>
      <c r="I931" s="18"/>
      <c r="J931" s="18"/>
      <c r="K931" s="18"/>
    </row>
    <row r="932" spans="1:11">
      <c r="A932" s="18" t="str">
        <f t="shared" si="15"/>
        <v/>
      </c>
      <c r="B932" s="18"/>
      <c r="C932" s="18"/>
      <c r="D932" s="18"/>
      <c r="E932" s="18"/>
      <c r="F932" s="18"/>
      <c r="G932" s="18"/>
      <c r="H932" s="18"/>
      <c r="I932" s="18"/>
      <c r="J932" s="18"/>
      <c r="K932" s="18"/>
    </row>
    <row r="933" spans="1:11">
      <c r="A933" s="18" t="str">
        <f t="shared" si="15"/>
        <v/>
      </c>
      <c r="B933" s="18"/>
      <c r="C933" s="18"/>
      <c r="D933" s="18"/>
      <c r="E933" s="18"/>
      <c r="F933" s="18"/>
      <c r="G933" s="18"/>
      <c r="H933" s="18"/>
      <c r="I933" s="18"/>
      <c r="J933" s="18"/>
      <c r="K933" s="18"/>
    </row>
    <row r="934" spans="1:11">
      <c r="A934" s="18" t="str">
        <f t="shared" si="15"/>
        <v/>
      </c>
      <c r="B934" s="18"/>
      <c r="C934" s="18"/>
      <c r="D934" s="18"/>
      <c r="E934" s="18"/>
      <c r="F934" s="18"/>
      <c r="G934" s="18"/>
      <c r="H934" s="18"/>
      <c r="I934" s="18"/>
      <c r="J934" s="18"/>
      <c r="K934" s="18"/>
    </row>
    <row r="935" spans="1:11">
      <c r="A935" s="18" t="str">
        <f t="shared" si="15"/>
        <v/>
      </c>
      <c r="B935" s="18"/>
      <c r="C935" s="18"/>
      <c r="D935" s="18"/>
      <c r="E935" s="18"/>
      <c r="F935" s="18"/>
      <c r="G935" s="18"/>
      <c r="H935" s="18"/>
      <c r="I935" s="18"/>
      <c r="J935" s="18"/>
      <c r="K935" s="18"/>
    </row>
    <row r="936" spans="1:11">
      <c r="A936" s="18" t="str">
        <f t="shared" si="15"/>
        <v/>
      </c>
      <c r="B936" s="18"/>
      <c r="C936" s="18"/>
      <c r="D936" s="18"/>
      <c r="E936" s="18"/>
      <c r="F936" s="18"/>
      <c r="G936" s="18"/>
      <c r="H936" s="18"/>
      <c r="I936" s="18"/>
      <c r="J936" s="18"/>
      <c r="K936" s="18"/>
    </row>
    <row r="937" spans="1:11">
      <c r="A937" s="18" t="str">
        <f t="shared" si="15"/>
        <v/>
      </c>
      <c r="B937" s="18"/>
      <c r="C937" s="18"/>
      <c r="D937" s="18"/>
      <c r="E937" s="18"/>
      <c r="F937" s="18"/>
      <c r="G937" s="18"/>
      <c r="H937" s="18"/>
      <c r="I937" s="18"/>
      <c r="J937" s="18"/>
      <c r="K937" s="18"/>
    </row>
    <row r="938" spans="1:11">
      <c r="A938" s="18" t="str">
        <f t="shared" si="15"/>
        <v/>
      </c>
      <c r="B938" s="18"/>
      <c r="C938" s="18"/>
      <c r="D938" s="18"/>
      <c r="E938" s="18"/>
      <c r="F938" s="18"/>
      <c r="G938" s="18"/>
      <c r="H938" s="18"/>
      <c r="I938" s="18"/>
      <c r="J938" s="18"/>
      <c r="K938" s="18"/>
    </row>
    <row r="939" spans="1:11">
      <c r="A939" s="18" t="str">
        <f t="shared" si="15"/>
        <v/>
      </c>
      <c r="B939" s="18"/>
      <c r="C939" s="18"/>
      <c r="D939" s="18"/>
      <c r="E939" s="18"/>
      <c r="F939" s="18"/>
      <c r="G939" s="18"/>
      <c r="H939" s="18"/>
      <c r="I939" s="18"/>
      <c r="J939" s="18"/>
      <c r="K939" s="18"/>
    </row>
    <row r="940" spans="1:11">
      <c r="A940" s="18" t="str">
        <f t="shared" si="15"/>
        <v/>
      </c>
      <c r="B940" s="18"/>
      <c r="C940" s="18"/>
      <c r="D940" s="18"/>
      <c r="E940" s="18"/>
      <c r="F940" s="18"/>
      <c r="G940" s="18"/>
      <c r="H940" s="18"/>
      <c r="I940" s="18"/>
      <c r="J940" s="18"/>
      <c r="K940" s="18"/>
    </row>
    <row r="941" spans="1:11">
      <c r="A941" s="18" t="str">
        <f t="shared" si="15"/>
        <v/>
      </c>
      <c r="B941" s="18"/>
      <c r="C941" s="18"/>
      <c r="D941" s="18"/>
      <c r="E941" s="18"/>
      <c r="F941" s="18"/>
      <c r="G941" s="18"/>
      <c r="H941" s="18"/>
      <c r="I941" s="18"/>
      <c r="J941" s="18"/>
      <c r="K941" s="18"/>
    </row>
    <row r="942" spans="1:11">
      <c r="A942" s="18" t="str">
        <f t="shared" si="15"/>
        <v/>
      </c>
      <c r="B942" s="18"/>
      <c r="C942" s="18"/>
      <c r="D942" s="18"/>
      <c r="E942" s="18"/>
      <c r="F942" s="18"/>
      <c r="G942" s="18"/>
      <c r="H942" s="18"/>
      <c r="I942" s="18"/>
      <c r="J942" s="18"/>
      <c r="K942" s="18"/>
    </row>
    <row r="943" spans="1:11">
      <c r="A943" s="18" t="str">
        <f t="shared" si="15"/>
        <v/>
      </c>
      <c r="B943" s="18"/>
      <c r="C943" s="18"/>
      <c r="D943" s="18"/>
      <c r="E943" s="18"/>
      <c r="F943" s="18"/>
      <c r="G943" s="18"/>
      <c r="H943" s="18"/>
      <c r="I943" s="18"/>
      <c r="J943" s="18"/>
      <c r="K943" s="18"/>
    </row>
    <row r="944" spans="1:11">
      <c r="A944" s="18" t="str">
        <f t="shared" si="15"/>
        <v/>
      </c>
      <c r="B944" s="18"/>
      <c r="C944" s="18"/>
      <c r="D944" s="18"/>
      <c r="E944" s="18"/>
      <c r="F944" s="18"/>
      <c r="G944" s="18"/>
      <c r="H944" s="18"/>
      <c r="I944" s="18"/>
      <c r="J944" s="18"/>
      <c r="K944" s="18"/>
    </row>
    <row r="945" spans="1:11">
      <c r="A945" s="18" t="str">
        <f t="shared" si="15"/>
        <v/>
      </c>
      <c r="B945" s="18"/>
      <c r="C945" s="18"/>
      <c r="D945" s="18"/>
      <c r="E945" s="18"/>
      <c r="F945" s="18"/>
      <c r="G945" s="18"/>
      <c r="H945" s="18"/>
      <c r="I945" s="18"/>
      <c r="J945" s="18"/>
      <c r="K945" s="18"/>
    </row>
    <row r="946" spans="1:11">
      <c r="A946" s="18" t="str">
        <f t="shared" si="15"/>
        <v/>
      </c>
      <c r="B946" s="18"/>
      <c r="C946" s="18"/>
      <c r="D946" s="18"/>
      <c r="E946" s="18"/>
      <c r="F946" s="18"/>
      <c r="G946" s="18"/>
      <c r="H946" s="18"/>
      <c r="I946" s="18"/>
      <c r="J946" s="18"/>
      <c r="K946" s="18"/>
    </row>
    <row r="947" spans="1:11">
      <c r="A947" s="18" t="str">
        <f t="shared" si="15"/>
        <v/>
      </c>
      <c r="B947" s="18"/>
      <c r="C947" s="18"/>
      <c r="D947" s="18"/>
      <c r="E947" s="18"/>
      <c r="F947" s="18"/>
      <c r="G947" s="18"/>
      <c r="H947" s="18"/>
      <c r="I947" s="18"/>
      <c r="J947" s="18"/>
      <c r="K947" s="18"/>
    </row>
    <row r="948" spans="1:11">
      <c r="A948" s="18" t="str">
        <f t="shared" si="15"/>
        <v/>
      </c>
      <c r="B948" s="18"/>
      <c r="C948" s="18"/>
      <c r="D948" s="18"/>
      <c r="E948" s="18"/>
      <c r="F948" s="18"/>
      <c r="G948" s="18"/>
      <c r="H948" s="18"/>
      <c r="I948" s="18"/>
      <c r="J948" s="18"/>
      <c r="K948" s="18"/>
    </row>
    <row r="949" spans="1:11">
      <c r="A949" s="18" t="str">
        <f t="shared" si="15"/>
        <v/>
      </c>
      <c r="B949" s="18"/>
      <c r="C949" s="18"/>
      <c r="D949" s="18"/>
      <c r="E949" s="18"/>
      <c r="F949" s="18"/>
      <c r="G949" s="18"/>
      <c r="H949" s="18"/>
      <c r="I949" s="18"/>
      <c r="J949" s="18"/>
      <c r="K949" s="18"/>
    </row>
    <row r="950" spans="1:11">
      <c r="A950" s="18" t="str">
        <f t="shared" si="15"/>
        <v/>
      </c>
      <c r="B950" s="18"/>
      <c r="C950" s="18"/>
      <c r="D950" s="18"/>
      <c r="E950" s="18"/>
      <c r="F950" s="18"/>
      <c r="G950" s="18"/>
      <c r="H950" s="18"/>
      <c r="I950" s="18"/>
      <c r="J950" s="18"/>
      <c r="K950" s="18"/>
    </row>
    <row r="951" spans="1:11">
      <c r="A951" s="18" t="str">
        <f t="shared" si="15"/>
        <v/>
      </c>
      <c r="B951" s="18"/>
      <c r="C951" s="18"/>
      <c r="D951" s="18"/>
      <c r="E951" s="18"/>
      <c r="F951" s="18"/>
      <c r="G951" s="18"/>
      <c r="H951" s="18"/>
      <c r="I951" s="18"/>
      <c r="J951" s="18"/>
      <c r="K951" s="18"/>
    </row>
    <row r="952" spans="1:11">
      <c r="A952" s="18" t="str">
        <f t="shared" si="15"/>
        <v/>
      </c>
      <c r="B952" s="18"/>
      <c r="C952" s="18"/>
      <c r="D952" s="18"/>
      <c r="E952" s="18"/>
      <c r="F952" s="18"/>
      <c r="G952" s="18"/>
      <c r="H952" s="18"/>
      <c r="I952" s="18"/>
      <c r="J952" s="18"/>
      <c r="K952" s="18"/>
    </row>
    <row r="953" spans="1:11">
      <c r="A953" s="18" t="str">
        <f t="shared" si="15"/>
        <v/>
      </c>
      <c r="B953" s="18"/>
      <c r="C953" s="18"/>
      <c r="D953" s="18"/>
      <c r="E953" s="18"/>
      <c r="F953" s="18"/>
      <c r="G953" s="18"/>
      <c r="H953" s="18"/>
      <c r="I953" s="18"/>
      <c r="J953" s="18"/>
      <c r="K953" s="18"/>
    </row>
    <row r="954" spans="1:11">
      <c r="A954" s="18" t="str">
        <f t="shared" si="15"/>
        <v/>
      </c>
      <c r="B954" s="18"/>
      <c r="C954" s="18"/>
      <c r="D954" s="18"/>
      <c r="E954" s="18"/>
      <c r="F954" s="18"/>
      <c r="G954" s="18"/>
      <c r="H954" s="18"/>
      <c r="I954" s="18"/>
      <c r="J954" s="18"/>
      <c r="K954" s="18"/>
    </row>
    <row r="955" spans="1:11">
      <c r="A955" s="18" t="str">
        <f t="shared" si="15"/>
        <v/>
      </c>
      <c r="B955" s="18"/>
      <c r="C955" s="18"/>
      <c r="D955" s="18"/>
      <c r="E955" s="18"/>
      <c r="F955" s="18"/>
      <c r="G955" s="18"/>
      <c r="H955" s="18"/>
      <c r="I955" s="18"/>
      <c r="J955" s="18"/>
      <c r="K955" s="18"/>
    </row>
    <row r="956" spans="1:11">
      <c r="A956" s="18" t="str">
        <f t="shared" si="15"/>
        <v/>
      </c>
      <c r="B956" s="18"/>
      <c r="C956" s="18"/>
      <c r="D956" s="18"/>
      <c r="E956" s="18"/>
      <c r="F956" s="18"/>
      <c r="G956" s="18"/>
      <c r="H956" s="18"/>
      <c r="I956" s="18"/>
      <c r="J956" s="18"/>
      <c r="K956" s="18"/>
    </row>
    <row r="957" spans="1:11">
      <c r="A957" s="18" t="str">
        <f t="shared" si="15"/>
        <v/>
      </c>
      <c r="B957" s="18"/>
      <c r="C957" s="18"/>
      <c r="D957" s="18"/>
      <c r="E957" s="18"/>
      <c r="F957" s="18"/>
      <c r="G957" s="18"/>
      <c r="H957" s="18"/>
      <c r="I957" s="18"/>
      <c r="J957" s="18"/>
      <c r="K957" s="18"/>
    </row>
    <row r="958" spans="1:11">
      <c r="A958" s="18" t="str">
        <f t="shared" si="15"/>
        <v/>
      </c>
      <c r="B958" s="18"/>
      <c r="C958" s="18"/>
      <c r="D958" s="18"/>
      <c r="E958" s="18"/>
      <c r="F958" s="18"/>
      <c r="G958" s="18"/>
      <c r="H958" s="18"/>
      <c r="I958" s="18"/>
      <c r="J958" s="18"/>
      <c r="K958" s="18"/>
    </row>
    <row r="959" spans="1:11">
      <c r="A959" s="18" t="str">
        <f t="shared" si="15"/>
        <v/>
      </c>
      <c r="B959" s="18"/>
      <c r="C959" s="18"/>
      <c r="D959" s="18"/>
      <c r="E959" s="18"/>
      <c r="F959" s="18"/>
      <c r="G959" s="18"/>
      <c r="H959" s="18"/>
      <c r="I959" s="18"/>
      <c r="J959" s="18"/>
      <c r="K959" s="18"/>
    </row>
    <row r="960" spans="1:11">
      <c r="A960" s="18" t="str">
        <f t="shared" si="15"/>
        <v/>
      </c>
      <c r="B960" s="18"/>
      <c r="C960" s="18"/>
      <c r="D960" s="18"/>
      <c r="E960" s="18"/>
      <c r="F960" s="18"/>
      <c r="G960" s="18"/>
      <c r="H960" s="18"/>
      <c r="I960" s="18"/>
      <c r="J960" s="18"/>
      <c r="K960" s="18"/>
    </row>
    <row r="961" spans="1:11">
      <c r="A961" s="18" t="str">
        <f t="shared" ref="A961:A1024" si="16">MID($C$1,ROW(),1)</f>
        <v/>
      </c>
      <c r="B961" s="18"/>
      <c r="C961" s="18"/>
      <c r="D961" s="18"/>
      <c r="E961" s="18"/>
      <c r="F961" s="18"/>
      <c r="G961" s="18"/>
      <c r="H961" s="18"/>
      <c r="I961" s="18"/>
      <c r="J961" s="18"/>
      <c r="K961" s="18"/>
    </row>
    <row r="962" spans="1:11">
      <c r="A962" s="18" t="str">
        <f t="shared" si="16"/>
        <v/>
      </c>
      <c r="B962" s="18"/>
      <c r="C962" s="18"/>
      <c r="D962" s="18"/>
      <c r="E962" s="18"/>
      <c r="F962" s="18"/>
      <c r="G962" s="18"/>
      <c r="H962" s="18"/>
      <c r="I962" s="18"/>
      <c r="J962" s="18"/>
      <c r="K962" s="18"/>
    </row>
    <row r="963" spans="1:11">
      <c r="A963" s="18" t="str">
        <f t="shared" si="16"/>
        <v/>
      </c>
      <c r="B963" s="18"/>
      <c r="C963" s="18"/>
      <c r="D963" s="18"/>
      <c r="E963" s="18"/>
      <c r="F963" s="18"/>
      <c r="G963" s="18"/>
      <c r="H963" s="18"/>
      <c r="I963" s="18"/>
      <c r="J963" s="18"/>
      <c r="K963" s="18"/>
    </row>
    <row r="964" spans="1:11">
      <c r="A964" s="18" t="str">
        <f t="shared" si="16"/>
        <v/>
      </c>
      <c r="B964" s="18"/>
      <c r="C964" s="18"/>
      <c r="D964" s="18"/>
      <c r="E964" s="18"/>
      <c r="F964" s="18"/>
      <c r="G964" s="18"/>
      <c r="H964" s="18"/>
      <c r="I964" s="18"/>
      <c r="J964" s="18"/>
      <c r="K964" s="18"/>
    </row>
    <row r="965" spans="1:11">
      <c r="A965" s="18" t="str">
        <f t="shared" si="16"/>
        <v/>
      </c>
      <c r="B965" s="18"/>
      <c r="C965" s="18"/>
      <c r="D965" s="18"/>
      <c r="E965" s="18"/>
      <c r="F965" s="18"/>
      <c r="G965" s="18"/>
      <c r="H965" s="18"/>
      <c r="I965" s="18"/>
      <c r="J965" s="18"/>
      <c r="K965" s="18"/>
    </row>
    <row r="966" spans="1:11">
      <c r="A966" s="18" t="str">
        <f t="shared" si="16"/>
        <v/>
      </c>
      <c r="B966" s="18"/>
      <c r="C966" s="18"/>
      <c r="D966" s="18"/>
      <c r="E966" s="18"/>
      <c r="F966" s="18"/>
      <c r="G966" s="18"/>
      <c r="H966" s="18"/>
      <c r="I966" s="18"/>
      <c r="J966" s="18"/>
      <c r="K966" s="18"/>
    </row>
    <row r="967" spans="1:11">
      <c r="A967" s="18" t="str">
        <f t="shared" si="16"/>
        <v/>
      </c>
      <c r="B967" s="18"/>
      <c r="C967" s="18"/>
      <c r="D967" s="18"/>
      <c r="E967" s="18"/>
      <c r="F967" s="18"/>
      <c r="G967" s="18"/>
      <c r="H967" s="18"/>
      <c r="I967" s="18"/>
      <c r="J967" s="18"/>
      <c r="K967" s="18"/>
    </row>
    <row r="968" spans="1:11">
      <c r="A968" s="18" t="str">
        <f t="shared" si="16"/>
        <v/>
      </c>
      <c r="B968" s="18"/>
      <c r="C968" s="18"/>
      <c r="D968" s="18"/>
      <c r="E968" s="18"/>
      <c r="F968" s="18"/>
      <c r="G968" s="18"/>
      <c r="H968" s="18"/>
      <c r="I968" s="18"/>
      <c r="J968" s="18"/>
      <c r="K968" s="18"/>
    </row>
    <row r="969" spans="1:11">
      <c r="A969" s="18" t="str">
        <f t="shared" si="16"/>
        <v/>
      </c>
      <c r="B969" s="18"/>
      <c r="C969" s="18"/>
      <c r="D969" s="18"/>
      <c r="E969" s="18"/>
      <c r="F969" s="18"/>
      <c r="G969" s="18"/>
      <c r="H969" s="18"/>
      <c r="I969" s="18"/>
      <c r="J969" s="18"/>
      <c r="K969" s="18"/>
    </row>
    <row r="970" spans="1:11">
      <c r="A970" s="18" t="str">
        <f t="shared" si="16"/>
        <v/>
      </c>
      <c r="B970" s="18"/>
      <c r="C970" s="18"/>
      <c r="D970" s="18"/>
      <c r="E970" s="18"/>
      <c r="F970" s="18"/>
      <c r="G970" s="18"/>
      <c r="H970" s="18"/>
      <c r="I970" s="18"/>
      <c r="J970" s="18"/>
      <c r="K970" s="18"/>
    </row>
    <row r="971" spans="1:11">
      <c r="A971" s="18" t="str">
        <f t="shared" si="16"/>
        <v/>
      </c>
      <c r="B971" s="18"/>
      <c r="C971" s="18"/>
      <c r="D971" s="18"/>
      <c r="E971" s="18"/>
      <c r="F971" s="18"/>
      <c r="G971" s="18"/>
      <c r="H971" s="18"/>
      <c r="I971" s="18"/>
      <c r="J971" s="18"/>
      <c r="K971" s="18"/>
    </row>
    <row r="972" spans="1:11">
      <c r="A972" s="18" t="str">
        <f t="shared" si="16"/>
        <v/>
      </c>
      <c r="B972" s="18"/>
      <c r="C972" s="18"/>
      <c r="D972" s="18"/>
      <c r="E972" s="18"/>
      <c r="F972" s="18"/>
      <c r="G972" s="18"/>
      <c r="H972" s="18"/>
      <c r="I972" s="18"/>
      <c r="J972" s="18"/>
      <c r="K972" s="18"/>
    </row>
    <row r="973" spans="1:11">
      <c r="A973" s="18" t="str">
        <f t="shared" si="16"/>
        <v/>
      </c>
      <c r="B973" s="18"/>
      <c r="C973" s="18"/>
      <c r="D973" s="18"/>
      <c r="E973" s="18"/>
      <c r="F973" s="18"/>
      <c r="G973" s="18"/>
      <c r="H973" s="18"/>
      <c r="I973" s="18"/>
      <c r="J973" s="18"/>
      <c r="K973" s="18"/>
    </row>
    <row r="974" spans="1:11">
      <c r="A974" s="18" t="str">
        <f t="shared" si="16"/>
        <v/>
      </c>
      <c r="B974" s="18"/>
      <c r="C974" s="18"/>
      <c r="D974" s="18"/>
      <c r="E974" s="18"/>
      <c r="F974" s="18"/>
      <c r="G974" s="18"/>
      <c r="H974" s="18"/>
      <c r="I974" s="18"/>
      <c r="J974" s="18"/>
      <c r="K974" s="18"/>
    </row>
    <row r="975" spans="1:11">
      <c r="A975" s="18" t="str">
        <f t="shared" si="16"/>
        <v/>
      </c>
      <c r="B975" s="18"/>
      <c r="C975" s="18"/>
      <c r="D975" s="18"/>
      <c r="E975" s="18"/>
      <c r="F975" s="18"/>
      <c r="G975" s="18"/>
      <c r="H975" s="18"/>
      <c r="I975" s="18"/>
      <c r="J975" s="18"/>
      <c r="K975" s="18"/>
    </row>
    <row r="976" spans="1:11">
      <c r="A976" s="18" t="str">
        <f t="shared" si="16"/>
        <v/>
      </c>
      <c r="B976" s="18"/>
      <c r="C976" s="18"/>
      <c r="D976" s="18"/>
      <c r="E976" s="18"/>
      <c r="F976" s="18"/>
      <c r="G976" s="18"/>
      <c r="H976" s="18"/>
      <c r="I976" s="18"/>
      <c r="J976" s="18"/>
      <c r="K976" s="18"/>
    </row>
    <row r="977" spans="1:11">
      <c r="A977" s="18" t="str">
        <f t="shared" si="16"/>
        <v/>
      </c>
      <c r="B977" s="18"/>
      <c r="C977" s="18"/>
      <c r="D977" s="18"/>
      <c r="E977" s="18"/>
      <c r="F977" s="18"/>
      <c r="G977" s="18"/>
      <c r="H977" s="18"/>
      <c r="I977" s="18"/>
      <c r="J977" s="18"/>
      <c r="K977" s="18"/>
    </row>
    <row r="978" spans="1:11">
      <c r="A978" s="18" t="str">
        <f t="shared" si="16"/>
        <v/>
      </c>
      <c r="B978" s="18"/>
      <c r="C978" s="18"/>
      <c r="D978" s="18"/>
      <c r="E978" s="18"/>
      <c r="F978" s="18"/>
      <c r="G978" s="18"/>
      <c r="H978" s="18"/>
      <c r="I978" s="18"/>
      <c r="J978" s="18"/>
      <c r="K978" s="18"/>
    </row>
    <row r="979" spans="1:11">
      <c r="A979" s="18" t="str">
        <f t="shared" si="16"/>
        <v/>
      </c>
      <c r="B979" s="18"/>
      <c r="C979" s="18"/>
      <c r="D979" s="18"/>
      <c r="E979" s="18"/>
      <c r="F979" s="18"/>
      <c r="G979" s="18"/>
      <c r="H979" s="18"/>
      <c r="I979" s="18"/>
      <c r="J979" s="18"/>
      <c r="K979" s="18"/>
    </row>
    <row r="980" spans="1:11">
      <c r="A980" s="18" t="str">
        <f t="shared" si="16"/>
        <v/>
      </c>
      <c r="B980" s="18"/>
      <c r="C980" s="18"/>
      <c r="D980" s="18"/>
      <c r="E980" s="18"/>
      <c r="F980" s="18"/>
      <c r="G980" s="18"/>
      <c r="H980" s="18"/>
      <c r="I980" s="18"/>
      <c r="J980" s="18"/>
      <c r="K980" s="18"/>
    </row>
    <row r="981" spans="1:11">
      <c r="A981" s="18" t="str">
        <f t="shared" si="16"/>
        <v/>
      </c>
      <c r="B981" s="18"/>
      <c r="C981" s="18"/>
      <c r="D981" s="18"/>
      <c r="E981" s="18"/>
      <c r="F981" s="18"/>
      <c r="G981" s="18"/>
      <c r="H981" s="18"/>
      <c r="I981" s="18"/>
      <c r="J981" s="18"/>
      <c r="K981" s="18"/>
    </row>
    <row r="982" spans="1:11">
      <c r="A982" s="18" t="str">
        <f t="shared" si="16"/>
        <v/>
      </c>
      <c r="B982" s="18"/>
      <c r="C982" s="18"/>
      <c r="D982" s="18"/>
      <c r="E982" s="18"/>
      <c r="F982" s="18"/>
      <c r="G982" s="18"/>
      <c r="H982" s="18"/>
      <c r="I982" s="18"/>
      <c r="J982" s="18"/>
      <c r="K982" s="18"/>
    </row>
    <row r="983" spans="1:11">
      <c r="A983" s="18" t="str">
        <f t="shared" si="16"/>
        <v/>
      </c>
      <c r="B983" s="18"/>
      <c r="C983" s="18"/>
      <c r="D983" s="18"/>
      <c r="E983" s="18"/>
      <c r="F983" s="18"/>
      <c r="G983" s="18"/>
      <c r="H983" s="18"/>
      <c r="I983" s="18"/>
      <c r="J983" s="18"/>
      <c r="K983" s="18"/>
    </row>
    <row r="984" spans="1:11">
      <c r="A984" s="18" t="str">
        <f t="shared" si="16"/>
        <v/>
      </c>
      <c r="B984" s="18"/>
      <c r="C984" s="18"/>
      <c r="D984" s="18"/>
      <c r="E984" s="18"/>
      <c r="F984" s="18"/>
      <c r="G984" s="18"/>
      <c r="H984" s="18"/>
      <c r="I984" s="18"/>
      <c r="J984" s="18"/>
      <c r="K984" s="18"/>
    </row>
    <row r="985" spans="1:11">
      <c r="A985" s="18" t="str">
        <f t="shared" si="16"/>
        <v/>
      </c>
      <c r="B985" s="18"/>
      <c r="C985" s="18"/>
      <c r="D985" s="18"/>
      <c r="E985" s="18"/>
      <c r="F985" s="18"/>
      <c r="G985" s="18"/>
      <c r="H985" s="18"/>
      <c r="I985" s="18"/>
      <c r="J985" s="18"/>
      <c r="K985" s="18"/>
    </row>
    <row r="986" spans="1:11">
      <c r="A986" s="18" t="str">
        <f t="shared" si="16"/>
        <v/>
      </c>
      <c r="B986" s="18"/>
      <c r="C986" s="18"/>
      <c r="D986" s="18"/>
      <c r="E986" s="18"/>
      <c r="F986" s="18"/>
      <c r="G986" s="18"/>
      <c r="H986" s="18"/>
      <c r="I986" s="18"/>
      <c r="J986" s="18"/>
      <c r="K986" s="18"/>
    </row>
    <row r="987" spans="1:11">
      <c r="A987" s="18" t="str">
        <f t="shared" si="16"/>
        <v/>
      </c>
      <c r="B987" s="18"/>
      <c r="C987" s="18"/>
      <c r="D987" s="18"/>
      <c r="E987" s="18"/>
      <c r="F987" s="18"/>
      <c r="G987" s="18"/>
      <c r="H987" s="18"/>
      <c r="I987" s="18"/>
      <c r="J987" s="18"/>
      <c r="K987" s="18"/>
    </row>
    <row r="988" spans="1:11">
      <c r="A988" s="18" t="str">
        <f t="shared" si="16"/>
        <v/>
      </c>
      <c r="B988" s="18"/>
      <c r="C988" s="18"/>
      <c r="D988" s="18"/>
      <c r="E988" s="18"/>
      <c r="F988" s="18"/>
      <c r="G988" s="18"/>
      <c r="H988" s="18"/>
      <c r="I988" s="18"/>
      <c r="J988" s="18"/>
      <c r="K988" s="18"/>
    </row>
    <row r="989" spans="1:11">
      <c r="A989" s="18" t="str">
        <f t="shared" si="16"/>
        <v/>
      </c>
      <c r="B989" s="18"/>
      <c r="C989" s="18"/>
      <c r="D989" s="18"/>
      <c r="E989" s="18"/>
      <c r="F989" s="18"/>
      <c r="G989" s="18"/>
      <c r="H989" s="18"/>
      <c r="I989" s="18"/>
      <c r="J989" s="18"/>
      <c r="K989" s="18"/>
    </row>
    <row r="990" spans="1:11">
      <c r="A990" s="18" t="str">
        <f t="shared" si="16"/>
        <v/>
      </c>
      <c r="B990" s="18"/>
      <c r="C990" s="18"/>
      <c r="D990" s="18"/>
      <c r="E990" s="18"/>
      <c r="F990" s="18"/>
      <c r="G990" s="18"/>
      <c r="H990" s="18"/>
      <c r="I990" s="18"/>
      <c r="J990" s="18"/>
      <c r="K990" s="18"/>
    </row>
    <row r="991" spans="1:11">
      <c r="A991" s="18" t="str">
        <f t="shared" si="16"/>
        <v/>
      </c>
      <c r="B991" s="18"/>
      <c r="C991" s="18"/>
      <c r="D991" s="18"/>
      <c r="E991" s="18"/>
      <c r="F991" s="18"/>
      <c r="G991" s="18"/>
      <c r="H991" s="18"/>
      <c r="I991" s="18"/>
      <c r="J991" s="18"/>
      <c r="K991" s="18"/>
    </row>
    <row r="992" spans="1:11">
      <c r="A992" s="18" t="str">
        <f t="shared" si="16"/>
        <v/>
      </c>
      <c r="B992" s="18"/>
      <c r="C992" s="18"/>
      <c r="D992" s="18"/>
      <c r="E992" s="18"/>
      <c r="F992" s="18"/>
      <c r="G992" s="18"/>
      <c r="H992" s="18"/>
      <c r="I992" s="18"/>
      <c r="J992" s="18"/>
      <c r="K992" s="18"/>
    </row>
    <row r="993" spans="1:11">
      <c r="A993" s="18" t="str">
        <f t="shared" si="16"/>
        <v/>
      </c>
      <c r="B993" s="18"/>
      <c r="C993" s="18"/>
      <c r="D993" s="18"/>
      <c r="E993" s="18"/>
      <c r="F993" s="18"/>
      <c r="G993" s="18"/>
      <c r="H993" s="18"/>
      <c r="I993" s="18"/>
      <c r="J993" s="18"/>
      <c r="K993" s="18"/>
    </row>
    <row r="994" spans="1:11">
      <c r="A994" s="18" t="str">
        <f t="shared" si="16"/>
        <v/>
      </c>
      <c r="B994" s="18"/>
      <c r="C994" s="18"/>
      <c r="D994" s="18"/>
      <c r="E994" s="18"/>
      <c r="F994" s="18"/>
      <c r="G994" s="18"/>
      <c r="H994" s="18"/>
      <c r="I994" s="18"/>
      <c r="J994" s="18"/>
      <c r="K994" s="18"/>
    </row>
    <row r="995" spans="1:11">
      <c r="A995" s="18" t="str">
        <f t="shared" si="16"/>
        <v/>
      </c>
      <c r="B995" s="18"/>
      <c r="C995" s="18"/>
      <c r="D995" s="18"/>
      <c r="E995" s="18"/>
      <c r="F995" s="18"/>
      <c r="G995" s="18"/>
      <c r="H995" s="18"/>
      <c r="I995" s="18"/>
      <c r="J995" s="18"/>
      <c r="K995" s="18"/>
    </row>
    <row r="996" spans="1:11">
      <c r="A996" s="18" t="str">
        <f t="shared" si="16"/>
        <v/>
      </c>
      <c r="B996" s="18"/>
      <c r="C996" s="18"/>
      <c r="D996" s="18"/>
      <c r="E996" s="18"/>
      <c r="F996" s="18"/>
      <c r="G996" s="18"/>
      <c r="H996" s="18"/>
      <c r="I996" s="18"/>
      <c r="J996" s="18"/>
      <c r="K996" s="18"/>
    </row>
    <row r="997" spans="1:11">
      <c r="A997" s="18" t="str">
        <f t="shared" si="16"/>
        <v/>
      </c>
      <c r="B997" s="18"/>
      <c r="C997" s="18"/>
      <c r="D997" s="18"/>
      <c r="E997" s="18"/>
      <c r="F997" s="18"/>
      <c r="G997" s="18"/>
      <c r="H997" s="18"/>
      <c r="I997" s="18"/>
      <c r="J997" s="18"/>
      <c r="K997" s="18"/>
    </row>
    <row r="998" spans="1:11">
      <c r="A998" s="18" t="str">
        <f t="shared" si="16"/>
        <v/>
      </c>
      <c r="B998" s="18"/>
      <c r="C998" s="18"/>
      <c r="D998" s="18"/>
      <c r="E998" s="18"/>
      <c r="F998" s="18"/>
      <c r="G998" s="18"/>
      <c r="H998" s="18"/>
      <c r="I998" s="18"/>
      <c r="J998" s="18"/>
      <c r="K998" s="18"/>
    </row>
    <row r="999" spans="1:11">
      <c r="A999" s="18" t="str">
        <f t="shared" si="16"/>
        <v/>
      </c>
      <c r="B999" s="18"/>
      <c r="C999" s="18"/>
      <c r="D999" s="18"/>
      <c r="E999" s="18"/>
      <c r="F999" s="18"/>
      <c r="G999" s="18"/>
      <c r="H999" s="18"/>
      <c r="I999" s="18"/>
      <c r="J999" s="18"/>
      <c r="K999" s="18"/>
    </row>
    <row r="1000" spans="1:11">
      <c r="A1000" s="18" t="str">
        <f t="shared" si="16"/>
        <v/>
      </c>
      <c r="B1000" s="18"/>
      <c r="C1000" s="18"/>
      <c r="D1000" s="18"/>
      <c r="E1000" s="18"/>
      <c r="F1000" s="18"/>
      <c r="G1000" s="18"/>
      <c r="H1000" s="18"/>
      <c r="I1000" s="18"/>
      <c r="J1000" s="18"/>
      <c r="K1000" s="18"/>
    </row>
    <row r="1001" spans="1:11">
      <c r="A1001" s="18" t="str">
        <f t="shared" si="16"/>
        <v/>
      </c>
      <c r="B1001" s="18"/>
      <c r="C1001" s="18"/>
      <c r="D1001" s="18"/>
      <c r="E1001" s="18"/>
      <c r="F1001" s="18"/>
      <c r="G1001" s="18"/>
      <c r="H1001" s="18"/>
      <c r="I1001" s="18"/>
      <c r="J1001" s="18"/>
      <c r="K1001" s="18"/>
    </row>
    <row r="1002" spans="1:11">
      <c r="A1002" s="18" t="str">
        <f t="shared" si="16"/>
        <v/>
      </c>
      <c r="B1002" s="18"/>
      <c r="C1002" s="18"/>
      <c r="D1002" s="18"/>
      <c r="E1002" s="18"/>
      <c r="F1002" s="18"/>
      <c r="G1002" s="18"/>
      <c r="H1002" s="18"/>
      <c r="I1002" s="18"/>
      <c r="J1002" s="18"/>
      <c r="K1002" s="18"/>
    </row>
    <row r="1003" spans="1:11">
      <c r="A1003" s="18" t="str">
        <f t="shared" si="16"/>
        <v/>
      </c>
      <c r="B1003" s="18"/>
      <c r="C1003" s="18"/>
      <c r="D1003" s="18"/>
      <c r="E1003" s="18"/>
      <c r="F1003" s="18"/>
      <c r="G1003" s="18"/>
      <c r="H1003" s="18"/>
      <c r="I1003" s="18"/>
      <c r="J1003" s="18"/>
      <c r="K1003" s="18"/>
    </row>
    <row r="1004" spans="1:11">
      <c r="A1004" s="18" t="str">
        <f t="shared" si="16"/>
        <v/>
      </c>
      <c r="B1004" s="18"/>
      <c r="C1004" s="18"/>
      <c r="D1004" s="18"/>
      <c r="E1004" s="18"/>
      <c r="F1004" s="18"/>
      <c r="G1004" s="18"/>
      <c r="H1004" s="18"/>
      <c r="I1004" s="18"/>
      <c r="J1004" s="18"/>
      <c r="K1004" s="18"/>
    </row>
    <row r="1005" spans="1:11">
      <c r="A1005" s="18" t="str">
        <f t="shared" si="16"/>
        <v/>
      </c>
      <c r="B1005" s="18"/>
      <c r="C1005" s="18"/>
      <c r="D1005" s="18"/>
      <c r="E1005" s="18"/>
      <c r="F1005" s="18"/>
      <c r="G1005" s="18"/>
      <c r="H1005" s="18"/>
      <c r="I1005" s="18"/>
      <c r="J1005" s="18"/>
      <c r="K1005" s="18"/>
    </row>
    <row r="1006" spans="1:11">
      <c r="A1006" s="18" t="str">
        <f t="shared" si="16"/>
        <v/>
      </c>
      <c r="B1006" s="18"/>
      <c r="C1006" s="18"/>
      <c r="D1006" s="18"/>
      <c r="E1006" s="18"/>
      <c r="F1006" s="18"/>
      <c r="G1006" s="18"/>
      <c r="H1006" s="18"/>
      <c r="I1006" s="18"/>
      <c r="J1006" s="18"/>
      <c r="K1006" s="18"/>
    </row>
    <row r="1007" spans="1:11">
      <c r="A1007" s="18" t="str">
        <f t="shared" si="16"/>
        <v/>
      </c>
      <c r="B1007" s="18"/>
      <c r="C1007" s="18"/>
      <c r="D1007" s="18"/>
      <c r="E1007" s="18"/>
      <c r="F1007" s="18"/>
      <c r="G1007" s="18"/>
      <c r="H1007" s="18"/>
      <c r="I1007" s="18"/>
      <c r="J1007" s="18"/>
      <c r="K1007" s="18"/>
    </row>
    <row r="1008" spans="1:11">
      <c r="A1008" s="18" t="str">
        <f t="shared" si="16"/>
        <v/>
      </c>
      <c r="B1008" s="18"/>
      <c r="C1008" s="18"/>
      <c r="D1008" s="18"/>
      <c r="E1008" s="18"/>
      <c r="F1008" s="18"/>
      <c r="G1008" s="18"/>
      <c r="H1008" s="18"/>
      <c r="I1008" s="18"/>
      <c r="J1008" s="18"/>
      <c r="K1008" s="18"/>
    </row>
    <row r="1009" spans="1:11">
      <c r="A1009" s="18" t="str">
        <f t="shared" si="16"/>
        <v/>
      </c>
      <c r="B1009" s="18"/>
      <c r="C1009" s="18"/>
      <c r="D1009" s="18"/>
      <c r="E1009" s="18"/>
      <c r="F1009" s="18"/>
      <c r="G1009" s="18"/>
      <c r="H1009" s="18"/>
      <c r="I1009" s="18"/>
      <c r="J1009" s="18"/>
      <c r="K1009" s="18"/>
    </row>
    <row r="1010" spans="1:11">
      <c r="A1010" s="18" t="str">
        <f t="shared" si="16"/>
        <v/>
      </c>
      <c r="B1010" s="18"/>
      <c r="C1010" s="18"/>
      <c r="D1010" s="18"/>
      <c r="E1010" s="18"/>
      <c r="F1010" s="18"/>
      <c r="G1010" s="18"/>
      <c r="H1010" s="18"/>
      <c r="I1010" s="18"/>
      <c r="J1010" s="18"/>
      <c r="K1010" s="18"/>
    </row>
    <row r="1011" spans="1:11">
      <c r="A1011" s="18" t="str">
        <f t="shared" si="16"/>
        <v/>
      </c>
      <c r="B1011" s="18"/>
      <c r="C1011" s="18"/>
      <c r="D1011" s="18"/>
      <c r="E1011" s="18"/>
      <c r="F1011" s="18"/>
      <c r="G1011" s="18"/>
      <c r="H1011" s="18"/>
      <c r="I1011" s="18"/>
      <c r="J1011" s="18"/>
      <c r="K1011" s="18"/>
    </row>
    <row r="1012" spans="1:11">
      <c r="A1012" s="18" t="str">
        <f t="shared" si="16"/>
        <v/>
      </c>
      <c r="B1012" s="18"/>
      <c r="C1012" s="18"/>
      <c r="D1012" s="18"/>
      <c r="E1012" s="18"/>
      <c r="F1012" s="18"/>
      <c r="G1012" s="18"/>
      <c r="H1012" s="18"/>
      <c r="I1012" s="18"/>
      <c r="J1012" s="18"/>
      <c r="K1012" s="18"/>
    </row>
    <row r="1013" spans="1:11">
      <c r="A1013" s="18" t="str">
        <f t="shared" si="16"/>
        <v/>
      </c>
      <c r="B1013" s="18"/>
      <c r="C1013" s="18"/>
      <c r="D1013" s="18"/>
      <c r="E1013" s="18"/>
      <c r="F1013" s="18"/>
      <c r="G1013" s="18"/>
      <c r="H1013" s="18"/>
      <c r="I1013" s="18"/>
      <c r="J1013" s="18"/>
      <c r="K1013" s="18"/>
    </row>
    <row r="1014" spans="1:11">
      <c r="A1014" s="18" t="str">
        <f t="shared" si="16"/>
        <v/>
      </c>
      <c r="B1014" s="18"/>
      <c r="C1014" s="18"/>
      <c r="D1014" s="18"/>
      <c r="E1014" s="18"/>
      <c r="F1014" s="18"/>
      <c r="G1014" s="18"/>
      <c r="H1014" s="18"/>
      <c r="I1014" s="18"/>
      <c r="J1014" s="18"/>
      <c r="K1014" s="18"/>
    </row>
    <row r="1015" spans="1:11">
      <c r="A1015" s="18" t="str">
        <f t="shared" si="16"/>
        <v/>
      </c>
      <c r="B1015" s="18"/>
      <c r="C1015" s="18"/>
      <c r="D1015" s="18"/>
      <c r="E1015" s="18"/>
      <c r="F1015" s="18"/>
      <c r="G1015" s="18"/>
      <c r="H1015" s="18"/>
      <c r="I1015" s="18"/>
      <c r="J1015" s="18"/>
      <c r="K1015" s="18"/>
    </row>
    <row r="1016" spans="1:11">
      <c r="A1016" s="18" t="str">
        <f t="shared" si="16"/>
        <v/>
      </c>
      <c r="B1016" s="18"/>
      <c r="C1016" s="18"/>
      <c r="D1016" s="18"/>
      <c r="E1016" s="18"/>
      <c r="F1016" s="18"/>
      <c r="G1016" s="18"/>
      <c r="H1016" s="18"/>
      <c r="I1016" s="18"/>
      <c r="J1016" s="18"/>
      <c r="K1016" s="18"/>
    </row>
    <row r="1017" spans="1:11">
      <c r="A1017" s="18" t="str">
        <f t="shared" si="16"/>
        <v/>
      </c>
      <c r="B1017" s="18"/>
      <c r="C1017" s="18"/>
      <c r="D1017" s="18"/>
      <c r="E1017" s="18"/>
      <c r="F1017" s="18"/>
      <c r="G1017" s="18"/>
      <c r="H1017" s="18"/>
      <c r="I1017" s="18"/>
      <c r="J1017" s="18"/>
      <c r="K1017" s="18"/>
    </row>
    <row r="1018" spans="1:11">
      <c r="A1018" s="18" t="str">
        <f t="shared" si="16"/>
        <v/>
      </c>
      <c r="B1018" s="18"/>
      <c r="C1018" s="18"/>
      <c r="D1018" s="18"/>
      <c r="E1018" s="18"/>
      <c r="F1018" s="18"/>
      <c r="G1018" s="18"/>
      <c r="H1018" s="18"/>
      <c r="I1018" s="18"/>
      <c r="J1018" s="18"/>
      <c r="K1018" s="18"/>
    </row>
    <row r="1019" spans="1:11">
      <c r="A1019" s="18" t="str">
        <f t="shared" si="16"/>
        <v/>
      </c>
      <c r="B1019" s="18"/>
      <c r="C1019" s="18"/>
      <c r="D1019" s="18"/>
      <c r="E1019" s="18"/>
      <c r="F1019" s="18"/>
      <c r="G1019" s="18"/>
      <c r="H1019" s="18"/>
      <c r="I1019" s="18"/>
      <c r="J1019" s="18"/>
      <c r="K1019" s="18"/>
    </row>
    <row r="1020" spans="1:11">
      <c r="A1020" s="18" t="str">
        <f t="shared" si="16"/>
        <v/>
      </c>
      <c r="B1020" s="18"/>
      <c r="C1020" s="18"/>
      <c r="D1020" s="18"/>
      <c r="E1020" s="18"/>
      <c r="F1020" s="18"/>
      <c r="G1020" s="18"/>
      <c r="H1020" s="18"/>
      <c r="I1020" s="18"/>
      <c r="J1020" s="18"/>
      <c r="K1020" s="18"/>
    </row>
    <row r="1021" spans="1:11">
      <c r="A1021" s="18" t="str">
        <f t="shared" si="16"/>
        <v/>
      </c>
      <c r="B1021" s="18"/>
      <c r="C1021" s="18"/>
      <c r="D1021" s="18"/>
      <c r="E1021" s="18"/>
      <c r="F1021" s="18"/>
      <c r="G1021" s="18"/>
      <c r="H1021" s="18"/>
      <c r="I1021" s="18"/>
      <c r="J1021" s="18"/>
      <c r="K1021" s="18"/>
    </row>
    <row r="1022" spans="1:11">
      <c r="A1022" s="18" t="str">
        <f t="shared" si="16"/>
        <v/>
      </c>
      <c r="B1022" s="18"/>
      <c r="C1022" s="18"/>
      <c r="D1022" s="18"/>
      <c r="E1022" s="18"/>
      <c r="F1022" s="18"/>
      <c r="G1022" s="18"/>
      <c r="H1022" s="18"/>
      <c r="I1022" s="18"/>
      <c r="J1022" s="18"/>
      <c r="K1022" s="18"/>
    </row>
    <row r="1023" spans="1:11">
      <c r="A1023" s="18" t="str">
        <f t="shared" si="16"/>
        <v/>
      </c>
      <c r="B1023" s="18"/>
      <c r="C1023" s="18"/>
      <c r="D1023" s="18"/>
      <c r="E1023" s="18"/>
      <c r="F1023" s="18"/>
      <c r="G1023" s="18"/>
      <c r="H1023" s="18"/>
      <c r="I1023" s="18"/>
      <c r="J1023" s="18"/>
      <c r="K1023" s="18"/>
    </row>
    <row r="1024" spans="1:11">
      <c r="A1024" s="18" t="str">
        <f t="shared" si="16"/>
        <v/>
      </c>
      <c r="B1024" s="18"/>
      <c r="C1024" s="18"/>
      <c r="D1024" s="18"/>
      <c r="E1024" s="18"/>
      <c r="F1024" s="18"/>
      <c r="G1024" s="18"/>
      <c r="H1024" s="18"/>
      <c r="I1024" s="18"/>
      <c r="J1024" s="18"/>
      <c r="K1024" s="18"/>
    </row>
    <row r="1025" spans="1:11">
      <c r="A1025" s="18" t="str">
        <f t="shared" ref="A1025:A1088" si="17">MID($C$1,ROW(),1)</f>
        <v/>
      </c>
      <c r="B1025" s="18"/>
      <c r="C1025" s="18"/>
      <c r="D1025" s="18"/>
      <c r="E1025" s="18"/>
      <c r="F1025" s="18"/>
      <c r="G1025" s="18"/>
      <c r="H1025" s="18"/>
      <c r="I1025" s="18"/>
      <c r="J1025" s="18"/>
      <c r="K1025" s="18"/>
    </row>
    <row r="1026" spans="1:11">
      <c r="A1026" s="18" t="str">
        <f t="shared" si="17"/>
        <v/>
      </c>
      <c r="B1026" s="18"/>
      <c r="C1026" s="18"/>
      <c r="D1026" s="18"/>
      <c r="E1026" s="18"/>
      <c r="F1026" s="18"/>
      <c r="G1026" s="18"/>
      <c r="H1026" s="18"/>
      <c r="I1026" s="18"/>
      <c r="J1026" s="18"/>
      <c r="K1026" s="18"/>
    </row>
    <row r="1027" spans="1:11">
      <c r="A1027" s="18" t="str">
        <f t="shared" si="17"/>
        <v/>
      </c>
      <c r="B1027" s="18"/>
      <c r="C1027" s="18"/>
      <c r="D1027" s="18"/>
      <c r="E1027" s="18"/>
      <c r="F1027" s="18"/>
      <c r="G1027" s="18"/>
      <c r="H1027" s="18"/>
      <c r="I1027" s="18"/>
      <c r="J1027" s="18"/>
      <c r="K1027" s="18"/>
    </row>
    <row r="1028" spans="1:11">
      <c r="A1028" s="18" t="str">
        <f t="shared" si="17"/>
        <v/>
      </c>
      <c r="B1028" s="18"/>
      <c r="C1028" s="18"/>
      <c r="D1028" s="18"/>
      <c r="E1028" s="18"/>
      <c r="F1028" s="18"/>
      <c r="G1028" s="18"/>
      <c r="H1028" s="18"/>
      <c r="I1028" s="18"/>
      <c r="J1028" s="18"/>
      <c r="K1028" s="18"/>
    </row>
    <row r="1029" spans="1:11">
      <c r="A1029" s="18" t="str">
        <f t="shared" si="17"/>
        <v/>
      </c>
      <c r="B1029" s="18"/>
      <c r="C1029" s="18"/>
      <c r="D1029" s="18"/>
      <c r="E1029" s="18"/>
      <c r="F1029" s="18"/>
      <c r="G1029" s="18"/>
      <c r="H1029" s="18"/>
      <c r="I1029" s="18"/>
      <c r="J1029" s="18"/>
      <c r="K1029" s="18"/>
    </row>
    <row r="1030" spans="1:11">
      <c r="A1030" s="18" t="str">
        <f t="shared" si="17"/>
        <v/>
      </c>
      <c r="B1030" s="18"/>
      <c r="C1030" s="18"/>
      <c r="D1030" s="18"/>
      <c r="E1030" s="18"/>
      <c r="F1030" s="18"/>
      <c r="G1030" s="18"/>
      <c r="H1030" s="18"/>
      <c r="I1030" s="18"/>
      <c r="J1030" s="18"/>
      <c r="K1030" s="18"/>
    </row>
    <row r="1031" spans="1:11">
      <c r="A1031" s="18" t="str">
        <f t="shared" si="17"/>
        <v/>
      </c>
      <c r="B1031" s="18"/>
      <c r="C1031" s="18"/>
      <c r="D1031" s="18"/>
      <c r="E1031" s="18"/>
      <c r="F1031" s="18"/>
      <c r="G1031" s="18"/>
      <c r="H1031" s="18"/>
      <c r="I1031" s="18"/>
      <c r="J1031" s="18"/>
      <c r="K1031" s="18"/>
    </row>
    <row r="1032" spans="1:11">
      <c r="A1032" s="18" t="str">
        <f t="shared" si="17"/>
        <v/>
      </c>
      <c r="B1032" s="18"/>
      <c r="C1032" s="18"/>
      <c r="D1032" s="18"/>
      <c r="E1032" s="18"/>
      <c r="F1032" s="18"/>
      <c r="G1032" s="18"/>
      <c r="H1032" s="18"/>
      <c r="I1032" s="18"/>
      <c r="J1032" s="18"/>
      <c r="K1032" s="18"/>
    </row>
    <row r="1033" spans="1:11">
      <c r="A1033" s="18" t="str">
        <f t="shared" si="17"/>
        <v/>
      </c>
      <c r="B1033" s="18"/>
      <c r="C1033" s="18"/>
      <c r="D1033" s="18"/>
      <c r="E1033" s="18"/>
      <c r="F1033" s="18"/>
      <c r="G1033" s="18"/>
      <c r="H1033" s="18"/>
      <c r="I1033" s="18"/>
      <c r="J1033" s="18"/>
      <c r="K1033" s="18"/>
    </row>
    <row r="1034" spans="1:11">
      <c r="A1034" s="18" t="str">
        <f t="shared" si="17"/>
        <v/>
      </c>
      <c r="B1034" s="18"/>
      <c r="C1034" s="18"/>
      <c r="D1034" s="18"/>
      <c r="E1034" s="18"/>
      <c r="F1034" s="18"/>
      <c r="G1034" s="18"/>
      <c r="H1034" s="18"/>
      <c r="I1034" s="18"/>
      <c r="J1034" s="18"/>
      <c r="K1034" s="18"/>
    </row>
    <row r="1035" spans="1:11">
      <c r="A1035" s="18" t="str">
        <f t="shared" si="17"/>
        <v/>
      </c>
      <c r="B1035" s="18"/>
      <c r="C1035" s="18"/>
      <c r="D1035" s="18"/>
      <c r="E1035" s="18"/>
      <c r="F1035" s="18"/>
      <c r="G1035" s="18"/>
      <c r="H1035" s="18"/>
      <c r="I1035" s="18"/>
      <c r="J1035" s="18"/>
      <c r="K1035" s="18"/>
    </row>
    <row r="1036" spans="1:11">
      <c r="A1036" s="18" t="str">
        <f t="shared" si="17"/>
        <v/>
      </c>
      <c r="B1036" s="18"/>
      <c r="C1036" s="18"/>
      <c r="D1036" s="18"/>
      <c r="E1036" s="18"/>
      <c r="F1036" s="18"/>
      <c r="G1036" s="18"/>
      <c r="H1036" s="18"/>
      <c r="I1036" s="18"/>
      <c r="J1036" s="18"/>
      <c r="K1036" s="18"/>
    </row>
    <row r="1037" spans="1:11">
      <c r="A1037" s="18" t="str">
        <f t="shared" si="17"/>
        <v/>
      </c>
      <c r="B1037" s="18"/>
      <c r="C1037" s="18"/>
      <c r="D1037" s="18"/>
      <c r="E1037" s="18"/>
      <c r="F1037" s="18"/>
      <c r="G1037" s="18"/>
      <c r="H1037" s="18"/>
      <c r="I1037" s="18"/>
      <c r="J1037" s="18"/>
      <c r="K1037" s="18"/>
    </row>
    <row r="1038" spans="1:11">
      <c r="A1038" s="18" t="str">
        <f t="shared" si="17"/>
        <v/>
      </c>
      <c r="B1038" s="18"/>
      <c r="C1038" s="18"/>
      <c r="D1038" s="18"/>
      <c r="E1038" s="18"/>
      <c r="F1038" s="18"/>
      <c r="G1038" s="18"/>
      <c r="H1038" s="18"/>
      <c r="I1038" s="18"/>
      <c r="J1038" s="18"/>
      <c r="K1038" s="18"/>
    </row>
    <row r="1039" spans="1:11">
      <c r="A1039" s="18" t="str">
        <f t="shared" si="17"/>
        <v/>
      </c>
      <c r="B1039" s="18"/>
      <c r="C1039" s="18"/>
      <c r="D1039" s="18"/>
      <c r="E1039" s="18"/>
      <c r="F1039" s="18"/>
      <c r="G1039" s="18"/>
      <c r="H1039" s="18"/>
      <c r="I1039" s="18"/>
      <c r="J1039" s="18"/>
      <c r="K1039" s="18"/>
    </row>
    <row r="1040" spans="1:11">
      <c r="A1040" s="18" t="str">
        <f t="shared" si="17"/>
        <v/>
      </c>
      <c r="B1040" s="18"/>
      <c r="C1040" s="18"/>
      <c r="D1040" s="18"/>
      <c r="E1040" s="18"/>
      <c r="F1040" s="18"/>
      <c r="G1040" s="18"/>
      <c r="H1040" s="18"/>
      <c r="I1040" s="18"/>
      <c r="J1040" s="18"/>
      <c r="K1040" s="18"/>
    </row>
    <row r="1041" spans="1:11">
      <c r="A1041" s="18" t="str">
        <f t="shared" si="17"/>
        <v/>
      </c>
      <c r="B1041" s="18"/>
      <c r="C1041" s="18"/>
      <c r="D1041" s="18"/>
      <c r="E1041" s="18"/>
      <c r="F1041" s="18"/>
      <c r="G1041" s="18"/>
      <c r="H1041" s="18"/>
      <c r="I1041" s="18"/>
      <c r="J1041" s="18"/>
      <c r="K1041" s="18"/>
    </row>
    <row r="1042" spans="1:11">
      <c r="A1042" s="18" t="str">
        <f t="shared" si="17"/>
        <v/>
      </c>
      <c r="B1042" s="18"/>
      <c r="C1042" s="18"/>
      <c r="D1042" s="18"/>
      <c r="E1042" s="18"/>
      <c r="F1042" s="18"/>
      <c r="G1042" s="18"/>
      <c r="H1042" s="18"/>
      <c r="I1042" s="18"/>
      <c r="J1042" s="18"/>
      <c r="K1042" s="18"/>
    </row>
    <row r="1043" spans="1:11">
      <c r="A1043" s="18" t="str">
        <f t="shared" si="17"/>
        <v/>
      </c>
      <c r="B1043" s="18"/>
      <c r="C1043" s="18"/>
      <c r="D1043" s="18"/>
      <c r="E1043" s="18"/>
      <c r="F1043" s="18"/>
      <c r="G1043" s="18"/>
      <c r="H1043" s="18"/>
      <c r="I1043" s="18"/>
      <c r="J1043" s="18"/>
      <c r="K1043" s="18"/>
    </row>
    <row r="1044" spans="1:11">
      <c r="A1044" s="18" t="str">
        <f t="shared" si="17"/>
        <v/>
      </c>
      <c r="B1044" s="18"/>
      <c r="C1044" s="18"/>
      <c r="D1044" s="18"/>
      <c r="E1044" s="18"/>
      <c r="F1044" s="18"/>
      <c r="G1044" s="18"/>
      <c r="H1044" s="18"/>
      <c r="I1044" s="18"/>
      <c r="J1044" s="18"/>
      <c r="K1044" s="18"/>
    </row>
    <row r="1045" spans="1:11">
      <c r="A1045" s="18" t="str">
        <f t="shared" si="17"/>
        <v/>
      </c>
      <c r="B1045" s="18"/>
      <c r="C1045" s="18"/>
      <c r="D1045" s="18"/>
      <c r="E1045" s="18"/>
      <c r="F1045" s="18"/>
      <c r="G1045" s="18"/>
      <c r="H1045" s="18"/>
      <c r="I1045" s="18"/>
      <c r="J1045" s="18"/>
      <c r="K1045" s="18"/>
    </row>
    <row r="1046" spans="1:11">
      <c r="A1046" s="18" t="str">
        <f t="shared" si="17"/>
        <v/>
      </c>
      <c r="B1046" s="18"/>
      <c r="C1046" s="18"/>
      <c r="D1046" s="18"/>
      <c r="E1046" s="18"/>
      <c r="F1046" s="18"/>
      <c r="G1046" s="18"/>
      <c r="H1046" s="18"/>
      <c r="I1046" s="18"/>
      <c r="J1046" s="18"/>
      <c r="K1046" s="18"/>
    </row>
    <row r="1047" spans="1:11">
      <c r="A1047" s="18" t="str">
        <f t="shared" si="17"/>
        <v/>
      </c>
      <c r="B1047" s="18"/>
      <c r="C1047" s="18"/>
      <c r="D1047" s="18"/>
      <c r="E1047" s="18"/>
      <c r="F1047" s="18"/>
      <c r="G1047" s="18"/>
      <c r="H1047" s="18"/>
      <c r="I1047" s="18"/>
      <c r="J1047" s="18"/>
      <c r="K1047" s="18"/>
    </row>
    <row r="1048" spans="1:11">
      <c r="A1048" s="18" t="str">
        <f t="shared" si="17"/>
        <v/>
      </c>
      <c r="B1048" s="18"/>
      <c r="C1048" s="18"/>
      <c r="D1048" s="18"/>
      <c r="E1048" s="18"/>
      <c r="F1048" s="18"/>
      <c r="G1048" s="18"/>
      <c r="H1048" s="18"/>
      <c r="I1048" s="18"/>
      <c r="J1048" s="18"/>
      <c r="K1048" s="18"/>
    </row>
    <row r="1049" spans="1:11">
      <c r="A1049" s="18" t="str">
        <f t="shared" si="17"/>
        <v/>
      </c>
      <c r="B1049" s="18"/>
      <c r="C1049" s="18"/>
      <c r="D1049" s="18"/>
      <c r="E1049" s="18"/>
      <c r="F1049" s="18"/>
      <c r="G1049" s="18"/>
      <c r="H1049" s="18"/>
      <c r="I1049" s="18"/>
      <c r="J1049" s="18"/>
      <c r="K1049" s="18"/>
    </row>
    <row r="1050" spans="1:11">
      <c r="A1050" s="18" t="str">
        <f t="shared" si="17"/>
        <v/>
      </c>
      <c r="B1050" s="18"/>
      <c r="C1050" s="18"/>
      <c r="D1050" s="18"/>
      <c r="E1050" s="18"/>
      <c r="F1050" s="18"/>
      <c r="G1050" s="18"/>
      <c r="H1050" s="18"/>
      <c r="I1050" s="18"/>
      <c r="J1050" s="18"/>
      <c r="K1050" s="18"/>
    </row>
    <row r="1051" spans="1:11">
      <c r="A1051" s="18" t="str">
        <f t="shared" si="17"/>
        <v/>
      </c>
      <c r="B1051" s="18"/>
      <c r="C1051" s="18"/>
      <c r="D1051" s="18"/>
      <c r="E1051" s="18"/>
      <c r="F1051" s="18"/>
      <c r="G1051" s="18"/>
      <c r="H1051" s="18"/>
      <c r="I1051" s="18"/>
      <c r="J1051" s="18"/>
      <c r="K1051" s="18"/>
    </row>
    <row r="1052" spans="1:11">
      <c r="A1052" s="18" t="str">
        <f t="shared" si="17"/>
        <v/>
      </c>
      <c r="B1052" s="18"/>
      <c r="C1052" s="18"/>
      <c r="D1052" s="18"/>
      <c r="E1052" s="18"/>
      <c r="F1052" s="18"/>
      <c r="G1052" s="18"/>
      <c r="H1052" s="18"/>
      <c r="I1052" s="18"/>
      <c r="J1052" s="18"/>
      <c r="K1052" s="18"/>
    </row>
    <row r="1053" spans="1:11">
      <c r="A1053" s="18" t="str">
        <f t="shared" si="17"/>
        <v/>
      </c>
      <c r="B1053" s="18"/>
      <c r="C1053" s="18"/>
      <c r="D1053" s="18"/>
      <c r="E1053" s="18"/>
      <c r="F1053" s="18"/>
      <c r="G1053" s="18"/>
      <c r="H1053" s="18"/>
      <c r="I1053" s="18"/>
      <c r="J1053" s="18"/>
      <c r="K1053" s="18"/>
    </row>
    <row r="1054" spans="1:11">
      <c r="A1054" s="18" t="str">
        <f t="shared" si="17"/>
        <v/>
      </c>
      <c r="B1054" s="18"/>
      <c r="C1054" s="18"/>
      <c r="D1054" s="18"/>
      <c r="E1054" s="18"/>
      <c r="F1054" s="18"/>
      <c r="G1054" s="18"/>
      <c r="H1054" s="18"/>
      <c r="I1054" s="18"/>
      <c r="J1054" s="18"/>
      <c r="K1054" s="18"/>
    </row>
    <row r="1055" spans="1:11">
      <c r="A1055" s="18" t="str">
        <f t="shared" si="17"/>
        <v/>
      </c>
      <c r="B1055" s="18"/>
      <c r="C1055" s="18"/>
      <c r="D1055" s="18"/>
      <c r="E1055" s="18"/>
      <c r="F1055" s="18"/>
      <c r="G1055" s="18"/>
      <c r="H1055" s="18"/>
      <c r="I1055" s="18"/>
      <c r="J1055" s="18"/>
      <c r="K1055" s="18"/>
    </row>
    <row r="1056" spans="1:11">
      <c r="A1056" s="18" t="str">
        <f t="shared" si="17"/>
        <v/>
      </c>
      <c r="B1056" s="18"/>
      <c r="C1056" s="18"/>
      <c r="D1056" s="18"/>
      <c r="E1056" s="18"/>
      <c r="F1056" s="18"/>
      <c r="G1056" s="18"/>
      <c r="H1056" s="18"/>
      <c r="I1056" s="18"/>
      <c r="J1056" s="18"/>
      <c r="K1056" s="18"/>
    </row>
    <row r="1057" spans="1:11">
      <c r="A1057" s="18" t="str">
        <f t="shared" si="17"/>
        <v/>
      </c>
      <c r="B1057" s="18"/>
      <c r="C1057" s="18"/>
      <c r="D1057" s="18"/>
      <c r="E1057" s="18"/>
      <c r="F1057" s="18"/>
      <c r="G1057" s="18"/>
      <c r="H1057" s="18"/>
      <c r="I1057" s="18"/>
      <c r="J1057" s="18"/>
      <c r="K1057" s="18"/>
    </row>
    <row r="1058" spans="1:11">
      <c r="A1058" s="18" t="str">
        <f t="shared" si="17"/>
        <v/>
      </c>
      <c r="B1058" s="18"/>
      <c r="C1058" s="18"/>
      <c r="D1058" s="18"/>
      <c r="E1058" s="18"/>
      <c r="F1058" s="18"/>
      <c r="G1058" s="18"/>
      <c r="H1058" s="18"/>
      <c r="I1058" s="18"/>
      <c r="J1058" s="18"/>
      <c r="K1058" s="18"/>
    </row>
    <row r="1059" spans="1:11">
      <c r="A1059" s="18" t="str">
        <f t="shared" si="17"/>
        <v/>
      </c>
      <c r="B1059" s="18"/>
      <c r="C1059" s="18"/>
      <c r="D1059" s="18"/>
      <c r="E1059" s="18"/>
      <c r="F1059" s="18"/>
      <c r="G1059" s="18"/>
      <c r="H1059" s="18"/>
      <c r="I1059" s="18"/>
      <c r="J1059" s="18"/>
      <c r="K1059" s="18"/>
    </row>
    <row r="1060" spans="1:11">
      <c r="A1060" s="18" t="str">
        <f t="shared" si="17"/>
        <v/>
      </c>
      <c r="B1060" s="18"/>
      <c r="C1060" s="18"/>
      <c r="D1060" s="18"/>
      <c r="E1060" s="18"/>
      <c r="F1060" s="18"/>
      <c r="G1060" s="18"/>
      <c r="H1060" s="18"/>
      <c r="I1060" s="18"/>
      <c r="J1060" s="18"/>
      <c r="K1060" s="18"/>
    </row>
    <row r="1061" spans="1:11">
      <c r="A1061" s="18" t="str">
        <f t="shared" si="17"/>
        <v/>
      </c>
      <c r="B1061" s="18"/>
      <c r="C1061" s="18"/>
      <c r="D1061" s="18"/>
      <c r="E1061" s="18"/>
      <c r="F1061" s="18"/>
      <c r="G1061" s="18"/>
      <c r="H1061" s="18"/>
      <c r="I1061" s="18"/>
      <c r="J1061" s="18"/>
      <c r="K1061" s="18"/>
    </row>
    <row r="1062" spans="1:11">
      <c r="A1062" s="18" t="str">
        <f t="shared" si="17"/>
        <v/>
      </c>
      <c r="B1062" s="18"/>
      <c r="C1062" s="18"/>
      <c r="D1062" s="18"/>
      <c r="E1062" s="18"/>
      <c r="F1062" s="18"/>
      <c r="G1062" s="18"/>
      <c r="H1062" s="18"/>
      <c r="I1062" s="18"/>
      <c r="J1062" s="18"/>
      <c r="K1062" s="18"/>
    </row>
    <row r="1063" spans="1:11">
      <c r="A1063" s="18" t="str">
        <f t="shared" si="17"/>
        <v/>
      </c>
      <c r="B1063" s="18"/>
      <c r="C1063" s="18"/>
      <c r="D1063" s="18"/>
      <c r="E1063" s="18"/>
      <c r="F1063" s="18"/>
      <c r="G1063" s="18"/>
      <c r="H1063" s="18"/>
      <c r="I1063" s="18"/>
      <c r="J1063" s="18"/>
      <c r="K1063" s="18"/>
    </row>
    <row r="1064" spans="1:11">
      <c r="A1064" s="18" t="str">
        <f t="shared" si="17"/>
        <v/>
      </c>
      <c r="B1064" s="18"/>
      <c r="C1064" s="18"/>
      <c r="D1064" s="18"/>
      <c r="E1064" s="18"/>
      <c r="F1064" s="18"/>
      <c r="G1064" s="18"/>
      <c r="H1064" s="18"/>
      <c r="I1064" s="18"/>
      <c r="J1064" s="18"/>
      <c r="K1064" s="18"/>
    </row>
    <row r="1065" spans="1:11">
      <c r="A1065" s="18" t="str">
        <f t="shared" si="17"/>
        <v/>
      </c>
      <c r="B1065" s="18"/>
      <c r="C1065" s="18"/>
      <c r="D1065" s="18"/>
      <c r="E1065" s="18"/>
      <c r="F1065" s="18"/>
      <c r="G1065" s="18"/>
      <c r="H1065" s="18"/>
      <c r="I1065" s="18"/>
      <c r="J1065" s="18"/>
      <c r="K1065" s="18"/>
    </row>
    <row r="1066" spans="1:11">
      <c r="A1066" s="18" t="str">
        <f t="shared" si="17"/>
        <v/>
      </c>
      <c r="B1066" s="18"/>
      <c r="C1066" s="18"/>
      <c r="D1066" s="18"/>
      <c r="E1066" s="18"/>
      <c r="F1066" s="18"/>
      <c r="G1066" s="18"/>
      <c r="H1066" s="18"/>
      <c r="I1066" s="18"/>
      <c r="J1066" s="18"/>
      <c r="K1066" s="18"/>
    </row>
    <row r="1067" spans="1:11">
      <c r="A1067" s="18" t="str">
        <f t="shared" si="17"/>
        <v/>
      </c>
      <c r="B1067" s="18"/>
      <c r="C1067" s="18"/>
      <c r="D1067" s="18"/>
      <c r="E1067" s="18"/>
      <c r="F1067" s="18"/>
      <c r="G1067" s="18"/>
      <c r="H1067" s="18"/>
      <c r="I1067" s="18"/>
      <c r="J1067" s="18"/>
      <c r="K1067" s="18"/>
    </row>
    <row r="1068" spans="1:11">
      <c r="A1068" s="18" t="str">
        <f t="shared" si="17"/>
        <v/>
      </c>
      <c r="B1068" s="18"/>
      <c r="C1068" s="18"/>
      <c r="D1068" s="18"/>
      <c r="E1068" s="18"/>
      <c r="F1068" s="18"/>
      <c r="G1068" s="18"/>
      <c r="H1068" s="18"/>
      <c r="I1068" s="18"/>
      <c r="J1068" s="18"/>
      <c r="K1068" s="18"/>
    </row>
    <row r="1069" spans="1:11">
      <c r="A1069" s="18" t="str">
        <f t="shared" si="17"/>
        <v/>
      </c>
      <c r="B1069" s="18"/>
      <c r="C1069" s="18"/>
      <c r="D1069" s="18"/>
      <c r="E1069" s="18"/>
      <c r="F1069" s="18"/>
      <c r="G1069" s="18"/>
      <c r="H1069" s="18"/>
      <c r="I1069" s="18"/>
      <c r="J1069" s="18"/>
      <c r="K1069" s="18"/>
    </row>
    <row r="1070" spans="1:11">
      <c r="A1070" s="18" t="str">
        <f t="shared" si="17"/>
        <v/>
      </c>
      <c r="B1070" s="18"/>
      <c r="C1070" s="18"/>
      <c r="D1070" s="18"/>
      <c r="E1070" s="18"/>
      <c r="F1070" s="18"/>
      <c r="G1070" s="18"/>
      <c r="H1070" s="18"/>
      <c r="I1070" s="18"/>
      <c r="J1070" s="18"/>
      <c r="K1070" s="18"/>
    </row>
    <row r="1071" spans="1:11">
      <c r="A1071" s="18" t="str">
        <f t="shared" si="17"/>
        <v/>
      </c>
      <c r="B1071" s="18"/>
      <c r="C1071" s="18"/>
      <c r="D1071" s="18"/>
      <c r="E1071" s="18"/>
      <c r="F1071" s="18"/>
      <c r="G1071" s="18"/>
      <c r="H1071" s="18"/>
      <c r="I1071" s="18"/>
      <c r="J1071" s="18"/>
      <c r="K1071" s="18"/>
    </row>
    <row r="1072" spans="1:11">
      <c r="A1072" s="18" t="str">
        <f t="shared" si="17"/>
        <v/>
      </c>
      <c r="B1072" s="18"/>
      <c r="C1072" s="18"/>
      <c r="D1072" s="18"/>
      <c r="E1072" s="18"/>
      <c r="F1072" s="18"/>
      <c r="G1072" s="18"/>
      <c r="H1072" s="18"/>
      <c r="I1072" s="18"/>
      <c r="J1072" s="18"/>
      <c r="K1072" s="18"/>
    </row>
    <row r="1073" spans="1:11">
      <c r="A1073" s="18" t="str">
        <f t="shared" si="17"/>
        <v/>
      </c>
      <c r="B1073" s="18"/>
      <c r="C1073" s="18"/>
      <c r="D1073" s="18"/>
      <c r="E1073" s="18"/>
      <c r="F1073" s="18"/>
      <c r="G1073" s="18"/>
      <c r="H1073" s="18"/>
      <c r="I1073" s="18"/>
      <c r="J1073" s="18"/>
      <c r="K1073" s="18"/>
    </row>
    <row r="1074" spans="1:11">
      <c r="A1074" s="18" t="str">
        <f t="shared" si="17"/>
        <v/>
      </c>
      <c r="B1074" s="18"/>
      <c r="C1074" s="18"/>
      <c r="D1074" s="18"/>
      <c r="E1074" s="18"/>
      <c r="F1074" s="18"/>
      <c r="G1074" s="18"/>
      <c r="H1074" s="18"/>
      <c r="I1074" s="18"/>
      <c r="J1074" s="18"/>
      <c r="K1074" s="18"/>
    </row>
    <row r="1075" spans="1:11">
      <c r="A1075" s="18" t="str">
        <f t="shared" si="17"/>
        <v/>
      </c>
      <c r="B1075" s="18"/>
      <c r="C1075" s="18"/>
      <c r="D1075" s="18"/>
      <c r="E1075" s="18"/>
      <c r="F1075" s="18"/>
      <c r="G1075" s="18"/>
      <c r="H1075" s="18"/>
      <c r="I1075" s="18"/>
      <c r="J1075" s="18"/>
      <c r="K1075" s="18"/>
    </row>
    <row r="1076" spans="1:11">
      <c r="A1076" s="18" t="str">
        <f t="shared" si="17"/>
        <v/>
      </c>
      <c r="B1076" s="18"/>
      <c r="C1076" s="18"/>
      <c r="D1076" s="18"/>
      <c r="E1076" s="18"/>
      <c r="F1076" s="18"/>
      <c r="G1076" s="18"/>
      <c r="H1076" s="18"/>
      <c r="I1076" s="18"/>
      <c r="J1076" s="18"/>
      <c r="K1076" s="18"/>
    </row>
    <row r="1077" spans="1:11">
      <c r="A1077" s="18" t="str">
        <f t="shared" si="17"/>
        <v/>
      </c>
      <c r="B1077" s="18"/>
      <c r="C1077" s="18"/>
      <c r="D1077" s="18"/>
      <c r="E1077" s="18"/>
      <c r="F1077" s="18"/>
      <c r="G1077" s="18"/>
      <c r="H1077" s="18"/>
      <c r="I1077" s="18"/>
      <c r="J1077" s="18"/>
      <c r="K1077" s="18"/>
    </row>
    <row r="1078" spans="1:11">
      <c r="A1078" s="18" t="str">
        <f t="shared" si="17"/>
        <v/>
      </c>
      <c r="B1078" s="18"/>
      <c r="C1078" s="18"/>
      <c r="D1078" s="18"/>
      <c r="E1078" s="18"/>
      <c r="F1078" s="18"/>
      <c r="G1078" s="18"/>
      <c r="H1078" s="18"/>
      <c r="I1078" s="18"/>
      <c r="J1078" s="18"/>
      <c r="K1078" s="18"/>
    </row>
    <row r="1079" spans="1:11">
      <c r="A1079" s="18" t="str">
        <f t="shared" si="17"/>
        <v/>
      </c>
      <c r="B1079" s="18"/>
      <c r="C1079" s="18"/>
      <c r="D1079" s="18"/>
      <c r="E1079" s="18"/>
      <c r="F1079" s="18"/>
      <c r="G1079" s="18"/>
      <c r="H1079" s="18"/>
      <c r="I1079" s="18"/>
      <c r="J1079" s="18"/>
      <c r="K1079" s="18"/>
    </row>
    <row r="1080" spans="1:11">
      <c r="A1080" s="18" t="str">
        <f t="shared" si="17"/>
        <v/>
      </c>
      <c r="B1080" s="18"/>
      <c r="C1080" s="18"/>
      <c r="D1080" s="18"/>
      <c r="E1080" s="18"/>
      <c r="F1080" s="18"/>
      <c r="G1080" s="18"/>
      <c r="H1080" s="18"/>
      <c r="I1080" s="18"/>
      <c r="J1080" s="18"/>
      <c r="K1080" s="18"/>
    </row>
    <row r="1081" spans="1:11">
      <c r="A1081" s="18" t="str">
        <f t="shared" si="17"/>
        <v/>
      </c>
      <c r="B1081" s="18"/>
      <c r="C1081" s="18"/>
      <c r="D1081" s="18"/>
      <c r="E1081" s="18"/>
      <c r="F1081" s="18"/>
      <c r="G1081" s="18"/>
      <c r="H1081" s="18"/>
      <c r="I1081" s="18"/>
      <c r="J1081" s="18"/>
      <c r="K1081" s="18"/>
    </row>
    <row r="1082" spans="1:11">
      <c r="A1082" s="18" t="str">
        <f t="shared" si="17"/>
        <v/>
      </c>
      <c r="B1082" s="18"/>
      <c r="C1082" s="18"/>
      <c r="D1082" s="18"/>
      <c r="E1082" s="18"/>
      <c r="F1082" s="18"/>
      <c r="G1082" s="18"/>
      <c r="H1082" s="18"/>
      <c r="I1082" s="18"/>
      <c r="J1082" s="18"/>
      <c r="K1082" s="18"/>
    </row>
    <row r="1083" spans="1:11">
      <c r="A1083" s="18" t="str">
        <f t="shared" si="17"/>
        <v/>
      </c>
      <c r="B1083" s="18"/>
      <c r="C1083" s="18"/>
      <c r="D1083" s="18"/>
      <c r="E1083" s="18"/>
      <c r="F1083" s="18"/>
      <c r="G1083" s="18"/>
      <c r="H1083" s="18"/>
      <c r="I1083" s="18"/>
      <c r="J1083" s="18"/>
      <c r="K1083" s="18"/>
    </row>
    <row r="1084" spans="1:11">
      <c r="A1084" s="18" t="str">
        <f t="shared" si="17"/>
        <v/>
      </c>
      <c r="B1084" s="18"/>
      <c r="C1084" s="18"/>
      <c r="D1084" s="18"/>
      <c r="E1084" s="18"/>
      <c r="F1084" s="18"/>
      <c r="G1084" s="18"/>
      <c r="H1084" s="18"/>
      <c r="I1084" s="18"/>
      <c r="J1084" s="18"/>
      <c r="K1084" s="18"/>
    </row>
    <row r="1085" spans="1:11">
      <c r="A1085" s="18" t="str">
        <f t="shared" si="17"/>
        <v/>
      </c>
      <c r="B1085" s="18"/>
      <c r="C1085" s="18"/>
      <c r="D1085" s="18"/>
      <c r="E1085" s="18"/>
      <c r="F1085" s="18"/>
      <c r="G1085" s="18"/>
      <c r="H1085" s="18"/>
      <c r="I1085" s="18"/>
      <c r="J1085" s="18"/>
      <c r="K1085" s="18"/>
    </row>
    <row r="1086" spans="1:11">
      <c r="A1086" s="18" t="str">
        <f t="shared" si="17"/>
        <v/>
      </c>
      <c r="B1086" s="18"/>
      <c r="C1086" s="18"/>
      <c r="D1086" s="18"/>
      <c r="E1086" s="18"/>
      <c r="F1086" s="18"/>
      <c r="G1086" s="18"/>
      <c r="H1086" s="18"/>
      <c r="I1086" s="18"/>
      <c r="J1086" s="18"/>
      <c r="K1086" s="18"/>
    </row>
    <row r="1087" spans="1:11">
      <c r="A1087" s="18" t="str">
        <f t="shared" si="17"/>
        <v/>
      </c>
      <c r="B1087" s="18"/>
      <c r="C1087" s="18"/>
      <c r="D1087" s="18"/>
      <c r="E1087" s="18"/>
      <c r="F1087" s="18"/>
      <c r="G1087" s="18"/>
      <c r="H1087" s="18"/>
      <c r="I1087" s="18"/>
      <c r="J1087" s="18"/>
      <c r="K1087" s="18"/>
    </row>
    <row r="1088" spans="1:11">
      <c r="A1088" s="18" t="str">
        <f t="shared" si="17"/>
        <v/>
      </c>
      <c r="B1088" s="18"/>
      <c r="C1088" s="18"/>
      <c r="D1088" s="18"/>
      <c r="E1088" s="18"/>
      <c r="F1088" s="18"/>
      <c r="G1088" s="18"/>
      <c r="H1088" s="18"/>
      <c r="I1088" s="18"/>
      <c r="J1088" s="18"/>
      <c r="K1088" s="18"/>
    </row>
    <row r="1089" spans="1:11">
      <c r="A1089" s="18" t="str">
        <f t="shared" ref="A1089:A1152" si="18">MID($C$1,ROW(),1)</f>
        <v/>
      </c>
      <c r="B1089" s="18"/>
      <c r="C1089" s="18"/>
      <c r="D1089" s="18"/>
      <c r="E1089" s="18"/>
      <c r="F1089" s="18"/>
      <c r="G1089" s="18"/>
      <c r="H1089" s="18"/>
      <c r="I1089" s="18"/>
      <c r="J1089" s="18"/>
      <c r="K1089" s="18"/>
    </row>
    <row r="1090" spans="1:11">
      <c r="A1090" s="18" t="str">
        <f t="shared" si="18"/>
        <v/>
      </c>
      <c r="B1090" s="18"/>
      <c r="C1090" s="18"/>
      <c r="D1090" s="18"/>
      <c r="E1090" s="18"/>
      <c r="F1090" s="18"/>
      <c r="G1090" s="18"/>
      <c r="H1090" s="18"/>
      <c r="I1090" s="18"/>
      <c r="J1090" s="18"/>
      <c r="K1090" s="18"/>
    </row>
    <row r="1091" spans="1:11">
      <c r="A1091" s="18" t="str">
        <f t="shared" si="18"/>
        <v/>
      </c>
      <c r="B1091" s="18"/>
      <c r="C1091" s="18"/>
      <c r="D1091" s="18"/>
      <c r="E1091" s="18"/>
      <c r="F1091" s="18"/>
      <c r="G1091" s="18"/>
      <c r="H1091" s="18"/>
      <c r="I1091" s="18"/>
      <c r="J1091" s="18"/>
      <c r="K1091" s="18"/>
    </row>
    <row r="1092" spans="1:11">
      <c r="A1092" s="18" t="str">
        <f t="shared" si="18"/>
        <v/>
      </c>
      <c r="B1092" s="18"/>
      <c r="C1092" s="18"/>
      <c r="D1092" s="18"/>
      <c r="E1092" s="18"/>
      <c r="F1092" s="18"/>
      <c r="G1092" s="18"/>
      <c r="H1092" s="18"/>
      <c r="I1092" s="18"/>
      <c r="J1092" s="18"/>
      <c r="K1092" s="18"/>
    </row>
    <row r="1093" spans="1:11">
      <c r="A1093" s="18" t="str">
        <f t="shared" si="18"/>
        <v/>
      </c>
      <c r="B1093" s="18"/>
      <c r="C1093" s="18"/>
      <c r="D1093" s="18"/>
      <c r="E1093" s="18"/>
      <c r="F1093" s="18"/>
      <c r="G1093" s="18"/>
      <c r="H1093" s="18"/>
      <c r="I1093" s="18"/>
      <c r="J1093" s="18"/>
      <c r="K1093" s="18"/>
    </row>
    <row r="1094" spans="1:11">
      <c r="A1094" s="18" t="str">
        <f t="shared" si="18"/>
        <v/>
      </c>
      <c r="B1094" s="18"/>
      <c r="C1094" s="18"/>
      <c r="D1094" s="18"/>
      <c r="E1094" s="18"/>
      <c r="F1094" s="18"/>
      <c r="G1094" s="18"/>
      <c r="H1094" s="18"/>
      <c r="I1094" s="18"/>
      <c r="J1094" s="18"/>
      <c r="K1094" s="18"/>
    </row>
    <row r="1095" spans="1:11">
      <c r="A1095" s="18" t="str">
        <f t="shared" si="18"/>
        <v/>
      </c>
      <c r="B1095" s="18"/>
      <c r="C1095" s="18"/>
      <c r="D1095" s="18"/>
      <c r="E1095" s="18"/>
      <c r="F1095" s="18"/>
      <c r="G1095" s="18"/>
      <c r="H1095" s="18"/>
      <c r="I1095" s="18"/>
      <c r="J1095" s="18"/>
      <c r="K1095" s="18"/>
    </row>
    <row r="1096" spans="1:11">
      <c r="A1096" s="18" t="str">
        <f t="shared" si="18"/>
        <v/>
      </c>
      <c r="B1096" s="18"/>
      <c r="C1096" s="18"/>
      <c r="D1096" s="18"/>
      <c r="E1096" s="18"/>
      <c r="F1096" s="18"/>
      <c r="G1096" s="18"/>
      <c r="H1096" s="18"/>
      <c r="I1096" s="18"/>
      <c r="J1096" s="18"/>
      <c r="K1096" s="18"/>
    </row>
    <row r="1097" spans="1:11">
      <c r="A1097" s="18" t="str">
        <f t="shared" si="18"/>
        <v/>
      </c>
      <c r="B1097" s="18"/>
      <c r="C1097" s="18"/>
      <c r="D1097" s="18"/>
      <c r="E1097" s="18"/>
      <c r="F1097" s="18"/>
      <c r="G1097" s="18"/>
      <c r="H1097" s="18"/>
      <c r="I1097" s="18"/>
      <c r="J1097" s="18"/>
      <c r="K1097" s="18"/>
    </row>
    <row r="1098" spans="1:11">
      <c r="A1098" s="18" t="str">
        <f t="shared" si="18"/>
        <v/>
      </c>
      <c r="B1098" s="18"/>
      <c r="C1098" s="18"/>
      <c r="D1098" s="18"/>
      <c r="E1098" s="18"/>
      <c r="F1098" s="18"/>
      <c r="G1098" s="18"/>
      <c r="H1098" s="18"/>
      <c r="I1098" s="18"/>
      <c r="J1098" s="18"/>
      <c r="K1098" s="18"/>
    </row>
    <row r="1099" spans="1:11">
      <c r="A1099" s="18" t="str">
        <f t="shared" si="18"/>
        <v/>
      </c>
      <c r="B1099" s="18"/>
      <c r="C1099" s="18"/>
      <c r="D1099" s="18"/>
      <c r="E1099" s="18"/>
      <c r="F1099" s="18"/>
      <c r="G1099" s="18"/>
      <c r="H1099" s="18"/>
      <c r="I1099" s="18"/>
      <c r="J1099" s="18"/>
      <c r="K1099" s="18"/>
    </row>
    <row r="1100" spans="1:11">
      <c r="A1100" s="18" t="str">
        <f t="shared" si="18"/>
        <v/>
      </c>
      <c r="B1100" s="18"/>
      <c r="C1100" s="18"/>
      <c r="D1100" s="18"/>
      <c r="E1100" s="18"/>
      <c r="F1100" s="18"/>
      <c r="G1100" s="18"/>
      <c r="H1100" s="18"/>
      <c r="I1100" s="18"/>
      <c r="J1100" s="18"/>
      <c r="K1100" s="18"/>
    </row>
    <row r="1101" spans="1:11">
      <c r="A1101" s="18" t="str">
        <f t="shared" si="18"/>
        <v/>
      </c>
      <c r="B1101" s="18"/>
      <c r="C1101" s="18"/>
      <c r="D1101" s="18"/>
      <c r="E1101" s="18"/>
      <c r="F1101" s="18"/>
      <c r="G1101" s="18"/>
      <c r="H1101" s="18"/>
      <c r="I1101" s="18"/>
      <c r="J1101" s="18"/>
      <c r="K1101" s="18"/>
    </row>
    <row r="1102" spans="1:11">
      <c r="A1102" s="18" t="str">
        <f t="shared" si="18"/>
        <v/>
      </c>
      <c r="B1102" s="18"/>
      <c r="C1102" s="18"/>
      <c r="D1102" s="18"/>
      <c r="E1102" s="18"/>
      <c r="F1102" s="18"/>
      <c r="G1102" s="18"/>
      <c r="H1102" s="18"/>
      <c r="I1102" s="18"/>
      <c r="J1102" s="18"/>
      <c r="K1102" s="18"/>
    </row>
    <row r="1103" spans="1:11">
      <c r="A1103" s="18" t="str">
        <f t="shared" si="18"/>
        <v/>
      </c>
      <c r="B1103" s="18"/>
      <c r="C1103" s="18"/>
      <c r="D1103" s="18"/>
      <c r="E1103" s="18"/>
      <c r="F1103" s="18"/>
      <c r="G1103" s="18"/>
      <c r="H1103" s="18"/>
      <c r="I1103" s="18"/>
      <c r="J1103" s="18"/>
      <c r="K1103" s="18"/>
    </row>
    <row r="1104" spans="1:11">
      <c r="A1104" s="18" t="str">
        <f t="shared" si="18"/>
        <v/>
      </c>
      <c r="B1104" s="18"/>
      <c r="C1104" s="18"/>
      <c r="D1104" s="18"/>
      <c r="E1104" s="18"/>
      <c r="F1104" s="18"/>
      <c r="G1104" s="18"/>
      <c r="H1104" s="18"/>
      <c r="I1104" s="18"/>
      <c r="J1104" s="18"/>
      <c r="K1104" s="18"/>
    </row>
    <row r="1105" spans="1:11">
      <c r="A1105" s="18" t="str">
        <f t="shared" si="18"/>
        <v/>
      </c>
      <c r="B1105" s="18"/>
      <c r="C1105" s="18"/>
      <c r="D1105" s="18"/>
      <c r="E1105" s="18"/>
      <c r="F1105" s="18"/>
      <c r="G1105" s="18"/>
      <c r="H1105" s="18"/>
      <c r="I1105" s="18"/>
      <c r="J1105" s="18"/>
      <c r="K1105" s="18"/>
    </row>
    <row r="1106" spans="1:11">
      <c r="A1106" s="18" t="str">
        <f t="shared" si="18"/>
        <v/>
      </c>
      <c r="B1106" s="18"/>
      <c r="C1106" s="18"/>
      <c r="D1106" s="18"/>
      <c r="E1106" s="18"/>
      <c r="F1106" s="18"/>
      <c r="G1106" s="18"/>
      <c r="H1106" s="18"/>
      <c r="I1106" s="18"/>
      <c r="J1106" s="18"/>
      <c r="K1106" s="18"/>
    </row>
    <row r="1107" spans="1:11">
      <c r="A1107" s="18" t="str">
        <f t="shared" si="18"/>
        <v/>
      </c>
      <c r="B1107" s="18"/>
      <c r="C1107" s="18"/>
      <c r="D1107" s="18"/>
      <c r="E1107" s="18"/>
      <c r="F1107" s="18"/>
      <c r="G1107" s="18"/>
      <c r="H1107" s="18"/>
      <c r="I1107" s="18"/>
      <c r="J1107" s="18"/>
      <c r="K1107" s="18"/>
    </row>
    <row r="1108" spans="1:11">
      <c r="A1108" s="18" t="str">
        <f t="shared" si="18"/>
        <v/>
      </c>
      <c r="B1108" s="18"/>
      <c r="C1108" s="18"/>
      <c r="D1108" s="18"/>
      <c r="E1108" s="18"/>
      <c r="F1108" s="18"/>
      <c r="G1108" s="18"/>
      <c r="H1108" s="18"/>
      <c r="I1108" s="18"/>
      <c r="J1108" s="18"/>
      <c r="K1108" s="18"/>
    </row>
    <row r="1109" spans="1:11">
      <c r="A1109" s="18" t="str">
        <f t="shared" si="18"/>
        <v/>
      </c>
      <c r="B1109" s="18"/>
      <c r="C1109" s="18"/>
      <c r="D1109" s="18"/>
      <c r="E1109" s="18"/>
      <c r="F1109" s="18"/>
      <c r="G1109" s="18"/>
      <c r="H1109" s="18"/>
      <c r="I1109" s="18"/>
      <c r="J1109" s="18"/>
      <c r="K1109" s="18"/>
    </row>
    <row r="1110" spans="1:11">
      <c r="A1110" s="18" t="str">
        <f t="shared" si="18"/>
        <v/>
      </c>
      <c r="B1110" s="18"/>
      <c r="C1110" s="18"/>
      <c r="D1110" s="18"/>
      <c r="E1110" s="18"/>
      <c r="F1110" s="18"/>
      <c r="G1110" s="18"/>
      <c r="H1110" s="18"/>
      <c r="I1110" s="18"/>
      <c r="J1110" s="18"/>
      <c r="K1110" s="18"/>
    </row>
    <row r="1111" spans="1:11">
      <c r="A1111" s="18" t="str">
        <f t="shared" si="18"/>
        <v/>
      </c>
      <c r="B1111" s="18"/>
      <c r="C1111" s="18"/>
      <c r="D1111" s="18"/>
      <c r="E1111" s="18"/>
      <c r="F1111" s="18"/>
      <c r="G1111" s="18"/>
      <c r="H1111" s="18"/>
      <c r="I1111" s="18"/>
      <c r="J1111" s="18"/>
      <c r="K1111" s="18"/>
    </row>
    <row r="1112" spans="1:11">
      <c r="A1112" s="18" t="str">
        <f t="shared" si="18"/>
        <v/>
      </c>
      <c r="B1112" s="18"/>
      <c r="C1112" s="18"/>
      <c r="D1112" s="18"/>
      <c r="E1112" s="18"/>
      <c r="F1112" s="18"/>
      <c r="G1112" s="18"/>
      <c r="H1112" s="18"/>
      <c r="I1112" s="18"/>
      <c r="J1112" s="18"/>
      <c r="K1112" s="18"/>
    </row>
    <row r="1113" spans="1:11">
      <c r="A1113" s="18" t="str">
        <f t="shared" si="18"/>
        <v/>
      </c>
      <c r="B1113" s="18"/>
      <c r="C1113" s="18"/>
      <c r="D1113" s="18"/>
      <c r="E1113" s="18"/>
      <c r="F1113" s="18"/>
      <c r="G1113" s="18"/>
      <c r="H1113" s="18"/>
      <c r="I1113" s="18"/>
      <c r="J1113" s="18"/>
      <c r="K1113" s="18"/>
    </row>
    <row r="1114" spans="1:11">
      <c r="A1114" s="18" t="str">
        <f t="shared" si="18"/>
        <v/>
      </c>
      <c r="B1114" s="18"/>
      <c r="C1114" s="18"/>
      <c r="D1114" s="18"/>
      <c r="E1114" s="18"/>
      <c r="F1114" s="18"/>
      <c r="G1114" s="18"/>
      <c r="H1114" s="18"/>
      <c r="I1114" s="18"/>
      <c r="J1114" s="18"/>
      <c r="K1114" s="18"/>
    </row>
    <row r="1115" spans="1:11">
      <c r="A1115" s="18" t="str">
        <f t="shared" si="18"/>
        <v/>
      </c>
      <c r="B1115" s="18"/>
      <c r="C1115" s="18"/>
      <c r="D1115" s="18"/>
      <c r="E1115" s="18"/>
      <c r="F1115" s="18"/>
      <c r="G1115" s="18"/>
      <c r="H1115" s="18"/>
      <c r="I1115" s="18"/>
      <c r="J1115" s="18"/>
      <c r="K1115" s="18"/>
    </row>
    <row r="1116" spans="1:11">
      <c r="A1116" s="18" t="str">
        <f t="shared" si="18"/>
        <v/>
      </c>
      <c r="B1116" s="18"/>
      <c r="C1116" s="18"/>
      <c r="D1116" s="18"/>
      <c r="E1116" s="18"/>
      <c r="F1116" s="18"/>
      <c r="G1116" s="18"/>
      <c r="H1116" s="18"/>
      <c r="I1116" s="18"/>
      <c r="J1116" s="18"/>
      <c r="K1116" s="18"/>
    </row>
    <row r="1117" spans="1:11">
      <c r="A1117" s="18" t="str">
        <f t="shared" si="18"/>
        <v/>
      </c>
      <c r="B1117" s="18"/>
      <c r="C1117" s="18"/>
      <c r="D1117" s="18"/>
      <c r="E1117" s="18"/>
      <c r="F1117" s="18"/>
      <c r="G1117" s="18"/>
      <c r="H1117" s="18"/>
      <c r="I1117" s="18"/>
      <c r="J1117" s="18"/>
      <c r="K1117" s="18"/>
    </row>
    <row r="1118" spans="1:11">
      <c r="A1118" s="18" t="str">
        <f t="shared" si="18"/>
        <v/>
      </c>
      <c r="B1118" s="18"/>
      <c r="C1118" s="18"/>
      <c r="D1118" s="18"/>
      <c r="E1118" s="18"/>
      <c r="F1118" s="18"/>
      <c r="G1118" s="18"/>
      <c r="H1118" s="18"/>
      <c r="I1118" s="18"/>
      <c r="J1118" s="18"/>
      <c r="K1118" s="18"/>
    </row>
    <row r="1119" spans="1:11">
      <c r="A1119" s="18" t="str">
        <f t="shared" si="18"/>
        <v/>
      </c>
      <c r="B1119" s="18"/>
      <c r="C1119" s="18"/>
      <c r="D1119" s="18"/>
      <c r="E1119" s="18"/>
      <c r="F1119" s="18"/>
      <c r="G1119" s="18"/>
      <c r="H1119" s="18"/>
      <c r="I1119" s="18"/>
      <c r="J1119" s="18"/>
      <c r="K1119" s="18"/>
    </row>
    <row r="1120" spans="1:11">
      <c r="A1120" s="18" t="str">
        <f t="shared" si="18"/>
        <v/>
      </c>
      <c r="B1120" s="18"/>
      <c r="C1120" s="18"/>
      <c r="D1120" s="18"/>
      <c r="E1120" s="18"/>
      <c r="F1120" s="18"/>
      <c r="G1120" s="18"/>
      <c r="H1120" s="18"/>
      <c r="I1120" s="18"/>
      <c r="J1120" s="18"/>
      <c r="K1120" s="18"/>
    </row>
    <row r="1121" spans="1:11">
      <c r="A1121" s="18" t="str">
        <f t="shared" si="18"/>
        <v/>
      </c>
      <c r="B1121" s="18"/>
      <c r="C1121" s="18"/>
      <c r="D1121" s="18"/>
      <c r="E1121" s="18"/>
      <c r="F1121" s="18"/>
      <c r="G1121" s="18"/>
      <c r="H1121" s="18"/>
      <c r="I1121" s="18"/>
      <c r="J1121" s="18"/>
      <c r="K1121" s="18"/>
    </row>
    <row r="1122" spans="1:11">
      <c r="A1122" s="18" t="str">
        <f t="shared" si="18"/>
        <v/>
      </c>
      <c r="B1122" s="18"/>
      <c r="C1122" s="18"/>
      <c r="D1122" s="18"/>
      <c r="E1122" s="18"/>
      <c r="F1122" s="18"/>
      <c r="G1122" s="18"/>
      <c r="H1122" s="18"/>
      <c r="I1122" s="18"/>
      <c r="J1122" s="18"/>
      <c r="K1122" s="18"/>
    </row>
    <row r="1123" spans="1:11">
      <c r="A1123" s="18" t="str">
        <f t="shared" si="18"/>
        <v/>
      </c>
      <c r="B1123" s="18"/>
      <c r="C1123" s="18"/>
      <c r="D1123" s="18"/>
      <c r="E1123" s="18"/>
      <c r="F1123" s="18"/>
      <c r="G1123" s="18"/>
      <c r="H1123" s="18"/>
      <c r="I1123" s="18"/>
      <c r="J1123" s="18"/>
      <c r="K1123" s="18"/>
    </row>
    <row r="1124" spans="1:11">
      <c r="A1124" s="18" t="str">
        <f t="shared" si="18"/>
        <v/>
      </c>
      <c r="B1124" s="18"/>
      <c r="C1124" s="18"/>
      <c r="D1124" s="18"/>
      <c r="E1124" s="18"/>
      <c r="F1124" s="18"/>
      <c r="G1124" s="18"/>
      <c r="H1124" s="18"/>
      <c r="I1124" s="18"/>
      <c r="J1124" s="18"/>
      <c r="K1124" s="18"/>
    </row>
    <row r="1125" spans="1:11">
      <c r="A1125" s="18" t="str">
        <f t="shared" si="18"/>
        <v/>
      </c>
      <c r="B1125" s="18"/>
      <c r="C1125" s="18"/>
      <c r="D1125" s="18"/>
      <c r="E1125" s="18"/>
      <c r="F1125" s="18"/>
      <c r="G1125" s="18"/>
      <c r="H1125" s="18"/>
      <c r="I1125" s="18"/>
      <c r="J1125" s="18"/>
      <c r="K1125" s="18"/>
    </row>
    <row r="1126" spans="1:11">
      <c r="A1126" s="18" t="str">
        <f t="shared" si="18"/>
        <v/>
      </c>
      <c r="B1126" s="18"/>
      <c r="C1126" s="18"/>
      <c r="D1126" s="18"/>
      <c r="E1126" s="18"/>
      <c r="F1126" s="18"/>
      <c r="G1126" s="18"/>
      <c r="H1126" s="18"/>
      <c r="I1126" s="18"/>
      <c r="J1126" s="18"/>
      <c r="K1126" s="18"/>
    </row>
    <row r="1127" spans="1:11">
      <c r="A1127" s="18" t="str">
        <f t="shared" si="18"/>
        <v/>
      </c>
      <c r="B1127" s="18"/>
      <c r="C1127" s="18"/>
      <c r="D1127" s="18"/>
      <c r="E1127" s="18"/>
      <c r="F1127" s="18"/>
      <c r="G1127" s="18"/>
      <c r="H1127" s="18"/>
      <c r="I1127" s="18"/>
      <c r="J1127" s="18"/>
      <c r="K1127" s="18"/>
    </row>
    <row r="1128" spans="1:11">
      <c r="A1128" s="18" t="str">
        <f t="shared" si="18"/>
        <v/>
      </c>
      <c r="B1128" s="18"/>
      <c r="C1128" s="18"/>
      <c r="D1128" s="18"/>
      <c r="E1128" s="18"/>
      <c r="F1128" s="18"/>
      <c r="G1128" s="18"/>
      <c r="H1128" s="18"/>
      <c r="I1128" s="18"/>
      <c r="J1128" s="18"/>
      <c r="K1128" s="18"/>
    </row>
    <row r="1129" spans="1:11">
      <c r="A1129" s="18" t="str">
        <f t="shared" si="18"/>
        <v/>
      </c>
      <c r="B1129" s="18"/>
      <c r="C1129" s="18"/>
      <c r="D1129" s="18"/>
      <c r="E1129" s="18"/>
      <c r="F1129" s="18"/>
      <c r="G1129" s="18"/>
      <c r="H1129" s="18"/>
      <c r="I1129" s="18"/>
      <c r="J1129" s="18"/>
      <c r="K1129" s="18"/>
    </row>
    <row r="1130" spans="1:11">
      <c r="A1130" s="18" t="str">
        <f t="shared" si="18"/>
        <v/>
      </c>
      <c r="B1130" s="18"/>
      <c r="C1130" s="18"/>
      <c r="D1130" s="18"/>
      <c r="E1130" s="18"/>
      <c r="F1130" s="18"/>
      <c r="G1130" s="18"/>
      <c r="H1130" s="18"/>
      <c r="I1130" s="18"/>
      <c r="J1130" s="18"/>
      <c r="K1130" s="18"/>
    </row>
    <row r="1131" spans="1:11">
      <c r="A1131" s="18" t="str">
        <f t="shared" si="18"/>
        <v/>
      </c>
      <c r="B1131" s="18"/>
      <c r="C1131" s="18"/>
      <c r="D1131" s="18"/>
      <c r="E1131" s="18"/>
      <c r="F1131" s="18"/>
      <c r="G1131" s="18"/>
      <c r="H1131" s="18"/>
      <c r="I1131" s="18"/>
      <c r="J1131" s="18"/>
      <c r="K1131" s="18"/>
    </row>
    <row r="1132" spans="1:11">
      <c r="A1132" s="18" t="str">
        <f t="shared" si="18"/>
        <v/>
      </c>
      <c r="B1132" s="18"/>
      <c r="C1132" s="18"/>
      <c r="D1132" s="18"/>
      <c r="E1132" s="18"/>
      <c r="F1132" s="18"/>
      <c r="G1132" s="18"/>
      <c r="H1132" s="18"/>
      <c r="I1132" s="18"/>
      <c r="J1132" s="18"/>
      <c r="K1132" s="18"/>
    </row>
    <row r="1133" spans="1:11">
      <c r="A1133" s="18" t="str">
        <f t="shared" si="18"/>
        <v/>
      </c>
      <c r="B1133" s="18"/>
      <c r="C1133" s="18"/>
      <c r="D1133" s="18"/>
      <c r="E1133" s="18"/>
      <c r="F1133" s="18"/>
      <c r="G1133" s="18"/>
      <c r="H1133" s="18"/>
      <c r="I1133" s="18"/>
      <c r="J1133" s="18"/>
      <c r="K1133" s="18"/>
    </row>
    <row r="1134" spans="1:11">
      <c r="A1134" s="18" t="str">
        <f t="shared" si="18"/>
        <v/>
      </c>
      <c r="B1134" s="18"/>
      <c r="C1134" s="18"/>
      <c r="D1134" s="18"/>
      <c r="E1134" s="18"/>
      <c r="F1134" s="18"/>
      <c r="G1134" s="18"/>
      <c r="H1134" s="18"/>
      <c r="I1134" s="18"/>
      <c r="J1134" s="18"/>
      <c r="K1134" s="18"/>
    </row>
    <row r="1135" spans="1:11">
      <c r="A1135" s="18" t="str">
        <f t="shared" si="18"/>
        <v/>
      </c>
      <c r="B1135" s="18"/>
      <c r="C1135" s="18"/>
      <c r="D1135" s="18"/>
      <c r="E1135" s="18"/>
      <c r="F1135" s="18"/>
      <c r="G1135" s="18"/>
      <c r="H1135" s="18"/>
      <c r="I1135" s="18"/>
      <c r="J1135" s="18"/>
      <c r="K1135" s="18"/>
    </row>
    <row r="1136" spans="1:11">
      <c r="A1136" s="18" t="str">
        <f t="shared" si="18"/>
        <v/>
      </c>
      <c r="B1136" s="18"/>
      <c r="C1136" s="18"/>
      <c r="D1136" s="18"/>
      <c r="E1136" s="18"/>
      <c r="F1136" s="18"/>
      <c r="G1136" s="18"/>
      <c r="H1136" s="18"/>
      <c r="I1136" s="18"/>
      <c r="J1136" s="18"/>
      <c r="K1136" s="18"/>
    </row>
    <row r="1137" spans="1:11">
      <c r="A1137" s="18" t="str">
        <f t="shared" si="18"/>
        <v/>
      </c>
      <c r="B1137" s="18"/>
      <c r="C1137" s="18"/>
      <c r="D1137" s="18"/>
      <c r="E1137" s="18"/>
      <c r="F1137" s="18"/>
      <c r="G1137" s="18"/>
      <c r="H1137" s="18"/>
      <c r="I1137" s="18"/>
      <c r="J1137" s="18"/>
      <c r="K1137" s="18"/>
    </row>
    <row r="1138" spans="1:11">
      <c r="A1138" s="18" t="str">
        <f t="shared" si="18"/>
        <v/>
      </c>
      <c r="B1138" s="18"/>
      <c r="C1138" s="18"/>
      <c r="D1138" s="18"/>
      <c r="E1138" s="18"/>
      <c r="F1138" s="18"/>
      <c r="G1138" s="18"/>
      <c r="H1138" s="18"/>
      <c r="I1138" s="18"/>
      <c r="J1138" s="18"/>
      <c r="K1138" s="18"/>
    </row>
    <row r="1139" spans="1:11">
      <c r="A1139" s="18" t="str">
        <f t="shared" si="18"/>
        <v/>
      </c>
      <c r="B1139" s="18"/>
      <c r="C1139" s="18"/>
      <c r="D1139" s="18"/>
      <c r="E1139" s="18"/>
      <c r="F1139" s="18"/>
      <c r="G1139" s="18"/>
      <c r="H1139" s="18"/>
      <c r="I1139" s="18"/>
      <c r="J1139" s="18"/>
      <c r="K1139" s="18"/>
    </row>
    <row r="1140" spans="1:11">
      <c r="A1140" s="18" t="str">
        <f t="shared" si="18"/>
        <v/>
      </c>
      <c r="B1140" s="18"/>
      <c r="C1140" s="18"/>
      <c r="D1140" s="18"/>
      <c r="E1140" s="18"/>
      <c r="F1140" s="18"/>
      <c r="G1140" s="18"/>
      <c r="H1140" s="18"/>
      <c r="I1140" s="18"/>
      <c r="J1140" s="18"/>
      <c r="K1140" s="18"/>
    </row>
    <row r="1141" spans="1:11">
      <c r="A1141" s="18" t="str">
        <f t="shared" si="18"/>
        <v/>
      </c>
      <c r="B1141" s="18"/>
      <c r="C1141" s="18"/>
      <c r="D1141" s="18"/>
      <c r="E1141" s="18"/>
      <c r="F1141" s="18"/>
      <c r="G1141" s="18"/>
      <c r="H1141" s="18"/>
      <c r="I1141" s="18"/>
      <c r="J1141" s="18"/>
      <c r="K1141" s="18"/>
    </row>
    <row r="1142" spans="1:11">
      <c r="A1142" s="18" t="str">
        <f t="shared" si="18"/>
        <v/>
      </c>
      <c r="B1142" s="18"/>
      <c r="C1142" s="18"/>
      <c r="D1142" s="18"/>
      <c r="E1142" s="18"/>
      <c r="F1142" s="18"/>
      <c r="G1142" s="18"/>
      <c r="H1142" s="18"/>
      <c r="I1142" s="18"/>
      <c r="J1142" s="18"/>
      <c r="K1142" s="18"/>
    </row>
    <row r="1143" spans="1:11">
      <c r="A1143" s="18" t="str">
        <f t="shared" si="18"/>
        <v/>
      </c>
      <c r="B1143" s="18"/>
      <c r="C1143" s="18"/>
      <c r="D1143" s="18"/>
      <c r="E1143" s="18"/>
      <c r="F1143" s="18"/>
      <c r="G1143" s="18"/>
      <c r="H1143" s="18"/>
      <c r="I1143" s="18"/>
      <c r="J1143" s="18"/>
      <c r="K1143" s="18"/>
    </row>
    <row r="1144" spans="1:11">
      <c r="A1144" s="18" t="str">
        <f t="shared" si="18"/>
        <v/>
      </c>
      <c r="B1144" s="18"/>
      <c r="C1144" s="18"/>
      <c r="D1144" s="18"/>
      <c r="E1144" s="18"/>
      <c r="F1144" s="18"/>
      <c r="G1144" s="18"/>
      <c r="H1144" s="18"/>
      <c r="I1144" s="18"/>
      <c r="J1144" s="18"/>
      <c r="K1144" s="18"/>
    </row>
    <row r="1145" spans="1:11">
      <c r="A1145" s="18" t="str">
        <f t="shared" si="18"/>
        <v/>
      </c>
      <c r="B1145" s="18"/>
      <c r="C1145" s="18"/>
      <c r="D1145" s="18"/>
      <c r="E1145" s="18"/>
      <c r="F1145" s="18"/>
      <c r="G1145" s="18"/>
      <c r="H1145" s="18"/>
      <c r="I1145" s="18"/>
      <c r="J1145" s="18"/>
      <c r="K1145" s="18"/>
    </row>
    <row r="1146" spans="1:11">
      <c r="A1146" s="18" t="str">
        <f t="shared" si="18"/>
        <v/>
      </c>
      <c r="B1146" s="18"/>
      <c r="C1146" s="18"/>
      <c r="D1146" s="18"/>
      <c r="E1146" s="18"/>
      <c r="F1146" s="18"/>
      <c r="G1146" s="18"/>
      <c r="H1146" s="18"/>
      <c r="I1146" s="18"/>
      <c r="J1146" s="18"/>
      <c r="K1146" s="18"/>
    </row>
    <row r="1147" spans="1:11">
      <c r="A1147" s="18" t="str">
        <f t="shared" si="18"/>
        <v/>
      </c>
      <c r="B1147" s="18"/>
      <c r="C1147" s="18"/>
      <c r="D1147" s="18"/>
      <c r="E1147" s="18"/>
      <c r="F1147" s="18"/>
      <c r="G1147" s="18"/>
      <c r="H1147" s="18"/>
      <c r="I1147" s="18"/>
      <c r="J1147" s="18"/>
      <c r="K1147" s="18"/>
    </row>
    <row r="1148" spans="1:11">
      <c r="A1148" s="18" t="str">
        <f t="shared" si="18"/>
        <v/>
      </c>
      <c r="B1148" s="18"/>
      <c r="C1148" s="18"/>
      <c r="D1148" s="18"/>
      <c r="E1148" s="18"/>
      <c r="F1148" s="18"/>
      <c r="G1148" s="18"/>
      <c r="H1148" s="18"/>
      <c r="I1148" s="18"/>
      <c r="J1148" s="18"/>
      <c r="K1148" s="18"/>
    </row>
    <row r="1149" spans="1:11">
      <c r="A1149" s="18" t="str">
        <f t="shared" si="18"/>
        <v/>
      </c>
      <c r="B1149" s="18"/>
      <c r="C1149" s="18"/>
      <c r="D1149" s="18"/>
      <c r="E1149" s="18"/>
      <c r="F1149" s="18"/>
      <c r="G1149" s="18"/>
      <c r="H1149" s="18"/>
      <c r="I1149" s="18"/>
      <c r="J1149" s="18"/>
      <c r="K1149" s="18"/>
    </row>
    <row r="1150" spans="1:11">
      <c r="A1150" s="18" t="str">
        <f t="shared" si="18"/>
        <v/>
      </c>
      <c r="B1150" s="18"/>
      <c r="C1150" s="18"/>
      <c r="D1150" s="18"/>
      <c r="E1150" s="18"/>
      <c r="F1150" s="18"/>
      <c r="G1150" s="18"/>
      <c r="H1150" s="18"/>
      <c r="I1150" s="18"/>
      <c r="J1150" s="18"/>
      <c r="K1150" s="18"/>
    </row>
    <row r="1151" spans="1:11">
      <c r="A1151" s="18" t="str">
        <f t="shared" si="18"/>
        <v/>
      </c>
      <c r="B1151" s="18"/>
      <c r="C1151" s="18"/>
      <c r="D1151" s="18"/>
      <c r="E1151" s="18"/>
      <c r="F1151" s="18"/>
      <c r="G1151" s="18"/>
      <c r="H1151" s="18"/>
      <c r="I1151" s="18"/>
      <c r="J1151" s="18"/>
      <c r="K1151" s="18"/>
    </row>
    <row r="1152" spans="1:11">
      <c r="A1152" s="18" t="str">
        <f t="shared" si="18"/>
        <v/>
      </c>
      <c r="B1152" s="18"/>
      <c r="C1152" s="18"/>
      <c r="D1152" s="18"/>
      <c r="E1152" s="18"/>
      <c r="F1152" s="18"/>
      <c r="G1152" s="18"/>
      <c r="H1152" s="18"/>
      <c r="I1152" s="18"/>
      <c r="J1152" s="18"/>
      <c r="K1152" s="18"/>
    </row>
    <row r="1153" spans="1:11">
      <c r="A1153" s="18" t="str">
        <f t="shared" ref="A1153:A1216" si="19">MID($C$1,ROW(),1)</f>
        <v/>
      </c>
      <c r="B1153" s="18"/>
      <c r="C1153" s="18"/>
      <c r="D1153" s="18"/>
      <c r="E1153" s="18"/>
      <c r="F1153" s="18"/>
      <c r="G1153" s="18"/>
      <c r="H1153" s="18"/>
      <c r="I1153" s="18"/>
      <c r="J1153" s="18"/>
      <c r="K1153" s="18"/>
    </row>
    <row r="1154" spans="1:11">
      <c r="A1154" s="18" t="str">
        <f t="shared" si="19"/>
        <v/>
      </c>
      <c r="B1154" s="18"/>
      <c r="C1154" s="18"/>
      <c r="D1154" s="18"/>
      <c r="E1154" s="18"/>
      <c r="F1154" s="18"/>
      <c r="G1154" s="18"/>
      <c r="H1154" s="18"/>
      <c r="I1154" s="18"/>
      <c r="J1154" s="18"/>
      <c r="K1154" s="18"/>
    </row>
    <row r="1155" spans="1:11">
      <c r="A1155" s="18" t="str">
        <f t="shared" si="19"/>
        <v/>
      </c>
      <c r="B1155" s="18"/>
      <c r="C1155" s="18"/>
      <c r="D1155" s="18"/>
      <c r="E1155" s="18"/>
      <c r="F1155" s="18"/>
      <c r="G1155" s="18"/>
      <c r="H1155" s="18"/>
      <c r="I1155" s="18"/>
      <c r="J1155" s="18"/>
      <c r="K1155" s="18"/>
    </row>
    <row r="1156" spans="1:11">
      <c r="A1156" s="18" t="str">
        <f t="shared" si="19"/>
        <v/>
      </c>
      <c r="B1156" s="18"/>
      <c r="C1156" s="18"/>
      <c r="D1156" s="18"/>
      <c r="E1156" s="18"/>
      <c r="F1156" s="18"/>
      <c r="G1156" s="18"/>
      <c r="H1156" s="18"/>
      <c r="I1156" s="18"/>
      <c r="J1156" s="18"/>
      <c r="K1156" s="18"/>
    </row>
    <row r="1157" spans="1:11">
      <c r="A1157" s="18" t="str">
        <f t="shared" si="19"/>
        <v/>
      </c>
      <c r="B1157" s="18"/>
      <c r="C1157" s="18"/>
      <c r="D1157" s="18"/>
      <c r="E1157" s="18"/>
      <c r="F1157" s="18"/>
      <c r="G1157" s="18"/>
      <c r="H1157" s="18"/>
      <c r="I1157" s="18"/>
      <c r="J1157" s="18"/>
      <c r="K1157" s="18"/>
    </row>
    <row r="1158" spans="1:11">
      <c r="A1158" s="18" t="str">
        <f t="shared" si="19"/>
        <v/>
      </c>
      <c r="B1158" s="18"/>
      <c r="C1158" s="18"/>
      <c r="D1158" s="18"/>
      <c r="E1158" s="18"/>
      <c r="F1158" s="18"/>
      <c r="G1158" s="18"/>
      <c r="H1158" s="18"/>
      <c r="I1158" s="18"/>
      <c r="J1158" s="18"/>
      <c r="K1158" s="18"/>
    </row>
    <row r="1159" spans="1:11">
      <c r="A1159" s="18" t="str">
        <f t="shared" si="19"/>
        <v/>
      </c>
      <c r="B1159" s="18"/>
      <c r="C1159" s="18"/>
      <c r="D1159" s="18"/>
      <c r="E1159" s="18"/>
      <c r="F1159" s="18"/>
      <c r="G1159" s="18"/>
      <c r="H1159" s="18"/>
      <c r="I1159" s="18"/>
      <c r="J1159" s="18"/>
      <c r="K1159" s="18"/>
    </row>
    <row r="1160" spans="1:11">
      <c r="A1160" s="18" t="str">
        <f t="shared" si="19"/>
        <v/>
      </c>
      <c r="B1160" s="18"/>
      <c r="C1160" s="18"/>
      <c r="D1160" s="18"/>
      <c r="E1160" s="18"/>
      <c r="F1160" s="18"/>
      <c r="G1160" s="18"/>
      <c r="H1160" s="18"/>
      <c r="I1160" s="18"/>
      <c r="J1160" s="18"/>
      <c r="K1160" s="18"/>
    </row>
    <row r="1161" spans="1:11">
      <c r="A1161" s="18" t="str">
        <f t="shared" si="19"/>
        <v/>
      </c>
      <c r="B1161" s="18"/>
      <c r="C1161" s="18"/>
      <c r="D1161" s="18"/>
      <c r="E1161" s="18"/>
      <c r="F1161" s="18"/>
      <c r="G1161" s="18"/>
      <c r="H1161" s="18"/>
      <c r="I1161" s="18"/>
      <c r="J1161" s="18"/>
      <c r="K1161" s="18"/>
    </row>
    <row r="1162" spans="1:11">
      <c r="A1162" s="18" t="str">
        <f t="shared" si="19"/>
        <v/>
      </c>
      <c r="B1162" s="18"/>
      <c r="C1162" s="18"/>
      <c r="D1162" s="18"/>
      <c r="E1162" s="18"/>
      <c r="F1162" s="18"/>
      <c r="G1162" s="18"/>
      <c r="H1162" s="18"/>
      <c r="I1162" s="18"/>
      <c r="J1162" s="18"/>
      <c r="K1162" s="18"/>
    </row>
    <row r="1163" spans="1:11">
      <c r="A1163" s="18" t="str">
        <f t="shared" si="19"/>
        <v/>
      </c>
      <c r="B1163" s="18"/>
      <c r="C1163" s="18"/>
      <c r="D1163" s="18"/>
      <c r="E1163" s="18"/>
      <c r="F1163" s="18"/>
      <c r="G1163" s="18"/>
      <c r="H1163" s="18"/>
      <c r="I1163" s="18"/>
      <c r="J1163" s="18"/>
      <c r="K1163" s="18"/>
    </row>
    <row r="1164" spans="1:11">
      <c r="A1164" s="18" t="str">
        <f t="shared" si="19"/>
        <v/>
      </c>
      <c r="B1164" s="18"/>
      <c r="C1164" s="18"/>
      <c r="D1164" s="18"/>
      <c r="E1164" s="18"/>
      <c r="F1164" s="18"/>
      <c r="G1164" s="18"/>
      <c r="H1164" s="18"/>
      <c r="I1164" s="18"/>
      <c r="J1164" s="18"/>
      <c r="K1164" s="18"/>
    </row>
    <row r="1165" spans="1:11">
      <c r="A1165" s="18" t="str">
        <f t="shared" si="19"/>
        <v/>
      </c>
      <c r="B1165" s="18"/>
      <c r="C1165" s="18"/>
      <c r="D1165" s="18"/>
      <c r="E1165" s="18"/>
      <c r="F1165" s="18"/>
      <c r="G1165" s="18"/>
      <c r="H1165" s="18"/>
      <c r="I1165" s="18"/>
      <c r="J1165" s="18"/>
      <c r="K1165" s="18"/>
    </row>
    <row r="1166" spans="1:11">
      <c r="A1166" s="18" t="str">
        <f t="shared" si="19"/>
        <v/>
      </c>
      <c r="B1166" s="18"/>
      <c r="C1166" s="18"/>
      <c r="D1166" s="18"/>
      <c r="E1166" s="18"/>
      <c r="F1166" s="18"/>
      <c r="G1166" s="18"/>
      <c r="H1166" s="18"/>
      <c r="I1166" s="18"/>
      <c r="J1166" s="18"/>
      <c r="K1166" s="18"/>
    </row>
    <row r="1167" spans="1:11">
      <c r="A1167" s="18" t="str">
        <f t="shared" si="19"/>
        <v/>
      </c>
      <c r="B1167" s="18"/>
      <c r="C1167" s="18"/>
      <c r="D1167" s="18"/>
      <c r="E1167" s="18"/>
      <c r="F1167" s="18"/>
      <c r="G1167" s="18"/>
      <c r="H1167" s="18"/>
      <c r="I1167" s="18"/>
      <c r="J1167" s="18"/>
      <c r="K1167" s="18"/>
    </row>
    <row r="1168" spans="1:11">
      <c r="A1168" s="18" t="str">
        <f t="shared" si="19"/>
        <v/>
      </c>
      <c r="B1168" s="18"/>
      <c r="C1168" s="18"/>
      <c r="D1168" s="18"/>
      <c r="E1168" s="18"/>
      <c r="F1168" s="18"/>
      <c r="G1168" s="18"/>
      <c r="H1168" s="18"/>
      <c r="I1168" s="18"/>
      <c r="J1168" s="18"/>
      <c r="K1168" s="18"/>
    </row>
    <row r="1169" spans="1:11">
      <c r="A1169" s="18" t="str">
        <f t="shared" si="19"/>
        <v/>
      </c>
      <c r="B1169" s="18"/>
      <c r="C1169" s="18"/>
      <c r="D1169" s="18"/>
      <c r="E1169" s="18"/>
      <c r="F1169" s="18"/>
      <c r="G1169" s="18"/>
      <c r="H1169" s="18"/>
      <c r="I1169" s="18"/>
      <c r="J1169" s="18"/>
      <c r="K1169" s="18"/>
    </row>
    <row r="1170" spans="1:11">
      <c r="A1170" s="18" t="str">
        <f t="shared" si="19"/>
        <v/>
      </c>
      <c r="B1170" s="18"/>
      <c r="C1170" s="18"/>
      <c r="D1170" s="18"/>
      <c r="E1170" s="18"/>
      <c r="F1170" s="18"/>
      <c r="G1170" s="18"/>
      <c r="H1170" s="18"/>
      <c r="I1170" s="18"/>
      <c r="J1170" s="18"/>
      <c r="K1170" s="18"/>
    </row>
    <row r="1171" spans="1:11">
      <c r="A1171" s="18" t="str">
        <f t="shared" si="19"/>
        <v/>
      </c>
      <c r="B1171" s="18"/>
      <c r="C1171" s="18"/>
      <c r="D1171" s="18"/>
      <c r="E1171" s="18"/>
      <c r="F1171" s="18"/>
      <c r="G1171" s="18"/>
      <c r="H1171" s="18"/>
      <c r="I1171" s="18"/>
      <c r="J1171" s="18"/>
      <c r="K1171" s="18"/>
    </row>
    <row r="1172" spans="1:11">
      <c r="A1172" s="18" t="str">
        <f t="shared" si="19"/>
        <v/>
      </c>
      <c r="B1172" s="18"/>
      <c r="C1172" s="18"/>
      <c r="D1172" s="18"/>
      <c r="E1172" s="18"/>
      <c r="F1172" s="18"/>
      <c r="G1172" s="18"/>
      <c r="H1172" s="18"/>
      <c r="I1172" s="18"/>
      <c r="J1172" s="18"/>
      <c r="K1172" s="18"/>
    </row>
    <row r="1173" spans="1:11">
      <c r="A1173" s="18" t="str">
        <f t="shared" si="19"/>
        <v/>
      </c>
      <c r="B1173" s="18"/>
      <c r="C1173" s="18"/>
      <c r="D1173" s="18"/>
      <c r="E1173" s="18"/>
      <c r="F1173" s="18"/>
      <c r="G1173" s="18"/>
      <c r="H1173" s="18"/>
      <c r="I1173" s="18"/>
      <c r="J1173" s="18"/>
      <c r="K1173" s="18"/>
    </row>
    <row r="1174" spans="1:11">
      <c r="A1174" s="18" t="str">
        <f t="shared" si="19"/>
        <v/>
      </c>
      <c r="B1174" s="18"/>
      <c r="C1174" s="18"/>
      <c r="D1174" s="18"/>
      <c r="E1174" s="18"/>
      <c r="F1174" s="18"/>
      <c r="G1174" s="18"/>
      <c r="H1174" s="18"/>
      <c r="I1174" s="18"/>
      <c r="J1174" s="18"/>
      <c r="K1174" s="18"/>
    </row>
    <row r="1175" spans="1:11">
      <c r="A1175" s="18" t="str">
        <f t="shared" si="19"/>
        <v/>
      </c>
      <c r="B1175" s="18"/>
      <c r="C1175" s="18"/>
      <c r="D1175" s="18"/>
      <c r="E1175" s="18"/>
      <c r="F1175" s="18"/>
      <c r="G1175" s="18"/>
      <c r="H1175" s="18"/>
      <c r="I1175" s="18"/>
      <c r="J1175" s="18"/>
      <c r="K1175" s="18"/>
    </row>
    <row r="1176" spans="1:11">
      <c r="A1176" s="18" t="str">
        <f t="shared" si="19"/>
        <v/>
      </c>
      <c r="B1176" s="18"/>
      <c r="C1176" s="18"/>
      <c r="D1176" s="18"/>
      <c r="E1176" s="18"/>
      <c r="F1176" s="18"/>
      <c r="G1176" s="18"/>
      <c r="H1176" s="18"/>
      <c r="I1176" s="18"/>
      <c r="J1176" s="18"/>
      <c r="K1176" s="18"/>
    </row>
    <row r="1177" spans="1:11">
      <c r="A1177" s="18" t="str">
        <f t="shared" si="19"/>
        <v/>
      </c>
      <c r="B1177" s="18"/>
      <c r="C1177" s="18"/>
      <c r="D1177" s="18"/>
      <c r="E1177" s="18"/>
      <c r="F1177" s="18"/>
      <c r="G1177" s="18"/>
      <c r="H1177" s="18"/>
      <c r="I1177" s="18"/>
      <c r="J1177" s="18"/>
      <c r="K1177" s="18"/>
    </row>
    <row r="1178" spans="1:11">
      <c r="A1178" s="18" t="str">
        <f t="shared" si="19"/>
        <v/>
      </c>
      <c r="B1178" s="18"/>
      <c r="C1178" s="18"/>
      <c r="D1178" s="18"/>
      <c r="E1178" s="18"/>
      <c r="F1178" s="18"/>
      <c r="G1178" s="18"/>
      <c r="H1178" s="18"/>
      <c r="I1178" s="18"/>
      <c r="J1178" s="18"/>
      <c r="K1178" s="18"/>
    </row>
    <row r="1179" spans="1:11">
      <c r="A1179" s="18" t="str">
        <f t="shared" si="19"/>
        <v/>
      </c>
      <c r="B1179" s="18"/>
      <c r="C1179" s="18"/>
      <c r="D1179" s="18"/>
      <c r="E1179" s="18"/>
      <c r="F1179" s="18"/>
      <c r="G1179" s="18"/>
      <c r="H1179" s="18"/>
      <c r="I1179" s="18"/>
      <c r="J1179" s="18"/>
      <c r="K1179" s="18"/>
    </row>
    <row r="1180" spans="1:11">
      <c r="A1180" s="18" t="str">
        <f t="shared" si="19"/>
        <v/>
      </c>
      <c r="B1180" s="18"/>
      <c r="C1180" s="18"/>
      <c r="D1180" s="18"/>
      <c r="E1180" s="18"/>
      <c r="F1180" s="18"/>
      <c r="G1180" s="18"/>
      <c r="H1180" s="18"/>
      <c r="I1180" s="18"/>
      <c r="J1180" s="18"/>
      <c r="K1180" s="18"/>
    </row>
    <row r="1181" spans="1:11">
      <c r="A1181" s="18" t="str">
        <f t="shared" si="19"/>
        <v/>
      </c>
      <c r="B1181" s="18"/>
      <c r="C1181" s="18"/>
      <c r="D1181" s="18"/>
      <c r="E1181" s="18"/>
      <c r="F1181" s="18"/>
      <c r="G1181" s="18"/>
      <c r="H1181" s="18"/>
      <c r="I1181" s="18"/>
      <c r="J1181" s="18"/>
      <c r="K1181" s="18"/>
    </row>
    <row r="1182" spans="1:11">
      <c r="A1182" s="18" t="str">
        <f t="shared" si="19"/>
        <v/>
      </c>
      <c r="B1182" s="18"/>
      <c r="C1182" s="18"/>
      <c r="D1182" s="18"/>
      <c r="E1182" s="18"/>
      <c r="F1182" s="18"/>
      <c r="G1182" s="18"/>
      <c r="H1182" s="18"/>
      <c r="I1182" s="18"/>
      <c r="J1182" s="18"/>
      <c r="K1182" s="18"/>
    </row>
    <row r="1183" spans="1:11">
      <c r="A1183" s="18" t="str">
        <f t="shared" si="19"/>
        <v/>
      </c>
      <c r="B1183" s="18"/>
      <c r="C1183" s="18"/>
      <c r="D1183" s="18"/>
      <c r="E1183" s="18"/>
      <c r="F1183" s="18"/>
      <c r="G1183" s="18"/>
      <c r="H1183" s="18"/>
      <c r="I1183" s="18"/>
      <c r="J1183" s="18"/>
      <c r="K1183" s="18"/>
    </row>
    <row r="1184" spans="1:11">
      <c r="A1184" s="18" t="str">
        <f t="shared" si="19"/>
        <v/>
      </c>
      <c r="B1184" s="18"/>
      <c r="C1184" s="18"/>
      <c r="D1184" s="18"/>
      <c r="E1184" s="18"/>
      <c r="F1184" s="18"/>
      <c r="G1184" s="18"/>
      <c r="H1184" s="18"/>
      <c r="I1184" s="18"/>
      <c r="J1184" s="18"/>
      <c r="K1184" s="18"/>
    </row>
    <row r="1185" spans="1:11">
      <c r="A1185" s="18" t="str">
        <f t="shared" si="19"/>
        <v/>
      </c>
      <c r="B1185" s="18"/>
      <c r="C1185" s="18"/>
      <c r="D1185" s="18"/>
      <c r="E1185" s="18"/>
      <c r="F1185" s="18"/>
      <c r="G1185" s="18"/>
      <c r="H1185" s="18"/>
      <c r="I1185" s="18"/>
      <c r="J1185" s="18"/>
      <c r="K1185" s="18"/>
    </row>
    <row r="1186" spans="1:11">
      <c r="A1186" s="18" t="str">
        <f t="shared" si="19"/>
        <v/>
      </c>
      <c r="B1186" s="18"/>
      <c r="C1186" s="18"/>
      <c r="D1186" s="18"/>
      <c r="E1186" s="18"/>
      <c r="F1186" s="18"/>
      <c r="G1186" s="18"/>
      <c r="H1186" s="18"/>
      <c r="I1186" s="18"/>
      <c r="J1186" s="18"/>
      <c r="K1186" s="18"/>
    </row>
    <row r="1187" spans="1:11">
      <c r="A1187" s="18" t="str">
        <f t="shared" si="19"/>
        <v/>
      </c>
      <c r="B1187" s="18"/>
      <c r="C1187" s="18"/>
      <c r="D1187" s="18"/>
      <c r="E1187" s="18"/>
      <c r="F1187" s="18"/>
      <c r="G1187" s="18"/>
      <c r="H1187" s="18"/>
      <c r="I1187" s="18"/>
      <c r="J1187" s="18"/>
      <c r="K1187" s="18"/>
    </row>
    <row r="1188" spans="1:11">
      <c r="A1188" s="18" t="str">
        <f t="shared" si="19"/>
        <v/>
      </c>
      <c r="B1188" s="18"/>
      <c r="C1188" s="18"/>
      <c r="D1188" s="18"/>
      <c r="E1188" s="18"/>
      <c r="F1188" s="18"/>
      <c r="G1188" s="18"/>
      <c r="H1188" s="18"/>
      <c r="I1188" s="18"/>
      <c r="J1188" s="18"/>
      <c r="K1188" s="18"/>
    </row>
    <row r="1189" spans="1:11">
      <c r="A1189" s="18" t="str">
        <f t="shared" si="19"/>
        <v/>
      </c>
      <c r="B1189" s="18"/>
      <c r="C1189" s="18"/>
      <c r="D1189" s="18"/>
      <c r="E1189" s="18"/>
      <c r="F1189" s="18"/>
      <c r="G1189" s="18"/>
      <c r="H1189" s="18"/>
      <c r="I1189" s="18"/>
      <c r="J1189" s="18"/>
      <c r="K1189" s="18"/>
    </row>
    <row r="1190" spans="1:11">
      <c r="A1190" s="18" t="str">
        <f t="shared" si="19"/>
        <v/>
      </c>
      <c r="B1190" s="18"/>
      <c r="C1190" s="18"/>
      <c r="D1190" s="18"/>
      <c r="E1190" s="18"/>
      <c r="F1190" s="18"/>
      <c r="G1190" s="18"/>
      <c r="H1190" s="18"/>
      <c r="I1190" s="18"/>
      <c r="J1190" s="18"/>
      <c r="K1190" s="18"/>
    </row>
    <row r="1191" spans="1:11">
      <c r="A1191" s="18" t="str">
        <f t="shared" si="19"/>
        <v/>
      </c>
      <c r="B1191" s="18"/>
      <c r="C1191" s="18"/>
      <c r="D1191" s="18"/>
      <c r="E1191" s="18"/>
      <c r="F1191" s="18"/>
      <c r="G1191" s="18"/>
      <c r="H1191" s="18"/>
      <c r="I1191" s="18"/>
      <c r="J1191" s="18"/>
      <c r="K1191" s="18"/>
    </row>
    <row r="1192" spans="1:11">
      <c r="A1192" s="18" t="str">
        <f t="shared" si="19"/>
        <v/>
      </c>
      <c r="B1192" s="18"/>
      <c r="C1192" s="18"/>
      <c r="D1192" s="18"/>
      <c r="E1192" s="18"/>
      <c r="F1192" s="18"/>
      <c r="G1192" s="18"/>
      <c r="H1192" s="18"/>
      <c r="I1192" s="18"/>
      <c r="J1192" s="18"/>
      <c r="K1192" s="18"/>
    </row>
    <row r="1193" spans="1:11">
      <c r="A1193" s="18" t="str">
        <f t="shared" si="19"/>
        <v/>
      </c>
      <c r="B1193" s="18"/>
      <c r="C1193" s="18"/>
      <c r="D1193" s="18"/>
      <c r="E1193" s="18"/>
      <c r="F1193" s="18"/>
      <c r="G1193" s="18"/>
      <c r="H1193" s="18"/>
      <c r="I1193" s="18"/>
      <c r="J1193" s="18"/>
      <c r="K1193" s="18"/>
    </row>
    <row r="1194" spans="1:11">
      <c r="A1194" s="18" t="str">
        <f t="shared" si="19"/>
        <v/>
      </c>
      <c r="B1194" s="18"/>
      <c r="C1194" s="18"/>
      <c r="D1194" s="18"/>
      <c r="E1194" s="18"/>
      <c r="F1194" s="18"/>
      <c r="G1194" s="18"/>
      <c r="H1194" s="18"/>
      <c r="I1194" s="18"/>
      <c r="J1194" s="18"/>
      <c r="K1194" s="18"/>
    </row>
    <row r="1195" spans="1:11">
      <c r="A1195" s="18" t="str">
        <f t="shared" si="19"/>
        <v/>
      </c>
      <c r="B1195" s="18"/>
      <c r="C1195" s="18"/>
      <c r="D1195" s="18"/>
      <c r="E1195" s="18"/>
      <c r="F1195" s="18"/>
      <c r="G1195" s="18"/>
      <c r="H1195" s="18"/>
      <c r="I1195" s="18"/>
      <c r="J1195" s="18"/>
      <c r="K1195" s="18"/>
    </row>
    <row r="1196" spans="1:11">
      <c r="A1196" s="18" t="str">
        <f t="shared" si="19"/>
        <v/>
      </c>
      <c r="B1196" s="18"/>
      <c r="C1196" s="18"/>
      <c r="D1196" s="18"/>
      <c r="E1196" s="18"/>
      <c r="F1196" s="18"/>
      <c r="G1196" s="18"/>
      <c r="H1196" s="18"/>
      <c r="I1196" s="18"/>
      <c r="J1196" s="18"/>
      <c r="K1196" s="18"/>
    </row>
    <row r="1197" spans="1:11">
      <c r="A1197" s="18" t="str">
        <f t="shared" si="19"/>
        <v/>
      </c>
      <c r="B1197" s="18"/>
      <c r="C1197" s="18"/>
      <c r="D1197" s="18"/>
      <c r="E1197" s="18"/>
      <c r="F1197" s="18"/>
      <c r="G1197" s="18"/>
      <c r="H1197" s="18"/>
      <c r="I1197" s="18"/>
      <c r="J1197" s="18"/>
      <c r="K1197" s="18"/>
    </row>
    <row r="1198" spans="1:11">
      <c r="A1198" s="18" t="str">
        <f t="shared" si="19"/>
        <v/>
      </c>
      <c r="B1198" s="18"/>
      <c r="C1198" s="18"/>
      <c r="D1198" s="18"/>
      <c r="E1198" s="18"/>
      <c r="F1198" s="18"/>
      <c r="G1198" s="18"/>
      <c r="H1198" s="18"/>
      <c r="I1198" s="18"/>
      <c r="J1198" s="18"/>
      <c r="K1198" s="18"/>
    </row>
    <row r="1199" spans="1:11">
      <c r="A1199" s="18" t="str">
        <f t="shared" si="19"/>
        <v/>
      </c>
      <c r="B1199" s="18"/>
      <c r="C1199" s="18"/>
      <c r="D1199" s="18"/>
      <c r="E1199" s="18"/>
      <c r="F1199" s="18"/>
      <c r="G1199" s="18"/>
      <c r="H1199" s="18"/>
      <c r="I1199" s="18"/>
      <c r="J1199" s="18"/>
      <c r="K1199" s="18"/>
    </row>
    <row r="1200" spans="1:11">
      <c r="A1200" s="18" t="str">
        <f t="shared" si="19"/>
        <v/>
      </c>
      <c r="B1200" s="18"/>
      <c r="C1200" s="18"/>
      <c r="D1200" s="18"/>
      <c r="E1200" s="18"/>
      <c r="F1200" s="18"/>
      <c r="G1200" s="18"/>
      <c r="H1200" s="18"/>
      <c r="I1200" s="18"/>
      <c r="J1200" s="18"/>
      <c r="K1200" s="18"/>
    </row>
    <row r="1201" spans="1:11">
      <c r="A1201" s="18" t="str">
        <f t="shared" si="19"/>
        <v/>
      </c>
      <c r="B1201" s="18"/>
      <c r="C1201" s="18"/>
      <c r="D1201" s="18"/>
      <c r="E1201" s="18"/>
      <c r="F1201" s="18"/>
      <c r="G1201" s="18"/>
      <c r="H1201" s="18"/>
      <c r="I1201" s="18"/>
      <c r="J1201" s="18"/>
      <c r="K1201" s="18"/>
    </row>
    <row r="1202" spans="1:11">
      <c r="A1202" s="18" t="str">
        <f t="shared" si="19"/>
        <v/>
      </c>
      <c r="B1202" s="18"/>
      <c r="C1202" s="18"/>
      <c r="D1202" s="18"/>
      <c r="E1202" s="18"/>
      <c r="F1202" s="18"/>
      <c r="G1202" s="18"/>
      <c r="H1202" s="18"/>
      <c r="I1202" s="18"/>
      <c r="J1202" s="18"/>
      <c r="K1202" s="18"/>
    </row>
    <row r="1203" spans="1:11">
      <c r="A1203" s="18" t="str">
        <f t="shared" si="19"/>
        <v/>
      </c>
      <c r="B1203" s="18"/>
      <c r="C1203" s="18"/>
      <c r="D1203" s="18"/>
      <c r="E1203" s="18"/>
      <c r="F1203" s="18"/>
      <c r="G1203" s="18"/>
      <c r="H1203" s="18"/>
      <c r="I1203" s="18"/>
      <c r="J1203" s="18"/>
      <c r="K1203" s="18"/>
    </row>
    <row r="1204" spans="1:11">
      <c r="A1204" s="18" t="str">
        <f t="shared" si="19"/>
        <v/>
      </c>
      <c r="B1204" s="18"/>
      <c r="C1204" s="18"/>
      <c r="D1204" s="18"/>
      <c r="E1204" s="18"/>
      <c r="F1204" s="18"/>
      <c r="G1204" s="18"/>
      <c r="H1204" s="18"/>
      <c r="I1204" s="18"/>
      <c r="J1204" s="18"/>
      <c r="K1204" s="18"/>
    </row>
    <row r="1205" spans="1:11">
      <c r="A1205" s="18" t="str">
        <f t="shared" si="19"/>
        <v/>
      </c>
      <c r="B1205" s="18"/>
      <c r="C1205" s="18"/>
      <c r="D1205" s="18"/>
      <c r="E1205" s="18"/>
      <c r="F1205" s="18"/>
      <c r="G1205" s="18"/>
      <c r="H1205" s="18"/>
      <c r="I1205" s="18"/>
      <c r="J1205" s="18"/>
      <c r="K1205" s="18"/>
    </row>
    <row r="1206" spans="1:11">
      <c r="A1206" s="18" t="str">
        <f t="shared" si="19"/>
        <v/>
      </c>
      <c r="B1206" s="18"/>
      <c r="C1206" s="18"/>
      <c r="D1206" s="18"/>
      <c r="E1206" s="18"/>
      <c r="F1206" s="18"/>
      <c r="G1206" s="18"/>
      <c r="H1206" s="18"/>
      <c r="I1206" s="18"/>
      <c r="J1206" s="18"/>
      <c r="K1206" s="18"/>
    </row>
    <row r="1207" spans="1:11">
      <c r="A1207" s="18" t="str">
        <f t="shared" si="19"/>
        <v/>
      </c>
      <c r="B1207" s="18"/>
      <c r="C1207" s="18"/>
      <c r="D1207" s="18"/>
      <c r="E1207" s="18"/>
      <c r="F1207" s="18"/>
      <c r="G1207" s="18"/>
      <c r="H1207" s="18"/>
      <c r="I1207" s="18"/>
      <c r="J1207" s="18"/>
      <c r="K1207" s="18"/>
    </row>
    <row r="1208" spans="1:11">
      <c r="A1208" s="18" t="str">
        <f t="shared" si="19"/>
        <v/>
      </c>
      <c r="B1208" s="18"/>
      <c r="C1208" s="18"/>
      <c r="D1208" s="18"/>
      <c r="E1208" s="18"/>
      <c r="F1208" s="18"/>
      <c r="G1208" s="18"/>
      <c r="H1208" s="18"/>
      <c r="I1208" s="18"/>
      <c r="J1208" s="18"/>
      <c r="K1208" s="18"/>
    </row>
    <row r="1209" spans="1:11">
      <c r="A1209" s="18" t="str">
        <f t="shared" si="19"/>
        <v/>
      </c>
      <c r="B1209" s="18"/>
      <c r="C1209" s="18"/>
      <c r="D1209" s="18"/>
      <c r="E1209" s="18"/>
      <c r="F1209" s="18"/>
      <c r="G1209" s="18"/>
      <c r="H1209" s="18"/>
      <c r="I1209" s="18"/>
      <c r="J1209" s="18"/>
      <c r="K1209" s="18"/>
    </row>
    <row r="1210" spans="1:11">
      <c r="A1210" s="18" t="str">
        <f t="shared" si="19"/>
        <v/>
      </c>
      <c r="B1210" s="18"/>
      <c r="C1210" s="18"/>
      <c r="D1210" s="18"/>
      <c r="E1210" s="18"/>
      <c r="F1210" s="18"/>
      <c r="G1210" s="18"/>
      <c r="H1210" s="18"/>
      <c r="I1210" s="18"/>
      <c r="J1210" s="18"/>
      <c r="K1210" s="18"/>
    </row>
    <row r="1211" spans="1:11">
      <c r="A1211" s="18" t="str">
        <f t="shared" si="19"/>
        <v/>
      </c>
      <c r="B1211" s="18"/>
      <c r="C1211" s="18"/>
      <c r="D1211" s="18"/>
      <c r="E1211" s="18"/>
      <c r="F1211" s="18"/>
      <c r="G1211" s="18"/>
      <c r="H1211" s="18"/>
      <c r="I1211" s="18"/>
      <c r="J1211" s="18"/>
      <c r="K1211" s="18"/>
    </row>
    <row r="1212" spans="1:11">
      <c r="A1212" s="18" t="str">
        <f t="shared" si="19"/>
        <v/>
      </c>
      <c r="B1212" s="18"/>
      <c r="C1212" s="18"/>
      <c r="D1212" s="18"/>
      <c r="E1212" s="18"/>
      <c r="F1212" s="18"/>
      <c r="G1212" s="18"/>
      <c r="H1212" s="18"/>
      <c r="I1212" s="18"/>
      <c r="J1212" s="18"/>
      <c r="K1212" s="18"/>
    </row>
    <row r="1213" spans="1:11">
      <c r="A1213" s="18" t="str">
        <f t="shared" si="19"/>
        <v/>
      </c>
      <c r="B1213" s="18"/>
      <c r="C1213" s="18"/>
      <c r="D1213" s="18"/>
      <c r="E1213" s="18"/>
      <c r="F1213" s="18"/>
      <c r="G1213" s="18"/>
      <c r="H1213" s="18"/>
      <c r="I1213" s="18"/>
      <c r="J1213" s="18"/>
      <c r="K1213" s="18"/>
    </row>
    <row r="1214" spans="1:11">
      <c r="A1214" s="18" t="str">
        <f t="shared" si="19"/>
        <v/>
      </c>
      <c r="B1214" s="18"/>
      <c r="C1214" s="18"/>
      <c r="D1214" s="18"/>
      <c r="E1214" s="18"/>
      <c r="F1214" s="18"/>
      <c r="G1214" s="18"/>
      <c r="H1214" s="18"/>
      <c r="I1214" s="18"/>
      <c r="J1214" s="18"/>
      <c r="K1214" s="18"/>
    </row>
    <row r="1215" spans="1:11">
      <c r="A1215" s="18" t="str">
        <f t="shared" si="19"/>
        <v/>
      </c>
      <c r="B1215" s="18"/>
      <c r="C1215" s="18"/>
      <c r="D1215" s="18"/>
      <c r="E1215" s="18"/>
      <c r="F1215" s="18"/>
      <c r="G1215" s="18"/>
      <c r="H1215" s="18"/>
      <c r="I1215" s="18"/>
      <c r="J1215" s="18"/>
      <c r="K1215" s="18"/>
    </row>
    <row r="1216" spans="1:11">
      <c r="A1216" s="18" t="str">
        <f t="shared" si="19"/>
        <v/>
      </c>
      <c r="B1216" s="18"/>
      <c r="C1216" s="18"/>
      <c r="D1216" s="18"/>
      <c r="E1216" s="18"/>
      <c r="F1216" s="18"/>
      <c r="G1216" s="18"/>
      <c r="H1216" s="18"/>
      <c r="I1216" s="18"/>
      <c r="J1216" s="18"/>
      <c r="K1216" s="18"/>
    </row>
    <row r="1217" spans="1:11">
      <c r="A1217" s="18" t="str">
        <f t="shared" ref="A1217:A1280" si="20">MID($C$1,ROW(),1)</f>
        <v/>
      </c>
      <c r="B1217" s="18"/>
      <c r="C1217" s="18"/>
      <c r="D1217" s="18"/>
      <c r="E1217" s="18"/>
      <c r="F1217" s="18"/>
      <c r="G1217" s="18"/>
      <c r="H1217" s="18"/>
      <c r="I1217" s="18"/>
      <c r="J1217" s="18"/>
      <c r="K1217" s="18"/>
    </row>
    <row r="1218" spans="1:11">
      <c r="A1218" s="18" t="str">
        <f t="shared" si="20"/>
        <v/>
      </c>
      <c r="B1218" s="18"/>
      <c r="C1218" s="18"/>
      <c r="D1218" s="18"/>
      <c r="E1218" s="18"/>
      <c r="F1218" s="18"/>
      <c r="G1218" s="18"/>
      <c r="H1218" s="18"/>
      <c r="I1218" s="18"/>
      <c r="J1218" s="18"/>
      <c r="K1218" s="18"/>
    </row>
    <row r="1219" spans="1:11">
      <c r="A1219" s="18" t="str">
        <f t="shared" si="20"/>
        <v/>
      </c>
      <c r="B1219" s="18"/>
      <c r="C1219" s="18"/>
      <c r="D1219" s="18"/>
      <c r="E1219" s="18"/>
      <c r="F1219" s="18"/>
      <c r="G1219" s="18"/>
      <c r="H1219" s="18"/>
      <c r="I1219" s="18"/>
      <c r="J1219" s="18"/>
      <c r="K1219" s="18"/>
    </row>
    <row r="1220" spans="1:11">
      <c r="A1220" s="18" t="str">
        <f t="shared" si="20"/>
        <v/>
      </c>
      <c r="B1220" s="18"/>
      <c r="C1220" s="18"/>
      <c r="D1220" s="18"/>
      <c r="E1220" s="18"/>
      <c r="F1220" s="18"/>
      <c r="G1220" s="18"/>
      <c r="H1220" s="18"/>
      <c r="I1220" s="18"/>
      <c r="J1220" s="18"/>
      <c r="K1220" s="18"/>
    </row>
    <row r="1221" spans="1:11">
      <c r="A1221" s="18" t="str">
        <f t="shared" si="20"/>
        <v/>
      </c>
      <c r="B1221" s="18"/>
      <c r="C1221" s="18"/>
      <c r="D1221" s="18"/>
      <c r="E1221" s="18"/>
      <c r="F1221" s="18"/>
      <c r="G1221" s="18"/>
      <c r="H1221" s="18"/>
      <c r="I1221" s="18"/>
      <c r="J1221" s="18"/>
      <c r="K1221" s="18"/>
    </row>
    <row r="1222" spans="1:11">
      <c r="A1222" s="18" t="str">
        <f t="shared" si="20"/>
        <v/>
      </c>
      <c r="B1222" s="18"/>
      <c r="C1222" s="18"/>
      <c r="D1222" s="18"/>
      <c r="E1222" s="18"/>
      <c r="F1222" s="18"/>
      <c r="G1222" s="18"/>
      <c r="H1222" s="18"/>
      <c r="I1222" s="18"/>
      <c r="J1222" s="18"/>
      <c r="K1222" s="18"/>
    </row>
    <row r="1223" spans="1:11">
      <c r="A1223" s="18" t="str">
        <f t="shared" si="20"/>
        <v/>
      </c>
      <c r="B1223" s="18"/>
      <c r="C1223" s="18"/>
      <c r="D1223" s="18"/>
      <c r="E1223" s="18"/>
      <c r="F1223" s="18"/>
      <c r="G1223" s="18"/>
      <c r="H1223" s="18"/>
      <c r="I1223" s="18"/>
      <c r="J1223" s="18"/>
      <c r="K1223" s="18"/>
    </row>
    <row r="1224" spans="1:11">
      <c r="A1224" s="18" t="str">
        <f t="shared" si="20"/>
        <v/>
      </c>
      <c r="B1224" s="18"/>
      <c r="C1224" s="18"/>
      <c r="D1224" s="18"/>
      <c r="E1224" s="18"/>
      <c r="F1224" s="18"/>
      <c r="G1224" s="18"/>
      <c r="H1224" s="18"/>
      <c r="I1224" s="18"/>
      <c r="J1224" s="18"/>
      <c r="K1224" s="18"/>
    </row>
    <row r="1225" spans="1:11">
      <c r="A1225" s="18" t="str">
        <f t="shared" si="20"/>
        <v/>
      </c>
      <c r="B1225" s="18"/>
      <c r="C1225" s="18"/>
      <c r="D1225" s="18"/>
      <c r="E1225" s="18"/>
      <c r="F1225" s="18"/>
      <c r="G1225" s="18"/>
      <c r="H1225" s="18"/>
      <c r="I1225" s="18"/>
      <c r="J1225" s="18"/>
      <c r="K1225" s="18"/>
    </row>
    <row r="1226" spans="1:11">
      <c r="A1226" s="18" t="str">
        <f t="shared" si="20"/>
        <v/>
      </c>
      <c r="B1226" s="18"/>
      <c r="C1226" s="18"/>
      <c r="D1226" s="18"/>
      <c r="E1226" s="18"/>
      <c r="F1226" s="18"/>
      <c r="G1226" s="18"/>
      <c r="H1226" s="18"/>
      <c r="I1226" s="18"/>
      <c r="J1226" s="18"/>
      <c r="K1226" s="18"/>
    </row>
    <row r="1227" spans="1:11">
      <c r="A1227" s="18" t="str">
        <f t="shared" si="20"/>
        <v/>
      </c>
      <c r="B1227" s="18"/>
      <c r="C1227" s="18"/>
      <c r="D1227" s="18"/>
      <c r="E1227" s="18"/>
      <c r="F1227" s="18"/>
      <c r="G1227" s="18"/>
      <c r="H1227" s="18"/>
      <c r="I1227" s="18"/>
      <c r="J1227" s="18"/>
      <c r="K1227" s="18"/>
    </row>
    <row r="1228" spans="1:11">
      <c r="A1228" s="18" t="str">
        <f t="shared" si="20"/>
        <v/>
      </c>
      <c r="B1228" s="18"/>
      <c r="C1228" s="18"/>
      <c r="D1228" s="18"/>
      <c r="E1228" s="18"/>
      <c r="F1228" s="18"/>
      <c r="G1228" s="18"/>
      <c r="H1228" s="18"/>
      <c r="I1228" s="18"/>
      <c r="J1228" s="18"/>
      <c r="K1228" s="18"/>
    </row>
    <row r="1229" spans="1:11">
      <c r="A1229" s="18" t="str">
        <f t="shared" si="20"/>
        <v/>
      </c>
      <c r="B1229" s="18"/>
      <c r="C1229" s="18"/>
      <c r="D1229" s="18"/>
      <c r="E1229" s="18"/>
      <c r="F1229" s="18"/>
      <c r="G1229" s="18"/>
      <c r="H1229" s="18"/>
      <c r="I1229" s="18"/>
      <c r="J1229" s="18"/>
      <c r="K1229" s="18"/>
    </row>
    <row r="1230" spans="1:11">
      <c r="A1230" s="18" t="str">
        <f t="shared" si="20"/>
        <v/>
      </c>
      <c r="B1230" s="18"/>
      <c r="C1230" s="18"/>
      <c r="D1230" s="18"/>
      <c r="E1230" s="18"/>
      <c r="F1230" s="18"/>
      <c r="G1230" s="18"/>
      <c r="H1230" s="18"/>
      <c r="I1230" s="18"/>
      <c r="J1230" s="18"/>
      <c r="K1230" s="18"/>
    </row>
    <row r="1231" spans="1:11">
      <c r="A1231" s="18" t="str">
        <f t="shared" si="20"/>
        <v/>
      </c>
      <c r="B1231" s="18"/>
      <c r="C1231" s="18"/>
      <c r="D1231" s="18"/>
      <c r="E1231" s="18"/>
      <c r="F1231" s="18"/>
      <c r="G1231" s="18"/>
      <c r="H1231" s="18"/>
      <c r="I1231" s="18"/>
      <c r="J1231" s="18"/>
      <c r="K1231" s="18"/>
    </row>
    <row r="1232" spans="1:11">
      <c r="A1232" s="18" t="str">
        <f t="shared" si="20"/>
        <v/>
      </c>
      <c r="B1232" s="18"/>
      <c r="C1232" s="18"/>
      <c r="D1232" s="18"/>
      <c r="E1232" s="18"/>
      <c r="F1232" s="18"/>
      <c r="G1232" s="18"/>
      <c r="H1232" s="18"/>
      <c r="I1232" s="18"/>
      <c r="J1232" s="18"/>
      <c r="K1232" s="18"/>
    </row>
    <row r="1233" spans="1:11">
      <c r="A1233" s="18" t="str">
        <f t="shared" si="20"/>
        <v/>
      </c>
      <c r="B1233" s="18"/>
      <c r="C1233" s="18"/>
      <c r="D1233" s="18"/>
      <c r="E1233" s="18"/>
      <c r="F1233" s="18"/>
      <c r="G1233" s="18"/>
      <c r="H1233" s="18"/>
      <c r="I1233" s="18"/>
      <c r="J1233" s="18"/>
      <c r="K1233" s="18"/>
    </row>
    <row r="1234" spans="1:11">
      <c r="A1234" s="18" t="str">
        <f t="shared" si="20"/>
        <v/>
      </c>
      <c r="B1234" s="18"/>
      <c r="C1234" s="18"/>
      <c r="D1234" s="18"/>
      <c r="E1234" s="18"/>
      <c r="F1234" s="18"/>
      <c r="G1234" s="18"/>
      <c r="H1234" s="18"/>
      <c r="I1234" s="18"/>
      <c r="J1234" s="18"/>
      <c r="K1234" s="18"/>
    </row>
    <row r="1235" spans="1:11">
      <c r="A1235" s="18" t="str">
        <f t="shared" si="20"/>
        <v/>
      </c>
      <c r="B1235" s="18"/>
      <c r="C1235" s="18"/>
      <c r="D1235" s="18"/>
      <c r="E1235" s="18"/>
      <c r="F1235" s="18"/>
      <c r="G1235" s="18"/>
      <c r="H1235" s="18"/>
      <c r="I1235" s="18"/>
      <c r="J1235" s="18"/>
      <c r="K1235" s="18"/>
    </row>
    <row r="1236" spans="1:11">
      <c r="A1236" s="18" t="str">
        <f t="shared" si="20"/>
        <v/>
      </c>
      <c r="B1236" s="18"/>
      <c r="C1236" s="18"/>
      <c r="D1236" s="18"/>
      <c r="E1236" s="18"/>
      <c r="F1236" s="18"/>
      <c r="G1236" s="18"/>
      <c r="H1236" s="18"/>
      <c r="I1236" s="18"/>
      <c r="J1236" s="18"/>
      <c r="K1236" s="18"/>
    </row>
    <row r="1237" spans="1:11">
      <c r="A1237" s="18" t="str">
        <f t="shared" si="20"/>
        <v/>
      </c>
      <c r="B1237" s="18"/>
      <c r="C1237" s="18"/>
      <c r="D1237" s="18"/>
      <c r="E1237" s="18"/>
      <c r="F1237" s="18"/>
      <c r="G1237" s="18"/>
      <c r="H1237" s="18"/>
      <c r="I1237" s="18"/>
      <c r="J1237" s="18"/>
      <c r="K1237" s="18"/>
    </row>
    <row r="1238" spans="1:11">
      <c r="A1238" s="18" t="str">
        <f t="shared" si="20"/>
        <v/>
      </c>
      <c r="B1238" s="18"/>
      <c r="C1238" s="18"/>
      <c r="D1238" s="18"/>
      <c r="E1238" s="18"/>
      <c r="F1238" s="18"/>
      <c r="G1238" s="18"/>
      <c r="H1238" s="18"/>
      <c r="I1238" s="18"/>
      <c r="J1238" s="18"/>
      <c r="K1238" s="18"/>
    </row>
    <row r="1239" spans="1:11">
      <c r="A1239" s="18" t="str">
        <f t="shared" si="20"/>
        <v/>
      </c>
      <c r="B1239" s="18"/>
      <c r="C1239" s="18"/>
      <c r="D1239" s="18"/>
      <c r="E1239" s="18"/>
      <c r="F1239" s="18"/>
      <c r="G1239" s="18"/>
      <c r="H1239" s="18"/>
      <c r="I1239" s="18"/>
      <c r="J1239" s="18"/>
      <c r="K1239" s="18"/>
    </row>
    <row r="1240" spans="1:11">
      <c r="A1240" s="18" t="str">
        <f t="shared" si="20"/>
        <v/>
      </c>
      <c r="B1240" s="18"/>
      <c r="C1240" s="18"/>
      <c r="D1240" s="18"/>
      <c r="E1240" s="18"/>
      <c r="F1240" s="18"/>
      <c r="G1240" s="18"/>
      <c r="H1240" s="18"/>
      <c r="I1240" s="18"/>
      <c r="J1240" s="18"/>
      <c r="K1240" s="18"/>
    </row>
    <row r="1241" spans="1:11">
      <c r="A1241" s="18" t="str">
        <f t="shared" si="20"/>
        <v/>
      </c>
      <c r="B1241" s="18"/>
      <c r="C1241" s="18"/>
      <c r="D1241" s="18"/>
      <c r="E1241" s="18"/>
      <c r="F1241" s="18"/>
      <c r="G1241" s="18"/>
      <c r="H1241" s="18"/>
      <c r="I1241" s="18"/>
      <c r="J1241" s="18"/>
      <c r="K1241" s="18"/>
    </row>
    <row r="1242" spans="1:11">
      <c r="A1242" s="18" t="str">
        <f t="shared" si="20"/>
        <v/>
      </c>
      <c r="B1242" s="18"/>
      <c r="C1242" s="18"/>
      <c r="D1242" s="18"/>
      <c r="E1242" s="18"/>
      <c r="F1242" s="18"/>
      <c r="G1242" s="18"/>
      <c r="H1242" s="18"/>
      <c r="I1242" s="18"/>
      <c r="J1242" s="18"/>
      <c r="K1242" s="18"/>
    </row>
    <row r="1243" spans="1:11">
      <c r="A1243" s="18" t="str">
        <f t="shared" si="20"/>
        <v/>
      </c>
      <c r="B1243" s="18"/>
      <c r="C1243" s="18"/>
      <c r="D1243" s="18"/>
      <c r="E1243" s="18"/>
      <c r="F1243" s="18"/>
      <c r="G1243" s="18"/>
      <c r="H1243" s="18"/>
      <c r="I1243" s="18"/>
      <c r="J1243" s="18"/>
      <c r="K1243" s="18"/>
    </row>
    <row r="1244" spans="1:11">
      <c r="A1244" s="18" t="str">
        <f t="shared" si="20"/>
        <v/>
      </c>
      <c r="B1244" s="18"/>
      <c r="C1244" s="18"/>
      <c r="D1244" s="18"/>
      <c r="E1244" s="18"/>
      <c r="F1244" s="18"/>
      <c r="G1244" s="18"/>
      <c r="H1244" s="18"/>
      <c r="I1244" s="18"/>
      <c r="J1244" s="18"/>
      <c r="K1244" s="18"/>
    </row>
    <row r="1245" spans="1:11">
      <c r="A1245" s="18" t="str">
        <f t="shared" si="20"/>
        <v/>
      </c>
      <c r="B1245" s="18"/>
      <c r="C1245" s="18"/>
      <c r="D1245" s="18"/>
      <c r="E1245" s="18"/>
      <c r="F1245" s="18"/>
      <c r="G1245" s="18"/>
      <c r="H1245" s="18"/>
      <c r="I1245" s="18"/>
      <c r="J1245" s="18"/>
      <c r="K1245" s="18"/>
    </row>
    <row r="1246" spans="1:11">
      <c r="A1246" s="18" t="str">
        <f t="shared" si="20"/>
        <v/>
      </c>
      <c r="B1246" s="18"/>
      <c r="C1246" s="18"/>
      <c r="D1246" s="18"/>
      <c r="E1246" s="18"/>
      <c r="F1246" s="18"/>
      <c r="G1246" s="18"/>
      <c r="H1246" s="18"/>
      <c r="I1246" s="18"/>
      <c r="J1246" s="18"/>
      <c r="K1246" s="18"/>
    </row>
    <row r="1247" spans="1:11">
      <c r="A1247" s="18" t="str">
        <f t="shared" si="20"/>
        <v/>
      </c>
      <c r="B1247" s="18"/>
      <c r="C1247" s="18"/>
      <c r="D1247" s="18"/>
      <c r="E1247" s="18"/>
      <c r="F1247" s="18"/>
      <c r="G1247" s="18"/>
      <c r="H1247" s="18"/>
      <c r="I1247" s="18"/>
      <c r="J1247" s="18"/>
      <c r="K1247" s="18"/>
    </row>
    <row r="1248" spans="1:11">
      <c r="A1248" s="18" t="str">
        <f t="shared" si="20"/>
        <v/>
      </c>
      <c r="B1248" s="18"/>
      <c r="C1248" s="18"/>
      <c r="D1248" s="18"/>
      <c r="E1248" s="18"/>
      <c r="F1248" s="18"/>
      <c r="G1248" s="18"/>
      <c r="H1248" s="18"/>
      <c r="I1248" s="18"/>
      <c r="J1248" s="18"/>
      <c r="K1248" s="18"/>
    </row>
    <row r="1249" spans="1:11">
      <c r="A1249" s="18" t="str">
        <f t="shared" si="20"/>
        <v/>
      </c>
      <c r="B1249" s="18"/>
      <c r="C1249" s="18"/>
      <c r="D1249" s="18"/>
      <c r="E1249" s="18"/>
      <c r="F1249" s="18"/>
      <c r="G1249" s="18"/>
      <c r="H1249" s="18"/>
      <c r="I1249" s="18"/>
      <c r="J1249" s="18"/>
      <c r="K1249" s="18"/>
    </row>
    <row r="1250" spans="1:11">
      <c r="A1250" s="18" t="str">
        <f t="shared" si="20"/>
        <v/>
      </c>
      <c r="B1250" s="18"/>
      <c r="C1250" s="18"/>
      <c r="D1250" s="18"/>
      <c r="E1250" s="18"/>
      <c r="F1250" s="18"/>
      <c r="G1250" s="18"/>
      <c r="H1250" s="18"/>
      <c r="I1250" s="18"/>
      <c r="J1250" s="18"/>
      <c r="K1250" s="18"/>
    </row>
    <row r="1251" spans="1:11">
      <c r="A1251" s="18" t="str">
        <f t="shared" si="20"/>
        <v/>
      </c>
      <c r="B1251" s="18"/>
      <c r="C1251" s="18"/>
      <c r="D1251" s="18"/>
      <c r="E1251" s="18"/>
      <c r="F1251" s="18"/>
      <c r="G1251" s="18"/>
      <c r="H1251" s="18"/>
      <c r="I1251" s="18"/>
      <c r="J1251" s="18"/>
      <c r="K1251" s="18"/>
    </row>
    <row r="1252" spans="1:11">
      <c r="A1252" s="18" t="str">
        <f t="shared" si="20"/>
        <v/>
      </c>
      <c r="B1252" s="18"/>
      <c r="C1252" s="18"/>
      <c r="D1252" s="18"/>
      <c r="E1252" s="18"/>
      <c r="F1252" s="18"/>
      <c r="G1252" s="18"/>
      <c r="H1252" s="18"/>
      <c r="I1252" s="18"/>
      <c r="J1252" s="18"/>
      <c r="K1252" s="18"/>
    </row>
    <row r="1253" spans="1:11">
      <c r="A1253" s="18" t="str">
        <f t="shared" si="20"/>
        <v/>
      </c>
      <c r="B1253" s="18"/>
      <c r="C1253" s="18"/>
      <c r="D1253" s="18"/>
      <c r="E1253" s="18"/>
      <c r="F1253" s="18"/>
      <c r="G1253" s="18"/>
      <c r="H1253" s="18"/>
      <c r="I1253" s="18"/>
      <c r="J1253" s="18"/>
      <c r="K1253" s="18"/>
    </row>
    <row r="1254" spans="1:11">
      <c r="A1254" s="18" t="str">
        <f t="shared" si="20"/>
        <v/>
      </c>
      <c r="B1254" s="18"/>
      <c r="C1254" s="18"/>
      <c r="D1254" s="18"/>
      <c r="E1254" s="18"/>
      <c r="F1254" s="18"/>
      <c r="G1254" s="18"/>
      <c r="H1254" s="18"/>
      <c r="I1254" s="18"/>
      <c r="J1254" s="18"/>
      <c r="K1254" s="18"/>
    </row>
    <row r="1255" spans="1:11">
      <c r="A1255" s="18" t="str">
        <f t="shared" si="20"/>
        <v/>
      </c>
      <c r="B1255" s="18"/>
      <c r="C1255" s="18"/>
      <c r="D1255" s="18"/>
      <c r="E1255" s="18"/>
      <c r="F1255" s="18"/>
      <c r="G1255" s="18"/>
      <c r="H1255" s="18"/>
      <c r="I1255" s="18"/>
      <c r="J1255" s="18"/>
      <c r="K1255" s="18"/>
    </row>
    <row r="1256" spans="1:11">
      <c r="A1256" s="18" t="str">
        <f t="shared" si="20"/>
        <v/>
      </c>
      <c r="B1256" s="18"/>
      <c r="C1256" s="18"/>
      <c r="D1256" s="18"/>
      <c r="E1256" s="18"/>
      <c r="F1256" s="18"/>
      <c r="G1256" s="18"/>
      <c r="H1256" s="18"/>
      <c r="I1256" s="18"/>
      <c r="J1256" s="18"/>
      <c r="K1256" s="18"/>
    </row>
    <row r="1257" spans="1:11">
      <c r="A1257" s="18" t="str">
        <f t="shared" si="20"/>
        <v/>
      </c>
      <c r="B1257" s="18"/>
      <c r="C1257" s="18"/>
      <c r="D1257" s="18"/>
      <c r="E1257" s="18"/>
      <c r="F1257" s="18"/>
      <c r="G1257" s="18"/>
      <c r="H1257" s="18"/>
      <c r="I1257" s="18"/>
      <c r="J1257" s="18"/>
      <c r="K1257" s="18"/>
    </row>
    <row r="1258" spans="1:11">
      <c r="A1258" s="18" t="str">
        <f t="shared" si="20"/>
        <v/>
      </c>
      <c r="B1258" s="18"/>
      <c r="C1258" s="18"/>
      <c r="D1258" s="18"/>
      <c r="E1258" s="18"/>
      <c r="F1258" s="18"/>
      <c r="G1258" s="18"/>
      <c r="H1258" s="18"/>
      <c r="I1258" s="18"/>
      <c r="J1258" s="18"/>
      <c r="K1258" s="18"/>
    </row>
    <row r="1259" spans="1:11">
      <c r="A1259" s="18" t="str">
        <f t="shared" si="20"/>
        <v/>
      </c>
      <c r="B1259" s="18"/>
      <c r="C1259" s="18"/>
      <c r="D1259" s="18"/>
      <c r="E1259" s="18"/>
      <c r="F1259" s="18"/>
      <c r="G1259" s="18"/>
      <c r="H1259" s="18"/>
      <c r="I1259" s="18"/>
      <c r="J1259" s="18"/>
      <c r="K1259" s="18"/>
    </row>
    <row r="1260" spans="1:11">
      <c r="A1260" s="18" t="str">
        <f t="shared" si="20"/>
        <v/>
      </c>
      <c r="B1260" s="18"/>
      <c r="C1260" s="18"/>
      <c r="D1260" s="18"/>
      <c r="E1260" s="18"/>
      <c r="F1260" s="18"/>
      <c r="G1260" s="18"/>
      <c r="H1260" s="18"/>
      <c r="I1260" s="18"/>
      <c r="J1260" s="18"/>
      <c r="K1260" s="18"/>
    </row>
    <row r="1261" spans="1:11">
      <c r="A1261" s="18" t="str">
        <f t="shared" si="20"/>
        <v/>
      </c>
      <c r="B1261" s="18"/>
      <c r="C1261" s="18"/>
      <c r="D1261" s="18"/>
      <c r="E1261" s="18"/>
      <c r="F1261" s="18"/>
      <c r="G1261" s="18"/>
      <c r="H1261" s="18"/>
      <c r="I1261" s="18"/>
      <c r="J1261" s="18"/>
      <c r="K1261" s="18"/>
    </row>
    <row r="1262" spans="1:11">
      <c r="A1262" s="18" t="str">
        <f t="shared" si="20"/>
        <v/>
      </c>
      <c r="B1262" s="18"/>
      <c r="C1262" s="18"/>
      <c r="D1262" s="18"/>
      <c r="E1262" s="18"/>
      <c r="F1262" s="18"/>
      <c r="G1262" s="18"/>
      <c r="H1262" s="18"/>
      <c r="I1262" s="18"/>
      <c r="J1262" s="18"/>
      <c r="K1262" s="18"/>
    </row>
    <row r="1263" spans="1:11">
      <c r="A1263" s="18" t="str">
        <f t="shared" si="20"/>
        <v/>
      </c>
      <c r="B1263" s="18"/>
      <c r="C1263" s="18"/>
      <c r="D1263" s="18"/>
      <c r="E1263" s="18"/>
      <c r="F1263" s="18"/>
      <c r="G1263" s="18"/>
      <c r="H1263" s="18"/>
      <c r="I1263" s="18"/>
      <c r="J1263" s="18"/>
      <c r="K1263" s="18"/>
    </row>
    <row r="1264" spans="1:11">
      <c r="A1264" s="18" t="str">
        <f t="shared" si="20"/>
        <v/>
      </c>
      <c r="B1264" s="18"/>
      <c r="C1264" s="18"/>
      <c r="D1264" s="18"/>
      <c r="E1264" s="18"/>
      <c r="F1264" s="18"/>
      <c r="G1264" s="18"/>
      <c r="H1264" s="18"/>
      <c r="I1264" s="18"/>
      <c r="J1264" s="18"/>
      <c r="K1264" s="18"/>
    </row>
    <row r="1265" spans="1:11">
      <c r="A1265" s="18" t="str">
        <f t="shared" si="20"/>
        <v/>
      </c>
      <c r="B1265" s="18"/>
      <c r="C1265" s="18"/>
      <c r="D1265" s="18"/>
      <c r="E1265" s="18"/>
      <c r="F1265" s="18"/>
      <c r="G1265" s="18"/>
      <c r="H1265" s="18"/>
      <c r="I1265" s="18"/>
      <c r="J1265" s="18"/>
      <c r="K1265" s="18"/>
    </row>
    <row r="1266" spans="1:11">
      <c r="A1266" s="18" t="str">
        <f t="shared" si="20"/>
        <v/>
      </c>
      <c r="B1266" s="18"/>
      <c r="C1266" s="18"/>
      <c r="D1266" s="18"/>
      <c r="E1266" s="18"/>
      <c r="F1266" s="18"/>
      <c r="G1266" s="18"/>
      <c r="H1266" s="18"/>
      <c r="I1266" s="18"/>
      <c r="J1266" s="18"/>
      <c r="K1266" s="18"/>
    </row>
    <row r="1267" spans="1:11">
      <c r="A1267" s="18" t="str">
        <f t="shared" si="20"/>
        <v/>
      </c>
      <c r="B1267" s="18"/>
      <c r="C1267" s="18"/>
      <c r="D1267" s="18"/>
      <c r="E1267" s="18"/>
      <c r="F1267" s="18"/>
      <c r="G1267" s="18"/>
      <c r="H1267" s="18"/>
      <c r="I1267" s="18"/>
      <c r="J1267" s="18"/>
      <c r="K1267" s="18"/>
    </row>
    <row r="1268" spans="1:11">
      <c r="A1268" s="18" t="str">
        <f t="shared" si="20"/>
        <v/>
      </c>
      <c r="B1268" s="18"/>
      <c r="C1268" s="18"/>
      <c r="D1268" s="18"/>
      <c r="E1268" s="18"/>
      <c r="F1268" s="18"/>
      <c r="G1268" s="18"/>
      <c r="H1268" s="18"/>
      <c r="I1268" s="18"/>
      <c r="J1268" s="18"/>
      <c r="K1268" s="18"/>
    </row>
    <row r="1269" spans="1:11">
      <c r="A1269" s="18" t="str">
        <f t="shared" si="20"/>
        <v/>
      </c>
      <c r="B1269" s="18"/>
      <c r="C1269" s="18"/>
      <c r="D1269" s="18"/>
      <c r="E1269" s="18"/>
      <c r="F1269" s="18"/>
      <c r="G1269" s="18"/>
      <c r="H1269" s="18"/>
      <c r="I1269" s="18"/>
      <c r="J1269" s="18"/>
      <c r="K1269" s="18"/>
    </row>
    <row r="1270" spans="1:11">
      <c r="A1270" s="18" t="str">
        <f t="shared" si="20"/>
        <v/>
      </c>
      <c r="B1270" s="18"/>
      <c r="C1270" s="18"/>
      <c r="D1270" s="18"/>
      <c r="E1270" s="18"/>
      <c r="F1270" s="18"/>
      <c r="G1270" s="18"/>
      <c r="H1270" s="18"/>
      <c r="I1270" s="18"/>
      <c r="J1270" s="18"/>
      <c r="K1270" s="18"/>
    </row>
    <row r="1271" spans="1:11">
      <c r="A1271" s="18" t="str">
        <f t="shared" si="20"/>
        <v/>
      </c>
      <c r="B1271" s="18"/>
      <c r="C1271" s="18"/>
      <c r="D1271" s="18"/>
      <c r="E1271" s="18"/>
      <c r="F1271" s="18"/>
      <c r="G1271" s="18"/>
      <c r="H1271" s="18"/>
      <c r="I1271" s="18"/>
      <c r="J1271" s="18"/>
      <c r="K1271" s="18"/>
    </row>
    <row r="1272" spans="1:11">
      <c r="A1272" s="18" t="str">
        <f t="shared" si="20"/>
        <v/>
      </c>
      <c r="B1272" s="18"/>
      <c r="C1272" s="18"/>
      <c r="D1272" s="18"/>
      <c r="E1272" s="18"/>
      <c r="F1272" s="18"/>
      <c r="G1272" s="18"/>
      <c r="H1272" s="18"/>
      <c r="I1272" s="18"/>
      <c r="J1272" s="18"/>
      <c r="K1272" s="18"/>
    </row>
    <row r="1273" spans="1:11">
      <c r="A1273" s="18" t="str">
        <f t="shared" si="20"/>
        <v/>
      </c>
      <c r="B1273" s="18"/>
      <c r="C1273" s="18"/>
      <c r="D1273" s="18"/>
      <c r="E1273" s="18"/>
      <c r="F1273" s="18"/>
      <c r="G1273" s="18"/>
      <c r="H1273" s="18"/>
      <c r="I1273" s="18"/>
      <c r="J1273" s="18"/>
      <c r="K1273" s="18"/>
    </row>
    <row r="1274" spans="1:11">
      <c r="A1274" s="18" t="str">
        <f t="shared" si="20"/>
        <v/>
      </c>
      <c r="B1274" s="18"/>
      <c r="C1274" s="18"/>
      <c r="D1274" s="18"/>
      <c r="E1274" s="18"/>
      <c r="F1274" s="18"/>
      <c r="G1274" s="18"/>
      <c r="H1274" s="18"/>
      <c r="I1274" s="18"/>
      <c r="J1274" s="18"/>
      <c r="K1274" s="18"/>
    </row>
    <row r="1275" spans="1:11">
      <c r="A1275" s="18" t="str">
        <f t="shared" si="20"/>
        <v/>
      </c>
      <c r="B1275" s="18"/>
      <c r="C1275" s="18"/>
      <c r="D1275" s="18"/>
      <c r="E1275" s="18"/>
      <c r="F1275" s="18"/>
      <c r="G1275" s="18"/>
      <c r="H1275" s="18"/>
      <c r="I1275" s="18"/>
      <c r="J1275" s="18"/>
      <c r="K1275" s="18"/>
    </row>
    <row r="1276" spans="1:11">
      <c r="A1276" s="18" t="str">
        <f t="shared" si="20"/>
        <v/>
      </c>
      <c r="B1276" s="18"/>
      <c r="C1276" s="18"/>
      <c r="D1276" s="18"/>
      <c r="E1276" s="18"/>
      <c r="F1276" s="18"/>
      <c r="G1276" s="18"/>
      <c r="H1276" s="18"/>
      <c r="I1276" s="18"/>
      <c r="J1276" s="18"/>
      <c r="K1276" s="18"/>
    </row>
    <row r="1277" spans="1:11">
      <c r="A1277" s="18" t="str">
        <f t="shared" si="20"/>
        <v/>
      </c>
      <c r="B1277" s="18"/>
      <c r="C1277" s="18"/>
      <c r="D1277" s="18"/>
      <c r="E1277" s="18"/>
      <c r="F1277" s="18"/>
      <c r="G1277" s="18"/>
      <c r="H1277" s="18"/>
      <c r="I1277" s="18"/>
      <c r="J1277" s="18"/>
      <c r="K1277" s="18"/>
    </row>
    <row r="1278" spans="1:11">
      <c r="A1278" s="18" t="str">
        <f t="shared" si="20"/>
        <v/>
      </c>
      <c r="B1278" s="18"/>
      <c r="I1278" s="18"/>
      <c r="J1278" s="18"/>
    </row>
    <row r="1279" spans="1:11">
      <c r="A1279" s="18" t="str">
        <f t="shared" si="20"/>
        <v/>
      </c>
      <c r="B1279" s="18"/>
      <c r="I1279" s="18"/>
      <c r="J1279" s="18"/>
    </row>
    <row r="1280" spans="1:11">
      <c r="A1280" s="18" t="str">
        <f t="shared" si="20"/>
        <v/>
      </c>
      <c r="B1280" s="18"/>
      <c r="I1280" s="18"/>
      <c r="J1280" s="18"/>
    </row>
    <row r="1281" spans="1:10">
      <c r="A1281" s="18" t="str">
        <f t="shared" ref="A1281:A1344" si="21">MID($C$1,ROW(),1)</f>
        <v/>
      </c>
      <c r="B1281" s="18"/>
      <c r="I1281" s="18"/>
      <c r="J1281" s="18"/>
    </row>
    <row r="1282" spans="1:10">
      <c r="A1282" s="18" t="str">
        <f t="shared" si="21"/>
        <v/>
      </c>
      <c r="B1282" s="18"/>
      <c r="I1282" s="18"/>
      <c r="J1282" s="18"/>
    </row>
    <row r="1283" spans="1:10">
      <c r="A1283" s="18" t="str">
        <f t="shared" si="21"/>
        <v/>
      </c>
      <c r="B1283" s="18"/>
      <c r="I1283" s="18"/>
      <c r="J1283" s="18"/>
    </row>
    <row r="1284" spans="1:10">
      <c r="A1284" s="18" t="str">
        <f t="shared" si="21"/>
        <v/>
      </c>
      <c r="B1284" s="18"/>
      <c r="I1284" s="18"/>
      <c r="J1284" s="18"/>
    </row>
    <row r="1285" spans="1:10">
      <c r="A1285" s="18" t="str">
        <f t="shared" si="21"/>
        <v/>
      </c>
      <c r="B1285" s="18"/>
      <c r="I1285" s="18"/>
      <c r="J1285" s="18"/>
    </row>
    <row r="1286" spans="1:10">
      <c r="A1286" s="18" t="str">
        <f t="shared" si="21"/>
        <v/>
      </c>
      <c r="B1286" s="18"/>
      <c r="I1286" s="18"/>
      <c r="J1286" s="18"/>
    </row>
    <row r="1287" spans="1:10">
      <c r="A1287" s="18" t="str">
        <f t="shared" si="21"/>
        <v/>
      </c>
      <c r="B1287" s="18"/>
      <c r="I1287" s="18"/>
      <c r="J1287" s="18"/>
    </row>
    <row r="1288" spans="1:10">
      <c r="A1288" s="18" t="str">
        <f t="shared" si="21"/>
        <v/>
      </c>
      <c r="B1288" s="18"/>
      <c r="I1288" s="18"/>
      <c r="J1288" s="18"/>
    </row>
    <row r="1289" spans="1:10">
      <c r="A1289" s="18" t="str">
        <f t="shared" si="21"/>
        <v/>
      </c>
    </row>
    <row r="1290" spans="1:10">
      <c r="A1290" s="18" t="str">
        <f t="shared" si="21"/>
        <v/>
      </c>
    </row>
    <row r="1291" spans="1:10">
      <c r="A1291" s="18" t="str">
        <f t="shared" si="21"/>
        <v/>
      </c>
    </row>
    <row r="1292" spans="1:10">
      <c r="A1292" s="18" t="str">
        <f t="shared" si="21"/>
        <v/>
      </c>
    </row>
    <row r="1293" spans="1:10">
      <c r="A1293" s="18" t="str">
        <f t="shared" si="21"/>
        <v/>
      </c>
    </row>
    <row r="1294" spans="1:10">
      <c r="A1294" s="18" t="str">
        <f t="shared" si="21"/>
        <v/>
      </c>
    </row>
    <row r="1295" spans="1:10">
      <c r="A1295" s="18" t="str">
        <f t="shared" si="21"/>
        <v/>
      </c>
    </row>
    <row r="1296" spans="1:10">
      <c r="A1296" s="18" t="str">
        <f t="shared" si="21"/>
        <v/>
      </c>
    </row>
    <row r="1297" spans="1:1">
      <c r="A1297" s="18" t="str">
        <f t="shared" si="21"/>
        <v/>
      </c>
    </row>
    <row r="1298" spans="1:1">
      <c r="A1298" s="18" t="str">
        <f t="shared" si="21"/>
        <v/>
      </c>
    </row>
    <row r="1299" spans="1:1">
      <c r="A1299" s="18" t="str">
        <f t="shared" si="21"/>
        <v/>
      </c>
    </row>
    <row r="1300" spans="1:1">
      <c r="A1300" s="18" t="str">
        <f t="shared" si="21"/>
        <v/>
      </c>
    </row>
    <row r="1301" spans="1:1">
      <c r="A1301" s="18" t="str">
        <f t="shared" si="21"/>
        <v/>
      </c>
    </row>
    <row r="1302" spans="1:1">
      <c r="A1302" s="18" t="str">
        <f t="shared" si="21"/>
        <v/>
      </c>
    </row>
    <row r="1303" spans="1:1">
      <c r="A1303" s="18" t="str">
        <f t="shared" si="21"/>
        <v/>
      </c>
    </row>
    <row r="1304" spans="1:1">
      <c r="A1304" s="18" t="str">
        <f t="shared" si="21"/>
        <v/>
      </c>
    </row>
    <row r="1305" spans="1:1">
      <c r="A1305" s="18" t="str">
        <f t="shared" si="21"/>
        <v/>
      </c>
    </row>
    <row r="1306" spans="1:1">
      <c r="A1306" s="18" t="str">
        <f t="shared" si="21"/>
        <v/>
      </c>
    </row>
    <row r="1307" spans="1:1">
      <c r="A1307" s="18" t="str">
        <f t="shared" si="21"/>
        <v/>
      </c>
    </row>
    <row r="1308" spans="1:1">
      <c r="A1308" s="18" t="str">
        <f t="shared" si="21"/>
        <v/>
      </c>
    </row>
    <row r="1309" spans="1:1">
      <c r="A1309" s="18" t="str">
        <f t="shared" si="21"/>
        <v/>
      </c>
    </row>
    <row r="1310" spans="1:1">
      <c r="A1310" s="18" t="str">
        <f t="shared" si="21"/>
        <v/>
      </c>
    </row>
    <row r="1311" spans="1:1">
      <c r="A1311" s="18" t="str">
        <f t="shared" si="21"/>
        <v/>
      </c>
    </row>
    <row r="1312" spans="1:1">
      <c r="A1312" s="18" t="str">
        <f t="shared" si="21"/>
        <v/>
      </c>
    </row>
    <row r="1313" spans="1:1">
      <c r="A1313" s="18" t="str">
        <f t="shared" si="21"/>
        <v/>
      </c>
    </row>
    <row r="1314" spans="1:1">
      <c r="A1314" s="18" t="str">
        <f t="shared" si="21"/>
        <v/>
      </c>
    </row>
    <row r="1315" spans="1:1">
      <c r="A1315" s="18" t="str">
        <f t="shared" si="21"/>
        <v/>
      </c>
    </row>
    <row r="1316" spans="1:1">
      <c r="A1316" s="18" t="str">
        <f t="shared" si="21"/>
        <v/>
      </c>
    </row>
    <row r="1317" spans="1:1">
      <c r="A1317" s="18" t="str">
        <f t="shared" si="21"/>
        <v/>
      </c>
    </row>
    <row r="1318" spans="1:1">
      <c r="A1318" s="18" t="str">
        <f t="shared" si="21"/>
        <v/>
      </c>
    </row>
    <row r="1319" spans="1:1">
      <c r="A1319" s="18" t="str">
        <f t="shared" si="21"/>
        <v/>
      </c>
    </row>
    <row r="1320" spans="1:1">
      <c r="A1320" s="18" t="str">
        <f t="shared" si="21"/>
        <v/>
      </c>
    </row>
    <row r="1321" spans="1:1">
      <c r="A1321" s="18" t="str">
        <f t="shared" si="21"/>
        <v/>
      </c>
    </row>
    <row r="1322" spans="1:1">
      <c r="A1322" s="18" t="str">
        <f t="shared" si="21"/>
        <v/>
      </c>
    </row>
    <row r="1323" spans="1:1">
      <c r="A1323" s="18" t="str">
        <f t="shared" si="21"/>
        <v/>
      </c>
    </row>
    <row r="1324" spans="1:1">
      <c r="A1324" s="18" t="str">
        <f t="shared" si="21"/>
        <v/>
      </c>
    </row>
    <row r="1325" spans="1:1">
      <c r="A1325" s="18" t="str">
        <f t="shared" si="21"/>
        <v/>
      </c>
    </row>
    <row r="1326" spans="1:1">
      <c r="A1326" s="18" t="str">
        <f t="shared" si="21"/>
        <v/>
      </c>
    </row>
    <row r="1327" spans="1:1">
      <c r="A1327" s="18" t="str">
        <f t="shared" si="21"/>
        <v/>
      </c>
    </row>
    <row r="1328" spans="1:1">
      <c r="A1328" s="18" t="str">
        <f t="shared" si="21"/>
        <v/>
      </c>
    </row>
    <row r="1329" spans="1:1">
      <c r="A1329" s="18" t="str">
        <f t="shared" si="21"/>
        <v/>
      </c>
    </row>
    <row r="1330" spans="1:1">
      <c r="A1330" s="18" t="str">
        <f t="shared" si="21"/>
        <v/>
      </c>
    </row>
    <row r="1331" spans="1:1">
      <c r="A1331" s="18" t="str">
        <f t="shared" si="21"/>
        <v/>
      </c>
    </row>
    <row r="1332" spans="1:1">
      <c r="A1332" s="18" t="str">
        <f t="shared" si="21"/>
        <v/>
      </c>
    </row>
    <row r="1333" spans="1:1">
      <c r="A1333" s="18" t="str">
        <f t="shared" si="21"/>
        <v/>
      </c>
    </row>
    <row r="1334" spans="1:1">
      <c r="A1334" s="18" t="str">
        <f t="shared" si="21"/>
        <v/>
      </c>
    </row>
    <row r="1335" spans="1:1">
      <c r="A1335" s="18" t="str">
        <f t="shared" si="21"/>
        <v/>
      </c>
    </row>
    <row r="1336" spans="1:1">
      <c r="A1336" s="18" t="str">
        <f t="shared" si="21"/>
        <v/>
      </c>
    </row>
    <row r="1337" spans="1:1">
      <c r="A1337" s="18" t="str">
        <f t="shared" si="21"/>
        <v/>
      </c>
    </row>
    <row r="1338" spans="1:1">
      <c r="A1338" s="18" t="str">
        <f t="shared" si="21"/>
        <v/>
      </c>
    </row>
    <row r="1339" spans="1:1">
      <c r="A1339" s="18" t="str">
        <f t="shared" si="21"/>
        <v/>
      </c>
    </row>
    <row r="1340" spans="1:1">
      <c r="A1340" s="18" t="str">
        <f t="shared" si="21"/>
        <v/>
      </c>
    </row>
    <row r="1341" spans="1:1">
      <c r="A1341" s="18" t="str">
        <f t="shared" si="21"/>
        <v/>
      </c>
    </row>
    <row r="1342" spans="1:1">
      <c r="A1342" s="18" t="str">
        <f t="shared" si="21"/>
        <v/>
      </c>
    </row>
    <row r="1343" spans="1:1">
      <c r="A1343" s="18" t="str">
        <f t="shared" si="21"/>
        <v/>
      </c>
    </row>
    <row r="1344" spans="1:1">
      <c r="A1344" s="18" t="str">
        <f t="shared" si="21"/>
        <v/>
      </c>
    </row>
    <row r="1345" spans="1:1">
      <c r="A1345" s="18" t="str">
        <f t="shared" ref="A1345:A1408" si="22">MID($C$1,ROW(),1)</f>
        <v/>
      </c>
    </row>
    <row r="1346" spans="1:1">
      <c r="A1346" s="18" t="str">
        <f t="shared" si="22"/>
        <v/>
      </c>
    </row>
    <row r="1347" spans="1:1">
      <c r="A1347" s="18" t="str">
        <f t="shared" si="22"/>
        <v/>
      </c>
    </row>
    <row r="1348" spans="1:1">
      <c r="A1348" s="18" t="str">
        <f t="shared" si="22"/>
        <v/>
      </c>
    </row>
    <row r="1349" spans="1:1">
      <c r="A1349" s="18" t="str">
        <f t="shared" si="22"/>
        <v/>
      </c>
    </row>
    <row r="1350" spans="1:1">
      <c r="A1350" s="18" t="str">
        <f t="shared" si="22"/>
        <v/>
      </c>
    </row>
    <row r="1351" spans="1:1">
      <c r="A1351" s="18" t="str">
        <f t="shared" si="22"/>
        <v/>
      </c>
    </row>
    <row r="1352" spans="1:1">
      <c r="A1352" s="18" t="str">
        <f t="shared" si="22"/>
        <v/>
      </c>
    </row>
    <row r="1353" spans="1:1">
      <c r="A1353" s="18" t="str">
        <f t="shared" si="22"/>
        <v/>
      </c>
    </row>
    <row r="1354" spans="1:1">
      <c r="A1354" s="18" t="str">
        <f t="shared" si="22"/>
        <v/>
      </c>
    </row>
    <row r="1355" spans="1:1">
      <c r="A1355" s="18" t="str">
        <f t="shared" si="22"/>
        <v/>
      </c>
    </row>
    <row r="1356" spans="1:1">
      <c r="A1356" s="18" t="str">
        <f t="shared" si="22"/>
        <v/>
      </c>
    </row>
    <row r="1357" spans="1:1">
      <c r="A1357" s="18" t="str">
        <f t="shared" si="22"/>
        <v/>
      </c>
    </row>
    <row r="1358" spans="1:1">
      <c r="A1358" s="18" t="str">
        <f t="shared" si="22"/>
        <v/>
      </c>
    </row>
    <row r="1359" spans="1:1">
      <c r="A1359" s="18" t="str">
        <f t="shared" si="22"/>
        <v/>
      </c>
    </row>
    <row r="1360" spans="1:1">
      <c r="A1360" s="18" t="str">
        <f t="shared" si="22"/>
        <v/>
      </c>
    </row>
    <row r="1361" spans="1:1">
      <c r="A1361" s="18" t="str">
        <f t="shared" si="22"/>
        <v/>
      </c>
    </row>
    <row r="1362" spans="1:1">
      <c r="A1362" s="18" t="str">
        <f t="shared" si="22"/>
        <v/>
      </c>
    </row>
    <row r="1363" spans="1:1">
      <c r="A1363" s="18" t="str">
        <f t="shared" si="22"/>
        <v/>
      </c>
    </row>
    <row r="1364" spans="1:1">
      <c r="A1364" s="18" t="str">
        <f t="shared" si="22"/>
        <v/>
      </c>
    </row>
    <row r="1365" spans="1:1">
      <c r="A1365" s="18" t="str">
        <f t="shared" si="22"/>
        <v/>
      </c>
    </row>
    <row r="1366" spans="1:1">
      <c r="A1366" s="18" t="str">
        <f t="shared" si="22"/>
        <v/>
      </c>
    </row>
    <row r="1367" spans="1:1">
      <c r="A1367" s="18" t="str">
        <f t="shared" si="22"/>
        <v/>
      </c>
    </row>
    <row r="1368" spans="1:1">
      <c r="A1368" s="18" t="str">
        <f t="shared" si="22"/>
        <v/>
      </c>
    </row>
    <row r="1369" spans="1:1">
      <c r="A1369" s="18" t="str">
        <f t="shared" si="22"/>
        <v/>
      </c>
    </row>
    <row r="1370" spans="1:1">
      <c r="A1370" s="18" t="str">
        <f t="shared" si="22"/>
        <v/>
      </c>
    </row>
    <row r="1371" spans="1:1">
      <c r="A1371" s="18" t="str">
        <f t="shared" si="22"/>
        <v/>
      </c>
    </row>
    <row r="1372" spans="1:1">
      <c r="A1372" s="18" t="str">
        <f t="shared" si="22"/>
        <v/>
      </c>
    </row>
    <row r="1373" spans="1:1">
      <c r="A1373" s="18" t="str">
        <f t="shared" si="22"/>
        <v/>
      </c>
    </row>
    <row r="1374" spans="1:1">
      <c r="A1374" s="18" t="str">
        <f t="shared" si="22"/>
        <v/>
      </c>
    </row>
    <row r="1375" spans="1:1">
      <c r="A1375" s="18" t="str">
        <f t="shared" si="22"/>
        <v/>
      </c>
    </row>
    <row r="1376" spans="1:1">
      <c r="A1376" s="18" t="str">
        <f t="shared" si="22"/>
        <v/>
      </c>
    </row>
    <row r="1377" spans="1:1">
      <c r="A1377" s="18" t="str">
        <f t="shared" si="22"/>
        <v/>
      </c>
    </row>
    <row r="1378" spans="1:1">
      <c r="A1378" s="18" t="str">
        <f t="shared" si="22"/>
        <v/>
      </c>
    </row>
    <row r="1379" spans="1:1">
      <c r="A1379" s="18" t="str">
        <f t="shared" si="22"/>
        <v/>
      </c>
    </row>
    <row r="1380" spans="1:1">
      <c r="A1380" s="18" t="str">
        <f t="shared" si="22"/>
        <v/>
      </c>
    </row>
    <row r="1381" spans="1:1">
      <c r="A1381" s="18" t="str">
        <f t="shared" si="22"/>
        <v/>
      </c>
    </row>
    <row r="1382" spans="1:1">
      <c r="A1382" s="18" t="str">
        <f t="shared" si="22"/>
        <v/>
      </c>
    </row>
    <row r="1383" spans="1:1">
      <c r="A1383" s="18" t="str">
        <f t="shared" si="22"/>
        <v/>
      </c>
    </row>
    <row r="1384" spans="1:1">
      <c r="A1384" s="18" t="str">
        <f t="shared" si="22"/>
        <v/>
      </c>
    </row>
    <row r="1385" spans="1:1">
      <c r="A1385" s="18" t="str">
        <f t="shared" si="22"/>
        <v/>
      </c>
    </row>
    <row r="1386" spans="1:1">
      <c r="A1386" s="18" t="str">
        <f t="shared" si="22"/>
        <v/>
      </c>
    </row>
    <row r="1387" spans="1:1">
      <c r="A1387" s="18" t="str">
        <f t="shared" si="22"/>
        <v/>
      </c>
    </row>
    <row r="1388" spans="1:1">
      <c r="A1388" s="18" t="str">
        <f t="shared" si="22"/>
        <v/>
      </c>
    </row>
    <row r="1389" spans="1:1">
      <c r="A1389" s="18" t="str">
        <f t="shared" si="22"/>
        <v/>
      </c>
    </row>
    <row r="1390" spans="1:1">
      <c r="A1390" s="18" t="str">
        <f t="shared" si="22"/>
        <v/>
      </c>
    </row>
    <row r="1391" spans="1:1">
      <c r="A1391" s="18" t="str">
        <f t="shared" si="22"/>
        <v/>
      </c>
    </row>
    <row r="1392" spans="1:1">
      <c r="A1392" s="18" t="str">
        <f t="shared" si="22"/>
        <v/>
      </c>
    </row>
    <row r="1393" spans="1:1">
      <c r="A1393" s="18" t="str">
        <f t="shared" si="22"/>
        <v/>
      </c>
    </row>
    <row r="1394" spans="1:1">
      <c r="A1394" s="18" t="str">
        <f t="shared" si="22"/>
        <v/>
      </c>
    </row>
    <row r="1395" spans="1:1">
      <c r="A1395" s="18" t="str">
        <f t="shared" si="22"/>
        <v/>
      </c>
    </row>
    <row r="1396" spans="1:1">
      <c r="A1396" s="18" t="str">
        <f t="shared" si="22"/>
        <v/>
      </c>
    </row>
    <row r="1397" spans="1:1">
      <c r="A1397" s="18" t="str">
        <f t="shared" si="22"/>
        <v/>
      </c>
    </row>
    <row r="1398" spans="1:1">
      <c r="A1398" s="18" t="str">
        <f t="shared" si="22"/>
        <v/>
      </c>
    </row>
    <row r="1399" spans="1:1">
      <c r="A1399" s="18" t="str">
        <f t="shared" si="22"/>
        <v/>
      </c>
    </row>
    <row r="1400" spans="1:1">
      <c r="A1400" s="18" t="str">
        <f t="shared" si="22"/>
        <v/>
      </c>
    </row>
    <row r="1401" spans="1:1">
      <c r="A1401" s="18" t="str">
        <f t="shared" si="22"/>
        <v/>
      </c>
    </row>
    <row r="1402" spans="1:1">
      <c r="A1402" s="18" t="str">
        <f t="shared" si="22"/>
        <v/>
      </c>
    </row>
    <row r="1403" spans="1:1">
      <c r="A1403" s="18" t="str">
        <f t="shared" si="22"/>
        <v/>
      </c>
    </row>
    <row r="1404" spans="1:1">
      <c r="A1404" s="18" t="str">
        <f t="shared" si="22"/>
        <v/>
      </c>
    </row>
    <row r="1405" spans="1:1">
      <c r="A1405" s="18" t="str">
        <f t="shared" si="22"/>
        <v/>
      </c>
    </row>
    <row r="1406" spans="1:1">
      <c r="A1406" s="18" t="str">
        <f t="shared" si="22"/>
        <v/>
      </c>
    </row>
    <row r="1407" spans="1:1">
      <c r="A1407" s="18" t="str">
        <f t="shared" si="22"/>
        <v/>
      </c>
    </row>
    <row r="1408" spans="1:1">
      <c r="A1408" s="18" t="str">
        <f t="shared" si="22"/>
        <v/>
      </c>
    </row>
    <row r="1409" spans="1:1">
      <c r="A1409" s="18" t="str">
        <f t="shared" ref="A1409:A1472" si="23">MID($C$1,ROW(),1)</f>
        <v/>
      </c>
    </row>
    <row r="1410" spans="1:1">
      <c r="A1410" s="18" t="str">
        <f t="shared" si="23"/>
        <v/>
      </c>
    </row>
    <row r="1411" spans="1:1">
      <c r="A1411" s="18" t="str">
        <f t="shared" si="23"/>
        <v/>
      </c>
    </row>
    <row r="1412" spans="1:1">
      <c r="A1412" s="18" t="str">
        <f t="shared" si="23"/>
        <v/>
      </c>
    </row>
    <row r="1413" spans="1:1">
      <c r="A1413" s="18" t="str">
        <f t="shared" si="23"/>
        <v/>
      </c>
    </row>
    <row r="1414" spans="1:1">
      <c r="A1414" s="18" t="str">
        <f t="shared" si="23"/>
        <v/>
      </c>
    </row>
    <row r="1415" spans="1:1">
      <c r="A1415" s="18" t="str">
        <f t="shared" si="23"/>
        <v/>
      </c>
    </row>
    <row r="1416" spans="1:1">
      <c r="A1416" s="18" t="str">
        <f t="shared" si="23"/>
        <v/>
      </c>
    </row>
    <row r="1417" spans="1:1">
      <c r="A1417" s="18" t="str">
        <f t="shared" si="23"/>
        <v/>
      </c>
    </row>
    <row r="1418" spans="1:1">
      <c r="A1418" s="18" t="str">
        <f t="shared" si="23"/>
        <v/>
      </c>
    </row>
    <row r="1419" spans="1:1">
      <c r="A1419" s="18" t="str">
        <f t="shared" si="23"/>
        <v/>
      </c>
    </row>
    <row r="1420" spans="1:1">
      <c r="A1420" s="18" t="str">
        <f t="shared" si="23"/>
        <v/>
      </c>
    </row>
    <row r="1421" spans="1:1">
      <c r="A1421" s="18" t="str">
        <f t="shared" si="23"/>
        <v/>
      </c>
    </row>
    <row r="1422" spans="1:1">
      <c r="A1422" s="18" t="str">
        <f t="shared" si="23"/>
        <v/>
      </c>
    </row>
    <row r="1423" spans="1:1">
      <c r="A1423" s="18" t="str">
        <f t="shared" si="23"/>
        <v/>
      </c>
    </row>
    <row r="1424" spans="1:1">
      <c r="A1424" s="18" t="str">
        <f t="shared" si="23"/>
        <v/>
      </c>
    </row>
    <row r="1425" spans="1:1">
      <c r="A1425" s="18" t="str">
        <f t="shared" si="23"/>
        <v/>
      </c>
    </row>
    <row r="1426" spans="1:1">
      <c r="A1426" s="18" t="str">
        <f t="shared" si="23"/>
        <v/>
      </c>
    </row>
    <row r="1427" spans="1:1">
      <c r="A1427" s="18" t="str">
        <f t="shared" si="23"/>
        <v/>
      </c>
    </row>
    <row r="1428" spans="1:1">
      <c r="A1428" s="18" t="str">
        <f t="shared" si="23"/>
        <v/>
      </c>
    </row>
    <row r="1429" spans="1:1">
      <c r="A1429" s="18" t="str">
        <f t="shared" si="23"/>
        <v/>
      </c>
    </row>
    <row r="1430" spans="1:1">
      <c r="A1430" s="18" t="str">
        <f t="shared" si="23"/>
        <v/>
      </c>
    </row>
    <row r="1431" spans="1:1">
      <c r="A1431" s="18" t="str">
        <f t="shared" si="23"/>
        <v/>
      </c>
    </row>
    <row r="1432" spans="1:1">
      <c r="A1432" s="18" t="str">
        <f t="shared" si="23"/>
        <v/>
      </c>
    </row>
    <row r="1433" spans="1:1">
      <c r="A1433" s="18" t="str">
        <f t="shared" si="23"/>
        <v/>
      </c>
    </row>
    <row r="1434" spans="1:1">
      <c r="A1434" s="18" t="str">
        <f t="shared" si="23"/>
        <v/>
      </c>
    </row>
    <row r="1435" spans="1:1">
      <c r="A1435" s="18" t="str">
        <f t="shared" si="23"/>
        <v/>
      </c>
    </row>
    <row r="1436" spans="1:1">
      <c r="A1436" s="18" t="str">
        <f t="shared" si="23"/>
        <v/>
      </c>
    </row>
    <row r="1437" spans="1:1">
      <c r="A1437" s="18" t="str">
        <f t="shared" si="23"/>
        <v/>
      </c>
    </row>
    <row r="1438" spans="1:1">
      <c r="A1438" s="18" t="str">
        <f t="shared" si="23"/>
        <v/>
      </c>
    </row>
    <row r="1439" spans="1:1">
      <c r="A1439" s="18" t="str">
        <f t="shared" si="23"/>
        <v/>
      </c>
    </row>
    <row r="1440" spans="1:1">
      <c r="A1440" s="18" t="str">
        <f t="shared" si="23"/>
        <v/>
      </c>
    </row>
    <row r="1441" spans="1:1">
      <c r="A1441" s="18" t="str">
        <f t="shared" si="23"/>
        <v/>
      </c>
    </row>
    <row r="1442" spans="1:1">
      <c r="A1442" s="18" t="str">
        <f t="shared" si="23"/>
        <v/>
      </c>
    </row>
    <row r="1443" spans="1:1">
      <c r="A1443" s="18" t="str">
        <f t="shared" si="23"/>
        <v/>
      </c>
    </row>
    <row r="1444" spans="1:1">
      <c r="A1444" s="18" t="str">
        <f t="shared" si="23"/>
        <v/>
      </c>
    </row>
    <row r="1445" spans="1:1">
      <c r="A1445" s="18" t="str">
        <f t="shared" si="23"/>
        <v/>
      </c>
    </row>
    <row r="1446" spans="1:1">
      <c r="A1446" s="18" t="str">
        <f t="shared" si="23"/>
        <v/>
      </c>
    </row>
    <row r="1447" spans="1:1">
      <c r="A1447" s="18" t="str">
        <f t="shared" si="23"/>
        <v/>
      </c>
    </row>
    <row r="1448" spans="1:1">
      <c r="A1448" s="18" t="str">
        <f t="shared" si="23"/>
        <v/>
      </c>
    </row>
    <row r="1449" spans="1:1">
      <c r="A1449" s="18" t="str">
        <f t="shared" si="23"/>
        <v/>
      </c>
    </row>
    <row r="1450" spans="1:1">
      <c r="A1450" s="18" t="str">
        <f t="shared" si="23"/>
        <v/>
      </c>
    </row>
    <row r="1451" spans="1:1">
      <c r="A1451" s="18" t="str">
        <f t="shared" si="23"/>
        <v/>
      </c>
    </row>
    <row r="1452" spans="1:1">
      <c r="A1452" s="18" t="str">
        <f t="shared" si="23"/>
        <v/>
      </c>
    </row>
    <row r="1453" spans="1:1">
      <c r="A1453" s="18" t="str">
        <f t="shared" si="23"/>
        <v/>
      </c>
    </row>
    <row r="1454" spans="1:1">
      <c r="A1454" s="18" t="str">
        <f t="shared" si="23"/>
        <v/>
      </c>
    </row>
    <row r="1455" spans="1:1">
      <c r="A1455" s="18" t="str">
        <f t="shared" si="23"/>
        <v/>
      </c>
    </row>
    <row r="1456" spans="1:1">
      <c r="A1456" s="18" t="str">
        <f t="shared" si="23"/>
        <v/>
      </c>
    </row>
    <row r="1457" spans="1:1">
      <c r="A1457" s="18" t="str">
        <f t="shared" si="23"/>
        <v/>
      </c>
    </row>
    <row r="1458" spans="1:1">
      <c r="A1458" s="18" t="str">
        <f t="shared" si="23"/>
        <v/>
      </c>
    </row>
    <row r="1459" spans="1:1">
      <c r="A1459" s="18" t="str">
        <f t="shared" si="23"/>
        <v/>
      </c>
    </row>
    <row r="1460" spans="1:1">
      <c r="A1460" s="18" t="str">
        <f t="shared" si="23"/>
        <v/>
      </c>
    </row>
    <row r="1461" spans="1:1">
      <c r="A1461" s="18" t="str">
        <f t="shared" si="23"/>
        <v/>
      </c>
    </row>
    <row r="1462" spans="1:1">
      <c r="A1462" s="18" t="str">
        <f t="shared" si="23"/>
        <v/>
      </c>
    </row>
    <row r="1463" spans="1:1">
      <c r="A1463" s="18" t="str">
        <f t="shared" si="23"/>
        <v/>
      </c>
    </row>
    <row r="1464" spans="1:1">
      <c r="A1464" s="18" t="str">
        <f t="shared" si="23"/>
        <v/>
      </c>
    </row>
    <row r="1465" spans="1:1">
      <c r="A1465" s="18" t="str">
        <f t="shared" si="23"/>
        <v/>
      </c>
    </row>
    <row r="1466" spans="1:1">
      <c r="A1466" s="18" t="str">
        <f t="shared" si="23"/>
        <v/>
      </c>
    </row>
    <row r="1467" spans="1:1">
      <c r="A1467" s="18" t="str">
        <f t="shared" si="23"/>
        <v/>
      </c>
    </row>
    <row r="1468" spans="1:1">
      <c r="A1468" s="18" t="str">
        <f t="shared" si="23"/>
        <v/>
      </c>
    </row>
    <row r="1469" spans="1:1">
      <c r="A1469" s="18" t="str">
        <f t="shared" si="23"/>
        <v/>
      </c>
    </row>
    <row r="1470" spans="1:1">
      <c r="A1470" s="18" t="str">
        <f t="shared" si="23"/>
        <v/>
      </c>
    </row>
    <row r="1471" spans="1:1">
      <c r="A1471" s="18" t="str">
        <f t="shared" si="23"/>
        <v/>
      </c>
    </row>
    <row r="1472" spans="1:1">
      <c r="A1472" s="18" t="str">
        <f t="shared" si="23"/>
        <v/>
      </c>
    </row>
    <row r="1473" spans="1:1">
      <c r="A1473" s="18" t="str">
        <f t="shared" ref="A1473:A1536" si="24">MID($C$1,ROW(),1)</f>
        <v/>
      </c>
    </row>
    <row r="1474" spans="1:1">
      <c r="A1474" s="18" t="str">
        <f t="shared" si="24"/>
        <v/>
      </c>
    </row>
    <row r="1475" spans="1:1">
      <c r="A1475" s="18" t="str">
        <f t="shared" si="24"/>
        <v/>
      </c>
    </row>
    <row r="1476" spans="1:1">
      <c r="A1476" s="18" t="str">
        <f t="shared" si="24"/>
        <v/>
      </c>
    </row>
    <row r="1477" spans="1:1">
      <c r="A1477" s="18" t="str">
        <f t="shared" si="24"/>
        <v/>
      </c>
    </row>
    <row r="1478" spans="1:1">
      <c r="A1478" s="18" t="str">
        <f t="shared" si="24"/>
        <v/>
      </c>
    </row>
    <row r="1479" spans="1:1">
      <c r="A1479" s="18" t="str">
        <f t="shared" si="24"/>
        <v/>
      </c>
    </row>
    <row r="1480" spans="1:1">
      <c r="A1480" s="18" t="str">
        <f t="shared" si="24"/>
        <v/>
      </c>
    </row>
    <row r="1481" spans="1:1">
      <c r="A1481" s="18" t="str">
        <f t="shared" si="24"/>
        <v/>
      </c>
    </row>
    <row r="1482" spans="1:1">
      <c r="A1482" s="18" t="str">
        <f t="shared" si="24"/>
        <v/>
      </c>
    </row>
    <row r="1483" spans="1:1">
      <c r="A1483" s="18" t="str">
        <f t="shared" si="24"/>
        <v/>
      </c>
    </row>
    <row r="1484" spans="1:1">
      <c r="A1484" s="18" t="str">
        <f t="shared" si="24"/>
        <v/>
      </c>
    </row>
    <row r="1485" spans="1:1">
      <c r="A1485" s="18" t="str">
        <f t="shared" si="24"/>
        <v/>
      </c>
    </row>
    <row r="1486" spans="1:1">
      <c r="A1486" s="18" t="str">
        <f t="shared" si="24"/>
        <v/>
      </c>
    </row>
    <row r="1487" spans="1:1">
      <c r="A1487" s="18" t="str">
        <f t="shared" si="24"/>
        <v/>
      </c>
    </row>
    <row r="1488" spans="1:1">
      <c r="A1488" s="18" t="str">
        <f t="shared" si="24"/>
        <v/>
      </c>
    </row>
    <row r="1489" spans="1:1">
      <c r="A1489" s="18" t="str">
        <f t="shared" si="24"/>
        <v/>
      </c>
    </row>
    <row r="1490" spans="1:1">
      <c r="A1490" s="18" t="str">
        <f t="shared" si="24"/>
        <v/>
      </c>
    </row>
    <row r="1491" spans="1:1">
      <c r="A1491" s="18" t="str">
        <f t="shared" si="24"/>
        <v/>
      </c>
    </row>
    <row r="1492" spans="1:1">
      <c r="A1492" s="18" t="str">
        <f t="shared" si="24"/>
        <v/>
      </c>
    </row>
    <row r="1493" spans="1:1">
      <c r="A1493" s="18" t="str">
        <f t="shared" si="24"/>
        <v/>
      </c>
    </row>
    <row r="1494" spans="1:1">
      <c r="A1494" s="18" t="str">
        <f t="shared" si="24"/>
        <v/>
      </c>
    </row>
    <row r="1495" spans="1:1">
      <c r="A1495" s="18" t="str">
        <f t="shared" si="24"/>
        <v/>
      </c>
    </row>
    <row r="1496" spans="1:1">
      <c r="A1496" s="18" t="str">
        <f t="shared" si="24"/>
        <v/>
      </c>
    </row>
    <row r="1497" spans="1:1">
      <c r="A1497" s="18" t="str">
        <f t="shared" si="24"/>
        <v/>
      </c>
    </row>
    <row r="1498" spans="1:1">
      <c r="A1498" s="18" t="str">
        <f t="shared" si="24"/>
        <v/>
      </c>
    </row>
    <row r="1499" spans="1:1">
      <c r="A1499" s="18" t="str">
        <f t="shared" si="24"/>
        <v/>
      </c>
    </row>
    <row r="1500" spans="1:1">
      <c r="A1500" s="18" t="str">
        <f t="shared" si="24"/>
        <v/>
      </c>
    </row>
    <row r="1501" spans="1:1">
      <c r="A1501" s="18" t="str">
        <f t="shared" si="24"/>
        <v/>
      </c>
    </row>
    <row r="1502" spans="1:1">
      <c r="A1502" s="18" t="str">
        <f t="shared" si="24"/>
        <v/>
      </c>
    </row>
    <row r="1503" spans="1:1">
      <c r="A1503" s="18" t="str">
        <f t="shared" si="24"/>
        <v/>
      </c>
    </row>
    <row r="1504" spans="1:1">
      <c r="A1504" s="18" t="str">
        <f t="shared" si="24"/>
        <v/>
      </c>
    </row>
    <row r="1505" spans="1:1">
      <c r="A1505" s="18" t="str">
        <f t="shared" si="24"/>
        <v/>
      </c>
    </row>
    <row r="1506" spans="1:1">
      <c r="A1506" s="18" t="str">
        <f t="shared" si="24"/>
        <v/>
      </c>
    </row>
    <row r="1507" spans="1:1">
      <c r="A1507" s="18" t="str">
        <f t="shared" si="24"/>
        <v/>
      </c>
    </row>
    <row r="1508" spans="1:1">
      <c r="A1508" s="18" t="str">
        <f t="shared" si="24"/>
        <v/>
      </c>
    </row>
    <row r="1509" spans="1:1">
      <c r="A1509" s="18" t="str">
        <f t="shared" si="24"/>
        <v/>
      </c>
    </row>
    <row r="1510" spans="1:1">
      <c r="A1510" s="18" t="str">
        <f t="shared" si="24"/>
        <v/>
      </c>
    </row>
    <row r="1511" spans="1:1">
      <c r="A1511" s="18" t="str">
        <f t="shared" si="24"/>
        <v/>
      </c>
    </row>
    <row r="1512" spans="1:1">
      <c r="A1512" s="18" t="str">
        <f t="shared" si="24"/>
        <v/>
      </c>
    </row>
    <row r="1513" spans="1:1">
      <c r="A1513" s="18" t="str">
        <f t="shared" si="24"/>
        <v/>
      </c>
    </row>
    <row r="1514" spans="1:1">
      <c r="A1514" s="18" t="str">
        <f t="shared" si="24"/>
        <v/>
      </c>
    </row>
    <row r="1515" spans="1:1">
      <c r="A1515" s="18" t="str">
        <f t="shared" si="24"/>
        <v/>
      </c>
    </row>
    <row r="1516" spans="1:1">
      <c r="A1516" s="18" t="str">
        <f t="shared" si="24"/>
        <v/>
      </c>
    </row>
    <row r="1517" spans="1:1">
      <c r="A1517" s="18" t="str">
        <f t="shared" si="24"/>
        <v/>
      </c>
    </row>
    <row r="1518" spans="1:1">
      <c r="A1518" s="18" t="str">
        <f t="shared" si="24"/>
        <v/>
      </c>
    </row>
    <row r="1519" spans="1:1">
      <c r="A1519" s="18" t="str">
        <f t="shared" si="24"/>
        <v/>
      </c>
    </row>
    <row r="1520" spans="1:1">
      <c r="A1520" s="18" t="str">
        <f t="shared" si="24"/>
        <v/>
      </c>
    </row>
    <row r="1521" spans="1:1">
      <c r="A1521" s="18" t="str">
        <f t="shared" si="24"/>
        <v/>
      </c>
    </row>
    <row r="1522" spans="1:1">
      <c r="A1522" s="18" t="str">
        <f t="shared" si="24"/>
        <v/>
      </c>
    </row>
    <row r="1523" spans="1:1">
      <c r="A1523" s="18" t="str">
        <f t="shared" si="24"/>
        <v/>
      </c>
    </row>
    <row r="1524" spans="1:1">
      <c r="A1524" s="18" t="str">
        <f t="shared" si="24"/>
        <v/>
      </c>
    </row>
    <row r="1525" spans="1:1">
      <c r="A1525" s="18" t="str">
        <f t="shared" si="24"/>
        <v/>
      </c>
    </row>
    <row r="1526" spans="1:1">
      <c r="A1526" s="18" t="str">
        <f t="shared" si="24"/>
        <v/>
      </c>
    </row>
    <row r="1527" spans="1:1">
      <c r="A1527" s="18" t="str">
        <f t="shared" si="24"/>
        <v/>
      </c>
    </row>
    <row r="1528" spans="1:1">
      <c r="A1528" s="18" t="str">
        <f t="shared" si="24"/>
        <v/>
      </c>
    </row>
    <row r="1529" spans="1:1">
      <c r="A1529" s="18" t="str">
        <f t="shared" si="24"/>
        <v/>
      </c>
    </row>
    <row r="1530" spans="1:1">
      <c r="A1530" s="18" t="str">
        <f t="shared" si="24"/>
        <v/>
      </c>
    </row>
    <row r="1531" spans="1:1">
      <c r="A1531" s="18" t="str">
        <f t="shared" si="24"/>
        <v/>
      </c>
    </row>
    <row r="1532" spans="1:1">
      <c r="A1532" s="18" t="str">
        <f t="shared" si="24"/>
        <v/>
      </c>
    </row>
    <row r="1533" spans="1:1">
      <c r="A1533" s="18" t="str">
        <f t="shared" si="24"/>
        <v/>
      </c>
    </row>
    <row r="1534" spans="1:1">
      <c r="A1534" s="18" t="str">
        <f t="shared" si="24"/>
        <v/>
      </c>
    </row>
    <row r="1535" spans="1:1">
      <c r="A1535" s="18" t="str">
        <f t="shared" si="24"/>
        <v/>
      </c>
    </row>
    <row r="1536" spans="1:1">
      <c r="A1536" s="18" t="str">
        <f t="shared" si="24"/>
        <v/>
      </c>
    </row>
    <row r="1537" spans="1:1">
      <c r="A1537" s="18" t="str">
        <f t="shared" ref="A1537:A1600" si="25">MID($C$1,ROW(),1)</f>
        <v/>
      </c>
    </row>
    <row r="1538" spans="1:1">
      <c r="A1538" s="18" t="str">
        <f t="shared" si="25"/>
        <v/>
      </c>
    </row>
    <row r="1539" spans="1:1">
      <c r="A1539" s="18" t="str">
        <f t="shared" si="25"/>
        <v/>
      </c>
    </row>
    <row r="1540" spans="1:1">
      <c r="A1540" s="18" t="str">
        <f t="shared" si="25"/>
        <v/>
      </c>
    </row>
    <row r="1541" spans="1:1">
      <c r="A1541" s="18" t="str">
        <f t="shared" si="25"/>
        <v/>
      </c>
    </row>
    <row r="1542" spans="1:1">
      <c r="A1542" s="18" t="str">
        <f t="shared" si="25"/>
        <v/>
      </c>
    </row>
    <row r="1543" spans="1:1">
      <c r="A1543" s="18" t="str">
        <f t="shared" si="25"/>
        <v/>
      </c>
    </row>
    <row r="1544" spans="1:1">
      <c r="A1544" s="18" t="str">
        <f t="shared" si="25"/>
        <v/>
      </c>
    </row>
    <row r="1545" spans="1:1">
      <c r="A1545" s="18" t="str">
        <f t="shared" si="25"/>
        <v/>
      </c>
    </row>
    <row r="1546" spans="1:1">
      <c r="A1546" s="18" t="str">
        <f t="shared" si="25"/>
        <v/>
      </c>
    </row>
    <row r="1547" spans="1:1">
      <c r="A1547" s="18" t="str">
        <f t="shared" si="25"/>
        <v/>
      </c>
    </row>
    <row r="1548" spans="1:1">
      <c r="A1548" s="18" t="str">
        <f t="shared" si="25"/>
        <v/>
      </c>
    </row>
    <row r="1549" spans="1:1">
      <c r="A1549" s="18" t="str">
        <f t="shared" si="25"/>
        <v/>
      </c>
    </row>
    <row r="1550" spans="1:1">
      <c r="A1550" s="18" t="str">
        <f t="shared" si="25"/>
        <v/>
      </c>
    </row>
    <row r="1551" spans="1:1">
      <c r="A1551" s="18" t="str">
        <f t="shared" si="25"/>
        <v/>
      </c>
    </row>
    <row r="1552" spans="1:1">
      <c r="A1552" s="18" t="str">
        <f t="shared" si="25"/>
        <v/>
      </c>
    </row>
    <row r="1553" spans="1:1">
      <c r="A1553" s="18" t="str">
        <f t="shared" si="25"/>
        <v/>
      </c>
    </row>
    <row r="1554" spans="1:1">
      <c r="A1554" s="18" t="str">
        <f t="shared" si="25"/>
        <v/>
      </c>
    </row>
    <row r="1555" spans="1:1">
      <c r="A1555" s="18" t="str">
        <f t="shared" si="25"/>
        <v/>
      </c>
    </row>
    <row r="1556" spans="1:1">
      <c r="A1556" s="18" t="str">
        <f t="shared" si="25"/>
        <v/>
      </c>
    </row>
    <row r="1557" spans="1:1">
      <c r="A1557" s="18" t="str">
        <f t="shared" si="25"/>
        <v/>
      </c>
    </row>
    <row r="1558" spans="1:1">
      <c r="A1558" s="18" t="str">
        <f t="shared" si="25"/>
        <v/>
      </c>
    </row>
    <row r="1559" spans="1:1">
      <c r="A1559" s="18" t="str">
        <f t="shared" si="25"/>
        <v/>
      </c>
    </row>
    <row r="1560" spans="1:1">
      <c r="A1560" s="18" t="str">
        <f t="shared" si="25"/>
        <v/>
      </c>
    </row>
    <row r="1561" spans="1:1">
      <c r="A1561" s="18" t="str">
        <f t="shared" si="25"/>
        <v/>
      </c>
    </row>
    <row r="1562" spans="1:1">
      <c r="A1562" s="18" t="str">
        <f t="shared" si="25"/>
        <v/>
      </c>
    </row>
    <row r="1563" spans="1:1">
      <c r="A1563" s="18" t="str">
        <f t="shared" si="25"/>
        <v/>
      </c>
    </row>
    <row r="1564" spans="1:1">
      <c r="A1564" s="18" t="str">
        <f t="shared" si="25"/>
        <v/>
      </c>
    </row>
    <row r="1565" spans="1:1">
      <c r="A1565" s="18" t="str">
        <f t="shared" si="25"/>
        <v/>
      </c>
    </row>
    <row r="1566" spans="1:1">
      <c r="A1566" s="18" t="str">
        <f t="shared" si="25"/>
        <v/>
      </c>
    </row>
    <row r="1567" spans="1:1">
      <c r="A1567" s="18" t="str">
        <f t="shared" si="25"/>
        <v/>
      </c>
    </row>
    <row r="1568" spans="1:1">
      <c r="A1568" s="18" t="str">
        <f t="shared" si="25"/>
        <v/>
      </c>
    </row>
    <row r="1569" spans="1:1">
      <c r="A1569" s="18" t="str">
        <f t="shared" si="25"/>
        <v/>
      </c>
    </row>
    <row r="1570" spans="1:1">
      <c r="A1570" s="18" t="str">
        <f t="shared" si="25"/>
        <v/>
      </c>
    </row>
    <row r="1571" spans="1:1">
      <c r="A1571" s="18" t="str">
        <f t="shared" si="25"/>
        <v/>
      </c>
    </row>
    <row r="1572" spans="1:1">
      <c r="A1572" s="18" t="str">
        <f t="shared" si="25"/>
        <v/>
      </c>
    </row>
    <row r="1573" spans="1:1">
      <c r="A1573" s="18" t="str">
        <f t="shared" si="25"/>
        <v/>
      </c>
    </row>
    <row r="1574" spans="1:1">
      <c r="A1574" s="18" t="str">
        <f t="shared" si="25"/>
        <v/>
      </c>
    </row>
    <row r="1575" spans="1:1">
      <c r="A1575" s="18" t="str">
        <f t="shared" si="25"/>
        <v/>
      </c>
    </row>
    <row r="1576" spans="1:1">
      <c r="A1576" s="18" t="str">
        <f t="shared" si="25"/>
        <v/>
      </c>
    </row>
    <row r="1577" spans="1:1">
      <c r="A1577" s="18" t="str">
        <f t="shared" si="25"/>
        <v/>
      </c>
    </row>
    <row r="1578" spans="1:1">
      <c r="A1578" s="18" t="str">
        <f t="shared" si="25"/>
        <v/>
      </c>
    </row>
    <row r="1579" spans="1:1">
      <c r="A1579" s="18" t="str">
        <f t="shared" si="25"/>
        <v/>
      </c>
    </row>
    <row r="1580" spans="1:1">
      <c r="A1580" s="18" t="str">
        <f t="shared" si="25"/>
        <v/>
      </c>
    </row>
    <row r="1581" spans="1:1">
      <c r="A1581" s="18" t="str">
        <f t="shared" si="25"/>
        <v/>
      </c>
    </row>
    <row r="1582" spans="1:1">
      <c r="A1582" s="18" t="str">
        <f t="shared" si="25"/>
        <v/>
      </c>
    </row>
    <row r="1583" spans="1:1">
      <c r="A1583" s="18" t="str">
        <f t="shared" si="25"/>
        <v/>
      </c>
    </row>
    <row r="1584" spans="1:1">
      <c r="A1584" s="18" t="str">
        <f t="shared" si="25"/>
        <v/>
      </c>
    </row>
    <row r="1585" spans="1:1">
      <c r="A1585" s="18" t="str">
        <f t="shared" si="25"/>
        <v/>
      </c>
    </row>
    <row r="1586" spans="1:1">
      <c r="A1586" s="18" t="str">
        <f t="shared" si="25"/>
        <v/>
      </c>
    </row>
    <row r="1587" spans="1:1">
      <c r="A1587" s="18" t="str">
        <f t="shared" si="25"/>
        <v/>
      </c>
    </row>
    <row r="1588" spans="1:1">
      <c r="A1588" s="18" t="str">
        <f t="shared" si="25"/>
        <v/>
      </c>
    </row>
    <row r="1589" spans="1:1">
      <c r="A1589" s="18" t="str">
        <f t="shared" si="25"/>
        <v/>
      </c>
    </row>
    <row r="1590" spans="1:1">
      <c r="A1590" s="18" t="str">
        <f t="shared" si="25"/>
        <v/>
      </c>
    </row>
    <row r="1591" spans="1:1">
      <c r="A1591" s="18" t="str">
        <f t="shared" si="25"/>
        <v/>
      </c>
    </row>
    <row r="1592" spans="1:1">
      <c r="A1592" s="18" t="str">
        <f t="shared" si="25"/>
        <v/>
      </c>
    </row>
    <row r="1593" spans="1:1">
      <c r="A1593" s="18" t="str">
        <f t="shared" si="25"/>
        <v/>
      </c>
    </row>
    <row r="1594" spans="1:1">
      <c r="A1594" s="18" t="str">
        <f t="shared" si="25"/>
        <v/>
      </c>
    </row>
    <row r="1595" spans="1:1">
      <c r="A1595" s="18" t="str">
        <f t="shared" si="25"/>
        <v/>
      </c>
    </row>
    <row r="1596" spans="1:1">
      <c r="A1596" s="18" t="str">
        <f t="shared" si="25"/>
        <v/>
      </c>
    </row>
    <row r="1597" spans="1:1">
      <c r="A1597" s="18" t="str">
        <f t="shared" si="25"/>
        <v/>
      </c>
    </row>
    <row r="1598" spans="1:1">
      <c r="A1598" s="18" t="str">
        <f t="shared" si="25"/>
        <v/>
      </c>
    </row>
    <row r="1599" spans="1:1">
      <c r="A1599" s="18" t="str">
        <f t="shared" si="25"/>
        <v/>
      </c>
    </row>
    <row r="1600" spans="1:1">
      <c r="A1600" s="18" t="str">
        <f t="shared" si="25"/>
        <v/>
      </c>
    </row>
    <row r="1601" spans="1:1">
      <c r="A1601" s="18" t="str">
        <f t="shared" ref="A1601:A1664" si="26">MID($C$1,ROW(),1)</f>
        <v/>
      </c>
    </row>
    <row r="1602" spans="1:1">
      <c r="A1602" s="18" t="str">
        <f t="shared" si="26"/>
        <v/>
      </c>
    </row>
    <row r="1603" spans="1:1">
      <c r="A1603" s="18" t="str">
        <f t="shared" si="26"/>
        <v/>
      </c>
    </row>
    <row r="1604" spans="1:1">
      <c r="A1604" s="18" t="str">
        <f t="shared" si="26"/>
        <v/>
      </c>
    </row>
    <row r="1605" spans="1:1">
      <c r="A1605" s="18" t="str">
        <f t="shared" si="26"/>
        <v/>
      </c>
    </row>
    <row r="1606" spans="1:1">
      <c r="A1606" s="18" t="str">
        <f t="shared" si="26"/>
        <v/>
      </c>
    </row>
    <row r="1607" spans="1:1">
      <c r="A1607" s="18" t="str">
        <f t="shared" si="26"/>
        <v/>
      </c>
    </row>
    <row r="1608" spans="1:1">
      <c r="A1608" s="18" t="str">
        <f t="shared" si="26"/>
        <v/>
      </c>
    </row>
    <row r="1609" spans="1:1">
      <c r="A1609" s="18" t="str">
        <f t="shared" si="26"/>
        <v/>
      </c>
    </row>
    <row r="1610" spans="1:1">
      <c r="A1610" s="18" t="str">
        <f t="shared" si="26"/>
        <v/>
      </c>
    </row>
    <row r="1611" spans="1:1">
      <c r="A1611" s="18" t="str">
        <f t="shared" si="26"/>
        <v/>
      </c>
    </row>
    <row r="1612" spans="1:1">
      <c r="A1612" s="18" t="str">
        <f t="shared" si="26"/>
        <v/>
      </c>
    </row>
    <row r="1613" spans="1:1">
      <c r="A1613" s="18" t="str">
        <f t="shared" si="26"/>
        <v/>
      </c>
    </row>
    <row r="1614" spans="1:1">
      <c r="A1614" s="18" t="str">
        <f t="shared" si="26"/>
        <v/>
      </c>
    </row>
    <row r="1615" spans="1:1">
      <c r="A1615" s="18" t="str">
        <f t="shared" si="26"/>
        <v/>
      </c>
    </row>
    <row r="1616" spans="1:1">
      <c r="A1616" s="18" t="str">
        <f t="shared" si="26"/>
        <v/>
      </c>
    </row>
    <row r="1617" spans="1:1">
      <c r="A1617" s="18" t="str">
        <f t="shared" si="26"/>
        <v/>
      </c>
    </row>
    <row r="1618" spans="1:1">
      <c r="A1618" s="18" t="str">
        <f t="shared" si="26"/>
        <v/>
      </c>
    </row>
    <row r="1619" spans="1:1">
      <c r="A1619" s="18" t="str">
        <f t="shared" si="26"/>
        <v/>
      </c>
    </row>
    <row r="1620" spans="1:1">
      <c r="A1620" s="18" t="str">
        <f t="shared" si="26"/>
        <v/>
      </c>
    </row>
    <row r="1621" spans="1:1">
      <c r="A1621" s="18" t="str">
        <f t="shared" si="26"/>
        <v/>
      </c>
    </row>
    <row r="1622" spans="1:1">
      <c r="A1622" s="18" t="str">
        <f t="shared" si="26"/>
        <v/>
      </c>
    </row>
    <row r="1623" spans="1:1">
      <c r="A1623" s="18" t="str">
        <f t="shared" si="26"/>
        <v/>
      </c>
    </row>
    <row r="1624" spans="1:1">
      <c r="A1624" s="18" t="str">
        <f t="shared" si="26"/>
        <v/>
      </c>
    </row>
    <row r="1625" spans="1:1">
      <c r="A1625" s="18" t="str">
        <f t="shared" si="26"/>
        <v/>
      </c>
    </row>
    <row r="1626" spans="1:1">
      <c r="A1626" s="18" t="str">
        <f t="shared" si="26"/>
        <v/>
      </c>
    </row>
    <row r="1627" spans="1:1">
      <c r="A1627" s="18" t="str">
        <f t="shared" si="26"/>
        <v/>
      </c>
    </row>
    <row r="1628" spans="1:1">
      <c r="A1628" s="18" t="str">
        <f t="shared" si="26"/>
        <v/>
      </c>
    </row>
    <row r="1629" spans="1:1">
      <c r="A1629" s="18" t="str">
        <f t="shared" si="26"/>
        <v/>
      </c>
    </row>
    <row r="1630" spans="1:1">
      <c r="A1630" s="18" t="str">
        <f t="shared" si="26"/>
        <v/>
      </c>
    </row>
    <row r="1631" spans="1:1">
      <c r="A1631" s="18" t="str">
        <f t="shared" si="26"/>
        <v/>
      </c>
    </row>
    <row r="1632" spans="1:1">
      <c r="A1632" s="18" t="str">
        <f t="shared" si="26"/>
        <v/>
      </c>
    </row>
    <row r="1633" spans="1:1">
      <c r="A1633" s="18" t="str">
        <f t="shared" si="26"/>
        <v/>
      </c>
    </row>
    <row r="1634" spans="1:1">
      <c r="A1634" s="18" t="str">
        <f t="shared" si="26"/>
        <v/>
      </c>
    </row>
    <row r="1635" spans="1:1">
      <c r="A1635" s="18" t="str">
        <f t="shared" si="26"/>
        <v/>
      </c>
    </row>
    <row r="1636" spans="1:1">
      <c r="A1636" s="18" t="str">
        <f t="shared" si="26"/>
        <v/>
      </c>
    </row>
    <row r="1637" spans="1:1">
      <c r="A1637" s="18" t="str">
        <f t="shared" si="26"/>
        <v/>
      </c>
    </row>
    <row r="1638" spans="1:1">
      <c r="A1638" s="18" t="str">
        <f t="shared" si="26"/>
        <v/>
      </c>
    </row>
    <row r="1639" spans="1:1">
      <c r="A1639" s="18" t="str">
        <f t="shared" si="26"/>
        <v/>
      </c>
    </row>
    <row r="1640" spans="1:1">
      <c r="A1640" s="18" t="str">
        <f t="shared" si="26"/>
        <v/>
      </c>
    </row>
    <row r="1641" spans="1:1">
      <c r="A1641" s="18" t="str">
        <f t="shared" si="26"/>
        <v/>
      </c>
    </row>
    <row r="1642" spans="1:1">
      <c r="A1642" s="18" t="str">
        <f t="shared" si="26"/>
        <v/>
      </c>
    </row>
    <row r="1643" spans="1:1">
      <c r="A1643" s="18" t="str">
        <f t="shared" si="26"/>
        <v/>
      </c>
    </row>
    <row r="1644" spans="1:1">
      <c r="A1644" s="18" t="str">
        <f t="shared" si="26"/>
        <v/>
      </c>
    </row>
    <row r="1645" spans="1:1">
      <c r="A1645" s="18" t="str">
        <f t="shared" si="26"/>
        <v/>
      </c>
    </row>
    <row r="1646" spans="1:1">
      <c r="A1646" s="18" t="str">
        <f t="shared" si="26"/>
        <v/>
      </c>
    </row>
    <row r="1647" spans="1:1">
      <c r="A1647" s="18" t="str">
        <f t="shared" si="26"/>
        <v/>
      </c>
    </row>
    <row r="1648" spans="1:1">
      <c r="A1648" s="18" t="str">
        <f t="shared" si="26"/>
        <v/>
      </c>
    </row>
    <row r="1649" spans="1:1">
      <c r="A1649" s="18" t="str">
        <f t="shared" si="26"/>
        <v/>
      </c>
    </row>
    <row r="1650" spans="1:1">
      <c r="A1650" s="18" t="str">
        <f t="shared" si="26"/>
        <v/>
      </c>
    </row>
    <row r="1651" spans="1:1">
      <c r="A1651" s="18" t="str">
        <f t="shared" si="26"/>
        <v/>
      </c>
    </row>
    <row r="1652" spans="1:1">
      <c r="A1652" s="18" t="str">
        <f t="shared" si="26"/>
        <v/>
      </c>
    </row>
    <row r="1653" spans="1:1">
      <c r="A1653" s="18" t="str">
        <f t="shared" si="26"/>
        <v/>
      </c>
    </row>
    <row r="1654" spans="1:1">
      <c r="A1654" s="18" t="str">
        <f t="shared" si="26"/>
        <v/>
      </c>
    </row>
    <row r="1655" spans="1:1">
      <c r="A1655" s="18" t="str">
        <f t="shared" si="26"/>
        <v/>
      </c>
    </row>
    <row r="1656" spans="1:1">
      <c r="A1656" s="18" t="str">
        <f t="shared" si="26"/>
        <v/>
      </c>
    </row>
    <row r="1657" spans="1:1">
      <c r="A1657" s="18" t="str">
        <f t="shared" si="26"/>
        <v/>
      </c>
    </row>
    <row r="1658" spans="1:1">
      <c r="A1658" s="18" t="str">
        <f t="shared" si="26"/>
        <v/>
      </c>
    </row>
    <row r="1659" spans="1:1">
      <c r="A1659" s="18" t="str">
        <f t="shared" si="26"/>
        <v/>
      </c>
    </row>
    <row r="1660" spans="1:1">
      <c r="A1660" s="18" t="str">
        <f t="shared" si="26"/>
        <v/>
      </c>
    </row>
    <row r="1661" spans="1:1">
      <c r="A1661" s="18" t="str">
        <f t="shared" si="26"/>
        <v/>
      </c>
    </row>
    <row r="1662" spans="1:1">
      <c r="A1662" s="18" t="str">
        <f t="shared" si="26"/>
        <v/>
      </c>
    </row>
    <row r="1663" spans="1:1">
      <c r="A1663" s="18" t="str">
        <f t="shared" si="26"/>
        <v/>
      </c>
    </row>
    <row r="1664" spans="1:1">
      <c r="A1664" s="18" t="str">
        <f t="shared" si="26"/>
        <v/>
      </c>
    </row>
    <row r="1665" spans="1:1">
      <c r="A1665" s="18" t="str">
        <f t="shared" ref="A1665:A1720" si="27">MID($C$1,ROW(),1)</f>
        <v/>
      </c>
    </row>
    <row r="1666" spans="1:1">
      <c r="A1666" s="18" t="str">
        <f t="shared" si="27"/>
        <v/>
      </c>
    </row>
    <row r="1667" spans="1:1">
      <c r="A1667" s="18" t="str">
        <f t="shared" si="27"/>
        <v/>
      </c>
    </row>
    <row r="1668" spans="1:1">
      <c r="A1668" s="18" t="str">
        <f t="shared" si="27"/>
        <v/>
      </c>
    </row>
    <row r="1669" spans="1:1">
      <c r="A1669" s="18" t="str">
        <f t="shared" si="27"/>
        <v/>
      </c>
    </row>
    <row r="1670" spans="1:1">
      <c r="A1670" s="18" t="str">
        <f t="shared" si="27"/>
        <v/>
      </c>
    </row>
    <row r="1671" spans="1:1">
      <c r="A1671" s="18" t="str">
        <f t="shared" si="27"/>
        <v/>
      </c>
    </row>
    <row r="1672" spans="1:1">
      <c r="A1672" s="18" t="str">
        <f t="shared" si="27"/>
        <v/>
      </c>
    </row>
    <row r="1673" spans="1:1">
      <c r="A1673" s="18" t="str">
        <f t="shared" si="27"/>
        <v/>
      </c>
    </row>
    <row r="1674" spans="1:1">
      <c r="A1674" s="18" t="str">
        <f t="shared" si="27"/>
        <v/>
      </c>
    </row>
    <row r="1675" spans="1:1">
      <c r="A1675" s="18" t="str">
        <f t="shared" si="27"/>
        <v/>
      </c>
    </row>
    <row r="1676" spans="1:1">
      <c r="A1676" s="18" t="str">
        <f t="shared" si="27"/>
        <v/>
      </c>
    </row>
    <row r="1677" spans="1:1">
      <c r="A1677" s="18" t="str">
        <f t="shared" si="27"/>
        <v/>
      </c>
    </row>
    <row r="1678" spans="1:1">
      <c r="A1678" s="18" t="str">
        <f t="shared" si="27"/>
        <v/>
      </c>
    </row>
    <row r="1679" spans="1:1">
      <c r="A1679" s="18" t="str">
        <f t="shared" si="27"/>
        <v/>
      </c>
    </row>
    <row r="1680" spans="1:1">
      <c r="A1680" s="18" t="str">
        <f t="shared" si="27"/>
        <v/>
      </c>
    </row>
    <row r="1681" spans="1:1">
      <c r="A1681" s="18" t="str">
        <f t="shared" si="27"/>
        <v/>
      </c>
    </row>
    <row r="1682" spans="1:1">
      <c r="A1682" s="18" t="str">
        <f t="shared" si="27"/>
        <v/>
      </c>
    </row>
    <row r="1683" spans="1:1">
      <c r="A1683" s="18" t="str">
        <f t="shared" si="27"/>
        <v/>
      </c>
    </row>
    <row r="1684" spans="1:1">
      <c r="A1684" s="18" t="str">
        <f t="shared" si="27"/>
        <v/>
      </c>
    </row>
    <row r="1685" spans="1:1">
      <c r="A1685" s="18" t="str">
        <f t="shared" si="27"/>
        <v/>
      </c>
    </row>
    <row r="1686" spans="1:1">
      <c r="A1686" s="18" t="str">
        <f t="shared" si="27"/>
        <v/>
      </c>
    </row>
    <row r="1687" spans="1:1">
      <c r="A1687" s="18" t="str">
        <f t="shared" si="27"/>
        <v/>
      </c>
    </row>
    <row r="1688" spans="1:1">
      <c r="A1688" s="18" t="str">
        <f t="shared" si="27"/>
        <v/>
      </c>
    </row>
    <row r="1689" spans="1:1">
      <c r="A1689" s="18" t="str">
        <f t="shared" si="27"/>
        <v/>
      </c>
    </row>
    <row r="1690" spans="1:1">
      <c r="A1690" s="18" t="str">
        <f t="shared" si="27"/>
        <v/>
      </c>
    </row>
    <row r="1691" spans="1:1">
      <c r="A1691" s="18" t="str">
        <f t="shared" si="27"/>
        <v/>
      </c>
    </row>
    <row r="1692" spans="1:1">
      <c r="A1692" s="18" t="str">
        <f t="shared" si="27"/>
        <v/>
      </c>
    </row>
    <row r="1693" spans="1:1">
      <c r="A1693" s="18" t="str">
        <f t="shared" si="27"/>
        <v/>
      </c>
    </row>
    <row r="1694" spans="1:1">
      <c r="A1694" s="18" t="str">
        <f t="shared" si="27"/>
        <v/>
      </c>
    </row>
    <row r="1695" spans="1:1">
      <c r="A1695" s="18" t="str">
        <f t="shared" si="27"/>
        <v/>
      </c>
    </row>
    <row r="1696" spans="1:1">
      <c r="A1696" s="18" t="str">
        <f t="shared" si="27"/>
        <v/>
      </c>
    </row>
    <row r="1697" spans="1:1">
      <c r="A1697" s="18" t="str">
        <f t="shared" si="27"/>
        <v/>
      </c>
    </row>
    <row r="1698" spans="1:1">
      <c r="A1698" s="18" t="str">
        <f t="shared" si="27"/>
        <v/>
      </c>
    </row>
    <row r="1699" spans="1:1">
      <c r="A1699" s="18" t="str">
        <f t="shared" si="27"/>
        <v/>
      </c>
    </row>
    <row r="1700" spans="1:1">
      <c r="A1700" s="18" t="str">
        <f t="shared" si="27"/>
        <v/>
      </c>
    </row>
    <row r="1701" spans="1:1">
      <c r="A1701" s="18" t="str">
        <f t="shared" si="27"/>
        <v/>
      </c>
    </row>
    <row r="1702" spans="1:1">
      <c r="A1702" s="18" t="str">
        <f t="shared" si="27"/>
        <v/>
      </c>
    </row>
    <row r="1703" spans="1:1">
      <c r="A1703" s="18" t="str">
        <f t="shared" si="27"/>
        <v/>
      </c>
    </row>
    <row r="1704" spans="1:1">
      <c r="A1704" s="18" t="str">
        <f t="shared" si="27"/>
        <v/>
      </c>
    </row>
    <row r="1705" spans="1:1">
      <c r="A1705" s="18" t="str">
        <f t="shared" si="27"/>
        <v/>
      </c>
    </row>
    <row r="1706" spans="1:1">
      <c r="A1706" s="18" t="str">
        <f t="shared" si="27"/>
        <v/>
      </c>
    </row>
    <row r="1707" spans="1:1">
      <c r="A1707" s="18" t="str">
        <f t="shared" si="27"/>
        <v/>
      </c>
    </row>
    <row r="1708" spans="1:1">
      <c r="A1708" s="18" t="str">
        <f t="shared" si="27"/>
        <v/>
      </c>
    </row>
    <row r="1709" spans="1:1">
      <c r="A1709" s="18" t="str">
        <f t="shared" si="27"/>
        <v/>
      </c>
    </row>
    <row r="1710" spans="1:1">
      <c r="A1710" s="18" t="str">
        <f t="shared" si="27"/>
        <v/>
      </c>
    </row>
    <row r="1711" spans="1:1">
      <c r="A1711" s="18" t="str">
        <f t="shared" si="27"/>
        <v/>
      </c>
    </row>
    <row r="1712" spans="1:1">
      <c r="A1712" s="18" t="str">
        <f t="shared" si="27"/>
        <v/>
      </c>
    </row>
    <row r="1713" spans="1:1">
      <c r="A1713" s="18" t="str">
        <f t="shared" si="27"/>
        <v/>
      </c>
    </row>
    <row r="1714" spans="1:1">
      <c r="A1714" s="18" t="str">
        <f t="shared" si="27"/>
        <v/>
      </c>
    </row>
    <row r="1715" spans="1:1">
      <c r="A1715" s="18" t="str">
        <f t="shared" si="27"/>
        <v/>
      </c>
    </row>
    <row r="1716" spans="1:1">
      <c r="A1716" s="18" t="str">
        <f t="shared" si="27"/>
        <v/>
      </c>
    </row>
    <row r="1717" spans="1:1">
      <c r="A1717" s="18" t="str">
        <f t="shared" si="27"/>
        <v/>
      </c>
    </row>
    <row r="1718" spans="1:1">
      <c r="A1718" s="18" t="str">
        <f t="shared" si="27"/>
        <v/>
      </c>
    </row>
    <row r="1719" spans="1:1">
      <c r="A1719" s="18" t="str">
        <f t="shared" si="27"/>
        <v/>
      </c>
    </row>
    <row r="1720" spans="1:1">
      <c r="A1720" s="18" t="str">
        <f t="shared" si="27"/>
        <v/>
      </c>
    </row>
  </sheetData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4"/>
  <sheetViews>
    <sheetView zoomScale="90" zoomScaleNormal="90" workbookViewId="0">
      <selection activeCell="I144" sqref="I144"/>
    </sheetView>
  </sheetViews>
  <sheetFormatPr defaultRowHeight="15"/>
  <cols>
    <col min="1" max="1" width="13" customWidth="1"/>
    <col min="2" max="2" width="12.140625" style="4" customWidth="1"/>
    <col min="3" max="3" width="9.140625" customWidth="1"/>
    <col min="4" max="4" width="156.85546875" customWidth="1"/>
    <col min="5" max="5" width="102.5703125" customWidth="1"/>
    <col min="6" max="6" width="14.28515625" customWidth="1"/>
    <col min="7" max="7" width="12.7109375" customWidth="1"/>
    <col min="8" max="8" width="9.140625" customWidth="1"/>
    <col min="9" max="9" width="9.28515625" customWidth="1"/>
    <col min="10" max="10" width="13.42578125" customWidth="1"/>
    <col min="11" max="12" width="9.140625" customWidth="1"/>
    <col min="15" max="15" width="27.7109375" customWidth="1"/>
    <col min="16" max="17" width="13.7109375" customWidth="1"/>
  </cols>
  <sheetData>
    <row r="1" spans="1:20">
      <c r="A1" s="1" t="s">
        <v>3344</v>
      </c>
      <c r="B1" s="3"/>
      <c r="C1" s="1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2"/>
      <c r="P1" s="122" t="s">
        <v>3291</v>
      </c>
      <c r="Q1" s="122"/>
    </row>
    <row r="2" spans="1:20" ht="18.75">
      <c r="A2" s="3" t="s">
        <v>0</v>
      </c>
      <c r="B2" s="3" t="s">
        <v>1</v>
      </c>
      <c r="C2" s="3" t="s">
        <v>4</v>
      </c>
      <c r="D2" s="1" t="s">
        <v>2</v>
      </c>
      <c r="E2" s="1" t="s">
        <v>3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3" t="s">
        <v>13</v>
      </c>
      <c r="O2" s="92" t="s">
        <v>3290</v>
      </c>
      <c r="P2" s="3" t="s">
        <v>3246</v>
      </c>
      <c r="Q2" s="3" t="s">
        <v>3247</v>
      </c>
      <c r="S2" s="96"/>
      <c r="T2" s="96"/>
    </row>
    <row r="3" spans="1:20">
      <c r="H3">
        <f>COUNTA(H5:H203)</f>
        <v>106</v>
      </c>
      <c r="P3" s="94"/>
      <c r="Q3" s="94"/>
    </row>
    <row r="4" spans="1:20">
      <c r="A4" s="6" t="s">
        <v>303</v>
      </c>
      <c r="B4" s="7"/>
      <c r="C4" s="8"/>
      <c r="D4" s="8"/>
      <c r="E4" s="8"/>
      <c r="F4" s="8"/>
      <c r="G4" s="84"/>
      <c r="H4" s="8"/>
      <c r="I4" s="8"/>
      <c r="J4" s="8"/>
      <c r="K4" s="8"/>
      <c r="L4" s="8"/>
      <c r="M4" s="8"/>
      <c r="N4" s="8"/>
      <c r="O4" s="8"/>
      <c r="P4" s="84"/>
      <c r="Q4" s="84"/>
    </row>
    <row r="5" spans="1:20">
      <c r="A5" s="2" t="s">
        <v>165</v>
      </c>
      <c r="B5" s="5" t="s">
        <v>27</v>
      </c>
      <c r="C5" s="2" t="s">
        <v>1094</v>
      </c>
      <c r="D5" s="2" t="s">
        <v>2585</v>
      </c>
      <c r="E5" s="2" t="s">
        <v>1093</v>
      </c>
      <c r="F5" s="11" t="s">
        <v>1330</v>
      </c>
      <c r="G5" s="75" t="s">
        <v>1331</v>
      </c>
      <c r="H5" s="2" t="s">
        <v>1095</v>
      </c>
      <c r="I5" s="2" t="s">
        <v>2701</v>
      </c>
      <c r="J5" s="2" t="s">
        <v>2703</v>
      </c>
      <c r="K5" s="2">
        <v>7479</v>
      </c>
      <c r="L5" s="2">
        <v>51</v>
      </c>
      <c r="M5" s="2">
        <v>2103</v>
      </c>
      <c r="N5" s="2">
        <v>1541</v>
      </c>
      <c r="O5" s="2" t="s">
        <v>3275</v>
      </c>
      <c r="P5" s="97" t="s">
        <v>3137</v>
      </c>
      <c r="Q5" s="97" t="s">
        <v>3190</v>
      </c>
      <c r="R5" s="2" t="s">
        <v>3866</v>
      </c>
    </row>
    <row r="6" spans="1:20">
      <c r="A6" s="2"/>
      <c r="B6" s="5"/>
      <c r="C6" s="2"/>
      <c r="D6" s="11" t="s">
        <v>2586</v>
      </c>
      <c r="E6" s="2"/>
      <c r="F6" s="11"/>
      <c r="G6" s="75"/>
      <c r="H6" s="2"/>
      <c r="I6" s="2" t="s">
        <v>2702</v>
      </c>
      <c r="J6" s="2" t="s">
        <v>2704</v>
      </c>
      <c r="K6" s="2"/>
      <c r="L6" s="2"/>
      <c r="M6" s="2"/>
      <c r="N6" s="2"/>
      <c r="O6" s="2"/>
      <c r="P6" s="86"/>
      <c r="Q6" s="86"/>
      <c r="R6" s="116" t="s">
        <v>3867</v>
      </c>
    </row>
    <row r="7" spans="1:20">
      <c r="A7" s="2" t="s">
        <v>181</v>
      </c>
      <c r="B7" s="5" t="s">
        <v>27</v>
      </c>
      <c r="C7" s="2" t="s">
        <v>1096</v>
      </c>
      <c r="D7" s="2" t="s">
        <v>3005</v>
      </c>
      <c r="E7" s="2" t="s">
        <v>1097</v>
      </c>
      <c r="F7" s="11" t="s">
        <v>1332</v>
      </c>
      <c r="G7" s="75" t="s">
        <v>1333</v>
      </c>
      <c r="H7" s="2" t="s">
        <v>1098</v>
      </c>
      <c r="I7" s="2" t="s">
        <v>1382</v>
      </c>
      <c r="J7" s="2" t="s">
        <v>2549</v>
      </c>
      <c r="K7" s="2">
        <v>2376</v>
      </c>
      <c r="L7" s="2">
        <v>20</v>
      </c>
      <c r="M7" s="2">
        <v>613</v>
      </c>
      <c r="N7" s="2">
        <v>471</v>
      </c>
      <c r="O7" s="2" t="s">
        <v>3276</v>
      </c>
      <c r="P7" s="107" t="s">
        <v>3784</v>
      </c>
      <c r="Q7" s="107" t="s">
        <v>3248</v>
      </c>
      <c r="R7" s="116" t="s">
        <v>3868</v>
      </c>
    </row>
    <row r="8" spans="1:20">
      <c r="A8" s="2"/>
      <c r="B8" s="5"/>
      <c r="C8" s="2"/>
      <c r="D8" s="11" t="s">
        <v>3000</v>
      </c>
      <c r="E8" s="2"/>
      <c r="F8" s="11"/>
      <c r="G8" s="75"/>
      <c r="H8" s="2"/>
      <c r="I8" s="2" t="s">
        <v>2529</v>
      </c>
      <c r="J8" s="2" t="s">
        <v>2529</v>
      </c>
      <c r="K8" s="2"/>
      <c r="L8" s="2"/>
      <c r="M8" s="2"/>
      <c r="N8" s="2"/>
      <c r="O8" s="2"/>
      <c r="P8" s="86"/>
      <c r="Q8" s="86"/>
      <c r="R8" s="116" t="s">
        <v>3869</v>
      </c>
    </row>
    <row r="9" spans="1:20">
      <c r="G9" s="85"/>
      <c r="J9" s="38" t="s">
        <v>2708</v>
      </c>
      <c r="P9" s="85"/>
      <c r="Q9" s="85"/>
    </row>
    <row r="10" spans="1:20">
      <c r="A10" s="6" t="s">
        <v>163</v>
      </c>
      <c r="B10" s="7"/>
      <c r="C10" s="8"/>
      <c r="D10" s="8"/>
      <c r="E10" s="8"/>
      <c r="F10" s="8"/>
      <c r="G10" s="84"/>
      <c r="H10" s="8"/>
      <c r="I10" s="8"/>
      <c r="J10" s="8"/>
      <c r="K10" s="8"/>
      <c r="L10" s="8"/>
      <c r="M10" s="8"/>
      <c r="N10" s="8"/>
      <c r="O10" s="8"/>
      <c r="P10" s="84"/>
      <c r="Q10" s="84"/>
    </row>
    <row r="11" spans="1:20">
      <c r="A11" s="2" t="s">
        <v>1977</v>
      </c>
      <c r="B11" s="5" t="s">
        <v>27</v>
      </c>
      <c r="C11" s="2" t="s">
        <v>164</v>
      </c>
      <c r="D11" s="2" t="s">
        <v>1674</v>
      </c>
      <c r="E11" s="2" t="s">
        <v>167</v>
      </c>
      <c r="F11" s="11" t="s">
        <v>1190</v>
      </c>
      <c r="G11" s="75" t="s">
        <v>1191</v>
      </c>
      <c r="H11" s="2" t="s">
        <v>170</v>
      </c>
      <c r="I11" s="2" t="s">
        <v>2705</v>
      </c>
      <c r="J11" s="2" t="s">
        <v>2545</v>
      </c>
      <c r="K11" s="2">
        <v>1489</v>
      </c>
      <c r="L11" s="2">
        <v>9</v>
      </c>
      <c r="M11" s="2">
        <v>398</v>
      </c>
      <c r="N11" s="2">
        <v>299</v>
      </c>
      <c r="O11" s="2" t="s">
        <v>3276</v>
      </c>
      <c r="P11" s="86"/>
      <c r="Q11" s="86"/>
    </row>
    <row r="12" spans="1:20">
      <c r="A12" s="2"/>
      <c r="B12" s="5"/>
      <c r="C12" s="2"/>
      <c r="D12" s="11" t="s">
        <v>166</v>
      </c>
      <c r="E12" s="2" t="s">
        <v>168</v>
      </c>
      <c r="F12" s="11" t="s">
        <v>1192</v>
      </c>
      <c r="G12" s="75" t="s">
        <v>1193</v>
      </c>
      <c r="H12" s="2" t="s">
        <v>171</v>
      </c>
      <c r="I12" s="2" t="s">
        <v>2671</v>
      </c>
      <c r="J12" s="2" t="s">
        <v>2653</v>
      </c>
      <c r="K12" s="2">
        <v>2045</v>
      </c>
      <c r="L12" s="2">
        <v>9</v>
      </c>
      <c r="M12" s="2">
        <v>540</v>
      </c>
      <c r="N12" s="2">
        <v>406</v>
      </c>
      <c r="O12" s="2"/>
      <c r="P12" s="86"/>
      <c r="Q12" s="86"/>
    </row>
    <row r="13" spans="1:20">
      <c r="A13" s="2"/>
      <c r="B13" s="5"/>
      <c r="C13" s="2"/>
      <c r="D13" s="2"/>
      <c r="E13" s="2" t="s">
        <v>169</v>
      </c>
      <c r="F13" s="11" t="s">
        <v>1194</v>
      </c>
      <c r="G13" s="75" t="s">
        <v>1195</v>
      </c>
      <c r="H13" s="2" t="s">
        <v>172</v>
      </c>
      <c r="I13" s="2"/>
      <c r="J13" s="2"/>
      <c r="K13" s="2">
        <v>1880</v>
      </c>
      <c r="L13" s="2">
        <v>17</v>
      </c>
      <c r="M13" s="2">
        <v>509</v>
      </c>
      <c r="N13" s="2">
        <v>387</v>
      </c>
      <c r="O13" s="2"/>
      <c r="P13" s="86"/>
      <c r="Q13" s="86"/>
    </row>
    <row r="14" spans="1:20">
      <c r="G14" s="85"/>
      <c r="P14" s="85"/>
      <c r="Q14" s="85"/>
    </row>
    <row r="15" spans="1:20">
      <c r="A15" s="6" t="s">
        <v>173</v>
      </c>
      <c r="B15" s="7"/>
      <c r="C15" s="8"/>
      <c r="D15" s="8"/>
      <c r="E15" s="8"/>
      <c r="F15" s="8"/>
      <c r="G15" s="84"/>
      <c r="H15" s="8"/>
      <c r="I15" s="8"/>
      <c r="J15" s="8"/>
      <c r="K15" s="8"/>
      <c r="L15" s="8"/>
      <c r="M15" s="8"/>
      <c r="N15" s="8"/>
      <c r="O15" s="8"/>
      <c r="P15" s="84"/>
      <c r="Q15" s="84"/>
    </row>
    <row r="16" spans="1:20">
      <c r="A16" s="2" t="s">
        <v>182</v>
      </c>
      <c r="B16" s="5" t="s">
        <v>27</v>
      </c>
      <c r="C16" s="2" t="s">
        <v>1295</v>
      </c>
      <c r="D16" s="2" t="s">
        <v>3004</v>
      </c>
      <c r="E16" s="2" t="s">
        <v>178</v>
      </c>
      <c r="F16" s="11" t="s">
        <v>1197</v>
      </c>
      <c r="G16" s="75" t="s">
        <v>1198</v>
      </c>
      <c r="H16" s="2" t="s">
        <v>176</v>
      </c>
      <c r="I16" s="2" t="s">
        <v>2545</v>
      </c>
      <c r="J16" s="2" t="s">
        <v>2545</v>
      </c>
      <c r="K16" s="2">
        <v>3397</v>
      </c>
      <c r="L16" s="2">
        <v>21</v>
      </c>
      <c r="M16" s="2">
        <v>935</v>
      </c>
      <c r="N16" s="2">
        <v>660</v>
      </c>
      <c r="O16" s="2" t="s">
        <v>3275</v>
      </c>
      <c r="P16" s="97" t="s">
        <v>3138</v>
      </c>
      <c r="Q16" s="97" t="s">
        <v>3191</v>
      </c>
    </row>
    <row r="17" spans="1:17">
      <c r="A17" s="2"/>
      <c r="B17" s="5"/>
      <c r="C17" s="2"/>
      <c r="D17" s="11" t="s">
        <v>3001</v>
      </c>
      <c r="E17" s="2" t="s">
        <v>179</v>
      </c>
      <c r="F17" s="11" t="s">
        <v>1199</v>
      </c>
      <c r="G17" s="75" t="s">
        <v>1200</v>
      </c>
      <c r="H17" s="2" t="s">
        <v>177</v>
      </c>
      <c r="I17" s="2" t="s">
        <v>2653</v>
      </c>
      <c r="J17" s="2" t="s">
        <v>2653</v>
      </c>
      <c r="K17" s="2">
        <v>938</v>
      </c>
      <c r="L17" s="2">
        <v>3</v>
      </c>
      <c r="M17" s="2">
        <v>249</v>
      </c>
      <c r="N17" s="2">
        <v>184</v>
      </c>
      <c r="O17" s="2"/>
      <c r="P17" s="86"/>
      <c r="Q17" s="86"/>
    </row>
    <row r="18" spans="1:17">
      <c r="G18" s="85"/>
      <c r="P18" s="85"/>
      <c r="Q18" s="85"/>
    </row>
    <row r="19" spans="1:17">
      <c r="A19" s="6" t="s">
        <v>174</v>
      </c>
      <c r="B19" s="7"/>
      <c r="C19" s="8"/>
      <c r="D19" s="8"/>
      <c r="E19" s="8"/>
      <c r="F19" s="8"/>
      <c r="G19" s="84"/>
      <c r="H19" s="8"/>
      <c r="I19" s="8"/>
      <c r="J19" s="8"/>
      <c r="K19" s="8"/>
      <c r="L19" s="8"/>
      <c r="M19" s="8"/>
      <c r="N19" s="8"/>
      <c r="O19" s="8"/>
      <c r="P19" s="84"/>
      <c r="Q19" s="84"/>
    </row>
    <row r="20" spans="1:17">
      <c r="A20" s="2" t="s">
        <v>1978</v>
      </c>
      <c r="B20" s="5" t="s">
        <v>27</v>
      </c>
      <c r="C20" s="2" t="s">
        <v>1296</v>
      </c>
      <c r="D20" s="2" t="s">
        <v>3003</v>
      </c>
      <c r="E20" s="2" t="s">
        <v>1297</v>
      </c>
      <c r="F20" s="11" t="s">
        <v>1299</v>
      </c>
      <c r="G20" s="75" t="s">
        <v>1300</v>
      </c>
      <c r="H20" s="2" t="s">
        <v>1298</v>
      </c>
      <c r="I20" s="2" t="s">
        <v>2707</v>
      </c>
      <c r="J20" s="2" t="s">
        <v>2545</v>
      </c>
      <c r="K20" s="2">
        <v>1751</v>
      </c>
      <c r="L20" s="2">
        <v>9</v>
      </c>
      <c r="M20" s="2">
        <v>486</v>
      </c>
      <c r="N20" s="2">
        <v>363</v>
      </c>
      <c r="O20" s="2" t="s">
        <v>3277</v>
      </c>
      <c r="P20" s="86"/>
      <c r="Q20" s="86"/>
    </row>
    <row r="21" spans="1:17">
      <c r="A21" s="2"/>
      <c r="B21" s="5"/>
      <c r="C21" s="2"/>
      <c r="D21" s="11" t="s">
        <v>3002</v>
      </c>
      <c r="E21" s="2"/>
      <c r="F21" s="11"/>
      <c r="G21" s="75"/>
      <c r="H21" s="2"/>
      <c r="I21" s="2" t="s">
        <v>2706</v>
      </c>
      <c r="J21" s="2" t="s">
        <v>2653</v>
      </c>
      <c r="K21" s="2"/>
      <c r="L21" s="2"/>
      <c r="M21" s="2"/>
      <c r="N21" s="2"/>
      <c r="O21" s="2"/>
      <c r="P21" s="86"/>
      <c r="Q21" s="86"/>
    </row>
    <row r="22" spans="1:17">
      <c r="A22" s="14"/>
      <c r="G22" s="85"/>
      <c r="P22" s="85"/>
      <c r="Q22" s="85"/>
    </row>
    <row r="23" spans="1:17">
      <c r="A23" s="6" t="s">
        <v>184</v>
      </c>
      <c r="B23" s="7"/>
      <c r="C23" s="8"/>
      <c r="D23" s="8"/>
      <c r="E23" s="8"/>
      <c r="F23" s="8"/>
      <c r="G23" s="84"/>
      <c r="H23" s="8"/>
      <c r="I23" s="8"/>
      <c r="J23" s="8"/>
      <c r="K23" s="8"/>
      <c r="L23" s="8"/>
      <c r="M23" s="8"/>
      <c r="N23" s="8"/>
      <c r="O23" s="8"/>
      <c r="P23" s="84"/>
      <c r="Q23" s="84"/>
    </row>
    <row r="24" spans="1:17">
      <c r="A24" s="2" t="s">
        <v>188</v>
      </c>
      <c r="B24" s="5" t="s">
        <v>27</v>
      </c>
      <c r="C24" s="2" t="s">
        <v>185</v>
      </c>
      <c r="D24" s="2" t="s">
        <v>1675</v>
      </c>
      <c r="E24" s="2" t="s">
        <v>193</v>
      </c>
      <c r="F24" s="11" t="s">
        <v>1201</v>
      </c>
      <c r="G24" s="75" t="s">
        <v>1202</v>
      </c>
      <c r="H24" s="2" t="s">
        <v>194</v>
      </c>
      <c r="I24" s="2" t="s">
        <v>2709</v>
      </c>
      <c r="J24" s="2" t="s">
        <v>2673</v>
      </c>
      <c r="K24" s="2">
        <v>838</v>
      </c>
      <c r="L24" s="2">
        <v>6</v>
      </c>
      <c r="M24" s="2">
        <v>228</v>
      </c>
      <c r="N24" s="2">
        <v>172</v>
      </c>
      <c r="O24" s="2" t="s">
        <v>3277</v>
      </c>
      <c r="P24" s="86"/>
      <c r="Q24" s="86"/>
    </row>
    <row r="25" spans="1:17">
      <c r="A25" s="2"/>
      <c r="B25" s="5"/>
      <c r="C25" s="2"/>
      <c r="D25" s="11" t="s">
        <v>192</v>
      </c>
      <c r="E25" s="2" t="s">
        <v>263</v>
      </c>
      <c r="F25" s="11" t="s">
        <v>1203</v>
      </c>
      <c r="G25" s="75" t="s">
        <v>1204</v>
      </c>
      <c r="H25" s="2" t="s">
        <v>195</v>
      </c>
      <c r="I25" s="2" t="s">
        <v>2653</v>
      </c>
      <c r="J25" s="2" t="s">
        <v>2653</v>
      </c>
      <c r="K25" s="2">
        <v>2916</v>
      </c>
      <c r="L25" s="2">
        <v>26</v>
      </c>
      <c r="M25" s="2">
        <v>797</v>
      </c>
      <c r="N25" s="2">
        <v>602</v>
      </c>
      <c r="O25" s="2"/>
      <c r="P25" s="86"/>
      <c r="Q25" s="86"/>
    </row>
    <row r="26" spans="1:17">
      <c r="A26" s="2" t="s">
        <v>189</v>
      </c>
      <c r="B26" s="5" t="s">
        <v>27</v>
      </c>
      <c r="C26" s="2" t="s">
        <v>186</v>
      </c>
      <c r="D26" s="2" t="s">
        <v>1676</v>
      </c>
      <c r="E26" s="2" t="s">
        <v>196</v>
      </c>
      <c r="F26" s="11" t="s">
        <v>1205</v>
      </c>
      <c r="G26" s="75" t="s">
        <v>1032</v>
      </c>
      <c r="H26" s="2" t="s">
        <v>197</v>
      </c>
      <c r="I26" s="2" t="s">
        <v>2545</v>
      </c>
      <c r="J26" s="2" t="s">
        <v>2673</v>
      </c>
      <c r="K26" s="2">
        <v>1666</v>
      </c>
      <c r="L26" s="2">
        <v>15</v>
      </c>
      <c r="M26" s="2">
        <v>468</v>
      </c>
      <c r="N26" s="2">
        <v>340</v>
      </c>
      <c r="O26" s="2" t="s">
        <v>3277</v>
      </c>
      <c r="P26" s="86"/>
      <c r="Q26" s="86"/>
    </row>
    <row r="27" spans="1:17">
      <c r="A27" s="2"/>
      <c r="B27" s="5"/>
      <c r="C27" s="2"/>
      <c r="D27" s="11" t="s">
        <v>3350</v>
      </c>
      <c r="E27" s="2"/>
      <c r="F27" s="11"/>
      <c r="G27" s="75"/>
      <c r="H27" s="2"/>
      <c r="I27" s="2" t="s">
        <v>2653</v>
      </c>
      <c r="J27" s="2" t="s">
        <v>2653</v>
      </c>
      <c r="K27" s="2"/>
      <c r="L27" s="2"/>
      <c r="M27" s="2"/>
      <c r="N27" s="2"/>
      <c r="O27" s="2"/>
      <c r="P27" s="86"/>
      <c r="Q27" s="86"/>
    </row>
    <row r="28" spans="1:17">
      <c r="A28" s="2" t="s">
        <v>190</v>
      </c>
      <c r="B28" s="5" t="s">
        <v>30</v>
      </c>
      <c r="C28" s="2" t="s">
        <v>187</v>
      </c>
      <c r="D28" s="2" t="s">
        <v>3347</v>
      </c>
      <c r="E28" s="2" t="s">
        <v>198</v>
      </c>
      <c r="F28" s="11" t="s">
        <v>1206</v>
      </c>
      <c r="G28" s="75" t="s">
        <v>1207</v>
      </c>
      <c r="H28" s="2" t="s">
        <v>199</v>
      </c>
      <c r="I28" s="2" t="s">
        <v>2545</v>
      </c>
      <c r="J28" s="2" t="s">
        <v>2545</v>
      </c>
      <c r="K28" s="2">
        <v>2569</v>
      </c>
      <c r="L28" s="2">
        <v>32</v>
      </c>
      <c r="M28" s="2">
        <v>729</v>
      </c>
      <c r="N28" s="2">
        <v>560</v>
      </c>
      <c r="O28" s="2" t="s">
        <v>3275</v>
      </c>
      <c r="P28" s="97" t="s">
        <v>3139</v>
      </c>
      <c r="Q28" s="97" t="s">
        <v>3192</v>
      </c>
    </row>
    <row r="29" spans="1:17">
      <c r="A29" s="2"/>
      <c r="B29" s="5"/>
      <c r="C29" s="2"/>
      <c r="D29" s="11" t="s">
        <v>3346</v>
      </c>
      <c r="E29" s="2"/>
      <c r="F29" s="11"/>
      <c r="G29" s="75"/>
      <c r="H29" s="2"/>
      <c r="I29" s="2"/>
      <c r="J29" s="2" t="s">
        <v>2653</v>
      </c>
      <c r="K29" s="2"/>
      <c r="L29" s="2"/>
      <c r="M29" s="2"/>
      <c r="N29" s="2"/>
      <c r="O29" s="2"/>
      <c r="P29" s="86"/>
      <c r="Q29" s="86"/>
    </row>
    <row r="30" spans="1:17">
      <c r="A30" s="2" t="s">
        <v>191</v>
      </c>
      <c r="B30" s="5" t="s">
        <v>27</v>
      </c>
      <c r="C30" s="2" t="s">
        <v>175</v>
      </c>
      <c r="D30" s="2" t="s">
        <v>3348</v>
      </c>
      <c r="E30" s="2" t="s">
        <v>225</v>
      </c>
      <c r="F30" s="11" t="s">
        <v>1220</v>
      </c>
      <c r="G30" s="75" t="s">
        <v>1221</v>
      </c>
      <c r="H30" s="2" t="s">
        <v>226</v>
      </c>
      <c r="I30" s="2" t="s">
        <v>2710</v>
      </c>
      <c r="J30" s="2" t="s">
        <v>2545</v>
      </c>
      <c r="K30" s="2">
        <v>1406</v>
      </c>
      <c r="L30" s="2">
        <v>8</v>
      </c>
      <c r="M30" s="2">
        <v>382</v>
      </c>
      <c r="N30" s="2">
        <v>286</v>
      </c>
      <c r="O30" s="2" t="s">
        <v>3277</v>
      </c>
      <c r="P30" s="86"/>
      <c r="Q30" s="86"/>
    </row>
    <row r="31" spans="1:17">
      <c r="A31" s="2"/>
      <c r="B31" s="5"/>
      <c r="C31" s="2"/>
      <c r="D31" s="11" t="s">
        <v>3351</v>
      </c>
      <c r="E31" s="2" t="s">
        <v>183</v>
      </c>
      <c r="F31" s="11" t="s">
        <v>1208</v>
      </c>
      <c r="G31" s="75" t="s">
        <v>1209</v>
      </c>
      <c r="H31" s="2" t="s">
        <v>180</v>
      </c>
      <c r="I31" s="2" t="s">
        <v>2653</v>
      </c>
      <c r="J31" s="2"/>
      <c r="K31" s="2">
        <v>1535</v>
      </c>
      <c r="L31" s="2">
        <v>7</v>
      </c>
      <c r="M31" s="2">
        <v>415</v>
      </c>
      <c r="N31" s="2">
        <v>303</v>
      </c>
      <c r="O31" s="2"/>
      <c r="P31" s="86"/>
      <c r="Q31" s="86"/>
    </row>
    <row r="32" spans="1:17">
      <c r="G32" s="85"/>
      <c r="P32" s="85"/>
      <c r="Q32" s="85"/>
    </row>
    <row r="33" spans="1:17">
      <c r="A33" s="6" t="s">
        <v>200</v>
      </c>
      <c r="B33" s="7"/>
      <c r="C33" s="8"/>
      <c r="D33" s="8"/>
      <c r="E33" s="8"/>
      <c r="F33" s="8"/>
      <c r="G33" s="84"/>
      <c r="H33" s="8"/>
      <c r="I33" s="8"/>
      <c r="J33" s="8"/>
      <c r="K33" s="8"/>
      <c r="L33" s="8"/>
      <c r="M33" s="8"/>
      <c r="N33" s="8"/>
      <c r="O33" s="8"/>
      <c r="P33" s="84"/>
      <c r="Q33" s="84"/>
    </row>
    <row r="34" spans="1:17">
      <c r="A34" s="2" t="s">
        <v>205</v>
      </c>
      <c r="B34" s="5" t="s">
        <v>30</v>
      </c>
      <c r="C34" s="2" t="s">
        <v>201</v>
      </c>
      <c r="D34" s="2" t="s">
        <v>3349</v>
      </c>
      <c r="E34" s="2" t="s">
        <v>211</v>
      </c>
      <c r="F34" s="11" t="s">
        <v>1210</v>
      </c>
      <c r="G34" s="75" t="s">
        <v>1211</v>
      </c>
      <c r="H34" s="2" t="s">
        <v>213</v>
      </c>
      <c r="I34" s="2" t="s">
        <v>2545</v>
      </c>
      <c r="J34" s="2" t="s">
        <v>2545</v>
      </c>
      <c r="K34" s="2">
        <v>2617</v>
      </c>
      <c r="L34" s="2">
        <v>16</v>
      </c>
      <c r="M34" s="2">
        <v>744</v>
      </c>
      <c r="N34" s="2">
        <v>536</v>
      </c>
      <c r="O34" s="2" t="s">
        <v>3278</v>
      </c>
      <c r="P34" s="86"/>
      <c r="Q34" s="86"/>
    </row>
    <row r="35" spans="1:17">
      <c r="A35" s="2"/>
      <c r="B35" s="5"/>
      <c r="C35" s="2"/>
      <c r="D35" s="11" t="s">
        <v>3352</v>
      </c>
      <c r="E35" s="2" t="s">
        <v>212</v>
      </c>
      <c r="F35" s="11" t="s">
        <v>1212</v>
      </c>
      <c r="G35" s="75" t="s">
        <v>1213</v>
      </c>
      <c r="H35" s="2" t="s">
        <v>214</v>
      </c>
      <c r="I35" s="2" t="s">
        <v>2653</v>
      </c>
      <c r="J35" s="2" t="s">
        <v>2653</v>
      </c>
      <c r="K35" s="2">
        <v>2603</v>
      </c>
      <c r="L35" s="2">
        <v>9</v>
      </c>
      <c r="M35" s="2">
        <v>732</v>
      </c>
      <c r="N35" s="2">
        <v>535</v>
      </c>
      <c r="O35" s="2"/>
      <c r="P35" s="86"/>
      <c r="Q35" s="86"/>
    </row>
    <row r="36" spans="1:17">
      <c r="A36" s="2" t="s">
        <v>206</v>
      </c>
      <c r="B36" s="5" t="s">
        <v>27</v>
      </c>
      <c r="C36" s="2" t="s">
        <v>202</v>
      </c>
      <c r="D36" s="2" t="s">
        <v>1677</v>
      </c>
      <c r="E36" s="2" t="s">
        <v>216</v>
      </c>
      <c r="F36" s="11" t="s">
        <v>1214</v>
      </c>
      <c r="G36" s="75" t="s">
        <v>1215</v>
      </c>
      <c r="H36" s="2" t="s">
        <v>218</v>
      </c>
      <c r="I36" s="2" t="s">
        <v>2545</v>
      </c>
      <c r="J36" s="2" t="s">
        <v>2545</v>
      </c>
      <c r="K36" s="2">
        <v>949</v>
      </c>
      <c r="L36" s="2">
        <v>9</v>
      </c>
      <c r="M36" s="2">
        <v>278</v>
      </c>
      <c r="N36" s="2">
        <v>196</v>
      </c>
      <c r="O36" s="2" t="s">
        <v>3275</v>
      </c>
      <c r="P36" s="97" t="s">
        <v>3140</v>
      </c>
      <c r="Q36" s="97" t="s">
        <v>3193</v>
      </c>
    </row>
    <row r="37" spans="1:17">
      <c r="A37" s="2"/>
      <c r="B37" s="5"/>
      <c r="C37" s="2"/>
      <c r="D37" s="11" t="s">
        <v>215</v>
      </c>
      <c r="E37" s="2" t="s">
        <v>217</v>
      </c>
      <c r="F37" s="11" t="s">
        <v>1216</v>
      </c>
      <c r="G37" s="75" t="s">
        <v>1217</v>
      </c>
      <c r="H37" s="2" t="s">
        <v>219</v>
      </c>
      <c r="I37" s="2"/>
      <c r="J37" s="2"/>
      <c r="K37" s="2">
        <v>2215</v>
      </c>
      <c r="L37" s="2">
        <v>21</v>
      </c>
      <c r="M37" s="2">
        <v>621</v>
      </c>
      <c r="N37" s="2">
        <v>469</v>
      </c>
      <c r="O37" s="2"/>
      <c r="P37" s="86"/>
      <c r="Q37" s="86"/>
    </row>
    <row r="38" spans="1:17">
      <c r="A38" s="2" t="s">
        <v>207</v>
      </c>
      <c r="B38" s="5" t="s">
        <v>27</v>
      </c>
      <c r="C38" s="2" t="s">
        <v>202</v>
      </c>
      <c r="D38" s="2" t="s">
        <v>1678</v>
      </c>
      <c r="E38" s="2" t="s">
        <v>216</v>
      </c>
      <c r="F38" s="11" t="s">
        <v>1214</v>
      </c>
      <c r="G38" s="75" t="s">
        <v>1215</v>
      </c>
      <c r="H38" s="2" t="s">
        <v>218</v>
      </c>
      <c r="I38" s="2" t="s">
        <v>2545</v>
      </c>
      <c r="J38" s="2" t="s">
        <v>2545</v>
      </c>
      <c r="K38" s="2">
        <v>949</v>
      </c>
      <c r="L38" s="2">
        <v>9</v>
      </c>
      <c r="M38" s="2">
        <v>278</v>
      </c>
      <c r="N38" s="2">
        <v>196</v>
      </c>
      <c r="O38" s="2" t="s">
        <v>3275</v>
      </c>
      <c r="P38" s="97" t="s">
        <v>3140</v>
      </c>
      <c r="Q38" s="97" t="s">
        <v>3193</v>
      </c>
    </row>
    <row r="39" spans="1:17">
      <c r="A39" s="2"/>
      <c r="B39" s="5"/>
      <c r="C39" s="2"/>
      <c r="D39" s="11" t="s">
        <v>220</v>
      </c>
      <c r="E39" s="2" t="s">
        <v>217</v>
      </c>
      <c r="F39" s="11" t="s">
        <v>1216</v>
      </c>
      <c r="G39" s="75" t="s">
        <v>1217</v>
      </c>
      <c r="H39" s="2" t="s">
        <v>219</v>
      </c>
      <c r="I39" s="2"/>
      <c r="J39" s="2"/>
      <c r="K39" s="2">
        <v>2215</v>
      </c>
      <c r="L39" s="2">
        <v>21</v>
      </c>
      <c r="M39" s="2">
        <v>621</v>
      </c>
      <c r="N39" s="2">
        <v>469</v>
      </c>
      <c r="O39" s="2"/>
      <c r="P39" s="86"/>
      <c r="Q39" s="86"/>
    </row>
    <row r="40" spans="1:17">
      <c r="A40" s="2" t="s">
        <v>208</v>
      </c>
      <c r="B40" s="5" t="s">
        <v>27</v>
      </c>
      <c r="C40" s="2" t="s">
        <v>203</v>
      </c>
      <c r="D40" s="2" t="s">
        <v>3368</v>
      </c>
      <c r="E40" s="2" t="s">
        <v>221</v>
      </c>
      <c r="F40" s="11" t="s">
        <v>1218</v>
      </c>
      <c r="G40" s="75" t="s">
        <v>1219</v>
      </c>
      <c r="H40" s="2" t="s">
        <v>222</v>
      </c>
      <c r="I40" s="2" t="s">
        <v>2591</v>
      </c>
      <c r="J40" s="2" t="s">
        <v>2545</v>
      </c>
      <c r="K40" s="2">
        <v>1696</v>
      </c>
      <c r="L40" s="2">
        <v>16</v>
      </c>
      <c r="M40" s="2">
        <v>466</v>
      </c>
      <c r="N40" s="2">
        <v>361</v>
      </c>
      <c r="O40" s="2" t="s">
        <v>3279</v>
      </c>
      <c r="P40" s="86"/>
      <c r="Q40" s="86"/>
    </row>
    <row r="41" spans="1:17">
      <c r="A41" s="2"/>
      <c r="B41" s="5"/>
      <c r="C41" s="2"/>
      <c r="D41" s="11" t="s">
        <v>3356</v>
      </c>
      <c r="E41" s="2"/>
      <c r="F41" s="11"/>
      <c r="G41" s="75"/>
      <c r="H41" s="2"/>
      <c r="I41" s="2" t="s">
        <v>2711</v>
      </c>
      <c r="J41" s="2" t="s">
        <v>2653</v>
      </c>
      <c r="K41" s="2"/>
      <c r="L41" s="2"/>
      <c r="M41" s="2"/>
      <c r="N41" s="2"/>
      <c r="O41" s="2"/>
      <c r="P41" s="86"/>
      <c r="Q41" s="86"/>
    </row>
    <row r="42" spans="1:17">
      <c r="A42" s="2" t="s">
        <v>209</v>
      </c>
      <c r="B42" s="5" t="s">
        <v>27</v>
      </c>
      <c r="C42" s="2" t="s">
        <v>175</v>
      </c>
      <c r="D42" s="2" t="s">
        <v>3369</v>
      </c>
      <c r="E42" s="2" t="s">
        <v>225</v>
      </c>
      <c r="F42" s="11" t="s">
        <v>1220</v>
      </c>
      <c r="G42" s="75" t="s">
        <v>1221</v>
      </c>
      <c r="H42" s="2" t="s">
        <v>226</v>
      </c>
      <c r="I42" s="2" t="s">
        <v>2710</v>
      </c>
      <c r="J42" s="2" t="s">
        <v>2545</v>
      </c>
      <c r="K42" s="2">
        <v>1406</v>
      </c>
      <c r="L42" s="2">
        <v>8</v>
      </c>
      <c r="M42" s="2">
        <v>382</v>
      </c>
      <c r="N42" s="2">
        <v>286</v>
      </c>
      <c r="O42" s="2" t="s">
        <v>3277</v>
      </c>
      <c r="P42" s="86"/>
      <c r="Q42" s="86"/>
    </row>
    <row r="43" spans="1:17">
      <c r="A43" s="2"/>
      <c r="B43" s="5"/>
      <c r="C43" s="2"/>
      <c r="D43" s="11" t="s">
        <v>224</v>
      </c>
      <c r="E43" s="2" t="s">
        <v>183</v>
      </c>
      <c r="F43" s="11" t="s">
        <v>1208</v>
      </c>
      <c r="G43" s="75" t="s">
        <v>1209</v>
      </c>
      <c r="H43" s="2" t="s">
        <v>180</v>
      </c>
      <c r="I43" s="2" t="s">
        <v>2653</v>
      </c>
      <c r="J43" s="2"/>
      <c r="K43" s="2">
        <v>1535</v>
      </c>
      <c r="L43" s="2">
        <v>7</v>
      </c>
      <c r="M43" s="2">
        <v>415</v>
      </c>
      <c r="N43" s="2">
        <v>303</v>
      </c>
      <c r="O43" s="2"/>
      <c r="P43" s="86"/>
      <c r="Q43" s="86"/>
    </row>
    <row r="44" spans="1:17">
      <c r="G44" s="85"/>
      <c r="P44" s="85"/>
      <c r="Q44" s="85"/>
    </row>
    <row r="45" spans="1:17">
      <c r="A45" s="6" t="s">
        <v>228</v>
      </c>
      <c r="B45" s="15"/>
      <c r="C45" s="6"/>
      <c r="D45" s="6"/>
      <c r="E45" s="6"/>
      <c r="F45" s="6"/>
      <c r="G45" s="87"/>
      <c r="H45" s="6"/>
      <c r="I45" s="6"/>
      <c r="J45" s="6"/>
      <c r="K45" s="6"/>
      <c r="L45" s="6"/>
      <c r="M45" s="6"/>
      <c r="N45" s="6"/>
      <c r="O45" s="8"/>
      <c r="P45" s="84"/>
      <c r="Q45" s="84"/>
    </row>
    <row r="46" spans="1:17">
      <c r="A46" s="2" t="s">
        <v>210</v>
      </c>
      <c r="B46" s="5" t="s">
        <v>27</v>
      </c>
      <c r="C46" s="2" t="s">
        <v>229</v>
      </c>
      <c r="D46" s="2" t="s">
        <v>1679</v>
      </c>
      <c r="E46" s="2" t="s">
        <v>240</v>
      </c>
      <c r="F46" s="11" t="s">
        <v>1222</v>
      </c>
      <c r="G46" s="75" t="s">
        <v>1223</v>
      </c>
      <c r="H46" s="2" t="s">
        <v>241</v>
      </c>
      <c r="I46" s="2" t="s">
        <v>2545</v>
      </c>
      <c r="J46" s="2" t="s">
        <v>2545</v>
      </c>
      <c r="K46" s="2">
        <v>2746</v>
      </c>
      <c r="L46" s="2">
        <v>21</v>
      </c>
      <c r="M46" s="2">
        <v>789</v>
      </c>
      <c r="N46" s="2">
        <v>599</v>
      </c>
      <c r="O46" s="2" t="s">
        <v>3277</v>
      </c>
      <c r="P46" s="86"/>
      <c r="Q46" s="86"/>
    </row>
    <row r="47" spans="1:17">
      <c r="A47" s="2"/>
      <c r="B47" s="5"/>
      <c r="C47" s="2"/>
      <c r="D47" s="11" t="s">
        <v>239</v>
      </c>
      <c r="E47" s="2"/>
      <c r="F47" s="11"/>
      <c r="G47" s="75"/>
      <c r="H47" s="2"/>
      <c r="I47" s="2"/>
      <c r="J47" s="2" t="s">
        <v>2653</v>
      </c>
      <c r="K47" s="2"/>
      <c r="L47" s="2"/>
      <c r="M47" s="2"/>
      <c r="N47" s="2"/>
      <c r="O47" s="2"/>
      <c r="P47" s="86"/>
      <c r="Q47" s="86"/>
    </row>
    <row r="48" spans="1:17">
      <c r="A48" s="2" t="s">
        <v>1979</v>
      </c>
      <c r="B48" s="5" t="s">
        <v>27</v>
      </c>
      <c r="C48" s="2" t="s">
        <v>230</v>
      </c>
      <c r="D48" s="2" t="s">
        <v>1680</v>
      </c>
      <c r="E48" s="2" t="s">
        <v>243</v>
      </c>
      <c r="F48" s="11" t="s">
        <v>1224</v>
      </c>
      <c r="G48" s="75" t="s">
        <v>1032</v>
      </c>
      <c r="H48" s="2" t="s">
        <v>710</v>
      </c>
      <c r="I48" s="2" t="s">
        <v>2712</v>
      </c>
      <c r="J48" s="2" t="s">
        <v>2545</v>
      </c>
      <c r="K48" s="2">
        <v>1660</v>
      </c>
      <c r="L48" s="2">
        <v>11</v>
      </c>
      <c r="M48" s="2">
        <v>461</v>
      </c>
      <c r="N48" s="2">
        <v>340</v>
      </c>
      <c r="O48" s="2" t="s">
        <v>3277</v>
      </c>
      <c r="P48" s="86"/>
      <c r="Q48" s="86"/>
    </row>
    <row r="49" spans="1:17">
      <c r="A49" s="2"/>
      <c r="B49" s="5"/>
      <c r="C49" s="2"/>
      <c r="D49" s="11" t="s">
        <v>242</v>
      </c>
      <c r="E49" s="2"/>
      <c r="F49" s="11"/>
      <c r="G49" s="75"/>
      <c r="H49" s="2"/>
      <c r="I49" s="2" t="s">
        <v>2653</v>
      </c>
      <c r="J49" s="2"/>
      <c r="K49" s="2"/>
      <c r="L49" s="2"/>
      <c r="M49" s="2"/>
      <c r="N49" s="2"/>
      <c r="O49" s="2"/>
      <c r="P49" s="86"/>
      <c r="Q49" s="86"/>
    </row>
    <row r="50" spans="1:17">
      <c r="A50" s="2" t="s">
        <v>234</v>
      </c>
      <c r="B50" s="5" t="s">
        <v>27</v>
      </c>
      <c r="C50" s="2" t="s">
        <v>231</v>
      </c>
      <c r="D50" s="2" t="s">
        <v>1681</v>
      </c>
      <c r="E50" s="2" t="s">
        <v>245</v>
      </c>
      <c r="F50" s="11" t="s">
        <v>1225</v>
      </c>
      <c r="G50" s="75" t="s">
        <v>1226</v>
      </c>
      <c r="H50" s="2" t="s">
        <v>246</v>
      </c>
      <c r="I50" s="2" t="s">
        <v>2545</v>
      </c>
      <c r="J50" s="2" t="s">
        <v>2545</v>
      </c>
      <c r="K50" s="2">
        <v>2025</v>
      </c>
      <c r="L50" s="2">
        <v>9</v>
      </c>
      <c r="M50" s="2">
        <v>567</v>
      </c>
      <c r="N50" s="2">
        <v>428</v>
      </c>
      <c r="O50" s="2" t="s">
        <v>3277</v>
      </c>
      <c r="P50" s="86"/>
      <c r="Q50" s="86"/>
    </row>
    <row r="51" spans="1:17">
      <c r="A51" s="2"/>
      <c r="B51" s="5"/>
      <c r="C51" s="2"/>
      <c r="D51" s="11" t="s">
        <v>244</v>
      </c>
      <c r="E51" s="2"/>
      <c r="F51" s="11"/>
      <c r="G51" s="75"/>
      <c r="H51" s="2"/>
      <c r="I51" s="2" t="s">
        <v>2653</v>
      </c>
      <c r="J51" s="2" t="s">
        <v>2653</v>
      </c>
      <c r="K51" s="2"/>
      <c r="L51" s="2"/>
      <c r="M51" s="2"/>
      <c r="N51" s="2"/>
      <c r="O51" s="2"/>
      <c r="P51" s="86"/>
      <c r="Q51" s="86"/>
    </row>
    <row r="52" spans="1:17">
      <c r="A52" s="2" t="s">
        <v>235</v>
      </c>
      <c r="B52" s="5" t="s">
        <v>27</v>
      </c>
      <c r="C52" s="2" t="s">
        <v>232</v>
      </c>
      <c r="D52" s="2" t="s">
        <v>1682</v>
      </c>
      <c r="E52" s="2" t="s">
        <v>248</v>
      </c>
      <c r="F52" s="11" t="s">
        <v>1227</v>
      </c>
      <c r="G52" s="75" t="s">
        <v>1228</v>
      </c>
      <c r="H52" s="2" t="s">
        <v>249</v>
      </c>
      <c r="I52" s="2" t="s">
        <v>2545</v>
      </c>
      <c r="J52" s="2" t="s">
        <v>2545</v>
      </c>
      <c r="K52" s="2">
        <v>1447</v>
      </c>
      <c r="L52" s="2">
        <v>6</v>
      </c>
      <c r="M52" s="2">
        <v>397</v>
      </c>
      <c r="N52" s="2">
        <v>301</v>
      </c>
      <c r="O52" s="2" t="s">
        <v>3275</v>
      </c>
      <c r="P52" s="97" t="s">
        <v>3141</v>
      </c>
      <c r="Q52" s="97" t="s">
        <v>3194</v>
      </c>
    </row>
    <row r="53" spans="1:17">
      <c r="A53" s="2"/>
      <c r="B53" s="5"/>
      <c r="C53" s="2"/>
      <c r="D53" s="11" t="s">
        <v>247</v>
      </c>
      <c r="E53" s="2"/>
      <c r="F53" s="11"/>
      <c r="G53" s="75"/>
      <c r="H53" s="2"/>
      <c r="I53" s="2"/>
      <c r="J53" s="2" t="s">
        <v>2653</v>
      </c>
      <c r="K53" s="2"/>
      <c r="L53" s="2"/>
      <c r="M53" s="2"/>
      <c r="N53" s="2"/>
      <c r="O53" s="2"/>
      <c r="P53" s="86"/>
      <c r="Q53" s="86"/>
    </row>
    <row r="54" spans="1:17">
      <c r="A54" s="2" t="s">
        <v>236</v>
      </c>
      <c r="B54" s="5" t="s">
        <v>30</v>
      </c>
      <c r="C54" s="2" t="s">
        <v>233</v>
      </c>
      <c r="D54" s="2" t="s">
        <v>1683</v>
      </c>
      <c r="E54" s="2" t="s">
        <v>251</v>
      </c>
      <c r="F54" s="11" t="s">
        <v>1229</v>
      </c>
      <c r="G54" s="75" t="s">
        <v>1230</v>
      </c>
      <c r="H54" s="2" t="s">
        <v>254</v>
      </c>
      <c r="I54" s="2" t="s">
        <v>2545</v>
      </c>
      <c r="J54" s="2" t="s">
        <v>2545</v>
      </c>
      <c r="K54" s="2">
        <v>673</v>
      </c>
      <c r="L54" s="2">
        <v>8</v>
      </c>
      <c r="M54" s="2">
        <v>184</v>
      </c>
      <c r="N54" s="2">
        <v>139</v>
      </c>
      <c r="O54" s="2" t="s">
        <v>3280</v>
      </c>
      <c r="P54" s="86"/>
      <c r="Q54" s="86"/>
    </row>
    <row r="55" spans="1:17">
      <c r="A55" s="2"/>
      <c r="B55" s="5"/>
      <c r="C55" s="2"/>
      <c r="D55" s="11" t="s">
        <v>250</v>
      </c>
      <c r="E55" s="2" t="s">
        <v>252</v>
      </c>
      <c r="F55" s="11" t="s">
        <v>1231</v>
      </c>
      <c r="G55" s="75" t="s">
        <v>1232</v>
      </c>
      <c r="H55" s="2" t="s">
        <v>255</v>
      </c>
      <c r="I55" s="2" t="s">
        <v>2653</v>
      </c>
      <c r="J55" s="2"/>
      <c r="K55" s="2">
        <v>2080</v>
      </c>
      <c r="L55" s="2">
        <v>14</v>
      </c>
      <c r="M55" s="2">
        <v>558</v>
      </c>
      <c r="N55" s="2">
        <v>432</v>
      </c>
      <c r="O55" s="2"/>
      <c r="P55" s="86"/>
      <c r="Q55" s="86"/>
    </row>
    <row r="56" spans="1:17">
      <c r="A56" s="2"/>
      <c r="B56" s="5"/>
      <c r="C56" s="2"/>
      <c r="D56" s="2"/>
      <c r="E56" s="2" t="s">
        <v>253</v>
      </c>
      <c r="F56" s="11" t="s">
        <v>1233</v>
      </c>
      <c r="G56" s="75" t="s">
        <v>1234</v>
      </c>
      <c r="H56" s="2" t="s">
        <v>256</v>
      </c>
      <c r="I56" s="2"/>
      <c r="J56" s="2"/>
      <c r="K56" s="2">
        <v>1847</v>
      </c>
      <c r="L56" s="2">
        <v>19</v>
      </c>
      <c r="M56" s="2">
        <v>499</v>
      </c>
      <c r="N56" s="2">
        <v>388</v>
      </c>
      <c r="O56" s="2"/>
      <c r="P56" s="86"/>
      <c r="Q56" s="86"/>
    </row>
    <row r="57" spans="1:17">
      <c r="G57" s="85"/>
      <c r="P57" s="85"/>
      <c r="Q57" s="85"/>
    </row>
    <row r="58" spans="1:17">
      <c r="A58" s="6" t="s">
        <v>227</v>
      </c>
      <c r="B58" s="7"/>
      <c r="C58" s="8"/>
      <c r="D58" s="8"/>
      <c r="E58" s="8"/>
      <c r="F58" s="8"/>
      <c r="G58" s="84"/>
      <c r="H58" s="8"/>
      <c r="I58" s="8"/>
      <c r="J58" s="8"/>
      <c r="K58" s="8"/>
      <c r="L58" s="8"/>
      <c r="M58" s="8"/>
      <c r="N58" s="8"/>
      <c r="O58" s="8"/>
      <c r="P58" s="84"/>
      <c r="Q58" s="84"/>
    </row>
    <row r="59" spans="1:17">
      <c r="A59" s="2" t="s">
        <v>237</v>
      </c>
      <c r="B59" s="5" t="s">
        <v>30</v>
      </c>
      <c r="C59" s="2" t="s">
        <v>257</v>
      </c>
      <c r="D59" s="2" t="s">
        <v>3006</v>
      </c>
      <c r="E59" s="2" t="s">
        <v>3378</v>
      </c>
      <c r="F59" s="2"/>
      <c r="G59" s="86"/>
      <c r="H59" s="2" t="s">
        <v>125</v>
      </c>
      <c r="I59" s="2" t="s">
        <v>2710</v>
      </c>
      <c r="J59" s="2" t="s">
        <v>2545</v>
      </c>
      <c r="K59" s="2"/>
      <c r="L59" s="2"/>
      <c r="M59" s="2"/>
      <c r="N59" s="2"/>
      <c r="O59" s="2" t="s">
        <v>3275</v>
      </c>
      <c r="P59" s="97" t="s">
        <v>3142</v>
      </c>
      <c r="Q59" s="97" t="s">
        <v>3195</v>
      </c>
    </row>
    <row r="60" spans="1:17">
      <c r="A60" s="2"/>
      <c r="B60" s="5"/>
      <c r="C60" s="2"/>
      <c r="D60" s="11" t="s">
        <v>3007</v>
      </c>
      <c r="E60" s="2" t="s">
        <v>3379</v>
      </c>
      <c r="F60" s="2"/>
      <c r="G60" s="86"/>
      <c r="H60" s="2"/>
      <c r="I60" s="2" t="s">
        <v>2653</v>
      </c>
      <c r="J60" s="2" t="s">
        <v>2653</v>
      </c>
      <c r="K60" s="2"/>
      <c r="L60" s="2"/>
      <c r="M60" s="2"/>
      <c r="N60" s="2"/>
      <c r="O60" s="2"/>
      <c r="P60" s="86"/>
      <c r="Q60" s="86"/>
    </row>
    <row r="61" spans="1:17">
      <c r="A61" s="2" t="s">
        <v>238</v>
      </c>
      <c r="B61" s="5" t="s">
        <v>27</v>
      </c>
      <c r="C61" s="2" t="s">
        <v>185</v>
      </c>
      <c r="D61" s="2" t="s">
        <v>1684</v>
      </c>
      <c r="E61" s="2" t="s">
        <v>3361</v>
      </c>
      <c r="F61" s="11" t="s">
        <v>1137</v>
      </c>
      <c r="G61" s="75" t="s">
        <v>1138</v>
      </c>
      <c r="H61" s="2" t="s">
        <v>117</v>
      </c>
      <c r="I61" s="2" t="s">
        <v>2709</v>
      </c>
      <c r="J61" s="2" t="s">
        <v>2673</v>
      </c>
      <c r="K61" s="2">
        <v>2728</v>
      </c>
      <c r="L61" s="2">
        <v>22</v>
      </c>
      <c r="M61" s="2">
        <v>725</v>
      </c>
      <c r="N61" s="2">
        <v>552</v>
      </c>
      <c r="O61" s="2" t="s">
        <v>3277</v>
      </c>
      <c r="P61" s="86"/>
      <c r="Q61" s="86"/>
    </row>
    <row r="62" spans="1:17">
      <c r="A62" s="2"/>
      <c r="B62" s="5"/>
      <c r="C62" s="2"/>
      <c r="D62" s="11" t="s">
        <v>3359</v>
      </c>
      <c r="E62" s="2" t="s">
        <v>3380</v>
      </c>
      <c r="F62" s="11" t="s">
        <v>1201</v>
      </c>
      <c r="G62" s="75" t="s">
        <v>1202</v>
      </c>
      <c r="H62" s="2" t="s">
        <v>194</v>
      </c>
      <c r="I62" s="2" t="s">
        <v>2653</v>
      </c>
      <c r="J62" s="2" t="s">
        <v>2653</v>
      </c>
      <c r="K62" s="2">
        <v>838</v>
      </c>
      <c r="L62" s="2">
        <v>6</v>
      </c>
      <c r="M62" s="2">
        <v>228</v>
      </c>
      <c r="N62" s="2">
        <v>172</v>
      </c>
      <c r="O62" s="2"/>
      <c r="P62" s="86"/>
      <c r="Q62" s="86"/>
    </row>
    <row r="63" spans="1:17">
      <c r="A63" s="2"/>
      <c r="B63" s="5"/>
      <c r="C63" s="2"/>
      <c r="D63" s="11"/>
      <c r="E63" s="2" t="s">
        <v>3381</v>
      </c>
      <c r="F63" s="11" t="s">
        <v>1203</v>
      </c>
      <c r="G63" s="75" t="s">
        <v>1204</v>
      </c>
      <c r="H63" s="2" t="s">
        <v>195</v>
      </c>
      <c r="I63" s="2"/>
      <c r="J63" s="2"/>
      <c r="K63" s="2">
        <v>2916</v>
      </c>
      <c r="L63" s="2">
        <v>26</v>
      </c>
      <c r="M63" s="2">
        <v>797</v>
      </c>
      <c r="N63" s="2">
        <v>602</v>
      </c>
      <c r="O63" s="2"/>
      <c r="P63" s="86"/>
      <c r="Q63" s="86"/>
    </row>
    <row r="64" spans="1:17">
      <c r="A64" s="2" t="s">
        <v>258</v>
      </c>
      <c r="B64" s="5" t="s">
        <v>27</v>
      </c>
      <c r="C64" s="2" t="s">
        <v>186</v>
      </c>
      <c r="D64" s="2" t="s">
        <v>3363</v>
      </c>
      <c r="E64" s="2" t="s">
        <v>196</v>
      </c>
      <c r="F64" s="11" t="s">
        <v>1205</v>
      </c>
      <c r="G64" s="75" t="s">
        <v>1032</v>
      </c>
      <c r="H64" s="2" t="s">
        <v>197</v>
      </c>
      <c r="I64" s="2" t="s">
        <v>2545</v>
      </c>
      <c r="J64" s="2" t="s">
        <v>2673</v>
      </c>
      <c r="K64" s="2">
        <v>1666</v>
      </c>
      <c r="L64" s="2">
        <v>15</v>
      </c>
      <c r="M64" s="2">
        <v>468</v>
      </c>
      <c r="N64" s="2">
        <v>340</v>
      </c>
      <c r="O64" s="2" t="s">
        <v>3277</v>
      </c>
      <c r="P64" s="86"/>
      <c r="Q64" s="86"/>
    </row>
    <row r="65" spans="1:17">
      <c r="A65" s="2"/>
      <c r="B65" s="5"/>
      <c r="C65" s="2"/>
      <c r="D65" s="11" t="s">
        <v>3362</v>
      </c>
      <c r="E65" s="2"/>
      <c r="F65" s="11"/>
      <c r="G65" s="75"/>
      <c r="H65" s="2"/>
      <c r="I65" s="2" t="s">
        <v>2653</v>
      </c>
      <c r="J65" s="2" t="s">
        <v>2653</v>
      </c>
      <c r="K65" s="2"/>
      <c r="L65" s="2"/>
      <c r="M65" s="2"/>
      <c r="N65" s="2"/>
      <c r="O65" s="2"/>
      <c r="P65" s="86"/>
      <c r="Q65" s="86"/>
    </row>
    <row r="66" spans="1:17">
      <c r="A66" s="2" t="s">
        <v>259</v>
      </c>
      <c r="B66" s="5" t="s">
        <v>30</v>
      </c>
      <c r="C66" s="2" t="s">
        <v>187</v>
      </c>
      <c r="D66" s="2" t="s">
        <v>3370</v>
      </c>
      <c r="E66" s="2" t="s">
        <v>198</v>
      </c>
      <c r="F66" s="11" t="s">
        <v>1206</v>
      </c>
      <c r="G66" s="75" t="s">
        <v>1207</v>
      </c>
      <c r="H66" s="2" t="s">
        <v>199</v>
      </c>
      <c r="I66" s="2" t="s">
        <v>2545</v>
      </c>
      <c r="J66" s="2" t="s">
        <v>2545</v>
      </c>
      <c r="K66" s="2">
        <v>2569</v>
      </c>
      <c r="L66" s="2">
        <v>32</v>
      </c>
      <c r="M66" s="2">
        <v>729</v>
      </c>
      <c r="N66" s="2">
        <v>560</v>
      </c>
      <c r="O66" s="2" t="s">
        <v>3275</v>
      </c>
      <c r="P66" s="97" t="s">
        <v>3139</v>
      </c>
      <c r="Q66" s="97" t="s">
        <v>3192</v>
      </c>
    </row>
    <row r="67" spans="1:17">
      <c r="A67" s="2"/>
      <c r="B67" s="5"/>
      <c r="C67" s="2"/>
      <c r="D67" s="11" t="s">
        <v>3366</v>
      </c>
      <c r="E67" s="2"/>
      <c r="F67" s="11"/>
      <c r="G67" s="75"/>
      <c r="H67" s="2"/>
      <c r="I67" s="2"/>
      <c r="J67" s="2" t="s">
        <v>2653</v>
      </c>
      <c r="K67" s="2"/>
      <c r="L67" s="2"/>
      <c r="M67" s="2"/>
      <c r="N67" s="2"/>
      <c r="O67" s="2"/>
      <c r="P67" s="86"/>
      <c r="Q67" s="86"/>
    </row>
    <row r="68" spans="1:17">
      <c r="A68" s="2" t="s">
        <v>260</v>
      </c>
      <c r="B68" s="5" t="s">
        <v>27</v>
      </c>
      <c r="C68" s="2" t="s">
        <v>175</v>
      </c>
      <c r="D68" s="2" t="s">
        <v>3371</v>
      </c>
      <c r="E68" s="2" t="s">
        <v>225</v>
      </c>
      <c r="F68" s="11" t="s">
        <v>1220</v>
      </c>
      <c r="G68" s="75" t="s">
        <v>1221</v>
      </c>
      <c r="H68" s="2" t="s">
        <v>226</v>
      </c>
      <c r="I68" s="2" t="s">
        <v>2710</v>
      </c>
      <c r="J68" s="2" t="s">
        <v>2545</v>
      </c>
      <c r="K68" s="2">
        <v>1406</v>
      </c>
      <c r="L68" s="2">
        <v>8</v>
      </c>
      <c r="M68" s="2">
        <v>382</v>
      </c>
      <c r="N68" s="2">
        <v>286</v>
      </c>
      <c r="O68" s="2" t="s">
        <v>3277</v>
      </c>
      <c r="P68" s="86"/>
      <c r="Q68" s="86"/>
    </row>
    <row r="69" spans="1:17">
      <c r="A69" s="2"/>
      <c r="B69" s="5"/>
      <c r="C69" s="2"/>
      <c r="D69" s="11" t="s">
        <v>3367</v>
      </c>
      <c r="E69" s="2" t="s">
        <v>183</v>
      </c>
      <c r="F69" s="11" t="s">
        <v>1208</v>
      </c>
      <c r="G69" s="75" t="s">
        <v>1209</v>
      </c>
      <c r="H69" s="2" t="s">
        <v>180</v>
      </c>
      <c r="I69" s="2" t="s">
        <v>2653</v>
      </c>
      <c r="J69" s="2"/>
      <c r="K69" s="2">
        <v>1535</v>
      </c>
      <c r="L69" s="2">
        <v>7</v>
      </c>
      <c r="M69" s="2">
        <v>415</v>
      </c>
      <c r="N69" s="2">
        <v>303</v>
      </c>
      <c r="O69" s="2"/>
      <c r="P69" s="86"/>
      <c r="Q69" s="86"/>
    </row>
    <row r="70" spans="1:17">
      <c r="G70" s="85"/>
      <c r="P70" s="85"/>
      <c r="Q70" s="85"/>
    </row>
    <row r="71" spans="1:17">
      <c r="A71" s="6" t="s">
        <v>264</v>
      </c>
      <c r="B71" s="15"/>
      <c r="C71" s="6"/>
      <c r="D71" s="6"/>
      <c r="E71" s="6"/>
      <c r="F71" s="6"/>
      <c r="G71" s="87"/>
      <c r="H71" s="6"/>
      <c r="I71" s="6"/>
      <c r="J71" s="6"/>
      <c r="K71" s="6"/>
      <c r="L71" s="6"/>
      <c r="M71" s="6"/>
      <c r="N71" s="6"/>
      <c r="O71" s="8"/>
      <c r="P71" s="84"/>
      <c r="Q71" s="84"/>
    </row>
    <row r="72" spans="1:17">
      <c r="A72" s="2" t="s">
        <v>261</v>
      </c>
      <c r="B72" s="5" t="s">
        <v>27</v>
      </c>
      <c r="C72" s="2" t="s">
        <v>265</v>
      </c>
      <c r="D72" s="2" t="s">
        <v>1685</v>
      </c>
      <c r="E72" s="2" t="s">
        <v>283</v>
      </c>
      <c r="F72" s="11" t="s">
        <v>1301</v>
      </c>
      <c r="G72" s="75" t="s">
        <v>1302</v>
      </c>
      <c r="H72" s="2" t="s">
        <v>284</v>
      </c>
      <c r="I72" s="2" t="s">
        <v>2545</v>
      </c>
      <c r="J72" s="2" t="s">
        <v>2545</v>
      </c>
      <c r="K72" s="2">
        <v>1877</v>
      </c>
      <c r="L72" s="2">
        <v>23</v>
      </c>
      <c r="M72" s="2">
        <v>542</v>
      </c>
      <c r="N72" s="2">
        <v>419</v>
      </c>
      <c r="O72" s="2" t="s">
        <v>3275</v>
      </c>
      <c r="P72" s="97" t="s">
        <v>3143</v>
      </c>
      <c r="Q72" s="97" t="s">
        <v>3196</v>
      </c>
    </row>
    <row r="73" spans="1:17">
      <c r="A73" s="2"/>
      <c r="B73" s="5"/>
      <c r="C73" s="2"/>
      <c r="D73" s="11" t="s">
        <v>282</v>
      </c>
      <c r="E73" s="2"/>
      <c r="F73" s="11"/>
      <c r="G73" s="75"/>
      <c r="H73" s="2"/>
      <c r="I73" s="2" t="s">
        <v>2653</v>
      </c>
      <c r="J73" s="2"/>
      <c r="K73" s="2"/>
      <c r="L73" s="2"/>
      <c r="M73" s="2"/>
      <c r="N73" s="2"/>
      <c r="O73" s="2"/>
      <c r="P73" s="86"/>
      <c r="Q73" s="86"/>
    </row>
    <row r="74" spans="1:17">
      <c r="A74" s="2" t="s">
        <v>262</v>
      </c>
      <c r="B74" s="5" t="s">
        <v>27</v>
      </c>
      <c r="C74" s="2" t="s">
        <v>266</v>
      </c>
      <c r="D74" s="2" t="s">
        <v>1686</v>
      </c>
      <c r="E74" s="2" t="s">
        <v>286</v>
      </c>
      <c r="F74" s="11" t="s">
        <v>1303</v>
      </c>
      <c r="G74" s="75" t="s">
        <v>1304</v>
      </c>
      <c r="H74" s="2" t="s">
        <v>287</v>
      </c>
      <c r="I74" s="2" t="s">
        <v>1382</v>
      </c>
      <c r="J74" s="2" t="s">
        <v>2715</v>
      </c>
      <c r="K74" s="2">
        <v>1384</v>
      </c>
      <c r="L74" s="2">
        <v>9</v>
      </c>
      <c r="M74" s="2">
        <v>381</v>
      </c>
      <c r="N74" s="2">
        <v>295</v>
      </c>
      <c r="O74" s="2" t="s">
        <v>3275</v>
      </c>
      <c r="P74" s="97" t="s">
        <v>3144</v>
      </c>
      <c r="Q74" s="97" t="s">
        <v>3242</v>
      </c>
    </row>
    <row r="75" spans="1:17">
      <c r="A75" s="2"/>
      <c r="B75" s="5"/>
      <c r="C75" s="2"/>
      <c r="D75" s="11" t="s">
        <v>285</v>
      </c>
      <c r="E75" s="2"/>
      <c r="F75" s="11"/>
      <c r="G75" s="75"/>
      <c r="H75" s="2"/>
      <c r="I75" s="2" t="s">
        <v>2713</v>
      </c>
      <c r="J75" s="2" t="s">
        <v>2714</v>
      </c>
      <c r="K75" s="2"/>
      <c r="L75" s="2"/>
      <c r="M75" s="2"/>
      <c r="N75" s="2"/>
      <c r="O75" s="2"/>
      <c r="P75" s="86"/>
      <c r="Q75" s="86"/>
    </row>
    <row r="76" spans="1:17">
      <c r="A76" s="2" t="s">
        <v>273</v>
      </c>
      <c r="B76" s="5" t="s">
        <v>27</v>
      </c>
      <c r="C76" s="2" t="s">
        <v>267</v>
      </c>
      <c r="D76" s="2" t="s">
        <v>1687</v>
      </c>
      <c r="E76" s="2" t="s">
        <v>289</v>
      </c>
      <c r="F76" s="11" t="s">
        <v>1305</v>
      </c>
      <c r="G76" s="75" t="s">
        <v>1306</v>
      </c>
      <c r="H76" s="2" t="s">
        <v>290</v>
      </c>
      <c r="I76" s="2" t="s">
        <v>2545</v>
      </c>
      <c r="J76" s="2" t="s">
        <v>2545</v>
      </c>
      <c r="K76" s="2">
        <v>1717</v>
      </c>
      <c r="L76" s="2">
        <v>15</v>
      </c>
      <c r="M76" s="2">
        <v>467</v>
      </c>
      <c r="N76" s="2">
        <v>350</v>
      </c>
      <c r="O76" s="2" t="s">
        <v>3277</v>
      </c>
      <c r="P76" s="86"/>
      <c r="Q76" s="86"/>
    </row>
    <row r="77" spans="1:17">
      <c r="A77" s="2"/>
      <c r="B77" s="5"/>
      <c r="C77" s="2"/>
      <c r="D77" s="11" t="s">
        <v>288</v>
      </c>
      <c r="E77" s="2"/>
      <c r="F77" s="11"/>
      <c r="G77" s="75"/>
      <c r="H77" s="2"/>
      <c r="I77" s="2" t="s">
        <v>2653</v>
      </c>
      <c r="J77" s="2"/>
      <c r="K77" s="2"/>
      <c r="L77" s="2"/>
      <c r="M77" s="2"/>
      <c r="N77" s="2"/>
      <c r="O77" s="2"/>
      <c r="P77" s="86"/>
      <c r="Q77" s="86"/>
    </row>
    <row r="78" spans="1:17">
      <c r="A78" s="2" t="s">
        <v>274</v>
      </c>
      <c r="B78" s="5" t="s">
        <v>27</v>
      </c>
      <c r="C78" s="2" t="s">
        <v>268</v>
      </c>
      <c r="D78" s="2" t="s">
        <v>1688</v>
      </c>
      <c r="E78" s="2" t="s">
        <v>291</v>
      </c>
      <c r="F78" s="11" t="s">
        <v>1307</v>
      </c>
      <c r="G78" s="75" t="s">
        <v>1308</v>
      </c>
      <c r="H78" s="2" t="s">
        <v>292</v>
      </c>
      <c r="I78" s="2" t="s">
        <v>2545</v>
      </c>
      <c r="J78" s="2" t="s">
        <v>2545</v>
      </c>
      <c r="K78" s="2">
        <v>1982</v>
      </c>
      <c r="L78" s="2">
        <v>14</v>
      </c>
      <c r="M78" s="2">
        <v>535</v>
      </c>
      <c r="N78" s="2">
        <v>412</v>
      </c>
      <c r="O78" s="2" t="s">
        <v>3281</v>
      </c>
      <c r="P78" s="86"/>
      <c r="Q78" s="86"/>
    </row>
    <row r="79" spans="1:17">
      <c r="A79" s="2"/>
      <c r="B79" s="5"/>
      <c r="C79" s="2"/>
      <c r="D79" s="11" t="s">
        <v>1056</v>
      </c>
      <c r="E79" s="2"/>
      <c r="F79" s="11"/>
      <c r="G79" s="75"/>
      <c r="H79" s="2"/>
      <c r="I79" s="2" t="s">
        <v>2653</v>
      </c>
      <c r="J79" s="2" t="s">
        <v>2653</v>
      </c>
      <c r="K79" s="2"/>
      <c r="L79" s="2"/>
      <c r="M79" s="2"/>
      <c r="N79" s="2"/>
      <c r="O79" s="2"/>
      <c r="P79" s="86"/>
      <c r="Q79" s="86"/>
    </row>
    <row r="80" spans="1:17">
      <c r="A80" s="2" t="s">
        <v>275</v>
      </c>
      <c r="B80" s="5" t="s">
        <v>27</v>
      </c>
      <c r="C80" s="2" t="s">
        <v>744</v>
      </c>
      <c r="D80" s="2" t="s">
        <v>1689</v>
      </c>
      <c r="E80" s="2" t="s">
        <v>283</v>
      </c>
      <c r="F80" s="11" t="s">
        <v>1301</v>
      </c>
      <c r="G80" s="75" t="s">
        <v>1302</v>
      </c>
      <c r="H80" s="2" t="s">
        <v>284</v>
      </c>
      <c r="I80" s="2" t="s">
        <v>2545</v>
      </c>
      <c r="J80" s="2" t="s">
        <v>2545</v>
      </c>
      <c r="K80" s="2">
        <v>1877</v>
      </c>
      <c r="L80" s="2">
        <v>23</v>
      </c>
      <c r="M80" s="2">
        <v>542</v>
      </c>
      <c r="N80" s="2">
        <v>419</v>
      </c>
      <c r="O80" s="2" t="s">
        <v>3277</v>
      </c>
      <c r="P80" s="108" t="s">
        <v>3249</v>
      </c>
      <c r="Q80" s="107" t="s">
        <v>3250</v>
      </c>
    </row>
    <row r="81" spans="1:17">
      <c r="A81" s="2"/>
      <c r="B81" s="5"/>
      <c r="C81" s="2"/>
      <c r="D81" s="11" t="s">
        <v>743</v>
      </c>
      <c r="E81" s="2"/>
      <c r="F81" s="11"/>
      <c r="G81" s="75"/>
      <c r="H81" s="2"/>
      <c r="I81" s="2" t="s">
        <v>2716</v>
      </c>
      <c r="J81" s="2"/>
      <c r="K81" s="2"/>
      <c r="L81" s="2"/>
      <c r="M81" s="2"/>
      <c r="N81" s="2"/>
      <c r="O81" s="2"/>
      <c r="P81" s="86"/>
      <c r="Q81" s="86"/>
    </row>
    <row r="82" spans="1:17">
      <c r="A82" s="2" t="s">
        <v>276</v>
      </c>
      <c r="B82" s="109" t="s">
        <v>30</v>
      </c>
      <c r="C82" s="2" t="s">
        <v>1733</v>
      </c>
      <c r="D82" s="2" t="s">
        <v>1735</v>
      </c>
      <c r="E82" s="2" t="s">
        <v>1734</v>
      </c>
      <c r="F82" s="11"/>
      <c r="G82" s="75"/>
      <c r="H82" s="2"/>
      <c r="I82" s="2" t="s">
        <v>2545</v>
      </c>
      <c r="J82" s="2" t="s">
        <v>2545</v>
      </c>
      <c r="K82" s="2"/>
      <c r="L82" s="2"/>
      <c r="M82" s="2"/>
      <c r="N82" s="2"/>
      <c r="O82" s="2" t="s">
        <v>3275</v>
      </c>
      <c r="P82" s="97" t="s">
        <v>3145</v>
      </c>
      <c r="Q82" s="97" t="s">
        <v>3197</v>
      </c>
    </row>
    <row r="83" spans="1:17">
      <c r="A83" s="2"/>
      <c r="B83" s="5"/>
      <c r="C83" s="2"/>
      <c r="D83" s="11" t="s">
        <v>1732</v>
      </c>
      <c r="E83" s="2"/>
      <c r="F83" s="11"/>
      <c r="G83" s="75"/>
      <c r="H83" s="2"/>
      <c r="I83" s="2"/>
      <c r="J83" s="2" t="s">
        <v>2653</v>
      </c>
      <c r="K83" s="2"/>
      <c r="L83" s="2"/>
      <c r="M83" s="2"/>
      <c r="N83" s="2"/>
      <c r="O83" s="2"/>
      <c r="P83" s="86"/>
      <c r="Q83" s="86"/>
    </row>
    <row r="84" spans="1:17">
      <c r="A84" s="2" t="s">
        <v>277</v>
      </c>
      <c r="B84" s="5" t="s">
        <v>30</v>
      </c>
      <c r="C84" s="2" t="s">
        <v>269</v>
      </c>
      <c r="D84" s="2" t="s">
        <v>1690</v>
      </c>
      <c r="E84" s="2" t="s">
        <v>293</v>
      </c>
      <c r="F84" s="11" t="s">
        <v>1309</v>
      </c>
      <c r="G84" s="75" t="s">
        <v>1132</v>
      </c>
      <c r="H84" s="2" t="s">
        <v>294</v>
      </c>
      <c r="I84" s="2" t="s">
        <v>2545</v>
      </c>
      <c r="J84" s="2" t="s">
        <v>2545</v>
      </c>
      <c r="K84" s="2">
        <v>1864</v>
      </c>
      <c r="L84" s="2">
        <v>9</v>
      </c>
      <c r="M84" s="2">
        <v>513</v>
      </c>
      <c r="N84" s="2">
        <v>382</v>
      </c>
      <c r="O84" s="2" t="s">
        <v>3282</v>
      </c>
      <c r="P84" s="86"/>
      <c r="Q84" s="86"/>
    </row>
    <row r="85" spans="1:17">
      <c r="A85" s="2"/>
      <c r="B85" s="5"/>
      <c r="C85" s="2"/>
      <c r="D85" s="11" t="s">
        <v>3375</v>
      </c>
      <c r="E85" s="2" t="s">
        <v>3377</v>
      </c>
      <c r="F85" s="11" t="s">
        <v>3785</v>
      </c>
      <c r="G85" s="75" t="s">
        <v>3786</v>
      </c>
      <c r="H85" s="2" t="s">
        <v>3376</v>
      </c>
      <c r="I85" s="2" t="s">
        <v>2653</v>
      </c>
      <c r="J85" s="2" t="s">
        <v>2653</v>
      </c>
      <c r="K85" s="2">
        <v>5354</v>
      </c>
      <c r="L85" s="2">
        <v>37</v>
      </c>
      <c r="M85" s="2">
        <v>1446</v>
      </c>
      <c r="N85" s="2">
        <v>1100</v>
      </c>
      <c r="O85" s="2"/>
      <c r="P85" s="86"/>
      <c r="Q85" s="86"/>
    </row>
    <row r="86" spans="1:17">
      <c r="A86" s="2" t="s">
        <v>278</v>
      </c>
      <c r="B86" s="5" t="s">
        <v>27</v>
      </c>
      <c r="C86" s="2" t="s">
        <v>270</v>
      </c>
      <c r="D86" s="2" t="s">
        <v>1691</v>
      </c>
      <c r="E86" s="2" t="s">
        <v>296</v>
      </c>
      <c r="F86" s="11" t="s">
        <v>1310</v>
      </c>
      <c r="G86" s="75" t="s">
        <v>1311</v>
      </c>
      <c r="H86" s="2" t="s">
        <v>297</v>
      </c>
      <c r="I86" s="2" t="s">
        <v>2545</v>
      </c>
      <c r="J86" s="2" t="s">
        <v>2545</v>
      </c>
      <c r="K86" s="2">
        <v>1490</v>
      </c>
      <c r="L86" s="2">
        <v>10</v>
      </c>
      <c r="M86" s="2">
        <v>418</v>
      </c>
      <c r="N86" s="2">
        <v>310</v>
      </c>
      <c r="O86" s="2" t="s">
        <v>3276</v>
      </c>
      <c r="P86" s="86"/>
      <c r="Q86" s="86"/>
    </row>
    <row r="87" spans="1:17">
      <c r="A87" s="2"/>
      <c r="B87" s="5"/>
      <c r="C87" s="2"/>
      <c r="D87" s="11" t="s">
        <v>295</v>
      </c>
      <c r="E87" s="2"/>
      <c r="F87" s="11"/>
      <c r="G87" s="75"/>
      <c r="H87" s="2"/>
      <c r="I87" s="2"/>
      <c r="J87" s="2" t="s">
        <v>2653</v>
      </c>
      <c r="K87" s="2"/>
      <c r="L87" s="2"/>
      <c r="M87" s="2"/>
      <c r="N87" s="2"/>
      <c r="O87" s="2"/>
      <c r="P87" s="86"/>
      <c r="Q87" s="86"/>
    </row>
    <row r="88" spans="1:17">
      <c r="A88" s="2" t="s">
        <v>279</v>
      </c>
      <c r="B88" s="5" t="s">
        <v>27</v>
      </c>
      <c r="C88" s="2" t="s">
        <v>271</v>
      </c>
      <c r="D88" s="2" t="s">
        <v>1692</v>
      </c>
      <c r="E88" s="2" t="s">
        <v>298</v>
      </c>
      <c r="F88" s="11" t="s">
        <v>1312</v>
      </c>
      <c r="G88" s="75" t="s">
        <v>1313</v>
      </c>
      <c r="H88" s="2" t="s">
        <v>299</v>
      </c>
      <c r="I88" s="2" t="s">
        <v>2545</v>
      </c>
      <c r="J88" s="2" t="s">
        <v>2545</v>
      </c>
      <c r="K88" s="2">
        <v>1996</v>
      </c>
      <c r="L88" s="2">
        <v>8</v>
      </c>
      <c r="M88" s="2">
        <v>543</v>
      </c>
      <c r="N88" s="2">
        <v>401</v>
      </c>
      <c r="O88" s="2" t="s">
        <v>3283</v>
      </c>
      <c r="P88" s="86"/>
      <c r="Q88" s="86"/>
    </row>
    <row r="89" spans="1:17">
      <c r="A89" s="2"/>
      <c r="B89" s="5"/>
      <c r="C89" s="2"/>
      <c r="D89" s="11" t="s">
        <v>1054</v>
      </c>
      <c r="E89" s="2"/>
      <c r="F89" s="11"/>
      <c r="G89" s="75"/>
      <c r="H89" s="2"/>
      <c r="I89" s="2" t="s">
        <v>2653</v>
      </c>
      <c r="J89" s="2" t="s">
        <v>2653</v>
      </c>
      <c r="K89" s="2"/>
      <c r="L89" s="2"/>
      <c r="M89" s="2"/>
      <c r="N89" s="2"/>
      <c r="O89" s="2"/>
      <c r="P89" s="86"/>
      <c r="Q89" s="86"/>
    </row>
    <row r="90" spans="1:17">
      <c r="A90" s="2" t="s">
        <v>280</v>
      </c>
      <c r="B90" s="5" t="s">
        <v>27</v>
      </c>
      <c r="C90" s="2" t="s">
        <v>272</v>
      </c>
      <c r="D90" s="2" t="s">
        <v>1693</v>
      </c>
      <c r="E90" s="2" t="s">
        <v>301</v>
      </c>
      <c r="F90" s="11" t="s">
        <v>1314</v>
      </c>
      <c r="G90" s="75" t="s">
        <v>1315</v>
      </c>
      <c r="H90" s="2" t="s">
        <v>302</v>
      </c>
      <c r="I90" s="2" t="s">
        <v>2545</v>
      </c>
      <c r="J90" s="2" t="s">
        <v>2545</v>
      </c>
      <c r="K90" s="2">
        <v>2308</v>
      </c>
      <c r="L90" s="2">
        <v>13</v>
      </c>
      <c r="M90" s="2">
        <v>656</v>
      </c>
      <c r="N90" s="2">
        <v>463</v>
      </c>
      <c r="O90" s="2" t="s">
        <v>3276</v>
      </c>
      <c r="P90" s="86"/>
      <c r="Q90" s="86"/>
    </row>
    <row r="91" spans="1:17">
      <c r="A91" s="2"/>
      <c r="B91" s="5"/>
      <c r="C91" s="2"/>
      <c r="D91" s="11" t="s">
        <v>300</v>
      </c>
      <c r="E91" s="2"/>
      <c r="F91" s="11"/>
      <c r="G91" s="75"/>
      <c r="H91" s="2"/>
      <c r="I91" s="2" t="s">
        <v>2653</v>
      </c>
      <c r="J91" s="2"/>
      <c r="K91" s="2"/>
      <c r="L91" s="2"/>
      <c r="M91" s="2"/>
      <c r="N91" s="2"/>
      <c r="O91" s="2"/>
      <c r="P91" s="86"/>
      <c r="Q91" s="86"/>
    </row>
    <row r="92" spans="1:17">
      <c r="G92" s="85"/>
      <c r="P92" s="85"/>
      <c r="Q92" s="85"/>
    </row>
    <row r="93" spans="1:17">
      <c r="A93" s="6" t="s">
        <v>304</v>
      </c>
      <c r="B93" s="15"/>
      <c r="C93" s="6"/>
      <c r="D93" s="6"/>
      <c r="E93" s="6"/>
      <c r="F93" s="6"/>
      <c r="G93" s="87"/>
      <c r="H93" s="6"/>
      <c r="I93" s="6"/>
      <c r="J93" s="6"/>
      <c r="K93" s="6"/>
      <c r="L93" s="6"/>
      <c r="M93" s="6"/>
      <c r="N93" s="6"/>
      <c r="O93" s="8"/>
      <c r="P93" s="84"/>
      <c r="Q93" s="84"/>
    </row>
    <row r="94" spans="1:17">
      <c r="A94" s="2" t="s">
        <v>281</v>
      </c>
      <c r="B94" s="5" t="s">
        <v>27</v>
      </c>
      <c r="C94" s="2" t="s">
        <v>314</v>
      </c>
      <c r="D94" s="2" t="s">
        <v>1728</v>
      </c>
      <c r="E94" s="2" t="s">
        <v>317</v>
      </c>
      <c r="F94" s="11" t="s">
        <v>1235</v>
      </c>
      <c r="G94" s="75" t="s">
        <v>1236</v>
      </c>
      <c r="H94" s="2" t="s">
        <v>318</v>
      </c>
      <c r="I94" s="2" t="s">
        <v>2710</v>
      </c>
      <c r="J94" s="2" t="s">
        <v>2545</v>
      </c>
      <c r="K94" s="2">
        <v>2068</v>
      </c>
      <c r="L94" s="2">
        <v>15</v>
      </c>
      <c r="M94" s="2">
        <v>585</v>
      </c>
      <c r="N94" s="2">
        <v>425</v>
      </c>
      <c r="O94" s="2" t="s">
        <v>3277</v>
      </c>
      <c r="P94" s="86"/>
      <c r="Q94" s="86"/>
    </row>
    <row r="95" spans="1:17">
      <c r="A95" s="2"/>
      <c r="B95" s="5"/>
      <c r="C95" s="2"/>
      <c r="D95" s="11" t="s">
        <v>316</v>
      </c>
      <c r="E95" s="2"/>
      <c r="F95" s="11"/>
      <c r="G95" s="75"/>
      <c r="H95" s="2"/>
      <c r="I95" s="2" t="s">
        <v>2653</v>
      </c>
      <c r="J95" s="2" t="s">
        <v>2653</v>
      </c>
      <c r="K95" s="2"/>
      <c r="L95" s="2"/>
      <c r="M95" s="2"/>
      <c r="N95" s="2"/>
      <c r="O95" s="2"/>
      <c r="P95" s="86"/>
      <c r="Q95" s="86"/>
    </row>
    <row r="96" spans="1:17">
      <c r="G96" s="85"/>
      <c r="P96" s="85"/>
      <c r="Q96" s="85"/>
    </row>
    <row r="97" spans="1:17">
      <c r="A97" s="6" t="s">
        <v>305</v>
      </c>
      <c r="B97" s="7"/>
      <c r="C97" s="8"/>
      <c r="D97" s="8"/>
      <c r="E97" s="8"/>
      <c r="F97" s="8"/>
      <c r="G97" s="84"/>
      <c r="H97" s="8"/>
      <c r="I97" s="8"/>
      <c r="J97" s="8"/>
      <c r="K97" s="8"/>
      <c r="L97" s="8"/>
      <c r="M97" s="8"/>
      <c r="N97" s="8"/>
      <c r="O97" s="8"/>
      <c r="P97" s="84"/>
      <c r="Q97" s="84"/>
    </row>
    <row r="98" spans="1:17">
      <c r="A98" s="2" t="s">
        <v>315</v>
      </c>
      <c r="B98" s="5" t="s">
        <v>27</v>
      </c>
      <c r="C98" s="2" t="s">
        <v>319</v>
      </c>
      <c r="D98" s="2" t="s">
        <v>1838</v>
      </c>
      <c r="E98" s="2" t="s">
        <v>374</v>
      </c>
      <c r="F98" s="11" t="s">
        <v>1334</v>
      </c>
      <c r="G98" s="75" t="s">
        <v>1335</v>
      </c>
      <c r="H98" s="2" t="s">
        <v>375</v>
      </c>
      <c r="I98" s="2" t="s">
        <v>2545</v>
      </c>
      <c r="J98" s="2" t="s">
        <v>2545</v>
      </c>
      <c r="K98" s="2">
        <v>2505</v>
      </c>
      <c r="L98" s="2">
        <v>17</v>
      </c>
      <c r="M98" s="2">
        <v>697</v>
      </c>
      <c r="N98" s="2">
        <v>527</v>
      </c>
      <c r="O98" s="2" t="s">
        <v>3277</v>
      </c>
      <c r="P98" s="86"/>
      <c r="Q98" s="86"/>
    </row>
    <row r="99" spans="1:17">
      <c r="A99" s="2"/>
      <c r="B99" s="5"/>
      <c r="C99" s="2"/>
      <c r="D99" s="11" t="s">
        <v>373</v>
      </c>
      <c r="E99" s="2"/>
      <c r="F99" s="11"/>
      <c r="G99" s="75"/>
      <c r="H99" s="2"/>
      <c r="I99" s="2" t="s">
        <v>2653</v>
      </c>
      <c r="J99" s="2" t="s">
        <v>2653</v>
      </c>
      <c r="K99" s="2"/>
      <c r="L99" s="2"/>
      <c r="M99" s="2"/>
      <c r="N99" s="2"/>
      <c r="O99" s="2"/>
      <c r="P99" s="86"/>
      <c r="Q99" s="86"/>
    </row>
    <row r="100" spans="1:17">
      <c r="A100" s="2" t="s">
        <v>712</v>
      </c>
      <c r="B100" s="5" t="s">
        <v>27</v>
      </c>
      <c r="C100" s="2" t="s">
        <v>320</v>
      </c>
      <c r="D100" s="2" t="s">
        <v>1839</v>
      </c>
      <c r="E100" s="2" t="s">
        <v>376</v>
      </c>
      <c r="F100" s="2"/>
      <c r="G100" s="86"/>
      <c r="H100" s="2" t="s">
        <v>125</v>
      </c>
      <c r="I100" s="2" t="s">
        <v>2705</v>
      </c>
      <c r="J100" s="2" t="s">
        <v>2545</v>
      </c>
      <c r="K100" s="2"/>
      <c r="L100" s="2"/>
      <c r="M100" s="2"/>
      <c r="N100" s="2"/>
      <c r="O100" s="2" t="s">
        <v>3277</v>
      </c>
      <c r="P100" s="108" t="s">
        <v>3251</v>
      </c>
      <c r="Q100" s="107" t="s">
        <v>3252</v>
      </c>
    </row>
    <row r="101" spans="1:17">
      <c r="A101" s="2"/>
      <c r="B101" s="5"/>
      <c r="C101" s="2"/>
      <c r="D101" s="11" t="s">
        <v>381</v>
      </c>
      <c r="E101" s="2"/>
      <c r="F101" s="2"/>
      <c r="G101" s="86"/>
      <c r="H101" s="2"/>
      <c r="I101" s="2" t="s">
        <v>2700</v>
      </c>
      <c r="J101" s="2"/>
      <c r="K101" s="2"/>
      <c r="L101" s="2"/>
      <c r="M101" s="2"/>
      <c r="N101" s="2"/>
      <c r="O101" s="2"/>
      <c r="P101" s="86"/>
      <c r="Q101" s="86"/>
    </row>
    <row r="102" spans="1:17">
      <c r="A102" s="2" t="s">
        <v>713</v>
      </c>
      <c r="B102" s="5" t="s">
        <v>30</v>
      </c>
      <c r="C102" s="2" t="s">
        <v>321</v>
      </c>
      <c r="D102" s="2" t="s">
        <v>1694</v>
      </c>
      <c r="E102" s="2" t="s">
        <v>711</v>
      </c>
      <c r="F102" s="2"/>
      <c r="G102" s="86"/>
      <c r="H102" s="2" t="s">
        <v>125</v>
      </c>
      <c r="I102" s="2" t="s">
        <v>2545</v>
      </c>
      <c r="J102" s="2" t="s">
        <v>2545</v>
      </c>
      <c r="K102" s="2"/>
      <c r="L102" s="2"/>
      <c r="M102" s="2"/>
      <c r="N102" s="2"/>
      <c r="O102" s="2" t="s">
        <v>3280</v>
      </c>
      <c r="P102" s="86"/>
      <c r="Q102" s="86"/>
    </row>
    <row r="103" spans="1:17">
      <c r="A103" s="2"/>
      <c r="B103" s="5"/>
      <c r="C103" s="2"/>
      <c r="D103" s="11" t="s">
        <v>377</v>
      </c>
      <c r="E103" s="2"/>
      <c r="F103" s="2"/>
      <c r="G103" s="86"/>
      <c r="H103" s="2"/>
      <c r="I103" s="2"/>
      <c r="J103" s="2" t="s">
        <v>2653</v>
      </c>
      <c r="K103" s="2"/>
      <c r="L103" s="2"/>
      <c r="M103" s="2"/>
      <c r="N103" s="2"/>
      <c r="O103" s="2"/>
      <c r="P103" s="86"/>
      <c r="Q103" s="86"/>
    </row>
    <row r="104" spans="1:17">
      <c r="E104" s="14"/>
      <c r="G104" s="85"/>
      <c r="P104" s="85"/>
      <c r="Q104" s="85"/>
    </row>
    <row r="105" spans="1:17">
      <c r="A105" s="6" t="s">
        <v>306</v>
      </c>
      <c r="B105" s="7"/>
      <c r="C105" s="8"/>
      <c r="D105" s="8"/>
      <c r="E105" s="8"/>
      <c r="F105" s="8"/>
      <c r="G105" s="84"/>
      <c r="H105" s="8"/>
      <c r="I105" s="8"/>
      <c r="J105" s="8"/>
      <c r="K105" s="8"/>
      <c r="L105" s="8"/>
      <c r="M105" s="8"/>
      <c r="N105" s="8"/>
      <c r="O105" s="8"/>
      <c r="P105" s="84"/>
      <c r="Q105" s="84"/>
    </row>
    <row r="106" spans="1:17">
      <c r="A106" s="2" t="s">
        <v>714</v>
      </c>
      <c r="B106" s="5" t="s">
        <v>30</v>
      </c>
      <c r="C106" s="2" t="s">
        <v>322</v>
      </c>
      <c r="D106" s="2" t="s">
        <v>1712</v>
      </c>
      <c r="E106" s="2" t="s">
        <v>379</v>
      </c>
      <c r="F106" s="11" t="s">
        <v>1237</v>
      </c>
      <c r="G106" s="75" t="s">
        <v>1238</v>
      </c>
      <c r="H106" s="2" t="s">
        <v>380</v>
      </c>
      <c r="I106" s="2" t="s">
        <v>2545</v>
      </c>
      <c r="J106" s="2" t="s">
        <v>2545</v>
      </c>
      <c r="K106" s="2">
        <v>1200</v>
      </c>
      <c r="L106" s="2">
        <v>6</v>
      </c>
      <c r="M106" s="2">
        <v>341</v>
      </c>
      <c r="N106" s="2">
        <v>246</v>
      </c>
      <c r="O106" s="2" t="s">
        <v>3284</v>
      </c>
      <c r="P106" s="86"/>
      <c r="Q106" s="86"/>
    </row>
    <row r="107" spans="1:17">
      <c r="A107" s="2"/>
      <c r="B107" s="5"/>
      <c r="C107" s="2"/>
      <c r="D107" s="11" t="s">
        <v>378</v>
      </c>
      <c r="E107" s="2"/>
      <c r="F107" s="11"/>
      <c r="G107" s="75"/>
      <c r="H107" s="2"/>
      <c r="I107" s="2" t="s">
        <v>2653</v>
      </c>
      <c r="J107" s="2" t="s">
        <v>2653</v>
      </c>
      <c r="K107" s="2"/>
      <c r="L107" s="2"/>
      <c r="M107" s="2"/>
      <c r="N107" s="2"/>
      <c r="O107" s="2"/>
      <c r="P107" s="86"/>
      <c r="Q107" s="86"/>
    </row>
    <row r="108" spans="1:17">
      <c r="A108" s="2" t="s">
        <v>715</v>
      </c>
      <c r="B108" s="5" t="s">
        <v>27</v>
      </c>
      <c r="C108" s="2" t="s">
        <v>323</v>
      </c>
      <c r="D108" s="2" t="s">
        <v>1713</v>
      </c>
      <c r="E108" s="2" t="s">
        <v>383</v>
      </c>
      <c r="F108" s="11" t="s">
        <v>1239</v>
      </c>
      <c r="G108" s="75" t="s">
        <v>1240</v>
      </c>
      <c r="H108" s="2" t="s">
        <v>385</v>
      </c>
      <c r="I108" s="2" t="s">
        <v>2705</v>
      </c>
      <c r="J108" s="2" t="s">
        <v>2545</v>
      </c>
      <c r="K108" s="2">
        <v>1499</v>
      </c>
      <c r="L108" s="2">
        <v>12</v>
      </c>
      <c r="M108" s="2">
        <v>414</v>
      </c>
      <c r="N108" s="2">
        <v>321</v>
      </c>
      <c r="O108" s="2" t="s">
        <v>3276</v>
      </c>
      <c r="P108" s="86"/>
      <c r="Q108" s="86"/>
    </row>
    <row r="109" spans="1:17">
      <c r="A109" s="2"/>
      <c r="B109" s="5"/>
      <c r="C109" s="2"/>
      <c r="D109" s="11" t="s">
        <v>382</v>
      </c>
      <c r="E109" s="2" t="s">
        <v>384</v>
      </c>
      <c r="F109" s="11" t="s">
        <v>1241</v>
      </c>
      <c r="G109" s="75" t="s">
        <v>1242</v>
      </c>
      <c r="H109" s="2" t="s">
        <v>386</v>
      </c>
      <c r="I109" s="2" t="s">
        <v>2671</v>
      </c>
      <c r="J109" s="2" t="s">
        <v>2653</v>
      </c>
      <c r="K109" s="2">
        <v>1724</v>
      </c>
      <c r="L109" s="2">
        <v>10</v>
      </c>
      <c r="M109" s="2">
        <v>478</v>
      </c>
      <c r="N109" s="2">
        <v>362</v>
      </c>
      <c r="O109" s="2"/>
      <c r="P109" s="86"/>
      <c r="Q109" s="86"/>
    </row>
    <row r="110" spans="1:17">
      <c r="G110" s="85"/>
      <c r="P110" s="85"/>
      <c r="Q110" s="85"/>
    </row>
    <row r="111" spans="1:17">
      <c r="A111" s="6" t="s">
        <v>307</v>
      </c>
      <c r="B111" s="7"/>
      <c r="C111" s="8"/>
      <c r="D111" s="8"/>
      <c r="E111" s="8"/>
      <c r="F111" s="8"/>
      <c r="G111" s="84"/>
      <c r="H111" s="8"/>
      <c r="I111" s="8"/>
      <c r="J111" s="8"/>
      <c r="K111" s="8"/>
      <c r="L111" s="8"/>
      <c r="M111" s="8"/>
      <c r="N111" s="8"/>
      <c r="O111" s="8"/>
      <c r="P111" s="84"/>
      <c r="Q111" s="84"/>
    </row>
    <row r="112" spans="1:17">
      <c r="A112" s="2" t="s">
        <v>716</v>
      </c>
      <c r="B112" s="5" t="s">
        <v>30</v>
      </c>
      <c r="C112" s="2" t="s">
        <v>1317</v>
      </c>
      <c r="D112" s="2" t="s">
        <v>1703</v>
      </c>
      <c r="E112" s="2" t="s">
        <v>1322</v>
      </c>
      <c r="F112" s="11" t="s">
        <v>1323</v>
      </c>
      <c r="G112" s="75" t="s">
        <v>1324</v>
      </c>
      <c r="H112" s="89" t="s">
        <v>745</v>
      </c>
      <c r="I112" s="2" t="s">
        <v>2545</v>
      </c>
      <c r="J112" s="2" t="s">
        <v>2545</v>
      </c>
      <c r="K112" s="2">
        <v>1382</v>
      </c>
      <c r="L112" s="2">
        <v>7</v>
      </c>
      <c r="M112" s="2">
        <v>385</v>
      </c>
      <c r="N112" s="2">
        <v>287</v>
      </c>
      <c r="O112" s="2" t="s">
        <v>3280</v>
      </c>
      <c r="P112" s="86"/>
      <c r="Q112" s="86"/>
    </row>
    <row r="113" spans="1:17">
      <c r="A113" s="2"/>
      <c r="B113" s="5"/>
      <c r="C113" s="2"/>
      <c r="D113" s="11" t="s">
        <v>1321</v>
      </c>
      <c r="E113" s="2"/>
      <c r="F113" s="11"/>
      <c r="G113" s="75"/>
      <c r="H113" s="89"/>
      <c r="I113" s="2" t="s">
        <v>2653</v>
      </c>
      <c r="J113" s="2" t="s">
        <v>2653</v>
      </c>
      <c r="K113" s="2"/>
      <c r="L113" s="2"/>
      <c r="M113" s="2"/>
      <c r="N113" s="2"/>
      <c r="O113" s="2"/>
      <c r="P113" s="86"/>
      <c r="Q113" s="86"/>
    </row>
    <row r="114" spans="1:17">
      <c r="A114" s="2" t="s">
        <v>1057</v>
      </c>
      <c r="B114" s="5" t="s">
        <v>27</v>
      </c>
      <c r="C114" s="2" t="s">
        <v>1318</v>
      </c>
      <c r="D114" s="2" t="s">
        <v>1704</v>
      </c>
      <c r="E114" s="2" t="s">
        <v>1320</v>
      </c>
      <c r="F114" s="11" t="s">
        <v>1194</v>
      </c>
      <c r="G114" s="75" t="s">
        <v>1195</v>
      </c>
      <c r="H114" s="89" t="s">
        <v>172</v>
      </c>
      <c r="I114" s="2" t="s">
        <v>2727</v>
      </c>
      <c r="J114" s="2" t="s">
        <v>2728</v>
      </c>
      <c r="K114" s="2">
        <v>1880</v>
      </c>
      <c r="L114" s="2">
        <v>17</v>
      </c>
      <c r="M114" s="2">
        <v>509</v>
      </c>
      <c r="N114" s="2">
        <v>387</v>
      </c>
      <c r="O114" s="2" t="s">
        <v>3276</v>
      </c>
      <c r="P114" s="86"/>
      <c r="Q114" s="86"/>
    </row>
    <row r="115" spans="1:17">
      <c r="A115" s="2"/>
      <c r="B115" s="5"/>
      <c r="C115" s="2"/>
      <c r="D115" s="11" t="s">
        <v>1319</v>
      </c>
      <c r="E115" s="2" t="s">
        <v>1320</v>
      </c>
      <c r="F115" s="11" t="s">
        <v>1192</v>
      </c>
      <c r="G115" s="75" t="s">
        <v>1193</v>
      </c>
      <c r="H115" s="89" t="s">
        <v>171</v>
      </c>
      <c r="I115" s="2" t="s">
        <v>2653</v>
      </c>
      <c r="J115" s="2"/>
      <c r="K115" s="2">
        <v>2045</v>
      </c>
      <c r="L115" s="2">
        <v>9</v>
      </c>
      <c r="M115" s="2">
        <v>540</v>
      </c>
      <c r="N115" s="2">
        <v>406</v>
      </c>
      <c r="O115" s="2"/>
      <c r="P115" s="86"/>
      <c r="Q115" s="86"/>
    </row>
    <row r="116" spans="1:17">
      <c r="A116" s="2"/>
      <c r="B116" s="5"/>
      <c r="C116" s="2"/>
      <c r="D116" s="11"/>
      <c r="E116" s="2" t="s">
        <v>3386</v>
      </c>
      <c r="F116" s="11" t="s">
        <v>1190</v>
      </c>
      <c r="G116" s="75" t="s">
        <v>1191</v>
      </c>
      <c r="H116" s="89" t="s">
        <v>170</v>
      </c>
      <c r="I116" s="2"/>
      <c r="J116" s="2"/>
      <c r="K116" s="2">
        <v>1489</v>
      </c>
      <c r="L116" s="2">
        <v>9</v>
      </c>
      <c r="M116" s="2">
        <v>398</v>
      </c>
      <c r="N116" s="2">
        <v>299</v>
      </c>
      <c r="O116" s="2"/>
      <c r="P116" s="86"/>
      <c r="Q116" s="86"/>
    </row>
    <row r="117" spans="1:17">
      <c r="E117" s="38" t="s">
        <v>3387</v>
      </c>
      <c r="G117" s="85"/>
      <c r="P117" s="85"/>
      <c r="Q117" s="85"/>
    </row>
    <row r="118" spans="1:17">
      <c r="A118" s="6" t="s">
        <v>308</v>
      </c>
      <c r="B118" s="7"/>
      <c r="C118" s="8"/>
      <c r="D118" s="8"/>
      <c r="E118" s="8"/>
      <c r="F118" s="8"/>
      <c r="G118" s="84"/>
      <c r="H118" s="8"/>
      <c r="I118" s="8"/>
      <c r="J118" s="8"/>
      <c r="K118" s="8"/>
      <c r="L118" s="8"/>
      <c r="M118" s="8"/>
      <c r="N118" s="8"/>
      <c r="O118" s="8"/>
      <c r="P118" s="84"/>
      <c r="Q118" s="84"/>
    </row>
    <row r="119" spans="1:17">
      <c r="A119" s="2" t="s">
        <v>1058</v>
      </c>
      <c r="B119" s="5" t="s">
        <v>30</v>
      </c>
      <c r="C119" s="2" t="s">
        <v>328</v>
      </c>
      <c r="D119" s="2" t="s">
        <v>1722</v>
      </c>
      <c r="E119" s="2" t="s">
        <v>388</v>
      </c>
      <c r="F119" s="11" t="s">
        <v>1336</v>
      </c>
      <c r="G119" s="75" t="s">
        <v>1048</v>
      </c>
      <c r="H119" s="2" t="s">
        <v>391</v>
      </c>
      <c r="I119" s="2" t="s">
        <v>2729</v>
      </c>
      <c r="J119" s="2" t="s">
        <v>2730</v>
      </c>
      <c r="K119" s="2">
        <v>2560</v>
      </c>
      <c r="L119" s="2">
        <v>17</v>
      </c>
      <c r="M119" s="2">
        <v>705</v>
      </c>
      <c r="N119" s="2">
        <v>506</v>
      </c>
      <c r="O119" s="2" t="s">
        <v>3275</v>
      </c>
      <c r="P119" s="97" t="s">
        <v>3147</v>
      </c>
      <c r="Q119" s="97" t="s">
        <v>3198</v>
      </c>
    </row>
    <row r="120" spans="1:17">
      <c r="A120" s="2"/>
      <c r="B120" s="5"/>
      <c r="C120" s="2"/>
      <c r="D120" s="11" t="s">
        <v>387</v>
      </c>
      <c r="E120" s="2" t="s">
        <v>389</v>
      </c>
      <c r="F120" s="11" t="s">
        <v>1337</v>
      </c>
      <c r="G120" s="75" t="s">
        <v>1338</v>
      </c>
      <c r="H120" s="2" t="s">
        <v>392</v>
      </c>
      <c r="I120" s="2"/>
      <c r="J120" s="2" t="s">
        <v>2653</v>
      </c>
      <c r="K120" s="2">
        <v>986</v>
      </c>
      <c r="L120" s="2">
        <v>6</v>
      </c>
      <c r="M120" s="2">
        <v>262</v>
      </c>
      <c r="N120" s="2">
        <v>200</v>
      </c>
      <c r="O120" s="2"/>
      <c r="P120" s="86"/>
      <c r="Q120" s="86"/>
    </row>
    <row r="121" spans="1:17">
      <c r="A121" s="2"/>
      <c r="B121" s="5"/>
      <c r="C121" s="2"/>
      <c r="D121" s="2"/>
      <c r="E121" s="2" t="s">
        <v>390</v>
      </c>
      <c r="F121" s="11" t="s">
        <v>1339</v>
      </c>
      <c r="G121" s="75" t="s">
        <v>1340</v>
      </c>
      <c r="H121" s="2" t="s">
        <v>393</v>
      </c>
      <c r="I121" s="2"/>
      <c r="J121" s="2"/>
      <c r="K121" s="2">
        <v>2311</v>
      </c>
      <c r="L121" s="2">
        <v>14</v>
      </c>
      <c r="M121" s="2">
        <v>638</v>
      </c>
      <c r="N121" s="2">
        <v>458</v>
      </c>
      <c r="O121" s="2"/>
      <c r="P121" s="86"/>
      <c r="Q121" s="86"/>
    </row>
    <row r="122" spans="1:17">
      <c r="A122" s="2" t="s">
        <v>1059</v>
      </c>
      <c r="B122" s="5" t="s">
        <v>30</v>
      </c>
      <c r="C122" s="2" t="s">
        <v>329</v>
      </c>
      <c r="D122" s="2" t="s">
        <v>1723</v>
      </c>
      <c r="E122" s="2" t="s">
        <v>389</v>
      </c>
      <c r="F122" s="11" t="s">
        <v>1337</v>
      </c>
      <c r="G122" s="75" t="s">
        <v>1338</v>
      </c>
      <c r="H122" s="2" t="s">
        <v>392</v>
      </c>
      <c r="I122" s="2" t="s">
        <v>2729</v>
      </c>
      <c r="J122" s="2" t="s">
        <v>2730</v>
      </c>
      <c r="K122" s="2">
        <v>986</v>
      </c>
      <c r="L122" s="2">
        <v>6</v>
      </c>
      <c r="M122" s="2">
        <v>262</v>
      </c>
      <c r="N122" s="2">
        <v>200</v>
      </c>
      <c r="O122" s="2" t="s">
        <v>3285</v>
      </c>
      <c r="P122" s="86"/>
      <c r="Q122" s="86"/>
    </row>
    <row r="123" spans="1:17">
      <c r="A123" s="2"/>
      <c r="B123" s="5"/>
      <c r="C123" s="2"/>
      <c r="D123" s="11" t="s">
        <v>3388</v>
      </c>
      <c r="E123" s="2" t="s">
        <v>394</v>
      </c>
      <c r="F123" s="11" t="s">
        <v>1341</v>
      </c>
      <c r="G123" s="75" t="s">
        <v>1342</v>
      </c>
      <c r="H123" s="2" t="s">
        <v>395</v>
      </c>
      <c r="I123" s="2"/>
      <c r="J123" s="2" t="s">
        <v>2653</v>
      </c>
      <c r="K123" s="2">
        <v>1590</v>
      </c>
      <c r="L123" s="2">
        <v>7</v>
      </c>
      <c r="M123" s="2">
        <v>439</v>
      </c>
      <c r="N123" s="2">
        <v>339</v>
      </c>
      <c r="O123" s="2"/>
      <c r="P123" s="86"/>
      <c r="Q123" s="86"/>
    </row>
    <row r="124" spans="1:17">
      <c r="A124" s="2" t="s">
        <v>1060</v>
      </c>
      <c r="B124" s="5" t="s">
        <v>30</v>
      </c>
      <c r="C124" s="2" t="s">
        <v>330</v>
      </c>
      <c r="D124" s="2" t="s">
        <v>1724</v>
      </c>
      <c r="E124" s="2" t="s">
        <v>396</v>
      </c>
      <c r="F124" s="11" t="s">
        <v>1343</v>
      </c>
      <c r="G124" s="75" t="s">
        <v>1344</v>
      </c>
      <c r="H124" s="2" t="s">
        <v>397</v>
      </c>
      <c r="I124" s="2" t="s">
        <v>2729</v>
      </c>
      <c r="J124" s="2" t="s">
        <v>2728</v>
      </c>
      <c r="K124" s="2">
        <v>1093</v>
      </c>
      <c r="L124" s="2">
        <v>7</v>
      </c>
      <c r="M124" s="2">
        <v>300</v>
      </c>
      <c r="N124" s="2">
        <v>230</v>
      </c>
      <c r="O124" s="2" t="s">
        <v>3284</v>
      </c>
      <c r="P124" s="86"/>
      <c r="Q124" s="86"/>
    </row>
    <row r="125" spans="1:17">
      <c r="A125" s="2"/>
      <c r="B125" s="5"/>
      <c r="C125" s="2"/>
      <c r="D125" s="11" t="s">
        <v>3390</v>
      </c>
      <c r="E125" s="2"/>
      <c r="F125" s="11"/>
      <c r="G125" s="75"/>
      <c r="H125" s="2"/>
      <c r="I125" s="2"/>
      <c r="J125" s="2"/>
      <c r="K125" s="2"/>
      <c r="L125" s="2"/>
      <c r="M125" s="2"/>
      <c r="N125" s="2"/>
      <c r="O125" s="2"/>
      <c r="P125" s="86"/>
      <c r="Q125" s="86"/>
    </row>
    <row r="126" spans="1:17">
      <c r="A126" s="2" t="s">
        <v>1061</v>
      </c>
      <c r="B126" s="5" t="s">
        <v>30</v>
      </c>
      <c r="C126" s="2" t="s">
        <v>331</v>
      </c>
      <c r="D126" s="2" t="s">
        <v>1725</v>
      </c>
      <c r="E126" s="2" t="s">
        <v>398</v>
      </c>
      <c r="F126" s="11" t="s">
        <v>1345</v>
      </c>
      <c r="G126" s="75" t="s">
        <v>1346</v>
      </c>
      <c r="H126" s="2" t="s">
        <v>399</v>
      </c>
      <c r="I126" s="2" t="s">
        <v>2729</v>
      </c>
      <c r="J126" s="2" t="s">
        <v>2731</v>
      </c>
      <c r="K126" s="2">
        <v>1531</v>
      </c>
      <c r="L126" s="2">
        <v>9</v>
      </c>
      <c r="M126" s="2">
        <v>429</v>
      </c>
      <c r="N126" s="2">
        <v>307</v>
      </c>
      <c r="O126" s="2" t="s">
        <v>3286</v>
      </c>
      <c r="P126" s="86"/>
      <c r="Q126" s="86"/>
    </row>
    <row r="127" spans="1:17">
      <c r="A127" s="2"/>
      <c r="B127" s="5"/>
      <c r="C127" s="2"/>
      <c r="D127" s="11" t="s">
        <v>3391</v>
      </c>
      <c r="E127" s="2"/>
      <c r="F127" s="11"/>
      <c r="G127" s="75"/>
      <c r="H127" s="2"/>
      <c r="I127" s="2"/>
      <c r="J127" s="2"/>
      <c r="K127" s="2"/>
      <c r="L127" s="2"/>
      <c r="M127" s="2"/>
      <c r="N127" s="2"/>
      <c r="O127" s="2"/>
      <c r="P127" s="86"/>
      <c r="Q127" s="86"/>
    </row>
    <row r="128" spans="1:17">
      <c r="A128" s="2" t="s">
        <v>1062</v>
      </c>
      <c r="B128" s="5" t="s">
        <v>27</v>
      </c>
      <c r="C128" s="2" t="s">
        <v>746</v>
      </c>
      <c r="D128" s="2" t="s">
        <v>1726</v>
      </c>
      <c r="E128" s="2" t="s">
        <v>747</v>
      </c>
      <c r="F128" s="11" t="s">
        <v>1347</v>
      </c>
      <c r="G128" s="75" t="s">
        <v>1348</v>
      </c>
      <c r="H128" s="2" t="s">
        <v>749</v>
      </c>
      <c r="I128" s="2" t="s">
        <v>2705</v>
      </c>
      <c r="J128" s="2" t="s">
        <v>2733</v>
      </c>
      <c r="K128" s="2">
        <v>1278</v>
      </c>
      <c r="L128" s="2">
        <v>9</v>
      </c>
      <c r="M128" s="2">
        <v>351</v>
      </c>
      <c r="N128" s="2">
        <v>266</v>
      </c>
      <c r="O128" s="2" t="s">
        <v>3276</v>
      </c>
      <c r="P128" s="86"/>
      <c r="Q128" s="86"/>
    </row>
    <row r="129" spans="1:17">
      <c r="A129" s="2"/>
      <c r="B129" s="5"/>
      <c r="C129" s="2"/>
      <c r="D129" s="11" t="s">
        <v>3393</v>
      </c>
      <c r="E129" s="2" t="s">
        <v>748</v>
      </c>
      <c r="F129" s="11" t="s">
        <v>1349</v>
      </c>
      <c r="G129" s="75" t="s">
        <v>1350</v>
      </c>
      <c r="H129" s="2" t="s">
        <v>750</v>
      </c>
      <c r="I129" s="2" t="s">
        <v>2732</v>
      </c>
      <c r="J129" s="2" t="s">
        <v>2732</v>
      </c>
      <c r="K129" s="2">
        <v>1957</v>
      </c>
      <c r="L129" s="2">
        <v>16</v>
      </c>
      <c r="M129" s="2">
        <v>559</v>
      </c>
      <c r="N129" s="2">
        <v>410</v>
      </c>
      <c r="O129" s="2"/>
      <c r="P129" s="86"/>
      <c r="Q129" s="86"/>
    </row>
    <row r="130" spans="1:17">
      <c r="G130" s="85"/>
      <c r="P130" s="85"/>
      <c r="Q130" s="85"/>
    </row>
    <row r="131" spans="1:17">
      <c r="A131" s="6" t="s">
        <v>309</v>
      </c>
      <c r="B131" s="7"/>
      <c r="C131" s="8"/>
      <c r="D131" s="8"/>
      <c r="E131" s="8"/>
      <c r="F131" s="8"/>
      <c r="G131" s="84"/>
      <c r="H131" s="8"/>
      <c r="I131" s="8"/>
      <c r="J131" s="8"/>
      <c r="K131" s="8"/>
      <c r="L131" s="8"/>
      <c r="M131" s="8"/>
      <c r="N131" s="8"/>
      <c r="O131" s="8"/>
      <c r="P131" s="84"/>
      <c r="Q131" s="84"/>
    </row>
    <row r="132" spans="1:17">
      <c r="A132" s="2" t="s">
        <v>1063</v>
      </c>
      <c r="B132" s="5" t="s">
        <v>27</v>
      </c>
      <c r="C132" s="2" t="s">
        <v>332</v>
      </c>
      <c r="D132" s="2" t="s">
        <v>1705</v>
      </c>
      <c r="E132" s="2" t="s">
        <v>400</v>
      </c>
      <c r="F132" s="11" t="s">
        <v>1243</v>
      </c>
      <c r="G132" s="75" t="s">
        <v>1021</v>
      </c>
      <c r="H132" s="2" t="s">
        <v>401</v>
      </c>
      <c r="I132" s="2" t="s">
        <v>2729</v>
      </c>
      <c r="J132" s="2" t="s">
        <v>2734</v>
      </c>
      <c r="K132" s="2">
        <v>1750</v>
      </c>
      <c r="L132" s="2">
        <v>8</v>
      </c>
      <c r="M132" s="2">
        <v>499</v>
      </c>
      <c r="N132" s="2">
        <v>369</v>
      </c>
      <c r="O132" s="2" t="s">
        <v>3275</v>
      </c>
      <c r="P132" s="97" t="s">
        <v>3148</v>
      </c>
      <c r="Q132" s="97" t="s">
        <v>3199</v>
      </c>
    </row>
    <row r="133" spans="1:17">
      <c r="A133" s="2"/>
      <c r="B133" s="5"/>
      <c r="C133" s="2"/>
      <c r="D133" s="11" t="s">
        <v>3402</v>
      </c>
      <c r="E133" s="2"/>
      <c r="F133" s="11"/>
      <c r="G133" s="75"/>
      <c r="H133" s="2"/>
      <c r="I133" s="2"/>
      <c r="J133" s="2" t="s">
        <v>2732</v>
      </c>
      <c r="K133" s="2"/>
      <c r="L133" s="2"/>
      <c r="M133" s="2"/>
      <c r="N133" s="2"/>
      <c r="O133" s="2"/>
      <c r="P133" s="86"/>
      <c r="Q133" s="86"/>
    </row>
    <row r="134" spans="1:17">
      <c r="A134" s="2" t="s">
        <v>1980</v>
      </c>
      <c r="B134" s="5" t="s">
        <v>27</v>
      </c>
      <c r="C134" s="2" t="s">
        <v>333</v>
      </c>
      <c r="D134" s="2" t="s">
        <v>3405</v>
      </c>
      <c r="E134" s="2" t="s">
        <v>402</v>
      </c>
      <c r="F134" s="11" t="s">
        <v>1244</v>
      </c>
      <c r="G134" s="75" t="s">
        <v>1245</v>
      </c>
      <c r="H134" s="2" t="s">
        <v>404</v>
      </c>
      <c r="I134" s="2" t="s">
        <v>2735</v>
      </c>
      <c r="J134" s="2" t="s">
        <v>2736</v>
      </c>
      <c r="K134" s="2">
        <v>2062</v>
      </c>
      <c r="L134" s="2">
        <v>14</v>
      </c>
      <c r="M134" s="2">
        <v>586</v>
      </c>
      <c r="N134" s="2">
        <v>439</v>
      </c>
      <c r="O134" s="2" t="s">
        <v>3277</v>
      </c>
      <c r="P134" s="86"/>
      <c r="Q134" s="86"/>
    </row>
    <row r="135" spans="1:17">
      <c r="A135" s="2"/>
      <c r="B135" s="5"/>
      <c r="C135" s="2"/>
      <c r="D135" s="11" t="s">
        <v>3404</v>
      </c>
      <c r="E135" s="2" t="s">
        <v>403</v>
      </c>
      <c r="F135" s="11" t="s">
        <v>1246</v>
      </c>
      <c r="G135" s="75" t="s">
        <v>1247</v>
      </c>
      <c r="H135" s="2" t="s">
        <v>405</v>
      </c>
      <c r="I135" s="2" t="s">
        <v>2732</v>
      </c>
      <c r="J135" s="2" t="s">
        <v>2732</v>
      </c>
      <c r="K135" s="2">
        <v>1965</v>
      </c>
      <c r="L135" s="2">
        <v>7</v>
      </c>
      <c r="M135" s="2">
        <v>536</v>
      </c>
      <c r="N135" s="2">
        <v>393</v>
      </c>
      <c r="O135" s="2"/>
      <c r="P135" s="86"/>
      <c r="Q135" s="86"/>
    </row>
    <row r="136" spans="1:17">
      <c r="A136" s="2" t="s">
        <v>1064</v>
      </c>
      <c r="B136" s="5" t="s">
        <v>27</v>
      </c>
      <c r="C136" s="2"/>
      <c r="D136" s="2" t="s">
        <v>3406</v>
      </c>
      <c r="E136" s="2" t="s">
        <v>204</v>
      </c>
      <c r="F136" s="2"/>
      <c r="G136" s="86"/>
      <c r="H136" s="2" t="s">
        <v>223</v>
      </c>
      <c r="I136" s="2" t="s">
        <v>2545</v>
      </c>
      <c r="J136" s="2" t="s">
        <v>2545</v>
      </c>
      <c r="K136" s="2"/>
      <c r="L136" s="2"/>
      <c r="M136" s="2"/>
      <c r="N136" s="2"/>
      <c r="O136" s="2"/>
      <c r="P136" s="86"/>
      <c r="Q136" s="86"/>
    </row>
    <row r="137" spans="1:17">
      <c r="A137" s="2"/>
      <c r="B137" s="5"/>
      <c r="C137" s="2"/>
      <c r="D137" s="11" t="s">
        <v>3407</v>
      </c>
      <c r="E137" s="2"/>
      <c r="F137" s="2"/>
      <c r="G137" s="86"/>
      <c r="H137" s="2"/>
      <c r="I137" s="2"/>
      <c r="J137" s="2"/>
      <c r="K137" s="2"/>
      <c r="L137" s="2"/>
      <c r="M137" s="2"/>
      <c r="N137" s="2"/>
      <c r="O137" s="2"/>
      <c r="P137" s="86"/>
      <c r="Q137" s="86"/>
    </row>
    <row r="138" spans="1:17">
      <c r="A138" s="2" t="s">
        <v>1065</v>
      </c>
      <c r="B138" s="5" t="s">
        <v>30</v>
      </c>
      <c r="C138" s="2" t="s">
        <v>334</v>
      </c>
      <c r="D138" s="2" t="s">
        <v>1706</v>
      </c>
      <c r="E138" s="2" t="s">
        <v>407</v>
      </c>
      <c r="F138" s="11" t="s">
        <v>1248</v>
      </c>
      <c r="G138" s="75" t="s">
        <v>1249</v>
      </c>
      <c r="H138" s="2" t="s">
        <v>408</v>
      </c>
      <c r="I138" s="2" t="s">
        <v>2737</v>
      </c>
      <c r="J138" s="2" t="s">
        <v>2738</v>
      </c>
      <c r="K138" s="2">
        <v>1259</v>
      </c>
      <c r="L138" s="2">
        <v>11</v>
      </c>
      <c r="M138" s="2">
        <v>355</v>
      </c>
      <c r="N138" s="2">
        <v>273</v>
      </c>
      <c r="O138" s="2" t="s">
        <v>3284</v>
      </c>
      <c r="P138" s="86"/>
      <c r="Q138" s="86"/>
    </row>
    <row r="139" spans="1:17">
      <c r="A139" s="2"/>
      <c r="B139" s="5"/>
      <c r="C139" s="2"/>
      <c r="D139" s="11" t="s">
        <v>406</v>
      </c>
      <c r="E139" s="2" t="s">
        <v>3413</v>
      </c>
      <c r="F139" s="11" t="s">
        <v>3787</v>
      </c>
      <c r="G139" s="75" t="s">
        <v>3788</v>
      </c>
      <c r="H139" s="2" t="s">
        <v>3414</v>
      </c>
      <c r="I139" s="2" t="s">
        <v>2654</v>
      </c>
      <c r="J139" s="2" t="s">
        <v>2732</v>
      </c>
      <c r="K139" s="2">
        <v>4803</v>
      </c>
      <c r="L139" s="2">
        <v>27</v>
      </c>
      <c r="M139" s="2">
        <v>1341</v>
      </c>
      <c r="N139" s="2">
        <v>980</v>
      </c>
      <c r="O139" s="2"/>
      <c r="P139" s="86"/>
      <c r="Q139" s="86"/>
    </row>
    <row r="140" spans="1:17">
      <c r="G140" s="85"/>
      <c r="P140" s="85"/>
      <c r="Q140" s="85"/>
    </row>
    <row r="141" spans="1:17">
      <c r="A141" s="6" t="s">
        <v>310</v>
      </c>
      <c r="B141" s="15"/>
      <c r="C141" s="6"/>
      <c r="D141" s="6"/>
      <c r="E141" s="6"/>
      <c r="F141" s="6"/>
      <c r="G141" s="87"/>
      <c r="H141" s="6"/>
      <c r="I141" s="6"/>
      <c r="J141" s="6"/>
      <c r="K141" s="6"/>
      <c r="L141" s="6"/>
      <c r="M141" s="6"/>
      <c r="N141" s="6"/>
      <c r="O141" s="8"/>
      <c r="P141" s="84"/>
      <c r="Q141" s="84"/>
    </row>
    <row r="142" spans="1:17">
      <c r="A142" s="12" t="s">
        <v>3357</v>
      </c>
      <c r="B142" s="37"/>
      <c r="C142" s="12" t="s">
        <v>232</v>
      </c>
      <c r="D142" s="2"/>
      <c r="E142" s="12"/>
      <c r="F142" s="12"/>
      <c r="G142" s="88"/>
      <c r="H142" s="12"/>
      <c r="I142" s="12"/>
      <c r="J142" s="12"/>
      <c r="K142" s="12"/>
      <c r="L142" s="12"/>
      <c r="M142" s="12"/>
      <c r="N142" s="12"/>
      <c r="O142" s="2"/>
      <c r="P142" s="86"/>
      <c r="Q142" s="86"/>
    </row>
    <row r="143" spans="1:17">
      <c r="A143" s="12" t="s">
        <v>1066</v>
      </c>
      <c r="B143" s="37" t="s">
        <v>27</v>
      </c>
      <c r="C143" s="12" t="s">
        <v>3447</v>
      </c>
      <c r="D143" s="12" t="s">
        <v>1985</v>
      </c>
      <c r="E143" s="12" t="s">
        <v>1986</v>
      </c>
      <c r="F143" s="12"/>
      <c r="G143" s="88"/>
      <c r="H143" s="12"/>
      <c r="I143" s="12" t="s">
        <v>2705</v>
      </c>
      <c r="J143" s="12" t="s">
        <v>2739</v>
      </c>
      <c r="K143" s="12"/>
      <c r="L143" s="12"/>
      <c r="M143" s="12"/>
      <c r="N143" s="12"/>
      <c r="O143" s="2" t="s">
        <v>3287</v>
      </c>
      <c r="P143" s="86"/>
      <c r="Q143" s="86"/>
    </row>
    <row r="144" spans="1:17">
      <c r="A144" s="12"/>
      <c r="B144" s="37"/>
      <c r="C144" s="12"/>
      <c r="D144" s="11" t="s">
        <v>1984</v>
      </c>
      <c r="E144" s="12"/>
      <c r="F144" s="12"/>
      <c r="G144" s="88"/>
      <c r="H144" s="12"/>
      <c r="I144" s="2" t="s">
        <v>2732</v>
      </c>
      <c r="J144" s="12"/>
      <c r="K144" s="12"/>
      <c r="L144" s="12"/>
      <c r="M144" s="12"/>
      <c r="N144" s="12"/>
      <c r="O144" s="2"/>
      <c r="P144" s="86"/>
      <c r="Q144" s="86"/>
    </row>
    <row r="145" spans="1:17">
      <c r="A145" s="12" t="s">
        <v>1067</v>
      </c>
      <c r="B145" s="37" t="s">
        <v>30</v>
      </c>
      <c r="C145" s="12" t="s">
        <v>1983</v>
      </c>
      <c r="D145" s="12" t="s">
        <v>3008</v>
      </c>
      <c r="E145" s="12"/>
      <c r="F145" s="12"/>
      <c r="G145" s="88"/>
      <c r="H145" s="12"/>
      <c r="I145" s="12" t="s">
        <v>2705</v>
      </c>
      <c r="J145" s="12" t="s">
        <v>2739</v>
      </c>
      <c r="K145" s="12"/>
      <c r="L145" s="12"/>
      <c r="M145" s="12"/>
      <c r="N145" s="12"/>
      <c r="O145" s="2" t="s">
        <v>3275</v>
      </c>
      <c r="P145" s="97" t="s">
        <v>3149</v>
      </c>
      <c r="Q145" s="97" t="s">
        <v>3200</v>
      </c>
    </row>
    <row r="146" spans="1:17">
      <c r="A146" s="12"/>
      <c r="B146" s="37"/>
      <c r="C146" s="12"/>
      <c r="D146" s="11" t="s">
        <v>3009</v>
      </c>
      <c r="E146" s="12"/>
      <c r="F146" s="12"/>
      <c r="G146" s="88"/>
      <c r="H146" s="12"/>
      <c r="I146" s="2" t="s">
        <v>2732</v>
      </c>
      <c r="J146" s="12"/>
      <c r="K146" s="12"/>
      <c r="L146" s="12"/>
      <c r="M146" s="12"/>
      <c r="N146" s="12"/>
      <c r="O146" s="2"/>
      <c r="P146" s="86"/>
      <c r="Q146" s="86"/>
    </row>
    <row r="147" spans="1:17">
      <c r="A147" s="2" t="s">
        <v>1068</v>
      </c>
      <c r="B147" s="5" t="s">
        <v>27</v>
      </c>
      <c r="C147" s="2" t="s">
        <v>324</v>
      </c>
      <c r="D147" s="2" t="s">
        <v>1727</v>
      </c>
      <c r="E147" s="2" t="s">
        <v>410</v>
      </c>
      <c r="F147" s="11" t="s">
        <v>1351</v>
      </c>
      <c r="G147" s="75" t="s">
        <v>1352</v>
      </c>
      <c r="H147" s="2" t="s">
        <v>411</v>
      </c>
      <c r="I147" s="2" t="s">
        <v>2740</v>
      </c>
      <c r="J147" s="2" t="s">
        <v>2545</v>
      </c>
      <c r="K147" s="2">
        <v>5815</v>
      </c>
      <c r="L147" s="2">
        <v>48</v>
      </c>
      <c r="M147" s="2">
        <v>1561</v>
      </c>
      <c r="N147" s="2">
        <v>1176</v>
      </c>
      <c r="O147" s="2" t="s">
        <v>3275</v>
      </c>
      <c r="P147" s="97" t="s">
        <v>3150</v>
      </c>
      <c r="Q147" s="97" t="s">
        <v>3201</v>
      </c>
    </row>
    <row r="148" spans="1:17">
      <c r="A148" s="2"/>
      <c r="B148" s="5"/>
      <c r="C148" s="2"/>
      <c r="D148" s="11" t="s">
        <v>409</v>
      </c>
      <c r="E148" s="2"/>
      <c r="F148" s="2"/>
      <c r="G148" s="86"/>
      <c r="H148" s="2"/>
      <c r="I148" s="2" t="s">
        <v>2741</v>
      </c>
      <c r="J148" s="2" t="s">
        <v>2742</v>
      </c>
      <c r="K148" s="2"/>
      <c r="L148" s="2"/>
      <c r="M148" s="2"/>
      <c r="N148" s="2"/>
      <c r="O148" s="2"/>
      <c r="P148" s="86"/>
      <c r="Q148" s="86"/>
    </row>
    <row r="149" spans="1:17">
      <c r="G149" s="85"/>
      <c r="P149" s="85"/>
      <c r="Q149" s="85"/>
    </row>
    <row r="150" spans="1:17">
      <c r="A150" s="6" t="s">
        <v>311</v>
      </c>
      <c r="B150" s="7"/>
      <c r="C150" s="8"/>
      <c r="D150" s="8"/>
      <c r="E150" s="8"/>
      <c r="F150" s="8"/>
      <c r="G150" s="84"/>
      <c r="H150" s="8"/>
      <c r="I150" s="8"/>
      <c r="J150" s="8"/>
      <c r="K150" s="8"/>
      <c r="L150" s="8"/>
      <c r="M150" s="8"/>
      <c r="N150" s="8"/>
      <c r="O150" s="8"/>
      <c r="P150" s="84"/>
      <c r="Q150" s="84"/>
    </row>
    <row r="151" spans="1:17">
      <c r="A151" s="2" t="s">
        <v>1069</v>
      </c>
      <c r="B151" s="5" t="s">
        <v>27</v>
      </c>
      <c r="C151" s="2" t="s">
        <v>335</v>
      </c>
      <c r="D151" s="2" t="s">
        <v>1714</v>
      </c>
      <c r="E151" s="2" t="s">
        <v>412</v>
      </c>
      <c r="F151" s="11" t="s">
        <v>1353</v>
      </c>
      <c r="G151" s="75" t="s">
        <v>1354</v>
      </c>
      <c r="H151" s="2" t="s">
        <v>414</v>
      </c>
      <c r="I151" s="2"/>
      <c r="J151" s="2"/>
      <c r="K151" s="2">
        <v>2014</v>
      </c>
      <c r="L151" s="2">
        <v>6</v>
      </c>
      <c r="M151" s="2">
        <v>549</v>
      </c>
      <c r="N151" s="2">
        <v>408</v>
      </c>
      <c r="O151" s="2" t="s">
        <v>3277</v>
      </c>
      <c r="P151" s="86"/>
      <c r="Q151" s="86"/>
    </row>
    <row r="152" spans="1:17">
      <c r="A152" s="2"/>
      <c r="B152" s="5"/>
      <c r="C152" s="2"/>
      <c r="D152" s="11" t="s">
        <v>3415</v>
      </c>
      <c r="E152" s="2" t="s">
        <v>413</v>
      </c>
      <c r="F152" s="11" t="s">
        <v>1355</v>
      </c>
      <c r="G152" s="75" t="s">
        <v>1356</v>
      </c>
      <c r="H152" s="2" t="s">
        <v>415</v>
      </c>
      <c r="I152" s="2"/>
      <c r="J152" s="2"/>
      <c r="K152" s="2">
        <v>1037</v>
      </c>
      <c r="L152" s="2">
        <v>5</v>
      </c>
      <c r="M152" s="2">
        <v>287</v>
      </c>
      <c r="N152" s="2">
        <v>211</v>
      </c>
      <c r="O152" s="2"/>
      <c r="P152" s="86"/>
      <c r="Q152" s="86"/>
    </row>
    <row r="153" spans="1:17">
      <c r="A153" s="2" t="s">
        <v>1070</v>
      </c>
      <c r="B153" s="5" t="s">
        <v>30</v>
      </c>
      <c r="C153" s="2" t="s">
        <v>336</v>
      </c>
      <c r="D153" s="2" t="s">
        <v>1715</v>
      </c>
      <c r="E153" s="2" t="s">
        <v>416</v>
      </c>
      <c r="F153" s="11" t="s">
        <v>1357</v>
      </c>
      <c r="G153" s="75" t="s">
        <v>1358</v>
      </c>
      <c r="H153" s="2" t="s">
        <v>718</v>
      </c>
      <c r="I153" s="2"/>
      <c r="J153" s="2"/>
      <c r="K153" s="2">
        <v>1080</v>
      </c>
      <c r="L153" s="2">
        <v>9</v>
      </c>
      <c r="M153" s="2">
        <v>304</v>
      </c>
      <c r="N153" s="2">
        <v>214</v>
      </c>
      <c r="O153" s="2" t="s">
        <v>3280</v>
      </c>
      <c r="P153" s="86"/>
      <c r="Q153" s="86"/>
    </row>
    <row r="154" spans="1:17">
      <c r="A154" s="2"/>
      <c r="B154" s="5"/>
      <c r="C154" s="2"/>
      <c r="D154" s="11" t="s">
        <v>3417</v>
      </c>
      <c r="E154" s="2"/>
      <c r="F154" s="11"/>
      <c r="G154" s="75"/>
      <c r="H154" s="2"/>
      <c r="I154" s="2"/>
      <c r="J154" s="2"/>
      <c r="K154" s="2"/>
      <c r="L154" s="2"/>
      <c r="M154" s="2"/>
      <c r="N154" s="2"/>
      <c r="O154" s="2"/>
      <c r="P154" s="86"/>
      <c r="Q154" s="86"/>
    </row>
    <row r="155" spans="1:17">
      <c r="A155" s="2" t="s">
        <v>1071</v>
      </c>
      <c r="B155" s="5" t="s">
        <v>30</v>
      </c>
      <c r="C155" s="2" t="s">
        <v>337</v>
      </c>
      <c r="D155" s="2" t="s">
        <v>1716</v>
      </c>
      <c r="E155" s="2" t="s">
        <v>417</v>
      </c>
      <c r="F155" s="11" t="s">
        <v>1357</v>
      </c>
      <c r="G155" s="75" t="s">
        <v>1358</v>
      </c>
      <c r="H155" s="2" t="s">
        <v>718</v>
      </c>
      <c r="I155" s="2"/>
      <c r="J155" s="2"/>
      <c r="K155" s="2">
        <v>1080</v>
      </c>
      <c r="L155" s="2">
        <v>9</v>
      </c>
      <c r="M155" s="2">
        <v>304</v>
      </c>
      <c r="N155" s="2">
        <v>214</v>
      </c>
      <c r="O155" s="2" t="s">
        <v>3288</v>
      </c>
      <c r="P155" s="86"/>
      <c r="Q155" s="86"/>
    </row>
    <row r="156" spans="1:17">
      <c r="A156" s="2"/>
      <c r="B156" s="5"/>
      <c r="C156" s="2"/>
      <c r="D156" s="11" t="s">
        <v>3419</v>
      </c>
      <c r="E156" s="2"/>
      <c r="F156" s="11"/>
      <c r="G156" s="75"/>
      <c r="H156" s="2"/>
      <c r="I156" s="2"/>
      <c r="J156" s="2"/>
      <c r="K156" s="2"/>
      <c r="L156" s="2"/>
      <c r="M156" s="2"/>
      <c r="N156" s="2"/>
      <c r="O156" s="2"/>
      <c r="P156" s="86"/>
      <c r="Q156" s="86"/>
    </row>
    <row r="157" spans="1:17">
      <c r="A157" s="2" t="s">
        <v>1072</v>
      </c>
      <c r="B157" s="5" t="s">
        <v>27</v>
      </c>
      <c r="C157" s="2" t="s">
        <v>338</v>
      </c>
      <c r="D157" s="2" t="s">
        <v>1717</v>
      </c>
      <c r="E157" s="2" t="s">
        <v>418</v>
      </c>
      <c r="F157" s="11" t="s">
        <v>1359</v>
      </c>
      <c r="G157" s="75" t="s">
        <v>1360</v>
      </c>
      <c r="H157" s="2" t="s">
        <v>419</v>
      </c>
      <c r="I157" s="2"/>
      <c r="J157" s="2"/>
      <c r="K157" s="2">
        <v>1237</v>
      </c>
      <c r="L157" s="2">
        <v>5</v>
      </c>
      <c r="M157" s="2">
        <v>345</v>
      </c>
      <c r="N157" s="2">
        <v>257</v>
      </c>
      <c r="O157" s="2" t="s">
        <v>3289</v>
      </c>
      <c r="P157" s="86"/>
      <c r="Q157" s="86"/>
    </row>
    <row r="158" spans="1:17">
      <c r="A158" s="2"/>
      <c r="B158" s="5"/>
      <c r="C158" s="2"/>
      <c r="D158" s="11" t="s">
        <v>3420</v>
      </c>
      <c r="E158" s="2"/>
      <c r="F158" s="11"/>
      <c r="G158" s="75"/>
      <c r="H158" s="2"/>
      <c r="I158" s="2"/>
      <c r="J158" s="2"/>
      <c r="K158" s="2"/>
      <c r="L158" s="2"/>
      <c r="M158" s="2"/>
      <c r="N158" s="2"/>
      <c r="O158" s="2"/>
      <c r="P158" s="86"/>
      <c r="Q158" s="86"/>
    </row>
    <row r="159" spans="1:17">
      <c r="A159" s="2" t="s">
        <v>1073</v>
      </c>
      <c r="B159" s="5" t="s">
        <v>27</v>
      </c>
      <c r="C159" s="2" t="s">
        <v>339</v>
      </c>
      <c r="D159" s="2" t="s">
        <v>1718</v>
      </c>
      <c r="E159" s="2" t="s">
        <v>3424</v>
      </c>
      <c r="F159" s="11" t="s">
        <v>1361</v>
      </c>
      <c r="G159" s="75" t="s">
        <v>1362</v>
      </c>
      <c r="H159" s="2" t="s">
        <v>420</v>
      </c>
      <c r="I159" s="2"/>
      <c r="J159" s="2"/>
      <c r="K159" s="2">
        <v>1311</v>
      </c>
      <c r="L159" s="2">
        <v>10</v>
      </c>
      <c r="M159" s="2">
        <v>385</v>
      </c>
      <c r="N159" s="2">
        <v>281</v>
      </c>
      <c r="O159" s="2" t="s">
        <v>3275</v>
      </c>
      <c r="P159" s="86"/>
      <c r="Q159" s="86"/>
    </row>
    <row r="160" spans="1:17">
      <c r="A160" s="2"/>
      <c r="B160" s="5"/>
      <c r="C160" s="2"/>
      <c r="D160" s="11" t="s">
        <v>421</v>
      </c>
      <c r="E160" s="2" t="s">
        <v>3423</v>
      </c>
      <c r="F160" s="11"/>
      <c r="G160" s="75"/>
      <c r="H160" s="2" t="s">
        <v>3422</v>
      </c>
      <c r="I160" s="2"/>
      <c r="J160" s="2"/>
      <c r="K160" s="2"/>
      <c r="L160" s="2"/>
      <c r="M160" s="2"/>
      <c r="N160" s="2"/>
      <c r="O160" s="2"/>
      <c r="P160" s="86"/>
      <c r="Q160" s="86"/>
    </row>
    <row r="161" spans="1:17">
      <c r="A161" s="2" t="s">
        <v>1074</v>
      </c>
      <c r="B161" s="5" t="s">
        <v>30</v>
      </c>
      <c r="C161" s="2" t="s">
        <v>340</v>
      </c>
      <c r="D161" s="2" t="s">
        <v>1719</v>
      </c>
      <c r="E161" s="2" t="s">
        <v>423</v>
      </c>
      <c r="F161" s="11" t="s">
        <v>1363</v>
      </c>
      <c r="G161" s="75" t="s">
        <v>1364</v>
      </c>
      <c r="H161" s="2" t="s">
        <v>425</v>
      </c>
      <c r="I161" s="2"/>
      <c r="J161" s="2"/>
      <c r="K161" s="2">
        <v>1257</v>
      </c>
      <c r="L161" s="2">
        <v>6</v>
      </c>
      <c r="M161" s="2">
        <v>353</v>
      </c>
      <c r="N161" s="2">
        <v>251</v>
      </c>
      <c r="O161" s="2" t="s">
        <v>3275</v>
      </c>
      <c r="P161" s="97" t="s">
        <v>3151</v>
      </c>
      <c r="Q161" s="97" t="s">
        <v>3202</v>
      </c>
    </row>
    <row r="162" spans="1:17">
      <c r="A162" s="2"/>
      <c r="B162" s="5"/>
      <c r="C162" s="2"/>
      <c r="D162" s="11" t="s">
        <v>422</v>
      </c>
      <c r="E162" s="2" t="s">
        <v>424</v>
      </c>
      <c r="F162" s="11" t="s">
        <v>1365</v>
      </c>
      <c r="G162" s="75" t="s">
        <v>1366</v>
      </c>
      <c r="H162" s="2" t="s">
        <v>426</v>
      </c>
      <c r="I162" s="2"/>
      <c r="J162" s="2"/>
      <c r="K162" s="2">
        <v>1016</v>
      </c>
      <c r="L162" s="2">
        <v>7</v>
      </c>
      <c r="M162" s="2">
        <v>309</v>
      </c>
      <c r="N162" s="2">
        <v>210</v>
      </c>
      <c r="O162" s="2"/>
      <c r="P162" s="86"/>
      <c r="Q162" s="86"/>
    </row>
    <row r="163" spans="1:17">
      <c r="A163" s="2" t="s">
        <v>1075</v>
      </c>
      <c r="B163" s="5" t="s">
        <v>27</v>
      </c>
      <c r="C163" s="2" t="s">
        <v>341</v>
      </c>
      <c r="D163" s="2" t="s">
        <v>1720</v>
      </c>
      <c r="E163" s="2" t="s">
        <v>428</v>
      </c>
      <c r="F163" s="11" t="s">
        <v>1367</v>
      </c>
      <c r="G163" s="75" t="s">
        <v>1368</v>
      </c>
      <c r="H163" s="2" t="s">
        <v>717</v>
      </c>
      <c r="I163" s="2"/>
      <c r="J163" s="2"/>
      <c r="K163" s="2">
        <v>1881</v>
      </c>
      <c r="L163" s="2">
        <v>4</v>
      </c>
      <c r="M163" s="2">
        <v>511</v>
      </c>
      <c r="N163" s="2">
        <v>371</v>
      </c>
      <c r="O163" s="2" t="s">
        <v>3277</v>
      </c>
      <c r="P163" s="86"/>
      <c r="Q163" s="86"/>
    </row>
    <row r="164" spans="1:17">
      <c r="A164" s="2"/>
      <c r="B164" s="5"/>
      <c r="C164" s="2"/>
      <c r="D164" s="11" t="s">
        <v>427</v>
      </c>
      <c r="E164" s="2"/>
      <c r="F164" s="11"/>
      <c r="G164" s="75"/>
      <c r="H164" s="2"/>
      <c r="I164" s="2"/>
      <c r="J164" s="2"/>
      <c r="K164" s="2"/>
      <c r="L164" s="2"/>
      <c r="M164" s="2"/>
      <c r="N164" s="2"/>
      <c r="O164" s="2"/>
      <c r="P164" s="86"/>
      <c r="Q164" s="86"/>
    </row>
    <row r="165" spans="1:17">
      <c r="A165" s="2" t="s">
        <v>3546</v>
      </c>
      <c r="B165" s="5" t="s">
        <v>30</v>
      </c>
      <c r="C165" s="2" t="s">
        <v>342</v>
      </c>
      <c r="D165" s="2" t="s">
        <v>1721</v>
      </c>
      <c r="E165" s="2" t="s">
        <v>430</v>
      </c>
      <c r="F165" s="11" t="s">
        <v>1369</v>
      </c>
      <c r="G165" s="75" t="s">
        <v>1370</v>
      </c>
      <c r="H165" s="89" t="s">
        <v>1316</v>
      </c>
      <c r="I165" s="2"/>
      <c r="J165" s="2"/>
      <c r="K165" s="2">
        <v>1346</v>
      </c>
      <c r="L165" s="2">
        <v>10</v>
      </c>
      <c r="M165" s="2">
        <v>361</v>
      </c>
      <c r="N165" s="2">
        <v>267</v>
      </c>
      <c r="O165" s="2" t="s">
        <v>3275</v>
      </c>
      <c r="P165" s="97" t="s">
        <v>3152</v>
      </c>
      <c r="Q165" s="97" t="s">
        <v>3203</v>
      </c>
    </row>
    <row r="166" spans="1:17">
      <c r="A166" s="2"/>
      <c r="B166" s="5"/>
      <c r="C166" s="2"/>
      <c r="D166" s="11" t="s">
        <v>429</v>
      </c>
      <c r="E166" s="2"/>
      <c r="F166" s="11"/>
      <c r="G166" s="75"/>
      <c r="H166" s="34"/>
      <c r="I166" s="2"/>
      <c r="J166" s="2"/>
      <c r="K166" s="2"/>
      <c r="L166" s="2"/>
      <c r="M166" s="2"/>
      <c r="N166" s="2"/>
      <c r="O166" s="2"/>
      <c r="P166" s="86"/>
      <c r="Q166" s="86"/>
    </row>
    <row r="167" spans="1:17">
      <c r="A167" s="2" t="s">
        <v>1076</v>
      </c>
      <c r="B167" s="5" t="s">
        <v>30</v>
      </c>
      <c r="C167" s="2" t="s">
        <v>343</v>
      </c>
      <c r="D167" s="2" t="s">
        <v>3425</v>
      </c>
      <c r="E167" s="2" t="s">
        <v>431</v>
      </c>
      <c r="F167" s="11" t="s">
        <v>1371</v>
      </c>
      <c r="G167" s="75" t="s">
        <v>1279</v>
      </c>
      <c r="H167" s="2" t="s">
        <v>432</v>
      </c>
      <c r="I167" s="2"/>
      <c r="J167" s="2"/>
      <c r="K167" s="2">
        <v>2059</v>
      </c>
      <c r="L167" s="2">
        <v>7</v>
      </c>
      <c r="M167" s="2">
        <v>577</v>
      </c>
      <c r="N167" s="2">
        <v>431</v>
      </c>
      <c r="O167" s="2" t="s">
        <v>3280</v>
      </c>
      <c r="P167" s="86"/>
      <c r="Q167" s="86"/>
    </row>
    <row r="168" spans="1:17">
      <c r="A168" s="2"/>
      <c r="B168" s="5"/>
      <c r="C168" s="2"/>
      <c r="D168" s="11" t="s">
        <v>3426</v>
      </c>
      <c r="E168" s="2"/>
      <c r="F168" s="11"/>
      <c r="G168" s="75"/>
      <c r="H168" s="2"/>
      <c r="I168" s="2"/>
      <c r="J168" s="2"/>
      <c r="K168" s="2"/>
      <c r="L168" s="2"/>
      <c r="M168" s="2"/>
      <c r="N168" s="2"/>
      <c r="O168" s="2"/>
      <c r="P168" s="86"/>
      <c r="Q168" s="86"/>
    </row>
    <row r="169" spans="1:17">
      <c r="G169" s="85"/>
      <c r="P169" s="85"/>
      <c r="Q169" s="85"/>
    </row>
    <row r="170" spans="1:17">
      <c r="A170" s="6" t="s">
        <v>312</v>
      </c>
      <c r="B170" s="7"/>
      <c r="C170" s="8"/>
      <c r="D170" s="8"/>
      <c r="E170" s="8"/>
      <c r="F170" s="8"/>
      <c r="G170" s="84"/>
      <c r="H170" s="8"/>
      <c r="I170" s="8"/>
      <c r="J170" s="8"/>
      <c r="K170" s="8"/>
      <c r="L170" s="8"/>
      <c r="M170" s="8"/>
      <c r="N170" s="8"/>
      <c r="O170" s="8"/>
      <c r="P170" s="84"/>
      <c r="Q170" s="84"/>
    </row>
    <row r="171" spans="1:17">
      <c r="A171" s="2" t="s">
        <v>1077</v>
      </c>
      <c r="B171" s="5" t="s">
        <v>27</v>
      </c>
      <c r="C171" s="2" t="s">
        <v>3057</v>
      </c>
      <c r="D171" s="2" t="s">
        <v>3427</v>
      </c>
      <c r="E171" s="2" t="s">
        <v>433</v>
      </c>
      <c r="F171" s="11" t="s">
        <v>1399</v>
      </c>
      <c r="G171" s="75" t="s">
        <v>1400</v>
      </c>
      <c r="H171" s="2" t="s">
        <v>434</v>
      </c>
      <c r="I171" s="2"/>
      <c r="J171" s="2"/>
      <c r="K171" s="2">
        <v>1410</v>
      </c>
      <c r="L171" s="2">
        <v>6</v>
      </c>
      <c r="M171" s="2">
        <v>364</v>
      </c>
      <c r="N171" s="2">
        <v>296</v>
      </c>
      <c r="O171" s="2" t="s">
        <v>3275</v>
      </c>
      <c r="P171" s="86"/>
      <c r="Q171" s="86"/>
    </row>
    <row r="172" spans="1:17">
      <c r="A172" s="2"/>
      <c r="B172" s="5"/>
      <c r="C172" s="2"/>
      <c r="D172" s="11" t="s">
        <v>3058</v>
      </c>
      <c r="E172" s="2"/>
      <c r="F172" s="11"/>
      <c r="G172" s="75"/>
      <c r="H172" s="2"/>
      <c r="I172" s="2"/>
      <c r="J172" s="2"/>
      <c r="K172" s="2"/>
      <c r="L172" s="2"/>
      <c r="M172" s="2"/>
      <c r="N172" s="2"/>
      <c r="O172" s="2"/>
      <c r="P172" s="86"/>
      <c r="Q172" s="86"/>
    </row>
    <row r="173" spans="1:17">
      <c r="A173" s="2" t="s">
        <v>1078</v>
      </c>
      <c r="B173" s="5" t="s">
        <v>30</v>
      </c>
      <c r="C173" s="2" t="s">
        <v>3060</v>
      </c>
      <c r="D173" s="2" t="s">
        <v>3428</v>
      </c>
      <c r="E173" s="2" t="s">
        <v>435</v>
      </c>
      <c r="F173" s="11" t="s">
        <v>1401</v>
      </c>
      <c r="G173" s="75" t="s">
        <v>1402</v>
      </c>
      <c r="H173" s="2" t="s">
        <v>436</v>
      </c>
      <c r="I173" s="2"/>
      <c r="J173" s="2"/>
      <c r="K173" s="2">
        <v>1329</v>
      </c>
      <c r="L173" s="2">
        <v>11</v>
      </c>
      <c r="M173" s="2">
        <v>368</v>
      </c>
      <c r="N173" s="2">
        <v>276</v>
      </c>
      <c r="O173" s="2" t="s">
        <v>3280</v>
      </c>
      <c r="P173" s="86"/>
      <c r="Q173" s="86"/>
    </row>
    <row r="174" spans="1:17">
      <c r="A174" s="2"/>
      <c r="B174" s="5"/>
      <c r="C174" s="2"/>
      <c r="D174" s="11" t="s">
        <v>3059</v>
      </c>
      <c r="E174" s="2"/>
      <c r="F174" s="11"/>
      <c r="G174" s="75"/>
      <c r="H174" s="2"/>
      <c r="I174" s="2"/>
      <c r="J174" s="2"/>
      <c r="K174" s="2"/>
      <c r="L174" s="2"/>
      <c r="M174" s="2"/>
      <c r="N174" s="2"/>
      <c r="O174" s="2"/>
      <c r="P174" s="86"/>
      <c r="Q174" s="86"/>
    </row>
    <row r="175" spans="1:17">
      <c r="A175" s="2" t="s">
        <v>1079</v>
      </c>
      <c r="B175" s="5" t="s">
        <v>27</v>
      </c>
      <c r="C175" s="2" t="s">
        <v>325</v>
      </c>
      <c r="D175" s="2" t="s">
        <v>1707</v>
      </c>
      <c r="E175" s="2" t="s">
        <v>438</v>
      </c>
      <c r="F175" s="11" t="s">
        <v>1192</v>
      </c>
      <c r="G175" s="75" t="s">
        <v>1193</v>
      </c>
      <c r="H175" s="2" t="s">
        <v>171</v>
      </c>
      <c r="I175" s="2"/>
      <c r="J175" s="2"/>
      <c r="K175" s="2">
        <v>2045</v>
      </c>
      <c r="L175" s="2">
        <v>9</v>
      </c>
      <c r="M175" s="2">
        <v>540</v>
      </c>
      <c r="N175" s="2">
        <v>406</v>
      </c>
      <c r="O175" s="2" t="s">
        <v>3277</v>
      </c>
      <c r="P175" s="86"/>
      <c r="Q175" s="86"/>
    </row>
    <row r="176" spans="1:17">
      <c r="A176" s="2"/>
      <c r="B176" s="5"/>
      <c r="C176" s="2"/>
      <c r="D176" s="11" t="s">
        <v>437</v>
      </c>
      <c r="E176" s="2"/>
      <c r="F176" s="11" t="s">
        <v>1403</v>
      </c>
      <c r="G176" s="75" t="s">
        <v>1350</v>
      </c>
      <c r="H176" s="2" t="s">
        <v>719</v>
      </c>
      <c r="I176" s="2"/>
      <c r="J176" s="2"/>
      <c r="K176" s="2">
        <v>2035</v>
      </c>
      <c r="L176" s="2">
        <v>14</v>
      </c>
      <c r="M176" s="2">
        <v>543</v>
      </c>
      <c r="N176" s="2">
        <v>410</v>
      </c>
      <c r="O176" s="2"/>
      <c r="P176" s="86"/>
      <c r="Q176" s="86"/>
    </row>
    <row r="177" spans="1:17">
      <c r="A177" s="2" t="s">
        <v>1080</v>
      </c>
      <c r="B177" s="5" t="s">
        <v>27</v>
      </c>
      <c r="C177" s="2" t="s">
        <v>326</v>
      </c>
      <c r="D177" s="2" t="s">
        <v>1708</v>
      </c>
      <c r="E177" s="2" t="s">
        <v>440</v>
      </c>
      <c r="F177" s="11" t="s">
        <v>1404</v>
      </c>
      <c r="G177" s="75" t="s">
        <v>1221</v>
      </c>
      <c r="H177" s="2" t="s">
        <v>441</v>
      </c>
      <c r="I177" s="2"/>
      <c r="J177" s="2"/>
      <c r="K177" s="2">
        <v>1369</v>
      </c>
      <c r="L177" s="2">
        <v>17</v>
      </c>
      <c r="M177" s="2">
        <v>382</v>
      </c>
      <c r="N177" s="2">
        <v>286</v>
      </c>
      <c r="O177" s="2" t="s">
        <v>3277</v>
      </c>
      <c r="P177" s="86"/>
      <c r="Q177" s="86"/>
    </row>
    <row r="178" spans="1:17">
      <c r="A178" s="2"/>
      <c r="B178" s="5"/>
      <c r="C178" s="2"/>
      <c r="D178" s="11" t="s">
        <v>439</v>
      </c>
      <c r="E178" s="2"/>
      <c r="F178" s="11"/>
      <c r="G178" s="75"/>
      <c r="H178" s="2"/>
      <c r="I178" s="2"/>
      <c r="J178" s="2"/>
      <c r="K178" s="2"/>
      <c r="L178" s="2"/>
      <c r="M178" s="2"/>
      <c r="N178" s="2"/>
      <c r="O178" s="2"/>
      <c r="P178" s="86"/>
      <c r="Q178" s="86"/>
    </row>
    <row r="179" spans="1:17">
      <c r="A179" s="2" t="s">
        <v>1081</v>
      </c>
      <c r="B179" s="5" t="s">
        <v>30</v>
      </c>
      <c r="C179" s="2" t="s">
        <v>327</v>
      </c>
      <c r="D179" s="2" t="s">
        <v>1709</v>
      </c>
      <c r="E179" s="2" t="s">
        <v>443</v>
      </c>
      <c r="F179" s="11" t="s">
        <v>1405</v>
      </c>
      <c r="G179" s="75" t="s">
        <v>1406</v>
      </c>
      <c r="H179" s="2" t="s">
        <v>444</v>
      </c>
      <c r="I179" s="2"/>
      <c r="J179" s="2"/>
      <c r="K179" s="2">
        <v>2183</v>
      </c>
      <c r="L179" s="2">
        <v>20</v>
      </c>
      <c r="M179" s="2">
        <v>603</v>
      </c>
      <c r="N179" s="2">
        <v>450</v>
      </c>
      <c r="O179" s="2" t="s">
        <v>3275</v>
      </c>
      <c r="P179" s="97" t="s">
        <v>3153</v>
      </c>
      <c r="Q179" s="97" t="s">
        <v>3204</v>
      </c>
    </row>
    <row r="180" spans="1:17">
      <c r="A180" s="2"/>
      <c r="B180" s="5"/>
      <c r="C180" s="2"/>
      <c r="D180" s="11" t="s">
        <v>442</v>
      </c>
      <c r="E180" s="2"/>
      <c r="F180" s="11"/>
      <c r="G180" s="75"/>
      <c r="H180" s="2"/>
      <c r="I180" s="2"/>
      <c r="J180" s="2"/>
      <c r="K180" s="2"/>
      <c r="L180" s="2"/>
      <c r="M180" s="2"/>
      <c r="N180" s="2"/>
      <c r="O180" s="2"/>
      <c r="P180" s="86"/>
      <c r="Q180" s="86"/>
    </row>
    <row r="181" spans="1:17">
      <c r="G181" s="85"/>
      <c r="P181" s="85"/>
      <c r="Q181" s="85"/>
    </row>
    <row r="182" spans="1:17">
      <c r="A182" s="6" t="s">
        <v>313</v>
      </c>
      <c r="B182" s="7"/>
      <c r="C182" s="8"/>
      <c r="D182" s="8"/>
      <c r="E182" s="8"/>
      <c r="F182" s="8"/>
      <c r="G182" s="84"/>
      <c r="H182" s="8"/>
      <c r="I182" s="8"/>
      <c r="J182" s="8"/>
      <c r="K182" s="8"/>
      <c r="L182" s="8"/>
      <c r="M182" s="8"/>
      <c r="N182" s="8"/>
      <c r="O182" s="8"/>
      <c r="P182" s="84"/>
      <c r="Q182" s="84"/>
    </row>
    <row r="183" spans="1:17">
      <c r="A183" s="2" t="s">
        <v>1082</v>
      </c>
      <c r="B183" s="5" t="s">
        <v>30</v>
      </c>
      <c r="C183" s="2" t="s">
        <v>603</v>
      </c>
      <c r="D183" s="2" t="s">
        <v>1695</v>
      </c>
      <c r="E183" s="2" t="s">
        <v>720</v>
      </c>
      <c r="F183" s="11" t="s">
        <v>1407</v>
      </c>
      <c r="G183" s="75" t="s">
        <v>1408</v>
      </c>
      <c r="H183" s="2" t="s">
        <v>721</v>
      </c>
      <c r="I183" s="2"/>
      <c r="J183" s="2"/>
      <c r="K183" s="2">
        <v>1687</v>
      </c>
      <c r="L183" s="2">
        <v>13</v>
      </c>
      <c r="M183" s="2">
        <v>491</v>
      </c>
      <c r="N183" s="2">
        <v>353</v>
      </c>
      <c r="O183" s="2" t="s">
        <v>3284</v>
      </c>
      <c r="P183" s="86"/>
      <c r="Q183" s="86"/>
    </row>
    <row r="184" spans="1:17">
      <c r="A184" s="2"/>
      <c r="B184" s="5"/>
      <c r="C184" s="2"/>
      <c r="D184" s="11" t="s">
        <v>1055</v>
      </c>
      <c r="E184" s="2"/>
      <c r="F184" s="11" t="s">
        <v>1409</v>
      </c>
      <c r="G184" s="75" t="s">
        <v>1410</v>
      </c>
      <c r="H184" s="2" t="s">
        <v>722</v>
      </c>
      <c r="I184" s="2"/>
      <c r="J184" s="2"/>
      <c r="K184" s="2">
        <v>1653</v>
      </c>
      <c r="L184" s="2">
        <v>13</v>
      </c>
      <c r="M184" s="2">
        <v>458</v>
      </c>
      <c r="N184" s="2">
        <v>343</v>
      </c>
      <c r="O184" s="2"/>
      <c r="P184" s="86"/>
      <c r="Q184" s="86"/>
    </row>
    <row r="185" spans="1:17">
      <c r="A185" s="2" t="s">
        <v>1083</v>
      </c>
      <c r="B185" s="5" t="s">
        <v>30</v>
      </c>
      <c r="C185" s="2" t="s">
        <v>604</v>
      </c>
      <c r="D185" s="2" t="s">
        <v>1696</v>
      </c>
      <c r="E185" s="2" t="s">
        <v>724</v>
      </c>
      <c r="F185" s="11" t="s">
        <v>1411</v>
      </c>
      <c r="G185" s="75" t="s">
        <v>1412</v>
      </c>
      <c r="H185" s="2" t="s">
        <v>725</v>
      </c>
      <c r="I185" s="2"/>
      <c r="J185" s="2"/>
      <c r="K185" s="2">
        <v>1793</v>
      </c>
      <c r="L185" s="2">
        <v>10</v>
      </c>
      <c r="M185" s="2">
        <v>503</v>
      </c>
      <c r="N185" s="2">
        <v>368</v>
      </c>
      <c r="O185" s="2" t="s">
        <v>3280</v>
      </c>
      <c r="P185" s="86"/>
      <c r="Q185" s="86"/>
    </row>
    <row r="186" spans="1:17">
      <c r="A186" s="2"/>
      <c r="B186" s="5"/>
      <c r="C186" s="2"/>
      <c r="D186" s="11" t="s">
        <v>723</v>
      </c>
      <c r="E186" s="2"/>
      <c r="F186" s="11"/>
      <c r="G186" s="75"/>
      <c r="H186" s="2"/>
      <c r="I186" s="2"/>
      <c r="J186" s="2"/>
      <c r="K186" s="2"/>
      <c r="L186" s="2"/>
      <c r="M186" s="2"/>
      <c r="N186" s="2"/>
      <c r="O186" s="2"/>
      <c r="P186" s="86"/>
      <c r="Q186" s="86"/>
    </row>
    <row r="187" spans="1:17">
      <c r="A187" s="2" t="s">
        <v>1084</v>
      </c>
      <c r="B187" s="5" t="s">
        <v>27</v>
      </c>
      <c r="C187" s="2" t="s">
        <v>605</v>
      </c>
      <c r="D187" s="2" t="s">
        <v>1697</v>
      </c>
      <c r="E187" s="2" t="s">
        <v>727</v>
      </c>
      <c r="F187" s="11" t="s">
        <v>1413</v>
      </c>
      <c r="G187" s="75" t="s">
        <v>1414</v>
      </c>
      <c r="H187" s="2" t="s">
        <v>728</v>
      </c>
      <c r="I187" s="2"/>
      <c r="J187" s="2"/>
      <c r="K187" s="2">
        <v>679</v>
      </c>
      <c r="L187" s="2">
        <v>2</v>
      </c>
      <c r="M187" s="2">
        <v>195</v>
      </c>
      <c r="N187" s="2">
        <v>144</v>
      </c>
      <c r="O187" s="2" t="s">
        <v>3277</v>
      </c>
      <c r="P187" s="86"/>
      <c r="Q187" s="86"/>
    </row>
    <row r="188" spans="1:17">
      <c r="A188" s="2"/>
      <c r="B188" s="5"/>
      <c r="C188" s="2"/>
      <c r="D188" s="11" t="s">
        <v>726</v>
      </c>
      <c r="E188" s="2"/>
      <c r="F188" s="11"/>
      <c r="G188" s="75"/>
      <c r="H188" s="2"/>
      <c r="I188" s="2"/>
      <c r="J188" s="2"/>
      <c r="K188" s="2"/>
      <c r="L188" s="2"/>
      <c r="M188" s="2"/>
      <c r="N188" s="2"/>
      <c r="O188" s="2"/>
      <c r="P188" s="86"/>
      <c r="Q188" s="86"/>
    </row>
    <row r="189" spans="1:17">
      <c r="A189" s="2" t="s">
        <v>1085</v>
      </c>
      <c r="B189" s="5" t="s">
        <v>27</v>
      </c>
      <c r="C189" s="2" t="s">
        <v>606</v>
      </c>
      <c r="D189" s="2" t="s">
        <v>1698</v>
      </c>
      <c r="E189" s="2" t="s">
        <v>729</v>
      </c>
      <c r="F189" s="11" t="s">
        <v>1415</v>
      </c>
      <c r="G189" s="75" t="s">
        <v>1221</v>
      </c>
      <c r="H189" s="2" t="s">
        <v>730</v>
      </c>
      <c r="I189" s="2"/>
      <c r="J189" s="2"/>
      <c r="K189" s="2">
        <v>1401</v>
      </c>
      <c r="L189" s="2">
        <v>10</v>
      </c>
      <c r="M189" s="2">
        <v>366</v>
      </c>
      <c r="N189" s="2">
        <v>286</v>
      </c>
      <c r="O189" s="2" t="s">
        <v>3277</v>
      </c>
      <c r="P189" s="86"/>
      <c r="Q189" s="86"/>
    </row>
    <row r="190" spans="1:17">
      <c r="A190" s="2"/>
      <c r="B190" s="5"/>
      <c r="C190" s="2"/>
      <c r="D190" s="11" t="s">
        <v>1092</v>
      </c>
      <c r="E190" s="2"/>
      <c r="F190" s="11"/>
      <c r="G190" s="75"/>
      <c r="H190" s="2"/>
      <c r="I190" s="2"/>
      <c r="J190" s="2"/>
      <c r="K190" s="2"/>
      <c r="L190" s="2"/>
      <c r="M190" s="2"/>
      <c r="N190" s="2"/>
      <c r="O190" s="2"/>
      <c r="P190" s="86"/>
      <c r="Q190" s="86"/>
    </row>
    <row r="191" spans="1:17">
      <c r="A191" s="2" t="s">
        <v>1086</v>
      </c>
      <c r="B191" s="5" t="s">
        <v>27</v>
      </c>
      <c r="C191" s="2" t="s">
        <v>607</v>
      </c>
      <c r="D191" s="2" t="s">
        <v>1699</v>
      </c>
      <c r="E191" s="2" t="s">
        <v>732</v>
      </c>
      <c r="F191" s="11" t="s">
        <v>1416</v>
      </c>
      <c r="G191" s="75" t="s">
        <v>1417</v>
      </c>
      <c r="H191" s="2" t="s">
        <v>733</v>
      </c>
      <c r="I191" s="2"/>
      <c r="J191" s="2"/>
      <c r="K191" s="2">
        <v>924</v>
      </c>
      <c r="L191" s="2">
        <v>9</v>
      </c>
      <c r="M191" s="2">
        <v>262</v>
      </c>
      <c r="N191" s="2">
        <v>183</v>
      </c>
      <c r="O191" s="2" t="s">
        <v>3275</v>
      </c>
      <c r="P191" s="97" t="s">
        <v>3154</v>
      </c>
      <c r="Q191" s="97" t="s">
        <v>3205</v>
      </c>
    </row>
    <row r="192" spans="1:17">
      <c r="A192" s="2"/>
      <c r="B192" s="5"/>
      <c r="C192" s="2"/>
      <c r="D192" s="11" t="s">
        <v>731</v>
      </c>
      <c r="E192" s="2"/>
      <c r="F192" s="11"/>
      <c r="G192" s="75"/>
      <c r="H192" s="2"/>
      <c r="I192" s="2"/>
      <c r="J192" s="2"/>
      <c r="K192" s="2"/>
      <c r="L192" s="2"/>
      <c r="M192" s="2"/>
      <c r="N192" s="2"/>
      <c r="O192" s="2"/>
      <c r="P192" s="86"/>
      <c r="Q192" s="86"/>
    </row>
    <row r="193" spans="1:17">
      <c r="A193" s="2" t="s">
        <v>1088</v>
      </c>
      <c r="B193" s="5" t="s">
        <v>27</v>
      </c>
      <c r="C193" s="2" t="s">
        <v>608</v>
      </c>
      <c r="D193" s="2" t="s">
        <v>1700</v>
      </c>
      <c r="E193" s="2" t="s">
        <v>734</v>
      </c>
      <c r="F193" s="11" t="s">
        <v>1418</v>
      </c>
      <c r="G193" s="75" t="s">
        <v>1419</v>
      </c>
      <c r="H193" s="2" t="s">
        <v>735</v>
      </c>
      <c r="I193" s="2"/>
      <c r="J193" s="2"/>
      <c r="K193" s="2">
        <v>2039</v>
      </c>
      <c r="L193" s="2">
        <v>16</v>
      </c>
      <c r="M193" s="2">
        <v>583</v>
      </c>
      <c r="N193" s="2">
        <v>440</v>
      </c>
      <c r="O193" s="2" t="s">
        <v>3277</v>
      </c>
      <c r="P193" s="86"/>
      <c r="Q193" s="86"/>
    </row>
    <row r="194" spans="1:17">
      <c r="A194" s="2"/>
      <c r="B194" s="5"/>
      <c r="C194" s="2"/>
      <c r="D194" s="11" t="s">
        <v>3431</v>
      </c>
      <c r="E194" s="2"/>
      <c r="F194" s="11"/>
      <c r="G194" s="75"/>
      <c r="H194" s="2"/>
      <c r="I194" s="2"/>
      <c r="J194" s="2"/>
      <c r="K194" s="2"/>
      <c r="L194" s="2"/>
      <c r="M194" s="2"/>
      <c r="N194" s="2"/>
      <c r="O194" s="2"/>
      <c r="P194" s="86"/>
      <c r="Q194" s="86"/>
    </row>
    <row r="195" spans="1:17">
      <c r="A195" s="2" t="s">
        <v>1087</v>
      </c>
      <c r="B195" s="5" t="s">
        <v>30</v>
      </c>
      <c r="C195" s="2" t="s">
        <v>609</v>
      </c>
      <c r="D195" s="2" t="s">
        <v>1701</v>
      </c>
      <c r="E195" s="2" t="s">
        <v>736</v>
      </c>
      <c r="F195" s="11" t="s">
        <v>1420</v>
      </c>
      <c r="G195" s="75" t="s">
        <v>1300</v>
      </c>
      <c r="H195" s="2" t="s">
        <v>737</v>
      </c>
      <c r="I195" s="2"/>
      <c r="J195" s="2"/>
      <c r="K195" s="2">
        <v>1692</v>
      </c>
      <c r="L195" s="2">
        <v>14</v>
      </c>
      <c r="M195" s="2">
        <v>509</v>
      </c>
      <c r="N195" s="2">
        <v>363</v>
      </c>
      <c r="O195" s="2" t="s">
        <v>3284</v>
      </c>
      <c r="P195" s="86"/>
      <c r="Q195" s="86"/>
    </row>
    <row r="196" spans="1:17">
      <c r="A196" s="2"/>
      <c r="B196" s="5"/>
      <c r="C196" s="2"/>
      <c r="D196" s="11" t="s">
        <v>3432</v>
      </c>
      <c r="E196" s="2"/>
      <c r="F196" s="11"/>
      <c r="G196" s="75"/>
      <c r="H196" s="2"/>
      <c r="I196" s="2"/>
      <c r="J196" s="2"/>
      <c r="K196" s="2"/>
      <c r="L196" s="2"/>
      <c r="M196" s="2"/>
      <c r="N196" s="2"/>
      <c r="O196" s="2"/>
      <c r="P196" s="86"/>
      <c r="Q196" s="86"/>
    </row>
    <row r="197" spans="1:17">
      <c r="A197" s="2" t="s">
        <v>1089</v>
      </c>
      <c r="B197" s="5" t="s">
        <v>27</v>
      </c>
      <c r="C197" s="2" t="s">
        <v>610</v>
      </c>
      <c r="D197" s="2" t="s">
        <v>1702</v>
      </c>
      <c r="E197" s="2" t="s">
        <v>739</v>
      </c>
      <c r="F197" s="11" t="s">
        <v>1421</v>
      </c>
      <c r="G197" s="75" t="s">
        <v>1422</v>
      </c>
      <c r="H197" s="2" t="s">
        <v>740</v>
      </c>
      <c r="I197" s="2"/>
      <c r="J197" s="2"/>
      <c r="K197" s="2">
        <v>719</v>
      </c>
      <c r="L197" s="2">
        <v>6</v>
      </c>
      <c r="M197" s="2">
        <v>210</v>
      </c>
      <c r="N197" s="2">
        <v>143</v>
      </c>
      <c r="O197" s="2" t="s">
        <v>3287</v>
      </c>
      <c r="P197" s="86"/>
      <c r="Q197" s="86"/>
    </row>
    <row r="198" spans="1:17">
      <c r="A198" s="2"/>
      <c r="B198" s="5"/>
      <c r="C198" s="2"/>
      <c r="D198" s="11" t="s">
        <v>738</v>
      </c>
      <c r="E198" s="2"/>
      <c r="F198" s="11"/>
      <c r="G198" s="75"/>
      <c r="H198" s="2"/>
      <c r="I198" s="2"/>
      <c r="J198" s="2"/>
      <c r="K198" s="2"/>
      <c r="L198" s="2"/>
      <c r="M198" s="2"/>
      <c r="N198" s="2"/>
      <c r="O198" s="2"/>
      <c r="P198" s="86"/>
      <c r="Q198" s="86"/>
    </row>
    <row r="199" spans="1:17">
      <c r="A199" s="2" t="s">
        <v>1090</v>
      </c>
      <c r="B199" s="5" t="s">
        <v>30</v>
      </c>
      <c r="C199" s="2" t="s">
        <v>611</v>
      </c>
      <c r="D199" s="2" t="s">
        <v>3436</v>
      </c>
      <c r="E199" s="2" t="s">
        <v>741</v>
      </c>
      <c r="F199" s="11" t="s">
        <v>1423</v>
      </c>
      <c r="G199" s="75" t="s">
        <v>1424</v>
      </c>
      <c r="H199" s="2" t="s">
        <v>742</v>
      </c>
      <c r="I199" s="2"/>
      <c r="J199" s="2"/>
      <c r="K199" s="2">
        <v>1384</v>
      </c>
      <c r="L199" s="2">
        <v>6</v>
      </c>
      <c r="M199" s="2">
        <v>374</v>
      </c>
      <c r="N199" s="2">
        <v>282</v>
      </c>
      <c r="O199" s="2" t="s">
        <v>3275</v>
      </c>
      <c r="P199" s="97" t="s">
        <v>3155</v>
      </c>
      <c r="Q199" s="97" t="s">
        <v>3206</v>
      </c>
    </row>
    <row r="200" spans="1:17">
      <c r="A200" s="2"/>
      <c r="B200" s="5"/>
      <c r="C200" s="2"/>
      <c r="D200" s="11" t="s">
        <v>3434</v>
      </c>
      <c r="E200" s="2"/>
      <c r="F200" s="11"/>
      <c r="G200" s="75"/>
      <c r="H200" s="2"/>
      <c r="I200" s="2"/>
      <c r="J200" s="2"/>
      <c r="K200" s="2"/>
      <c r="L200" s="2"/>
      <c r="M200" s="2"/>
      <c r="N200" s="2"/>
      <c r="O200" s="2"/>
      <c r="P200" s="86"/>
      <c r="Q200" s="86"/>
    </row>
    <row r="201" spans="1:17">
      <c r="A201" s="2" t="s">
        <v>1091</v>
      </c>
      <c r="B201" s="5" t="s">
        <v>27</v>
      </c>
      <c r="C201" s="2" t="s">
        <v>164</v>
      </c>
      <c r="D201" s="2" t="s">
        <v>3437</v>
      </c>
      <c r="E201" s="2" t="s">
        <v>167</v>
      </c>
      <c r="F201" s="11" t="s">
        <v>1190</v>
      </c>
      <c r="G201" s="75" t="s">
        <v>1191</v>
      </c>
      <c r="H201" s="89" t="s">
        <v>170</v>
      </c>
      <c r="I201" s="2"/>
      <c r="J201" s="2"/>
      <c r="K201" s="2">
        <v>1489</v>
      </c>
      <c r="L201" s="2">
        <v>9</v>
      </c>
      <c r="M201" s="2">
        <v>398</v>
      </c>
      <c r="N201" s="2">
        <v>299</v>
      </c>
      <c r="O201" s="2" t="s">
        <v>3276</v>
      </c>
      <c r="P201" s="86"/>
      <c r="Q201" s="86"/>
    </row>
    <row r="202" spans="1:17">
      <c r="A202" s="2"/>
      <c r="B202" s="5"/>
      <c r="C202" s="2"/>
      <c r="D202" s="11" t="s">
        <v>3435</v>
      </c>
      <c r="E202" s="2" t="s">
        <v>168</v>
      </c>
      <c r="F202" s="11" t="s">
        <v>1192</v>
      </c>
      <c r="G202" s="75" t="s">
        <v>1193</v>
      </c>
      <c r="H202" s="2" t="s">
        <v>171</v>
      </c>
      <c r="I202" s="2"/>
      <c r="J202" s="2"/>
      <c r="K202" s="2">
        <v>2045</v>
      </c>
      <c r="L202" s="2">
        <v>9</v>
      </c>
      <c r="M202" s="2">
        <v>540</v>
      </c>
      <c r="N202" s="2">
        <v>406</v>
      </c>
      <c r="O202" s="2"/>
      <c r="P202" s="86"/>
      <c r="Q202" s="86"/>
    </row>
    <row r="203" spans="1:17">
      <c r="A203" s="2"/>
      <c r="B203" s="5"/>
      <c r="C203" s="2"/>
      <c r="D203" s="2"/>
      <c r="E203" s="2" t="s">
        <v>169</v>
      </c>
      <c r="F203" s="11" t="s">
        <v>1194</v>
      </c>
      <c r="G203" s="75" t="s">
        <v>1195</v>
      </c>
      <c r="H203" s="2" t="s">
        <v>172</v>
      </c>
      <c r="I203" s="2"/>
      <c r="J203" s="2"/>
      <c r="K203" s="2">
        <v>1880</v>
      </c>
      <c r="L203" s="2">
        <v>17</v>
      </c>
      <c r="M203" s="2">
        <v>509</v>
      </c>
      <c r="N203" s="2">
        <v>387</v>
      </c>
      <c r="O203" s="2"/>
      <c r="P203" s="86"/>
      <c r="Q203" s="86"/>
    </row>
    <row r="204" spans="1:17">
      <c r="G204" s="85"/>
    </row>
  </sheetData>
  <mergeCells count="1">
    <mergeCell ref="P1:Q1"/>
  </mergeCells>
  <hyperlinks>
    <hyperlink ref="F11" r:id="rId1"/>
    <hyperlink ref="G11" r:id="rId2"/>
    <hyperlink ref="F12" r:id="rId3"/>
    <hyperlink ref="G12" r:id="rId4"/>
    <hyperlink ref="F13" r:id="rId5"/>
    <hyperlink ref="G13" r:id="rId6"/>
    <hyperlink ref="F16" r:id="rId7"/>
    <hyperlink ref="G16" r:id="rId8"/>
    <hyperlink ref="F17" r:id="rId9"/>
    <hyperlink ref="G17" r:id="rId10"/>
    <hyperlink ref="F24" r:id="rId11"/>
    <hyperlink ref="G24" r:id="rId12"/>
    <hyperlink ref="F25" r:id="rId13"/>
    <hyperlink ref="G25" r:id="rId14"/>
    <hyperlink ref="F26" r:id="rId15"/>
    <hyperlink ref="G26" r:id="rId16"/>
    <hyperlink ref="F28" r:id="rId17"/>
    <hyperlink ref="G28" r:id="rId18"/>
    <hyperlink ref="F34" r:id="rId19"/>
    <hyperlink ref="G34" r:id="rId20"/>
    <hyperlink ref="F35" r:id="rId21"/>
    <hyperlink ref="G35" r:id="rId22"/>
    <hyperlink ref="F36" r:id="rId23"/>
    <hyperlink ref="G36" r:id="rId24"/>
    <hyperlink ref="F37" r:id="rId25"/>
    <hyperlink ref="G37" r:id="rId26"/>
    <hyperlink ref="F38" r:id="rId27"/>
    <hyperlink ref="G38" r:id="rId28"/>
    <hyperlink ref="F39" r:id="rId29"/>
    <hyperlink ref="G39" r:id="rId30"/>
    <hyperlink ref="F40" r:id="rId31"/>
    <hyperlink ref="G40" r:id="rId32"/>
    <hyperlink ref="F42" r:id="rId33"/>
    <hyperlink ref="G42" r:id="rId34"/>
    <hyperlink ref="F43" r:id="rId35"/>
    <hyperlink ref="G43" r:id="rId36"/>
    <hyperlink ref="F46" r:id="rId37"/>
    <hyperlink ref="G46" r:id="rId38"/>
    <hyperlink ref="F48" r:id="rId39"/>
    <hyperlink ref="G48" r:id="rId40"/>
    <hyperlink ref="F50" r:id="rId41"/>
    <hyperlink ref="G50" r:id="rId42"/>
    <hyperlink ref="F52" r:id="rId43"/>
    <hyperlink ref="G52" r:id="rId44"/>
    <hyperlink ref="F54" r:id="rId45"/>
    <hyperlink ref="G54" r:id="rId46"/>
    <hyperlink ref="F55" r:id="rId47"/>
    <hyperlink ref="G55" r:id="rId48"/>
    <hyperlink ref="F56" r:id="rId49"/>
    <hyperlink ref="G56" r:id="rId50"/>
    <hyperlink ref="F94" r:id="rId51"/>
    <hyperlink ref="G94" r:id="rId52"/>
    <hyperlink ref="F106" r:id="rId53"/>
    <hyperlink ref="G106" r:id="rId54"/>
    <hyperlink ref="F108" r:id="rId55"/>
    <hyperlink ref="G108" r:id="rId56"/>
    <hyperlink ref="F109" r:id="rId57"/>
    <hyperlink ref="G109" r:id="rId58"/>
    <hyperlink ref="F132" r:id="rId59"/>
    <hyperlink ref="G132" r:id="rId60"/>
    <hyperlink ref="F134" r:id="rId61"/>
    <hyperlink ref="G134" r:id="rId62"/>
    <hyperlink ref="F135" r:id="rId63"/>
    <hyperlink ref="G135" r:id="rId64"/>
    <hyperlink ref="F138" r:id="rId65"/>
    <hyperlink ref="G138" r:id="rId66"/>
    <hyperlink ref="F20" r:id="rId67"/>
    <hyperlink ref="G20" r:id="rId68"/>
    <hyperlink ref="F64" r:id="rId69"/>
    <hyperlink ref="G64" r:id="rId70"/>
    <hyperlink ref="F66" r:id="rId71"/>
    <hyperlink ref="G66" r:id="rId72"/>
    <hyperlink ref="F68" r:id="rId73"/>
    <hyperlink ref="G68" r:id="rId74"/>
    <hyperlink ref="F69" r:id="rId75"/>
    <hyperlink ref="G69" r:id="rId76"/>
    <hyperlink ref="F72" r:id="rId77"/>
    <hyperlink ref="G72" r:id="rId78"/>
    <hyperlink ref="F80" r:id="rId79"/>
    <hyperlink ref="G80" r:id="rId80"/>
    <hyperlink ref="F74" r:id="rId81"/>
    <hyperlink ref="G74" r:id="rId82"/>
    <hyperlink ref="F76" r:id="rId83"/>
    <hyperlink ref="G76" r:id="rId84"/>
    <hyperlink ref="F78" r:id="rId85"/>
    <hyperlink ref="G78" r:id="rId86"/>
    <hyperlink ref="F84" r:id="rId87"/>
    <hyperlink ref="G84" r:id="rId88"/>
    <hyperlink ref="F86" r:id="rId89"/>
    <hyperlink ref="G86" r:id="rId90"/>
    <hyperlink ref="F88" r:id="rId91"/>
    <hyperlink ref="G88" r:id="rId92"/>
    <hyperlink ref="F90" r:id="rId93"/>
    <hyperlink ref="G90" r:id="rId94"/>
    <hyperlink ref="F114" r:id="rId95"/>
    <hyperlink ref="G114" r:id="rId96"/>
    <hyperlink ref="F112" r:id="rId97"/>
    <hyperlink ref="G112" r:id="rId98"/>
    <hyperlink ref="F5" r:id="rId99"/>
    <hyperlink ref="G5" r:id="rId100"/>
    <hyperlink ref="F7" r:id="rId101"/>
    <hyperlink ref="G7" r:id="rId102"/>
    <hyperlink ref="F98" r:id="rId103"/>
    <hyperlink ref="G98" r:id="rId104"/>
    <hyperlink ref="F119" r:id="rId105"/>
    <hyperlink ref="G119" r:id="rId106"/>
    <hyperlink ref="F120" r:id="rId107"/>
    <hyperlink ref="G120" r:id="rId108"/>
    <hyperlink ref="F121" r:id="rId109"/>
    <hyperlink ref="G121" r:id="rId110"/>
    <hyperlink ref="F122" r:id="rId111"/>
    <hyperlink ref="G122" r:id="rId112"/>
    <hyperlink ref="F123" r:id="rId113"/>
    <hyperlink ref="G123" r:id="rId114"/>
    <hyperlink ref="F124" r:id="rId115"/>
    <hyperlink ref="G124" r:id="rId116"/>
    <hyperlink ref="F126" r:id="rId117"/>
    <hyperlink ref="G126" r:id="rId118"/>
    <hyperlink ref="F128" r:id="rId119"/>
    <hyperlink ref="G128" r:id="rId120"/>
    <hyperlink ref="F129" r:id="rId121"/>
    <hyperlink ref="G129" r:id="rId122"/>
    <hyperlink ref="F147" r:id="rId123"/>
    <hyperlink ref="G147" r:id="rId124"/>
    <hyperlink ref="F151" r:id="rId125"/>
    <hyperlink ref="G151" r:id="rId126"/>
    <hyperlink ref="F152" r:id="rId127"/>
    <hyperlink ref="G152" r:id="rId128"/>
    <hyperlink ref="F153" r:id="rId129"/>
    <hyperlink ref="G153" r:id="rId130"/>
    <hyperlink ref="F155" r:id="rId131"/>
    <hyperlink ref="G155" r:id="rId132"/>
    <hyperlink ref="F157" r:id="rId133"/>
    <hyperlink ref="G157" r:id="rId134"/>
    <hyperlink ref="F159" r:id="rId135"/>
    <hyperlink ref="G159" r:id="rId136"/>
    <hyperlink ref="F161" r:id="rId137"/>
    <hyperlink ref="G161" r:id="rId138"/>
    <hyperlink ref="F163" r:id="rId139"/>
    <hyperlink ref="G163" r:id="rId140"/>
    <hyperlink ref="F165" r:id="rId141"/>
    <hyperlink ref="G165" r:id="rId142"/>
    <hyperlink ref="F167" r:id="rId143"/>
    <hyperlink ref="G167" r:id="rId144"/>
    <hyperlink ref="F171" r:id="rId145"/>
    <hyperlink ref="G171" r:id="rId146"/>
    <hyperlink ref="F173" r:id="rId147"/>
    <hyperlink ref="G173" r:id="rId148"/>
    <hyperlink ref="F175" r:id="rId149"/>
    <hyperlink ref="G175" r:id="rId150"/>
    <hyperlink ref="F176" r:id="rId151"/>
    <hyperlink ref="G176" r:id="rId152"/>
    <hyperlink ref="F177" r:id="rId153"/>
    <hyperlink ref="G177" r:id="rId154"/>
    <hyperlink ref="F179" r:id="rId155"/>
    <hyperlink ref="G179" r:id="rId156"/>
    <hyperlink ref="F202" r:id="rId157"/>
    <hyperlink ref="G202" r:id="rId158"/>
    <hyperlink ref="F183" r:id="rId159"/>
    <hyperlink ref="G183" r:id="rId160"/>
    <hyperlink ref="F184" r:id="rId161"/>
    <hyperlink ref="G184" r:id="rId162"/>
    <hyperlink ref="F185" r:id="rId163"/>
    <hyperlink ref="G185" r:id="rId164"/>
    <hyperlink ref="F187" r:id="rId165"/>
    <hyperlink ref="G187" r:id="rId166"/>
    <hyperlink ref="F189" r:id="rId167"/>
    <hyperlink ref="G189" r:id="rId168"/>
    <hyperlink ref="F191" r:id="rId169"/>
    <hyperlink ref="G191" r:id="rId170"/>
    <hyperlink ref="F193" r:id="rId171"/>
    <hyperlink ref="G193" r:id="rId172"/>
    <hyperlink ref="F195" r:id="rId173"/>
    <hyperlink ref="G195" r:id="rId174"/>
    <hyperlink ref="F197" r:id="rId175"/>
    <hyperlink ref="G197" r:id="rId176"/>
    <hyperlink ref="F199" r:id="rId177"/>
    <hyperlink ref="G199" r:id="rId178"/>
    <hyperlink ref="F201" r:id="rId179"/>
    <hyperlink ref="G201" r:id="rId180"/>
    <hyperlink ref="F203" r:id="rId181"/>
    <hyperlink ref="G203" r:id="rId182"/>
    <hyperlink ref="D6" r:id="rId183"/>
    <hyperlink ref="D8" r:id="rId184"/>
    <hyperlink ref="D12" r:id="rId185"/>
    <hyperlink ref="D17" r:id="rId186"/>
    <hyperlink ref="D21" r:id="rId187"/>
    <hyperlink ref="D25" r:id="rId188"/>
    <hyperlink ref="D27" r:id="rId189" display="1 (S)-2-acetolactate + 1 NADPH + 1 H+ = 1 2,3-dihydroxy-3-methylbutanoate + 1 NADP+"/>
    <hyperlink ref="D29" r:id="rId190" display="1 2,3-dihydroxy-3-methylbutanoate = 1 2-oxoisovalerate + 1 H2O"/>
    <hyperlink ref="D31" r:id="rId191" display="1 2-oxoisovalerate + 1 L-glutamate = 1 L-valine + 1 2-oxoglutarate"/>
    <hyperlink ref="D35" r:id="rId192" display="1 2-oxoisovalerate + 1 acetyl-CoA + 1 H2O = 1 (2S)-2-isopropylmalate + 1 coenzyme_A + 1 H+"/>
    <hyperlink ref="D37" r:id="rId193"/>
    <hyperlink ref="D39" r:id="rId194"/>
    <hyperlink ref="D41" r:id="rId195" display="1 (2R,3S)-3-isopropylmalate + 1 NAD+ = 1 (2S)-2-isopropyl-3-oxosuccinate + 1 NADH + 1 H+"/>
    <hyperlink ref="D43" r:id="rId196"/>
    <hyperlink ref="D47" r:id="rId197"/>
    <hyperlink ref="D49" r:id="rId198"/>
    <hyperlink ref="D51" r:id="rId199"/>
    <hyperlink ref="D53" r:id="rId200"/>
    <hyperlink ref="D55" r:id="rId201"/>
    <hyperlink ref="D60" r:id="rId202" display="1 L-threonine = 1 2-oxobutanoate + 1 ammonia + 1 H+"/>
    <hyperlink ref="D62" r:id="rId203" display="1 pyruvate + 1 2-oxobutanoate + 1 H+ = 1 2-aceto-2-hydroxy-butanoate + 1 CO2"/>
    <hyperlink ref="D65" r:id="rId204" display="1 2-aceto-2-hydroxy-butanoate + 1 NADPH + 1 H+ = 1 2,3-dihydroxy-3-methylvalerate + 1 NADP+"/>
    <hyperlink ref="D67" r:id="rId205" display="1-2,3-dihydroxy-3-methylvalerate = 1 2-keto-3-methyl-valerate + 1 H2O"/>
    <hyperlink ref="D69" r:id="rId206" display="1 L-glutamate + 1 2-keto-3-methyl-valerate = 1 L-isoleucine + 1 2-oxoglutarate"/>
    <hyperlink ref="D73" r:id="rId207"/>
    <hyperlink ref="D75" r:id="rId208"/>
    <hyperlink ref="D77" r:id="rId209"/>
    <hyperlink ref="D79" r:id="rId210"/>
    <hyperlink ref="D81" r:id="rId211"/>
    <hyperlink ref="D83" r:id="rId212"/>
    <hyperlink ref="D85" r:id="rId213" display="2 ATP + 1 L-glutamine + 1 bicarbonate + 1 H2O = 1 L-glutamate + 2 ADP + 1 phosphate + 1 carbamoyl-phosphate + 2 H+"/>
    <hyperlink ref="D87" r:id="rId214"/>
    <hyperlink ref="D89" r:id="rId215"/>
    <hyperlink ref="D91" r:id="rId216"/>
    <hyperlink ref="D95" r:id="rId217"/>
    <hyperlink ref="D99" r:id="rId218"/>
    <hyperlink ref="D101" r:id="rId219"/>
    <hyperlink ref="D103" r:id="rId220"/>
    <hyperlink ref="D107" r:id="rId221"/>
    <hyperlink ref="D109" r:id="rId222"/>
    <hyperlink ref="D113" r:id="rId223"/>
    <hyperlink ref="D115" r:id="rId224"/>
    <hyperlink ref="D120" r:id="rId225"/>
    <hyperlink ref="D123" r:id="rId226" display="1 anthranilate + 1 5-phospho-a-D-ribose_1-diphosphate = 1 N-(5'-phosphoribosyl)-anthranilate + 1 diphosphate"/>
    <hyperlink ref="D125" r:id="rId227" display="1 N-(5'-phosphoribosyl)-anthranilate = 1 1-(o-carboxyphenylamino)-1'-deoxyribulose-5'-phosphate"/>
    <hyperlink ref="D127" r:id="rId228" display="1 1-(o-carboxyphenylamino)-1'-deoxyribulose-5'-phosphate + 1 H+ = 1 (1S,2R)-1-C-(indol-3-yl)glycerol_3-phosphate + 1 CO2 + 1 H2O"/>
    <hyperlink ref="D129" r:id="rId229" display="1 (1S,2R)-1-C-(indol-3-yl)glycerol_3-phosphate + 1 L-serine = 1 L-tryptophan + 1 D-glyceraldehyde-3-phosphate + 1 H2O"/>
    <hyperlink ref="D133" r:id="rId230" display="1 L-glutamate + 1 ATP = 1 L-glutamate-5-phosphate + 1 ADP"/>
    <hyperlink ref="D135" r:id="rId231" display="1 L-glutamate-5-phosphate + 1 NADPH + 1 H+ = 1 L-glutamate_gamma-semialdehyde + 1 phosphate + NADP+"/>
    <hyperlink ref="D137" r:id="rId232" display="1 L-glutamate_gamma-semialdehyde = 1 (S)-1-pyrroline-5-carboxylate + 1 H2O + 1 H+"/>
    <hyperlink ref="D139" r:id="rId233"/>
    <hyperlink ref="D144" r:id="rId234"/>
    <hyperlink ref="D146" r:id="rId235" display="1 L-cystathionine + 1 H2O = 1 ammonia + 1 pyruvate + 1 L-homocysteine + 1 H+"/>
    <hyperlink ref="D148" r:id="rId236"/>
    <hyperlink ref="D152" r:id="rId237" display="1 ATP + 1 5-phospho-a-D-ribose_1-diphosphate = 1 phosphoribosyl-ATP + 1 diphosphate"/>
    <hyperlink ref="D154" r:id="rId238" display="1 phosphoribosyl-ATP + 1 H2O = 1 1-(5-phospho-D-ribosyl)-AMP + 1 diphosphate + 1 H+"/>
    <hyperlink ref="D156" r:id="rId239" display="1 1-(5-phospho-D-ribosyl)-AMP + 1 H2O = 1 1-(5-phosphoribosyl)-5-[(5-phosphoribosylamino)methylideneamino]imidazole-4-carboxamide"/>
    <hyperlink ref="D158" r:id="rId240" display="1 1-(5-phosphoribosyl)-5-[(5-phoshoribosylamino)methylideneamino]imidazole-4-carboxamide = 1 phosphoribulosylformimino-AICAR-P"/>
    <hyperlink ref="D160" r:id="rId241"/>
    <hyperlink ref="D162" r:id="rId242"/>
    <hyperlink ref="D164" r:id="rId243"/>
    <hyperlink ref="D166" r:id="rId244"/>
    <hyperlink ref="D168" r:id="rId245" display="1 histidinol + 1 NAD+ = 1 histidinal + 1 NADH + 1 H+"/>
    <hyperlink ref="D176" r:id="rId246"/>
    <hyperlink ref="D178" r:id="rId247"/>
    <hyperlink ref="D180" r:id="rId248"/>
    <hyperlink ref="D184" r:id="rId249"/>
    <hyperlink ref="D186" r:id="rId250"/>
    <hyperlink ref="D188" r:id="rId251"/>
    <hyperlink ref="D190" r:id="rId252"/>
    <hyperlink ref="D192" r:id="rId253"/>
    <hyperlink ref="D194" r:id="rId254" display="1 shikimate-3-phosphate + 1 phosphoenolpyruvate = 1 5-enolpyruvyl-shikimate-3-phosphate + 1 phosphate"/>
    <hyperlink ref="D196" r:id="rId255" display="1 5-enolpyruvyl-shikimate-3-phosphate = 1 phosphate + 1 chorismate"/>
    <hyperlink ref="D198" r:id="rId256"/>
    <hyperlink ref="D200" r:id="rId257" display="1 prephenate + 1 H+ = 1 keto-phenylpyruvate + 1 CO2 + 1 H2O"/>
    <hyperlink ref="D202" r:id="rId258" display="1 keto-phenylpyruvate + 1 L-glutamate = 1 L-phenylalanine + 1 2-oxoglutarate"/>
    <hyperlink ref="D172" r:id="rId259"/>
    <hyperlink ref="D174" r:id="rId260"/>
    <hyperlink ref="F31" r:id="rId261"/>
    <hyperlink ref="G31" r:id="rId262"/>
    <hyperlink ref="F30" r:id="rId263"/>
    <hyperlink ref="G30" r:id="rId264"/>
    <hyperlink ref="F63" r:id="rId265"/>
    <hyperlink ref="G63" r:id="rId266"/>
    <hyperlink ref="F61" r:id="rId267"/>
    <hyperlink ref="G61" r:id="rId268"/>
    <hyperlink ref="F62" r:id="rId269"/>
    <hyperlink ref="G62" r:id="rId270"/>
    <hyperlink ref="F85" r:id="rId271"/>
    <hyperlink ref="G85" r:id="rId272"/>
    <hyperlink ref="F115" r:id="rId273"/>
    <hyperlink ref="G115" r:id="rId274"/>
    <hyperlink ref="F116" r:id="rId275"/>
    <hyperlink ref="G116" r:id="rId276"/>
    <hyperlink ref="F139" r:id="rId277"/>
    <hyperlink ref="G139" r:id="rId278"/>
  </hyperlinks>
  <pageMargins left="0.7" right="0.7" top="0.75" bottom="0.75" header="0.3" footer="0.3"/>
  <pageSetup orientation="portrait" r:id="rId27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7"/>
  <sheetViews>
    <sheetView zoomScale="90" zoomScaleNormal="90" workbookViewId="0">
      <selection activeCell="L30" sqref="L30"/>
    </sheetView>
  </sheetViews>
  <sheetFormatPr defaultRowHeight="15"/>
  <cols>
    <col min="1" max="1" width="15.85546875" customWidth="1"/>
    <col min="2" max="2" width="12.140625" bestFit="1" customWidth="1"/>
    <col min="3" max="3" width="30.7109375" customWidth="1"/>
    <col min="6" max="6" width="14.5703125" bestFit="1" customWidth="1"/>
    <col min="7" max="7" width="12.7109375" bestFit="1" customWidth="1"/>
    <col min="12" max="12" width="13.42578125" bestFit="1" customWidth="1"/>
  </cols>
  <sheetData>
    <row r="1" spans="1:17">
      <c r="A1" s="1" t="s">
        <v>3344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>
      <c r="A2" s="3" t="s">
        <v>0</v>
      </c>
      <c r="B2" s="3" t="s">
        <v>1</v>
      </c>
      <c r="C2" s="1" t="s">
        <v>2</v>
      </c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4" spans="1:17">
      <c r="A4" s="6" t="s">
        <v>3342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17">
      <c r="A5" s="2" t="s">
        <v>957</v>
      </c>
      <c r="B5" s="5" t="s">
        <v>30</v>
      </c>
      <c r="C5" s="12" t="str">
        <f>CONCATENATE(C7,D7,N6,E7,F7,N6,G7,H7,N6,I7,J7,N6,K7,L7,N6,D8,N6,E8,N6,M7,N7,O6,O7,N6,F8,N6,G8,N6,H8)</f>
        <v>0.05793 prtn + 0.001299 DNA + 0.05164 RNA + 0.2191 lip + 0.01233 glycg + 0 ATP + 0 H2O + 0.01232 chl = 1 biom + 0 ADP + 0 p + 0 H+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>
      <c r="A6" s="2"/>
      <c r="B6" s="5"/>
      <c r="C6" s="12" t="s">
        <v>3771</v>
      </c>
      <c r="D6" s="2"/>
      <c r="E6" s="2"/>
      <c r="F6" s="2"/>
      <c r="G6" s="2"/>
      <c r="H6" s="2"/>
      <c r="I6" s="2"/>
      <c r="J6" s="2"/>
      <c r="K6" s="2"/>
      <c r="L6" s="2"/>
      <c r="M6" s="46"/>
      <c r="N6" s="46" t="s">
        <v>3878</v>
      </c>
      <c r="O6" s="46" t="s">
        <v>3879</v>
      </c>
      <c r="P6" s="2" t="s">
        <v>2898</v>
      </c>
      <c r="Q6" s="2"/>
    </row>
    <row r="7" spans="1:17" s="118" customFormat="1">
      <c r="A7" s="2"/>
      <c r="B7" s="5"/>
      <c r="C7" s="12">
        <v>5.7930000000000002E-2</v>
      </c>
      <c r="D7" s="2" t="s">
        <v>3871</v>
      </c>
      <c r="E7" s="2">
        <v>1.299E-3</v>
      </c>
      <c r="F7" s="2" t="s">
        <v>3872</v>
      </c>
      <c r="G7" s="2">
        <v>5.1639999999999998E-2</v>
      </c>
      <c r="H7" s="2" t="s">
        <v>3873</v>
      </c>
      <c r="I7" s="2">
        <v>0.21909999999999999</v>
      </c>
      <c r="J7" s="2" t="s">
        <v>3874</v>
      </c>
      <c r="K7" s="2">
        <v>1.2330000000000001E-2</v>
      </c>
      <c r="L7" s="2" t="s">
        <v>3875</v>
      </c>
      <c r="M7" s="2">
        <v>1.2319999999999999E-2</v>
      </c>
      <c r="N7" s="2" t="s">
        <v>3876</v>
      </c>
      <c r="O7" s="2" t="s">
        <v>3877</v>
      </c>
      <c r="P7" s="2"/>
      <c r="Q7" s="2"/>
    </row>
    <row r="8" spans="1:17">
      <c r="B8" s="4"/>
      <c r="D8" s="118" t="s">
        <v>3885</v>
      </c>
      <c r="E8" s="118" t="s">
        <v>3886</v>
      </c>
      <c r="F8" s="118" t="s">
        <v>3887</v>
      </c>
      <c r="G8" s="45" t="s">
        <v>3888</v>
      </c>
      <c r="H8" s="118" t="s">
        <v>3889</v>
      </c>
    </row>
    <row r="9" spans="1:17" s="118" customFormat="1">
      <c r="B9" s="4"/>
    </row>
    <row r="10" spans="1:17">
      <c r="A10" s="2" t="s">
        <v>602</v>
      </c>
      <c r="B10" s="5" t="s">
        <v>30</v>
      </c>
      <c r="C10" s="12" t="s">
        <v>2894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1:17">
      <c r="A11" s="12"/>
      <c r="B11" s="5"/>
      <c r="C11" s="12" t="s">
        <v>2743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17">
      <c r="A12" s="9"/>
      <c r="B12" s="4"/>
    </row>
    <row r="13" spans="1:17">
      <c r="A13" s="2" t="s">
        <v>600</v>
      </c>
      <c r="B13" s="5" t="s">
        <v>30</v>
      </c>
      <c r="C13" s="2" t="s">
        <v>2893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</row>
    <row r="14" spans="1:17">
      <c r="A14" s="12"/>
      <c r="B14" s="5"/>
      <c r="C14" s="2" t="s">
        <v>2852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7">
      <c r="A15" s="9"/>
      <c r="B15" s="4"/>
    </row>
    <row r="16" spans="1:17">
      <c r="A16" s="2" t="s">
        <v>958</v>
      </c>
      <c r="B16" s="5" t="s">
        <v>30</v>
      </c>
      <c r="C16" s="17" t="s">
        <v>3769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>
      <c r="A17" s="12"/>
      <c r="B17" s="5"/>
      <c r="C17" s="17" t="s">
        <v>3770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1:17">
      <c r="A18" s="9"/>
      <c r="B18" s="4"/>
    </row>
    <row r="19" spans="1:17">
      <c r="A19" s="2" t="s">
        <v>959</v>
      </c>
      <c r="B19" s="5" t="s">
        <v>30</v>
      </c>
      <c r="C19" s="2" t="s">
        <v>3449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</row>
    <row r="20" spans="1:17">
      <c r="A20" s="12"/>
      <c r="B20" s="2"/>
      <c r="C20" s="2" t="s">
        <v>3448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</row>
    <row r="21" spans="1:17">
      <c r="B21" s="4"/>
    </row>
    <row r="22" spans="1:17">
      <c r="A22" s="2" t="s">
        <v>601</v>
      </c>
      <c r="B22" s="5" t="s">
        <v>30</v>
      </c>
      <c r="C22" s="2" t="s">
        <v>2892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1:17">
      <c r="A23" s="12"/>
      <c r="B23" s="5"/>
      <c r="C23" s="2" t="s">
        <v>2875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</row>
    <row r="25" spans="1:17">
      <c r="A25" s="12" t="s">
        <v>2900</v>
      </c>
      <c r="B25" s="5" t="s">
        <v>30</v>
      </c>
      <c r="C25" s="2" t="s">
        <v>2901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</row>
    <row r="26" spans="1:17">
      <c r="A26" s="2"/>
      <c r="B26" s="5"/>
      <c r="C26" s="2" t="s">
        <v>3341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</row>
    <row r="29" spans="1:17">
      <c r="B29" s="36"/>
      <c r="C29" s="26"/>
    </row>
    <row r="30" spans="1:17">
      <c r="C30" s="26"/>
    </row>
    <row r="31" spans="1:17">
      <c r="C31" s="26"/>
    </row>
    <row r="32" spans="1:17">
      <c r="B32" s="36"/>
      <c r="C32" s="26"/>
    </row>
    <row r="33" spans="3:3">
      <c r="C33" s="26"/>
    </row>
    <row r="34" spans="3:3">
      <c r="C34" s="26"/>
    </row>
    <row r="35" spans="3:3">
      <c r="C35" s="26"/>
    </row>
    <row r="36" spans="3:3">
      <c r="C36" s="26"/>
    </row>
    <row r="37" spans="3:3">
      <c r="C37" s="26"/>
    </row>
    <row r="38" spans="3:3">
      <c r="C38" s="26"/>
    </row>
    <row r="39" spans="3:3">
      <c r="C39" s="26"/>
    </row>
    <row r="40" spans="3:3">
      <c r="C40" s="26"/>
    </row>
    <row r="41" spans="3:3">
      <c r="C41" s="26"/>
    </row>
    <row r="42" spans="3:3">
      <c r="C42" s="26"/>
    </row>
    <row r="43" spans="3:3">
      <c r="C43" s="26"/>
    </row>
    <row r="44" spans="3:3">
      <c r="C44" s="26"/>
    </row>
    <row r="45" spans="3:3">
      <c r="C45" s="26"/>
    </row>
    <row r="46" spans="3:3">
      <c r="C46" s="26"/>
    </row>
    <row r="47" spans="3:3">
      <c r="C47" s="26"/>
    </row>
    <row r="48" spans="3:3">
      <c r="C48" s="26"/>
    </row>
    <row r="49" spans="2:3">
      <c r="C49" s="26"/>
    </row>
    <row r="50" spans="2:3">
      <c r="C50" s="26"/>
    </row>
    <row r="51" spans="2:3">
      <c r="C51" s="26"/>
    </row>
    <row r="52" spans="2:3">
      <c r="C52" s="26"/>
    </row>
    <row r="53" spans="2:3">
      <c r="C53" s="26"/>
    </row>
    <row r="54" spans="2:3">
      <c r="C54" s="26"/>
    </row>
    <row r="55" spans="2:3">
      <c r="C55" s="26"/>
    </row>
    <row r="56" spans="2:3">
      <c r="C56" s="26"/>
    </row>
    <row r="57" spans="2:3">
      <c r="C57" s="26"/>
    </row>
    <row r="58" spans="2:3">
      <c r="C58" s="26"/>
    </row>
    <row r="59" spans="2:3">
      <c r="C59" s="26"/>
    </row>
    <row r="60" spans="2:3">
      <c r="B60" s="36"/>
      <c r="C60" s="26"/>
    </row>
    <row r="61" spans="2:3">
      <c r="C61" s="26"/>
    </row>
    <row r="62" spans="2:3">
      <c r="C62" s="26"/>
    </row>
    <row r="63" spans="2:3">
      <c r="C63" s="26"/>
    </row>
    <row r="64" spans="2:3">
      <c r="C64" s="26"/>
    </row>
    <row r="65" spans="3:3">
      <c r="C65" s="26"/>
    </row>
    <row r="66" spans="3:3">
      <c r="C66" s="26"/>
    </row>
    <row r="67" spans="3:3">
      <c r="C67" s="26"/>
    </row>
    <row r="68" spans="3:3">
      <c r="C68" s="26"/>
    </row>
    <row r="69" spans="3:3">
      <c r="C69" s="26"/>
    </row>
    <row r="70" spans="3:3">
      <c r="C70" s="26"/>
    </row>
    <row r="71" spans="3:3">
      <c r="C71" s="26"/>
    </row>
    <row r="72" spans="3:3">
      <c r="C72" s="26"/>
    </row>
    <row r="73" spans="3:3">
      <c r="C73" s="26"/>
    </row>
    <row r="74" spans="3:3">
      <c r="C74" s="26"/>
    </row>
    <row r="75" spans="3:3">
      <c r="C75" s="26"/>
    </row>
    <row r="76" spans="3:3">
      <c r="C76" s="26"/>
    </row>
    <row r="77" spans="3:3">
      <c r="C77" s="26"/>
    </row>
    <row r="78" spans="3:3">
      <c r="C78" s="26"/>
    </row>
    <row r="79" spans="3:3">
      <c r="C79" s="26"/>
    </row>
    <row r="80" spans="3:3">
      <c r="C80" s="26"/>
    </row>
    <row r="81" spans="3:3">
      <c r="C81" s="26"/>
    </row>
    <row r="82" spans="3:3">
      <c r="C82" s="26"/>
    </row>
    <row r="83" spans="3:3">
      <c r="C83" s="26"/>
    </row>
    <row r="84" spans="3:3">
      <c r="C84" s="26"/>
    </row>
    <row r="85" spans="3:3">
      <c r="C85" s="26"/>
    </row>
    <row r="86" spans="3:3">
      <c r="C86" s="26"/>
    </row>
    <row r="87" spans="3:3">
      <c r="C87" s="26"/>
    </row>
    <row r="88" spans="3:3">
      <c r="C88" s="26"/>
    </row>
    <row r="89" spans="3:3">
      <c r="C89" s="26"/>
    </row>
    <row r="90" spans="3:3">
      <c r="C90" s="26"/>
    </row>
    <row r="91" spans="3:3">
      <c r="C91" s="26"/>
    </row>
    <row r="92" spans="3:3">
      <c r="C92" s="26"/>
    </row>
    <row r="93" spans="3:3">
      <c r="C93" s="26"/>
    </row>
    <row r="94" spans="3:3">
      <c r="C94" s="26"/>
    </row>
    <row r="95" spans="3:3">
      <c r="C95" s="26"/>
    </row>
    <row r="96" spans="3:3">
      <c r="C96" s="26"/>
    </row>
    <row r="97" spans="3:3">
      <c r="C97" s="26"/>
    </row>
    <row r="98" spans="3:3">
      <c r="C98" s="26"/>
    </row>
    <row r="99" spans="3:3">
      <c r="C99" s="26"/>
    </row>
    <row r="100" spans="3:3">
      <c r="C100" s="26"/>
    </row>
    <row r="101" spans="3:3">
      <c r="C101" s="26"/>
    </row>
    <row r="102" spans="3:3">
      <c r="C102" s="26"/>
    </row>
    <row r="103" spans="3:3">
      <c r="C103" s="26"/>
    </row>
    <row r="104" spans="3:3">
      <c r="C104" s="26"/>
    </row>
    <row r="105" spans="3:3">
      <c r="C105" s="26"/>
    </row>
    <row r="106" spans="3:3">
      <c r="C106" s="26"/>
    </row>
    <row r="107" spans="3:3">
      <c r="C107" s="26"/>
    </row>
    <row r="108" spans="3:3">
      <c r="C108" s="26"/>
    </row>
    <row r="109" spans="3:3">
      <c r="C109" s="26"/>
    </row>
    <row r="110" spans="3:3">
      <c r="C110" s="26"/>
    </row>
    <row r="111" spans="3:3">
      <c r="C111" s="26"/>
    </row>
    <row r="112" spans="3:3">
      <c r="C112" s="26"/>
    </row>
    <row r="113" spans="3:3">
      <c r="C113" s="26"/>
    </row>
    <row r="114" spans="3:3">
      <c r="C114" s="26"/>
    </row>
    <row r="115" spans="3:3">
      <c r="C115" s="26"/>
    </row>
    <row r="116" spans="3:3">
      <c r="C116" s="26"/>
    </row>
    <row r="117" spans="3:3">
      <c r="C117" s="26"/>
    </row>
    <row r="118" spans="3:3">
      <c r="C118" s="26"/>
    </row>
    <row r="119" spans="3:3">
      <c r="C119" s="26"/>
    </row>
    <row r="120" spans="3:3">
      <c r="C120" s="26"/>
    </row>
    <row r="121" spans="3:3">
      <c r="C121" s="26"/>
    </row>
    <row r="122" spans="3:3">
      <c r="C122" s="26"/>
    </row>
    <row r="123" spans="3:3">
      <c r="C123" s="26"/>
    </row>
    <row r="124" spans="3:3">
      <c r="C124" s="26"/>
    </row>
    <row r="125" spans="3:3">
      <c r="C125" s="26"/>
    </row>
    <row r="126" spans="3:3">
      <c r="C126" s="26"/>
    </row>
    <row r="127" spans="3:3">
      <c r="C127" s="26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6"/>
  <sheetViews>
    <sheetView topLeftCell="A31" zoomScale="80" zoomScaleNormal="80" workbookViewId="0">
      <selection activeCell="A66" sqref="A66"/>
    </sheetView>
  </sheetViews>
  <sheetFormatPr defaultRowHeight="15"/>
  <cols>
    <col min="1" max="1" width="12.85546875" style="55" customWidth="1"/>
    <col min="2" max="2" width="14.85546875" style="59" customWidth="1"/>
    <col min="3" max="3" width="9.140625" style="55" customWidth="1"/>
    <col min="4" max="4" width="114.28515625" style="55" customWidth="1"/>
    <col min="5" max="5" width="85.28515625" style="55" customWidth="1"/>
    <col min="6" max="6" width="14.7109375" style="55" customWidth="1"/>
    <col min="7" max="7" width="13" style="55" customWidth="1"/>
    <col min="8" max="9" width="9.140625" style="55" customWidth="1"/>
    <col min="10" max="10" width="13.42578125" style="55" customWidth="1"/>
    <col min="11" max="12" width="9.140625" style="55" customWidth="1"/>
    <col min="13" max="14" width="9.140625" style="55"/>
    <col min="15" max="15" width="27.7109375" style="55" customWidth="1"/>
    <col min="16" max="17" width="13.7109375" style="55" customWidth="1"/>
    <col min="18" max="16384" width="9.140625" style="55"/>
  </cols>
  <sheetData>
    <row r="1" spans="1:17" s="62" customFormat="1">
      <c r="A1" s="49" t="s">
        <v>3345</v>
      </c>
      <c r="B1" s="50"/>
      <c r="C1" s="49"/>
      <c r="D1" s="49"/>
      <c r="E1" s="49"/>
      <c r="F1" s="49"/>
      <c r="G1" s="49"/>
      <c r="H1" s="3"/>
      <c r="I1" s="49"/>
      <c r="J1" s="49"/>
      <c r="K1" s="49"/>
      <c r="L1" s="49"/>
      <c r="M1" s="49"/>
      <c r="N1" s="49"/>
      <c r="O1" s="51"/>
      <c r="P1" s="122" t="s">
        <v>3291</v>
      </c>
      <c r="Q1" s="122"/>
    </row>
    <row r="2" spans="1:17" s="62" customFormat="1" ht="18.75">
      <c r="A2" s="50" t="s">
        <v>0</v>
      </c>
      <c r="B2" s="50" t="s">
        <v>1</v>
      </c>
      <c r="C2" s="50" t="s">
        <v>4</v>
      </c>
      <c r="D2" s="49" t="s">
        <v>2</v>
      </c>
      <c r="E2" s="49" t="s">
        <v>3</v>
      </c>
      <c r="F2" s="50" t="s">
        <v>5</v>
      </c>
      <c r="G2" s="50" t="s">
        <v>6</v>
      </c>
      <c r="H2" s="3" t="s">
        <v>7</v>
      </c>
      <c r="I2" s="50" t="s">
        <v>8</v>
      </c>
      <c r="J2" s="50" t="s">
        <v>9</v>
      </c>
      <c r="K2" s="50" t="s">
        <v>10</v>
      </c>
      <c r="L2" s="50" t="s">
        <v>11</v>
      </c>
      <c r="M2" s="50" t="s">
        <v>12</v>
      </c>
      <c r="N2" s="50" t="s">
        <v>13</v>
      </c>
      <c r="O2" s="49" t="s">
        <v>3290</v>
      </c>
      <c r="P2" s="3" t="s">
        <v>3246</v>
      </c>
      <c r="Q2" s="3" t="s">
        <v>3247</v>
      </c>
    </row>
    <row r="3" spans="1:17">
      <c r="H3" s="55">
        <f>COUNTA(H5:H116)</f>
        <v>47</v>
      </c>
      <c r="P3" s="94"/>
      <c r="Q3" s="94"/>
    </row>
    <row r="4" spans="1:17">
      <c r="A4" s="52" t="s">
        <v>15</v>
      </c>
      <c r="B4" s="53"/>
      <c r="C4" s="54"/>
      <c r="D4" s="54"/>
      <c r="E4" s="54"/>
      <c r="F4" s="54"/>
      <c r="G4" s="80"/>
      <c r="H4" s="54"/>
      <c r="I4" s="54"/>
      <c r="J4" s="54"/>
      <c r="K4" s="54"/>
      <c r="L4" s="54"/>
      <c r="M4" s="54"/>
      <c r="N4" s="54"/>
      <c r="O4" s="54"/>
      <c r="P4" s="80"/>
      <c r="Q4" s="80"/>
    </row>
    <row r="5" spans="1:17">
      <c r="A5" s="51" t="s">
        <v>60</v>
      </c>
      <c r="B5" s="56" t="s">
        <v>27</v>
      </c>
      <c r="C5" s="51" t="s">
        <v>16</v>
      </c>
      <c r="D5" s="51" t="s">
        <v>1621</v>
      </c>
      <c r="E5" s="51" t="s">
        <v>28</v>
      </c>
      <c r="F5" s="70" t="s">
        <v>1029</v>
      </c>
      <c r="G5" s="74" t="s">
        <v>979</v>
      </c>
      <c r="H5" s="51" t="s">
        <v>26</v>
      </c>
      <c r="I5" s="56" t="s">
        <v>2545</v>
      </c>
      <c r="J5" s="56" t="s">
        <v>2545</v>
      </c>
      <c r="K5" s="51">
        <v>2605</v>
      </c>
      <c r="L5" s="51">
        <v>10</v>
      </c>
      <c r="M5" s="51">
        <v>718</v>
      </c>
      <c r="N5" s="51">
        <v>529</v>
      </c>
      <c r="O5" s="51" t="s">
        <v>3277</v>
      </c>
      <c r="P5" s="79"/>
      <c r="Q5" s="79"/>
    </row>
    <row r="6" spans="1:17">
      <c r="A6" s="51"/>
      <c r="B6" s="56"/>
      <c r="C6" s="51"/>
      <c r="D6" s="11" t="s">
        <v>3440</v>
      </c>
      <c r="E6" s="51"/>
      <c r="F6" s="57"/>
      <c r="G6" s="76"/>
      <c r="H6" s="51"/>
      <c r="I6" s="51"/>
      <c r="J6" s="51"/>
      <c r="K6" s="51"/>
      <c r="L6" s="51"/>
      <c r="M6" s="51"/>
      <c r="N6" s="51"/>
      <c r="O6" s="51"/>
      <c r="P6" s="79"/>
      <c r="Q6" s="79"/>
    </row>
    <row r="7" spans="1:17">
      <c r="F7" s="60"/>
      <c r="G7" s="90"/>
      <c r="P7" s="78"/>
      <c r="Q7" s="78"/>
    </row>
    <row r="8" spans="1:17">
      <c r="A8" s="51" t="s">
        <v>61</v>
      </c>
      <c r="B8" s="56" t="s">
        <v>30</v>
      </c>
      <c r="C8" s="51" t="s">
        <v>17</v>
      </c>
      <c r="D8" s="51" t="s">
        <v>1622</v>
      </c>
      <c r="E8" s="51" t="s">
        <v>32</v>
      </c>
      <c r="F8" s="70" t="s">
        <v>1030</v>
      </c>
      <c r="G8" s="74" t="s">
        <v>1021</v>
      </c>
      <c r="H8" s="51" t="s">
        <v>29</v>
      </c>
      <c r="I8" s="56" t="s">
        <v>2545</v>
      </c>
      <c r="J8" s="56" t="s">
        <v>2545</v>
      </c>
      <c r="K8" s="51">
        <v>1739</v>
      </c>
      <c r="L8" s="51">
        <v>16</v>
      </c>
      <c r="M8" s="51">
        <v>494</v>
      </c>
      <c r="N8" s="51">
        <v>369</v>
      </c>
      <c r="O8" s="51" t="s">
        <v>3277</v>
      </c>
      <c r="P8" s="79"/>
      <c r="Q8" s="79"/>
    </row>
    <row r="9" spans="1:17">
      <c r="A9" s="51"/>
      <c r="B9" s="56"/>
      <c r="C9" s="51"/>
      <c r="D9" s="11" t="s">
        <v>31</v>
      </c>
      <c r="E9" s="51"/>
      <c r="F9" s="57"/>
      <c r="G9" s="76"/>
      <c r="H9" s="51"/>
      <c r="I9" s="51"/>
      <c r="J9" s="51"/>
      <c r="K9" s="51"/>
      <c r="L9" s="51"/>
      <c r="M9" s="51"/>
      <c r="N9" s="51"/>
      <c r="O9" s="51"/>
      <c r="P9" s="79"/>
      <c r="Q9" s="79"/>
    </row>
    <row r="10" spans="1:17">
      <c r="F10" s="60"/>
      <c r="G10" s="90"/>
      <c r="P10" s="78"/>
      <c r="Q10" s="78"/>
    </row>
    <row r="11" spans="1:17">
      <c r="A11" s="51" t="s">
        <v>62</v>
      </c>
      <c r="B11" s="56" t="s">
        <v>30</v>
      </c>
      <c r="C11" s="51" t="s">
        <v>18</v>
      </c>
      <c r="D11" s="51" t="s">
        <v>1623</v>
      </c>
      <c r="E11" s="51" t="s">
        <v>3468</v>
      </c>
      <c r="F11" s="70" t="s">
        <v>1022</v>
      </c>
      <c r="G11" s="74" t="s">
        <v>1023</v>
      </c>
      <c r="H11" s="51" t="s">
        <v>34</v>
      </c>
      <c r="I11" s="56" t="s">
        <v>2545</v>
      </c>
      <c r="J11" s="56" t="s">
        <v>2545</v>
      </c>
      <c r="K11" s="51">
        <v>1697</v>
      </c>
      <c r="L11" s="51">
        <v>11</v>
      </c>
      <c r="M11" s="51">
        <v>460</v>
      </c>
      <c r="N11" s="51">
        <v>348</v>
      </c>
      <c r="O11" s="51" t="s">
        <v>3277</v>
      </c>
      <c r="P11" s="79"/>
      <c r="Q11" s="79"/>
    </row>
    <row r="12" spans="1:17">
      <c r="A12" s="51"/>
      <c r="B12" s="56"/>
      <c r="C12" s="51"/>
      <c r="D12" s="11" t="s">
        <v>33</v>
      </c>
      <c r="E12" s="51" t="s">
        <v>3467</v>
      </c>
      <c r="F12" s="70" t="s">
        <v>1256</v>
      </c>
      <c r="G12" s="74" t="s">
        <v>1257</v>
      </c>
      <c r="H12" s="51" t="s">
        <v>943</v>
      </c>
      <c r="I12" s="51"/>
      <c r="J12" s="51"/>
      <c r="K12" s="51">
        <v>1632</v>
      </c>
      <c r="L12" s="51">
        <v>23</v>
      </c>
      <c r="M12" s="51">
        <v>459</v>
      </c>
      <c r="N12" s="51">
        <v>347</v>
      </c>
      <c r="O12" s="51"/>
      <c r="P12" s="79"/>
      <c r="Q12" s="79"/>
    </row>
    <row r="13" spans="1:17">
      <c r="F13" s="60"/>
      <c r="G13" s="90"/>
      <c r="P13" s="78"/>
      <c r="Q13" s="78"/>
    </row>
    <row r="14" spans="1:17">
      <c r="A14" s="51" t="s">
        <v>63</v>
      </c>
      <c r="B14" s="56" t="s">
        <v>27</v>
      </c>
      <c r="C14" s="51" t="s">
        <v>19</v>
      </c>
      <c r="D14" s="51" t="s">
        <v>1624</v>
      </c>
      <c r="E14" s="51" t="s">
        <v>1024</v>
      </c>
      <c r="F14" s="70" t="s">
        <v>1025</v>
      </c>
      <c r="G14" s="74" t="s">
        <v>1026</v>
      </c>
      <c r="H14" s="51" t="s">
        <v>35</v>
      </c>
      <c r="I14" s="56" t="s">
        <v>2545</v>
      </c>
      <c r="J14" s="51" t="s">
        <v>2574</v>
      </c>
      <c r="K14" s="51">
        <v>1722</v>
      </c>
      <c r="L14" s="51">
        <v>13</v>
      </c>
      <c r="M14" s="51">
        <v>480</v>
      </c>
      <c r="N14" s="51">
        <v>359</v>
      </c>
      <c r="O14" s="51" t="s">
        <v>3276</v>
      </c>
      <c r="P14" s="79"/>
      <c r="Q14" s="79"/>
    </row>
    <row r="15" spans="1:17">
      <c r="A15" s="51"/>
      <c r="B15" s="56"/>
      <c r="C15" s="51"/>
      <c r="D15" s="11" t="s">
        <v>3394</v>
      </c>
      <c r="E15" s="51"/>
      <c r="F15" s="57"/>
      <c r="G15" s="76"/>
      <c r="H15" s="51"/>
      <c r="I15" s="51"/>
      <c r="J15" s="51" t="s">
        <v>2573</v>
      </c>
      <c r="K15" s="51"/>
      <c r="L15" s="51"/>
      <c r="M15" s="51"/>
      <c r="N15" s="51"/>
      <c r="O15" s="51"/>
      <c r="P15" s="79"/>
      <c r="Q15" s="79"/>
    </row>
    <row r="16" spans="1:17">
      <c r="F16" s="60"/>
      <c r="G16" s="90"/>
      <c r="J16" s="61" t="s">
        <v>2575</v>
      </c>
      <c r="P16" s="78"/>
      <c r="Q16" s="78"/>
    </row>
    <row r="17" spans="1:17">
      <c r="A17" s="51" t="s">
        <v>64</v>
      </c>
      <c r="B17" s="56" t="s">
        <v>27</v>
      </c>
      <c r="C17" s="51" t="s">
        <v>20</v>
      </c>
      <c r="D17" s="51" t="s">
        <v>1625</v>
      </c>
      <c r="E17" s="51" t="s">
        <v>37</v>
      </c>
      <c r="F17" s="70" t="s">
        <v>1027</v>
      </c>
      <c r="G17" s="74" t="s">
        <v>1028</v>
      </c>
      <c r="H17" s="51" t="s">
        <v>36</v>
      </c>
      <c r="I17" s="56" t="s">
        <v>2545</v>
      </c>
      <c r="J17" s="56" t="s">
        <v>2545</v>
      </c>
      <c r="K17" s="51">
        <v>1281</v>
      </c>
      <c r="L17" s="51">
        <v>9</v>
      </c>
      <c r="M17" s="51">
        <v>369</v>
      </c>
      <c r="N17" s="51">
        <v>265</v>
      </c>
      <c r="O17" s="51" t="s">
        <v>3277</v>
      </c>
      <c r="P17" s="79"/>
      <c r="Q17" s="79"/>
    </row>
    <row r="18" spans="1:17">
      <c r="A18" s="51"/>
      <c r="B18" s="56"/>
      <c r="C18" s="51"/>
      <c r="D18" s="11" t="s">
        <v>3395</v>
      </c>
      <c r="E18" s="51"/>
      <c r="F18" s="57"/>
      <c r="G18" s="76"/>
      <c r="H18" s="51"/>
      <c r="I18" s="51"/>
      <c r="J18" s="51"/>
      <c r="K18" s="51"/>
      <c r="L18" s="51"/>
      <c r="M18" s="51"/>
      <c r="N18" s="51"/>
      <c r="O18" s="51"/>
      <c r="P18" s="79"/>
      <c r="Q18" s="79"/>
    </row>
    <row r="19" spans="1:17">
      <c r="F19" s="60"/>
      <c r="G19" s="90"/>
      <c r="P19" s="78"/>
      <c r="Q19" s="78"/>
    </row>
    <row r="20" spans="1:17">
      <c r="A20" s="51" t="s">
        <v>65</v>
      </c>
      <c r="B20" s="56" t="s">
        <v>30</v>
      </c>
      <c r="C20" s="51" t="s">
        <v>21</v>
      </c>
      <c r="D20" s="51" t="s">
        <v>1627</v>
      </c>
      <c r="E20" s="51" t="s">
        <v>3131</v>
      </c>
      <c r="F20" s="70" t="s">
        <v>1031</v>
      </c>
      <c r="G20" s="74" t="s">
        <v>1032</v>
      </c>
      <c r="H20" s="51" t="s">
        <v>38</v>
      </c>
      <c r="I20" s="56" t="s">
        <v>2545</v>
      </c>
      <c r="J20" s="56" t="s">
        <v>2545</v>
      </c>
      <c r="K20" s="51">
        <v>1597</v>
      </c>
      <c r="L20" s="51">
        <v>12</v>
      </c>
      <c r="M20" s="51">
        <v>428</v>
      </c>
      <c r="N20" s="51">
        <v>340</v>
      </c>
      <c r="O20" s="51" t="s">
        <v>3276</v>
      </c>
      <c r="P20" s="79" t="s">
        <v>3253</v>
      </c>
      <c r="Q20" s="98" t="s">
        <v>3254</v>
      </c>
    </row>
    <row r="21" spans="1:17">
      <c r="A21" s="51"/>
      <c r="B21" s="56"/>
      <c r="C21" s="51"/>
      <c r="D21" s="11" t="s">
        <v>3396</v>
      </c>
      <c r="E21" s="51" t="s">
        <v>3132</v>
      </c>
      <c r="F21" s="70" t="s">
        <v>1033</v>
      </c>
      <c r="G21" s="74" t="s">
        <v>1034</v>
      </c>
      <c r="H21" s="51" t="s">
        <v>39</v>
      </c>
      <c r="I21" s="51"/>
      <c r="J21" s="51"/>
      <c r="K21" s="51">
        <v>1610</v>
      </c>
      <c r="L21" s="51">
        <v>14</v>
      </c>
      <c r="M21" s="51">
        <v>458</v>
      </c>
      <c r="N21" s="51">
        <v>337</v>
      </c>
      <c r="O21" s="51"/>
      <c r="P21" s="79"/>
      <c r="Q21" s="79"/>
    </row>
    <row r="22" spans="1:17">
      <c r="A22" s="51"/>
      <c r="B22" s="56"/>
      <c r="C22" s="51"/>
      <c r="D22" s="51"/>
      <c r="E22" s="51"/>
      <c r="F22" s="11" t="s">
        <v>3321</v>
      </c>
      <c r="G22" s="75" t="s">
        <v>1230</v>
      </c>
      <c r="H22" s="51" t="s">
        <v>3244</v>
      </c>
      <c r="I22" s="51"/>
      <c r="J22" s="51"/>
      <c r="K22" s="51">
        <v>704</v>
      </c>
      <c r="L22" s="51">
        <v>5</v>
      </c>
      <c r="M22" s="51">
        <v>197</v>
      </c>
      <c r="N22" s="51">
        <v>139</v>
      </c>
      <c r="O22" s="51"/>
      <c r="P22" s="79"/>
      <c r="Q22" s="79"/>
    </row>
    <row r="23" spans="1:17">
      <c r="F23" s="60"/>
      <c r="G23" s="90"/>
      <c r="P23" s="78"/>
      <c r="Q23" s="78"/>
    </row>
    <row r="24" spans="1:17">
      <c r="A24" s="51" t="s">
        <v>66</v>
      </c>
      <c r="B24" s="56" t="s">
        <v>27</v>
      </c>
      <c r="C24" s="51" t="s">
        <v>22</v>
      </c>
      <c r="D24" s="51" t="s">
        <v>1626</v>
      </c>
      <c r="E24" s="51" t="s">
        <v>41</v>
      </c>
      <c r="F24" s="70" t="s">
        <v>1035</v>
      </c>
      <c r="G24" s="74" t="s">
        <v>1036</v>
      </c>
      <c r="H24" s="51" t="s">
        <v>42</v>
      </c>
      <c r="I24" s="51" t="s">
        <v>2577</v>
      </c>
      <c r="J24" s="56" t="s">
        <v>2545</v>
      </c>
      <c r="K24" s="51">
        <v>1897</v>
      </c>
      <c r="L24" s="51">
        <v>13</v>
      </c>
      <c r="M24" s="51">
        <v>518</v>
      </c>
      <c r="N24" s="51">
        <v>400</v>
      </c>
      <c r="O24" s="51" t="s">
        <v>3277</v>
      </c>
      <c r="P24" s="79"/>
      <c r="Q24" s="79"/>
    </row>
    <row r="25" spans="1:17">
      <c r="A25" s="51"/>
      <c r="B25" s="56"/>
      <c r="C25" s="51"/>
      <c r="D25" s="11" t="s">
        <v>40</v>
      </c>
      <c r="E25" s="51"/>
      <c r="F25" s="57"/>
      <c r="G25" s="76"/>
      <c r="H25" s="51"/>
      <c r="I25" s="51" t="s">
        <v>2576</v>
      </c>
      <c r="J25" s="51"/>
      <c r="K25" s="51"/>
      <c r="L25" s="51"/>
      <c r="M25" s="51"/>
      <c r="N25" s="51"/>
      <c r="O25" s="51"/>
      <c r="P25" s="79"/>
      <c r="Q25" s="79"/>
    </row>
    <row r="26" spans="1:17">
      <c r="F26" s="60"/>
      <c r="G26" s="90"/>
      <c r="P26" s="78"/>
      <c r="Q26" s="78"/>
    </row>
    <row r="27" spans="1:17">
      <c r="A27" s="51" t="s">
        <v>67</v>
      </c>
      <c r="B27" s="56" t="s">
        <v>27</v>
      </c>
      <c r="C27" s="51" t="s">
        <v>3450</v>
      </c>
      <c r="D27" s="51" t="s">
        <v>1628</v>
      </c>
      <c r="E27" s="51" t="s">
        <v>44</v>
      </c>
      <c r="F27" s="70" t="s">
        <v>1037</v>
      </c>
      <c r="G27" s="74" t="s">
        <v>1038</v>
      </c>
      <c r="H27" s="51" t="s">
        <v>45</v>
      </c>
      <c r="I27" s="56" t="s">
        <v>2545</v>
      </c>
      <c r="J27" s="56" t="s">
        <v>2545</v>
      </c>
      <c r="K27" s="51">
        <v>2582</v>
      </c>
      <c r="L27" s="51">
        <v>17</v>
      </c>
      <c r="M27" s="51">
        <v>716</v>
      </c>
      <c r="N27" s="51">
        <v>531</v>
      </c>
      <c r="O27" s="51" t="s">
        <v>3277</v>
      </c>
      <c r="P27" s="79"/>
      <c r="Q27" s="79"/>
    </row>
    <row r="28" spans="1:17">
      <c r="A28" s="51"/>
      <c r="B28" s="56"/>
      <c r="C28" s="51"/>
      <c r="D28" s="11" t="s">
        <v>43</v>
      </c>
      <c r="E28" s="51" t="s">
        <v>3471</v>
      </c>
      <c r="F28" s="11" t="s">
        <v>3789</v>
      </c>
      <c r="G28" s="75" t="s">
        <v>3790</v>
      </c>
      <c r="H28" s="51" t="s">
        <v>3469</v>
      </c>
      <c r="I28" s="56"/>
      <c r="J28" s="56"/>
      <c r="K28" s="51">
        <v>1037</v>
      </c>
      <c r="L28" s="51">
        <v>12</v>
      </c>
      <c r="M28" s="51">
        <v>295</v>
      </c>
      <c r="N28" s="51">
        <v>204</v>
      </c>
      <c r="O28" s="51"/>
      <c r="P28" s="79"/>
      <c r="Q28" s="79"/>
    </row>
    <row r="29" spans="1:17">
      <c r="A29" s="51"/>
      <c r="B29" s="56"/>
      <c r="C29" s="51"/>
      <c r="D29" s="11"/>
      <c r="E29" s="51" t="s">
        <v>3471</v>
      </c>
      <c r="F29" s="11" t="s">
        <v>3791</v>
      </c>
      <c r="G29" s="75" t="s">
        <v>1825</v>
      </c>
      <c r="H29" s="51" t="s">
        <v>3470</v>
      </c>
      <c r="I29" s="56"/>
      <c r="J29" s="56"/>
      <c r="K29" s="51">
        <v>2348</v>
      </c>
      <c r="L29" s="51">
        <v>11</v>
      </c>
      <c r="M29" s="51">
        <v>663</v>
      </c>
      <c r="N29" s="51">
        <v>468</v>
      </c>
      <c r="O29" s="51"/>
      <c r="P29" s="79"/>
      <c r="Q29" s="79"/>
    </row>
    <row r="30" spans="1:17">
      <c r="F30" s="60"/>
      <c r="G30" s="90"/>
      <c r="P30" s="78"/>
      <c r="Q30" s="78"/>
    </row>
    <row r="31" spans="1:17">
      <c r="A31" s="51" t="s">
        <v>68</v>
      </c>
      <c r="B31" s="56" t="s">
        <v>27</v>
      </c>
      <c r="C31" s="51" t="s">
        <v>23</v>
      </c>
      <c r="D31" s="51" t="s">
        <v>1629</v>
      </c>
      <c r="E31" s="51" t="s">
        <v>47</v>
      </c>
      <c r="F31" s="70" t="s">
        <v>1039</v>
      </c>
      <c r="G31" s="74" t="s">
        <v>1040</v>
      </c>
      <c r="H31" s="51" t="s">
        <v>48</v>
      </c>
      <c r="I31" s="56" t="s">
        <v>2545</v>
      </c>
      <c r="J31" s="56" t="s">
        <v>2545</v>
      </c>
      <c r="K31" s="51">
        <v>2013</v>
      </c>
      <c r="L31" s="51">
        <v>9</v>
      </c>
      <c r="M31" s="51">
        <v>558</v>
      </c>
      <c r="N31" s="51">
        <v>426</v>
      </c>
      <c r="O31" s="51" t="s">
        <v>3277</v>
      </c>
      <c r="P31" s="79"/>
      <c r="Q31" s="79"/>
    </row>
    <row r="32" spans="1:17">
      <c r="A32" s="51"/>
      <c r="B32" s="56"/>
      <c r="C32" s="51"/>
      <c r="D32" s="11" t="s">
        <v>46</v>
      </c>
      <c r="E32" s="51"/>
      <c r="F32" s="57"/>
      <c r="G32" s="76"/>
      <c r="H32" s="51"/>
      <c r="I32" s="51"/>
      <c r="J32" s="51"/>
      <c r="K32" s="51"/>
      <c r="L32" s="51"/>
      <c r="M32" s="51"/>
      <c r="N32" s="51"/>
      <c r="O32" s="51"/>
      <c r="P32" s="79"/>
      <c r="Q32" s="79"/>
    </row>
    <row r="33" spans="1:17">
      <c r="F33" s="60"/>
      <c r="G33" s="90"/>
      <c r="P33" s="78"/>
      <c r="Q33" s="78"/>
    </row>
    <row r="34" spans="1:17">
      <c r="A34" s="51" t="s">
        <v>69</v>
      </c>
      <c r="B34" s="56" t="s">
        <v>30</v>
      </c>
      <c r="C34" s="51" t="s">
        <v>25</v>
      </c>
      <c r="D34" s="51" t="s">
        <v>1630</v>
      </c>
      <c r="E34" s="51" t="s">
        <v>55</v>
      </c>
      <c r="F34" s="70" t="s">
        <v>1045</v>
      </c>
      <c r="G34" s="74" t="s">
        <v>1046</v>
      </c>
      <c r="H34" s="51" t="s">
        <v>58</v>
      </c>
      <c r="I34" s="56" t="s">
        <v>2545</v>
      </c>
      <c r="J34" s="51" t="s">
        <v>2578</v>
      </c>
      <c r="K34" s="51">
        <v>2793</v>
      </c>
      <c r="L34" s="51">
        <v>20</v>
      </c>
      <c r="M34" s="51">
        <v>816</v>
      </c>
      <c r="N34" s="51">
        <v>594</v>
      </c>
      <c r="O34" s="51" t="s">
        <v>3292</v>
      </c>
      <c r="P34" s="98" t="s">
        <v>3186</v>
      </c>
      <c r="Q34" s="98" t="s">
        <v>3207</v>
      </c>
    </row>
    <row r="35" spans="1:17">
      <c r="A35" s="51"/>
      <c r="B35" s="56"/>
      <c r="C35" s="51"/>
      <c r="D35" s="11" t="s">
        <v>54</v>
      </c>
      <c r="E35" s="51" t="s">
        <v>56</v>
      </c>
      <c r="F35" s="70" t="s">
        <v>1047</v>
      </c>
      <c r="G35" s="74" t="s">
        <v>1048</v>
      </c>
      <c r="H35" s="51" t="s">
        <v>57</v>
      </c>
      <c r="I35" s="51"/>
      <c r="J35" s="51" t="s">
        <v>2561</v>
      </c>
      <c r="K35" s="51">
        <v>2487</v>
      </c>
      <c r="L35" s="51">
        <v>30</v>
      </c>
      <c r="M35" s="51">
        <v>719</v>
      </c>
      <c r="N35" s="51">
        <v>506</v>
      </c>
      <c r="O35" s="51"/>
      <c r="P35" s="79"/>
      <c r="Q35" s="79"/>
    </row>
    <row r="36" spans="1:17">
      <c r="F36" s="60"/>
      <c r="G36" s="90"/>
      <c r="J36" s="61" t="s">
        <v>2579</v>
      </c>
      <c r="P36" s="78"/>
      <c r="Q36" s="78"/>
    </row>
    <row r="37" spans="1:17">
      <c r="A37" s="51" t="s">
        <v>70</v>
      </c>
      <c r="B37" s="56" t="s">
        <v>30</v>
      </c>
      <c r="C37" s="51" t="s">
        <v>24</v>
      </c>
      <c r="D37" s="51" t="s">
        <v>1631</v>
      </c>
      <c r="E37" s="51" t="s">
        <v>50</v>
      </c>
      <c r="F37" s="70" t="s">
        <v>1041</v>
      </c>
      <c r="G37" s="74" t="s">
        <v>1042</v>
      </c>
      <c r="H37" s="51" t="s">
        <v>52</v>
      </c>
      <c r="I37" s="56" t="s">
        <v>2545</v>
      </c>
      <c r="J37" s="56" t="s">
        <v>2545</v>
      </c>
      <c r="K37" s="51">
        <v>3394</v>
      </c>
      <c r="L37" s="51">
        <v>24</v>
      </c>
      <c r="M37" s="51">
        <v>926</v>
      </c>
      <c r="N37" s="51">
        <v>679</v>
      </c>
      <c r="O37" s="51" t="s">
        <v>3276</v>
      </c>
      <c r="P37" s="79"/>
      <c r="Q37" s="79"/>
    </row>
    <row r="38" spans="1:17">
      <c r="A38" s="51"/>
      <c r="B38" s="56"/>
      <c r="C38" s="51"/>
      <c r="D38" s="11" t="s">
        <v>49</v>
      </c>
      <c r="E38" s="51" t="s">
        <v>51</v>
      </c>
      <c r="F38" s="70" t="s">
        <v>1043</v>
      </c>
      <c r="G38" s="74" t="s">
        <v>1044</v>
      </c>
      <c r="H38" s="51" t="s">
        <v>53</v>
      </c>
      <c r="I38" s="51"/>
      <c r="J38" s="51"/>
      <c r="K38" s="51">
        <v>3953</v>
      </c>
      <c r="L38" s="51">
        <v>34</v>
      </c>
      <c r="M38" s="51">
        <v>1092</v>
      </c>
      <c r="N38" s="51">
        <v>812</v>
      </c>
      <c r="O38" s="51"/>
      <c r="P38" s="79"/>
      <c r="Q38" s="79"/>
    </row>
    <row r="39" spans="1:17">
      <c r="G39" s="78"/>
      <c r="P39" s="78"/>
      <c r="Q39" s="78"/>
    </row>
    <row r="40" spans="1:17">
      <c r="A40" s="52" t="s">
        <v>59</v>
      </c>
      <c r="B40" s="53"/>
      <c r="C40" s="54"/>
      <c r="D40" s="54"/>
      <c r="E40" s="54"/>
      <c r="F40" s="54"/>
      <c r="G40" s="80"/>
      <c r="H40" s="54"/>
      <c r="I40" s="54"/>
      <c r="J40" s="54"/>
      <c r="K40" s="54"/>
      <c r="L40" s="54"/>
      <c r="M40" s="54"/>
      <c r="N40" s="54"/>
      <c r="O40" s="54"/>
      <c r="P40" s="80"/>
      <c r="Q40" s="80"/>
    </row>
    <row r="41" spans="1:17">
      <c r="A41" s="51" t="s">
        <v>1570</v>
      </c>
      <c r="B41" s="56" t="s">
        <v>30</v>
      </c>
      <c r="C41" s="51" t="s">
        <v>71</v>
      </c>
      <c r="D41" s="51" t="s">
        <v>1837</v>
      </c>
      <c r="E41" s="51" t="s">
        <v>78</v>
      </c>
      <c r="F41" s="70" t="s">
        <v>1117</v>
      </c>
      <c r="G41" s="74" t="s">
        <v>1118</v>
      </c>
      <c r="H41" s="51" t="s">
        <v>79</v>
      </c>
      <c r="I41" s="51" t="s">
        <v>2652</v>
      </c>
      <c r="J41" s="51" t="s">
        <v>2549</v>
      </c>
      <c r="K41" s="51">
        <v>2571</v>
      </c>
      <c r="L41" s="51">
        <v>16</v>
      </c>
      <c r="M41" s="51">
        <v>719</v>
      </c>
      <c r="N41" s="51">
        <v>509</v>
      </c>
      <c r="O41" s="51" t="s">
        <v>3276</v>
      </c>
      <c r="P41" s="79"/>
      <c r="Q41" s="79"/>
    </row>
    <row r="42" spans="1:17">
      <c r="A42" s="51"/>
      <c r="B42" s="56"/>
      <c r="C42" s="51"/>
      <c r="D42" s="11" t="s">
        <v>3441</v>
      </c>
      <c r="E42" s="51"/>
      <c r="F42" s="57"/>
      <c r="G42" s="76"/>
      <c r="H42" s="51"/>
      <c r="I42" s="51" t="s">
        <v>2653</v>
      </c>
      <c r="J42" s="51" t="s">
        <v>2654</v>
      </c>
      <c r="K42" s="51"/>
      <c r="L42" s="51"/>
      <c r="M42" s="51"/>
      <c r="N42" s="51"/>
      <c r="O42" s="51"/>
      <c r="P42" s="79"/>
      <c r="Q42" s="79"/>
    </row>
    <row r="43" spans="1:17">
      <c r="G43" s="78"/>
      <c r="P43" s="78"/>
      <c r="Q43" s="78"/>
    </row>
    <row r="44" spans="1:17">
      <c r="A44" s="51" t="s">
        <v>1571</v>
      </c>
      <c r="B44" s="56" t="s">
        <v>30</v>
      </c>
      <c r="C44" s="51" t="s">
        <v>72</v>
      </c>
      <c r="D44" s="51" t="s">
        <v>3476</v>
      </c>
      <c r="E44" s="51" t="s">
        <v>80</v>
      </c>
      <c r="F44" s="70" t="s">
        <v>1119</v>
      </c>
      <c r="G44" s="74" t="s">
        <v>1120</v>
      </c>
      <c r="H44" s="51" t="s">
        <v>81</v>
      </c>
      <c r="I44" s="56" t="s">
        <v>2545</v>
      </c>
      <c r="J44" s="56" t="s">
        <v>2545</v>
      </c>
      <c r="K44" s="51">
        <v>1189</v>
      </c>
      <c r="L44" s="51">
        <v>4</v>
      </c>
      <c r="M44" s="51">
        <v>332</v>
      </c>
      <c r="N44" s="51">
        <v>241</v>
      </c>
      <c r="O44" s="51" t="s">
        <v>3280</v>
      </c>
      <c r="P44" s="79"/>
      <c r="Q44" s="79"/>
    </row>
    <row r="45" spans="1:17">
      <c r="A45" s="51"/>
      <c r="B45" s="56"/>
      <c r="C45" s="51"/>
      <c r="D45" s="11" t="s">
        <v>3472</v>
      </c>
      <c r="E45" s="51"/>
      <c r="F45" s="57"/>
      <c r="G45" s="76"/>
      <c r="H45" s="51"/>
      <c r="I45" s="51"/>
      <c r="J45" s="51"/>
      <c r="K45" s="51"/>
      <c r="L45" s="51"/>
      <c r="M45" s="51"/>
      <c r="N45" s="51"/>
      <c r="O45" s="51"/>
      <c r="P45" s="79"/>
      <c r="Q45" s="79"/>
    </row>
    <row r="46" spans="1:17">
      <c r="G46" s="78"/>
      <c r="P46" s="78"/>
      <c r="Q46" s="78"/>
    </row>
    <row r="47" spans="1:17">
      <c r="A47" s="51" t="s">
        <v>1572</v>
      </c>
      <c r="B47" s="56" t="s">
        <v>30</v>
      </c>
      <c r="C47" s="51" t="s">
        <v>73</v>
      </c>
      <c r="D47" s="51" t="s">
        <v>3477</v>
      </c>
      <c r="E47" s="51" t="s">
        <v>82</v>
      </c>
      <c r="F47" s="70" t="s">
        <v>1121</v>
      </c>
      <c r="G47" s="74" t="s">
        <v>1122</v>
      </c>
      <c r="H47" s="51" t="s">
        <v>83</v>
      </c>
      <c r="I47" s="51" t="s">
        <v>2652</v>
      </c>
      <c r="J47" s="51" t="s">
        <v>2655</v>
      </c>
      <c r="K47" s="51">
        <v>2339</v>
      </c>
      <c r="L47" s="51">
        <v>18</v>
      </c>
      <c r="M47" s="51">
        <v>641</v>
      </c>
      <c r="N47" s="51">
        <v>480</v>
      </c>
      <c r="O47" s="51" t="s">
        <v>3276</v>
      </c>
      <c r="P47" s="79"/>
      <c r="Q47" s="79"/>
    </row>
    <row r="48" spans="1:17">
      <c r="A48" s="51"/>
      <c r="B48" s="56"/>
      <c r="C48" s="51"/>
      <c r="D48" s="11" t="s">
        <v>3473</v>
      </c>
      <c r="E48" s="51"/>
      <c r="F48" s="57"/>
      <c r="G48" s="76"/>
      <c r="H48" s="51"/>
      <c r="I48" s="51" t="s">
        <v>2653</v>
      </c>
      <c r="J48" s="51" t="s">
        <v>2656</v>
      </c>
      <c r="K48" s="51"/>
      <c r="L48" s="51"/>
      <c r="M48" s="51"/>
      <c r="N48" s="51"/>
      <c r="O48" s="51"/>
      <c r="P48" s="79"/>
      <c r="Q48" s="79"/>
    </row>
    <row r="49" spans="1:17">
      <c r="G49" s="78"/>
      <c r="P49" s="78"/>
      <c r="Q49" s="78"/>
    </row>
    <row r="50" spans="1:17">
      <c r="A50" s="51" t="s">
        <v>1573</v>
      </c>
      <c r="B50" s="56" t="s">
        <v>27</v>
      </c>
      <c r="C50" s="51" t="s">
        <v>74</v>
      </c>
      <c r="D50" s="51" t="s">
        <v>1632</v>
      </c>
      <c r="E50" s="51" t="s">
        <v>85</v>
      </c>
      <c r="F50" s="70" t="s">
        <v>1123</v>
      </c>
      <c r="G50" s="74" t="s">
        <v>1124</v>
      </c>
      <c r="H50" s="51" t="s">
        <v>86</v>
      </c>
      <c r="I50" s="56" t="s">
        <v>2545</v>
      </c>
      <c r="J50" s="56" t="s">
        <v>2545</v>
      </c>
      <c r="K50" s="51">
        <v>1122</v>
      </c>
      <c r="L50" s="51">
        <v>7</v>
      </c>
      <c r="M50" s="51">
        <v>306</v>
      </c>
      <c r="N50" s="51">
        <v>231</v>
      </c>
      <c r="O50" s="51" t="s">
        <v>3277</v>
      </c>
      <c r="P50" s="79"/>
      <c r="Q50" s="79"/>
    </row>
    <row r="51" spans="1:17">
      <c r="A51" s="51"/>
      <c r="B51" s="56"/>
      <c r="C51" s="51"/>
      <c r="D51" s="11" t="s">
        <v>84</v>
      </c>
      <c r="E51" s="51"/>
      <c r="F51" s="57"/>
      <c r="G51" s="76"/>
      <c r="H51" s="51"/>
      <c r="I51" s="56"/>
      <c r="J51" s="56"/>
      <c r="K51" s="51"/>
      <c r="L51" s="51"/>
      <c r="M51" s="51"/>
      <c r="N51" s="51"/>
      <c r="O51" s="51"/>
      <c r="P51" s="79"/>
      <c r="Q51" s="79"/>
    </row>
    <row r="52" spans="1:17">
      <c r="G52" s="78"/>
      <c r="I52" s="59"/>
      <c r="J52" s="59"/>
      <c r="P52" s="78"/>
      <c r="Q52" s="78"/>
    </row>
    <row r="53" spans="1:17">
      <c r="A53" s="51" t="s">
        <v>1574</v>
      </c>
      <c r="B53" s="56" t="s">
        <v>27</v>
      </c>
      <c r="C53" s="51" t="s">
        <v>75</v>
      </c>
      <c r="D53" s="51" t="s">
        <v>1633</v>
      </c>
      <c r="E53" s="51" t="s">
        <v>88</v>
      </c>
      <c r="F53" s="70" t="s">
        <v>1125</v>
      </c>
      <c r="G53" s="74" t="s">
        <v>1126</v>
      </c>
      <c r="H53" s="51" t="s">
        <v>89</v>
      </c>
      <c r="I53" s="56" t="s">
        <v>2545</v>
      </c>
      <c r="J53" s="56" t="s">
        <v>2545</v>
      </c>
      <c r="K53" s="51">
        <v>1120</v>
      </c>
      <c r="L53" s="51">
        <v>4</v>
      </c>
      <c r="M53" s="51">
        <v>297</v>
      </c>
      <c r="N53" s="51">
        <v>236</v>
      </c>
      <c r="O53" s="51" t="s">
        <v>3277</v>
      </c>
      <c r="P53" s="79"/>
      <c r="Q53" s="79"/>
    </row>
    <row r="54" spans="1:17">
      <c r="A54" s="51"/>
      <c r="B54" s="56"/>
      <c r="C54" s="51"/>
      <c r="D54" s="11" t="s">
        <v>87</v>
      </c>
      <c r="E54" s="51"/>
      <c r="F54" s="57"/>
      <c r="G54" s="76"/>
      <c r="H54" s="51"/>
      <c r="I54" s="51"/>
      <c r="J54" s="51"/>
      <c r="K54" s="51"/>
      <c r="L54" s="51"/>
      <c r="M54" s="51"/>
      <c r="N54" s="51"/>
      <c r="O54" s="51"/>
      <c r="P54" s="79"/>
      <c r="Q54" s="79"/>
    </row>
    <row r="55" spans="1:17">
      <c r="G55" s="78"/>
      <c r="P55" s="78"/>
      <c r="Q55" s="78"/>
    </row>
    <row r="56" spans="1:17">
      <c r="A56" s="51" t="s">
        <v>1575</v>
      </c>
      <c r="B56" s="56" t="s">
        <v>27</v>
      </c>
      <c r="C56" s="51" t="s">
        <v>76</v>
      </c>
      <c r="D56" s="51" t="s">
        <v>1634</v>
      </c>
      <c r="E56" s="51" t="s">
        <v>93</v>
      </c>
      <c r="F56" s="70" t="s">
        <v>1127</v>
      </c>
      <c r="G56" s="74" t="s">
        <v>1128</v>
      </c>
      <c r="H56" s="51" t="s">
        <v>90</v>
      </c>
      <c r="I56" s="51" t="s">
        <v>2657</v>
      </c>
      <c r="J56" s="51" t="s">
        <v>2658</v>
      </c>
      <c r="K56" s="51">
        <v>3198</v>
      </c>
      <c r="L56" s="51">
        <v>23</v>
      </c>
      <c r="M56" s="51">
        <v>880</v>
      </c>
      <c r="N56" s="51">
        <v>664</v>
      </c>
      <c r="O56" s="51" t="s">
        <v>3276</v>
      </c>
      <c r="P56" s="79"/>
      <c r="Q56" s="79"/>
    </row>
    <row r="57" spans="1:17">
      <c r="A57" s="51"/>
      <c r="B57" s="56"/>
      <c r="C57" s="51"/>
      <c r="D57" s="11" t="s">
        <v>3397</v>
      </c>
      <c r="E57" s="51"/>
      <c r="F57" s="57"/>
      <c r="G57" s="76"/>
      <c r="H57" s="51"/>
      <c r="I57" s="51" t="s">
        <v>2653</v>
      </c>
      <c r="J57" s="51" t="s">
        <v>2653</v>
      </c>
      <c r="K57" s="51"/>
      <c r="L57" s="51"/>
      <c r="M57" s="51"/>
      <c r="N57" s="51"/>
      <c r="O57" s="51"/>
      <c r="P57" s="79"/>
      <c r="Q57" s="79"/>
    </row>
    <row r="58" spans="1:17">
      <c r="G58" s="78"/>
      <c r="P58" s="78"/>
      <c r="Q58" s="78"/>
    </row>
    <row r="59" spans="1:17">
      <c r="A59" s="51" t="s">
        <v>1576</v>
      </c>
      <c r="B59" s="56" t="s">
        <v>27</v>
      </c>
      <c r="C59" s="51" t="s">
        <v>77</v>
      </c>
      <c r="D59" s="51" t="s">
        <v>1635</v>
      </c>
      <c r="E59" s="51" t="s">
        <v>91</v>
      </c>
      <c r="F59" s="70" t="s">
        <v>1129</v>
      </c>
      <c r="G59" s="74" t="s">
        <v>1130</v>
      </c>
      <c r="H59" s="51" t="s">
        <v>92</v>
      </c>
      <c r="I59" s="56" t="s">
        <v>2545</v>
      </c>
      <c r="J59" s="56" t="s">
        <v>2545</v>
      </c>
      <c r="K59" s="51">
        <v>1897</v>
      </c>
      <c r="L59" s="51">
        <v>11</v>
      </c>
      <c r="M59" s="51">
        <v>512</v>
      </c>
      <c r="N59" s="51">
        <v>391</v>
      </c>
      <c r="O59" s="51" t="s">
        <v>3277</v>
      </c>
      <c r="P59" s="79"/>
      <c r="Q59" s="79"/>
    </row>
    <row r="60" spans="1:17">
      <c r="A60" s="51"/>
      <c r="B60" s="56"/>
      <c r="C60" s="51"/>
      <c r="D60" s="11" t="s">
        <v>3398</v>
      </c>
      <c r="E60" s="51"/>
      <c r="F60" s="57"/>
      <c r="G60" s="76"/>
      <c r="H60" s="51"/>
      <c r="I60" s="51" t="s">
        <v>2659</v>
      </c>
      <c r="J60" s="51"/>
      <c r="K60" s="51"/>
      <c r="L60" s="51"/>
      <c r="M60" s="51"/>
      <c r="N60" s="51"/>
      <c r="O60" s="51"/>
      <c r="P60" s="79"/>
      <c r="Q60" s="79"/>
    </row>
    <row r="61" spans="1:17">
      <c r="G61" s="78"/>
      <c r="P61" s="78"/>
      <c r="Q61" s="78"/>
    </row>
    <row r="62" spans="1:17">
      <c r="A62" s="51" t="s">
        <v>1577</v>
      </c>
      <c r="B62" s="56" t="s">
        <v>27</v>
      </c>
      <c r="C62" s="51" t="s">
        <v>76</v>
      </c>
      <c r="D62" s="51" t="s">
        <v>1636</v>
      </c>
      <c r="E62" s="51" t="s">
        <v>93</v>
      </c>
      <c r="F62" s="70" t="s">
        <v>1127</v>
      </c>
      <c r="G62" s="74" t="s">
        <v>1128</v>
      </c>
      <c r="H62" s="51" t="s">
        <v>90</v>
      </c>
      <c r="I62" s="51" t="s">
        <v>2657</v>
      </c>
      <c r="J62" s="51" t="s">
        <v>2658</v>
      </c>
      <c r="K62" s="51">
        <v>3198</v>
      </c>
      <c r="L62" s="51">
        <v>23</v>
      </c>
      <c r="M62" s="51">
        <v>880</v>
      </c>
      <c r="N62" s="51">
        <v>664</v>
      </c>
      <c r="O62" s="51" t="s">
        <v>3276</v>
      </c>
      <c r="P62" s="79"/>
      <c r="Q62" s="79"/>
    </row>
    <row r="63" spans="1:17">
      <c r="A63" s="51"/>
      <c r="B63" s="56"/>
      <c r="C63" s="51"/>
      <c r="D63" s="11" t="s">
        <v>3399</v>
      </c>
      <c r="E63" s="51"/>
      <c r="F63" s="57"/>
      <c r="G63" s="76"/>
      <c r="H63" s="51"/>
      <c r="I63" s="51" t="s">
        <v>2653</v>
      </c>
      <c r="J63" s="51" t="s">
        <v>2653</v>
      </c>
      <c r="K63" s="51"/>
      <c r="L63" s="51"/>
      <c r="M63" s="51"/>
      <c r="N63" s="51"/>
      <c r="O63" s="51"/>
      <c r="P63" s="79"/>
      <c r="Q63" s="79"/>
    </row>
    <row r="64" spans="1:17">
      <c r="G64" s="78"/>
      <c r="P64" s="78"/>
      <c r="Q64" s="78"/>
    </row>
    <row r="65" spans="1:17">
      <c r="A65" s="52" t="s">
        <v>94</v>
      </c>
      <c r="B65" s="53"/>
      <c r="C65" s="54"/>
      <c r="D65" s="54"/>
      <c r="E65" s="54"/>
      <c r="F65" s="54"/>
      <c r="G65" s="80"/>
      <c r="H65" s="54"/>
      <c r="I65" s="54"/>
      <c r="J65" s="54"/>
      <c r="K65" s="54"/>
      <c r="L65" s="54"/>
      <c r="M65" s="54"/>
      <c r="N65" s="54"/>
      <c r="O65" s="54"/>
      <c r="P65" s="80"/>
      <c r="Q65" s="80"/>
    </row>
    <row r="66" spans="1:17">
      <c r="A66" s="51" t="s">
        <v>101</v>
      </c>
      <c r="B66" s="56" t="s">
        <v>27</v>
      </c>
      <c r="C66" s="51" t="s">
        <v>95</v>
      </c>
      <c r="D66" s="51" t="s">
        <v>1637</v>
      </c>
      <c r="E66" s="51" t="s">
        <v>109</v>
      </c>
      <c r="F66" s="70" t="s">
        <v>1131</v>
      </c>
      <c r="G66" s="74" t="s">
        <v>1132</v>
      </c>
      <c r="H66" s="51" t="s">
        <v>110</v>
      </c>
      <c r="I66" s="56" t="s">
        <v>2545</v>
      </c>
      <c r="J66" s="56" t="s">
        <v>2545</v>
      </c>
      <c r="K66" s="51">
        <v>1956</v>
      </c>
      <c r="L66" s="51">
        <v>15</v>
      </c>
      <c r="M66" s="51">
        <v>523</v>
      </c>
      <c r="N66" s="51">
        <v>382</v>
      </c>
      <c r="O66" s="51" t="s">
        <v>3293</v>
      </c>
      <c r="P66" s="79"/>
      <c r="Q66" s="79"/>
    </row>
    <row r="67" spans="1:17">
      <c r="A67" s="51"/>
      <c r="B67" s="56"/>
      <c r="C67" s="51"/>
      <c r="D67" s="11" t="s">
        <v>108</v>
      </c>
      <c r="E67" s="51"/>
      <c r="F67" s="57"/>
      <c r="G67" s="76"/>
      <c r="H67" s="51"/>
      <c r="I67" s="56"/>
      <c r="J67" s="56"/>
      <c r="K67" s="51"/>
      <c r="L67" s="51"/>
      <c r="M67" s="51"/>
      <c r="N67" s="51"/>
      <c r="O67" s="51"/>
      <c r="P67" s="79"/>
      <c r="Q67" s="79"/>
    </row>
    <row r="68" spans="1:17">
      <c r="G68" s="78"/>
      <c r="I68" s="59"/>
      <c r="J68" s="59"/>
      <c r="P68" s="78"/>
      <c r="Q68" s="78"/>
    </row>
    <row r="69" spans="1:17">
      <c r="A69" s="51" t="s">
        <v>102</v>
      </c>
      <c r="B69" s="56" t="s">
        <v>27</v>
      </c>
      <c r="C69" s="51" t="s">
        <v>96</v>
      </c>
      <c r="D69" s="51" t="s">
        <v>3478</v>
      </c>
      <c r="E69" s="51" t="s">
        <v>111</v>
      </c>
      <c r="F69" s="70" t="s">
        <v>1133</v>
      </c>
      <c r="G69" s="74" t="s">
        <v>1134</v>
      </c>
      <c r="H69" s="51" t="s">
        <v>112</v>
      </c>
      <c r="I69" s="56" t="s">
        <v>2545</v>
      </c>
      <c r="J69" s="56" t="s">
        <v>2545</v>
      </c>
      <c r="K69" s="51">
        <v>4196</v>
      </c>
      <c r="L69" s="51">
        <v>36</v>
      </c>
      <c r="M69" s="51">
        <v>1138</v>
      </c>
      <c r="N69" s="51">
        <v>872</v>
      </c>
      <c r="O69" s="51" t="s">
        <v>3277</v>
      </c>
      <c r="P69" s="79"/>
      <c r="Q69" s="79"/>
    </row>
    <row r="70" spans="1:17">
      <c r="A70" s="51"/>
      <c r="B70" s="56"/>
      <c r="C70" s="51"/>
      <c r="D70" s="11" t="s">
        <v>3479</v>
      </c>
      <c r="E70" s="51"/>
      <c r="F70" s="57"/>
      <c r="G70" s="76"/>
      <c r="H70" s="51"/>
      <c r="I70" s="56"/>
      <c r="J70" s="56"/>
      <c r="K70" s="51"/>
      <c r="L70" s="51"/>
      <c r="M70" s="51"/>
      <c r="N70" s="51"/>
      <c r="O70" s="51"/>
      <c r="P70" s="79"/>
      <c r="Q70" s="79"/>
    </row>
    <row r="71" spans="1:17">
      <c r="G71" s="78"/>
      <c r="I71" s="59"/>
      <c r="J71" s="59"/>
      <c r="P71" s="78"/>
      <c r="Q71" s="78"/>
    </row>
    <row r="72" spans="1:17">
      <c r="A72" s="51" t="s">
        <v>103</v>
      </c>
      <c r="B72" s="56" t="s">
        <v>27</v>
      </c>
      <c r="C72" s="51" t="s">
        <v>97</v>
      </c>
      <c r="D72" s="51" t="s">
        <v>1638</v>
      </c>
      <c r="E72" s="51" t="s">
        <v>114</v>
      </c>
      <c r="F72" s="70" t="s">
        <v>1135</v>
      </c>
      <c r="G72" s="74" t="s">
        <v>1136</v>
      </c>
      <c r="H72" s="51" t="s">
        <v>115</v>
      </c>
      <c r="I72" s="51" t="s">
        <v>2530</v>
      </c>
      <c r="J72" s="51" t="s">
        <v>2531</v>
      </c>
      <c r="K72" s="51">
        <v>1714</v>
      </c>
      <c r="L72" s="51">
        <v>16</v>
      </c>
      <c r="M72" s="51">
        <v>462</v>
      </c>
      <c r="N72" s="51">
        <v>358</v>
      </c>
      <c r="O72" s="51" t="s">
        <v>3276</v>
      </c>
      <c r="P72" s="79"/>
      <c r="Q72" s="79"/>
    </row>
    <row r="73" spans="1:17">
      <c r="A73" s="51"/>
      <c r="B73" s="56"/>
      <c r="C73" s="51"/>
      <c r="D73" s="11" t="s">
        <v>113</v>
      </c>
      <c r="E73" s="51"/>
      <c r="F73" s="57"/>
      <c r="G73" s="76"/>
      <c r="H73" s="51"/>
      <c r="I73" s="51" t="s">
        <v>2529</v>
      </c>
      <c r="J73" s="51" t="s">
        <v>2572</v>
      </c>
      <c r="K73" s="51"/>
      <c r="L73" s="51"/>
      <c r="M73" s="51"/>
      <c r="N73" s="51"/>
      <c r="O73" s="51"/>
      <c r="P73" s="79"/>
      <c r="Q73" s="79"/>
    </row>
    <row r="74" spans="1:17">
      <c r="F74" s="61"/>
      <c r="G74" s="78"/>
      <c r="P74" s="78"/>
      <c r="Q74" s="78"/>
    </row>
    <row r="75" spans="1:17">
      <c r="A75" s="51" t="s">
        <v>104</v>
      </c>
      <c r="B75" s="56" t="s">
        <v>30</v>
      </c>
      <c r="C75" s="51" t="s">
        <v>98</v>
      </c>
      <c r="D75" s="51" t="s">
        <v>1639</v>
      </c>
      <c r="E75" s="51" t="s">
        <v>3481</v>
      </c>
      <c r="F75" s="11" t="s">
        <v>3792</v>
      </c>
      <c r="G75" s="75" t="s">
        <v>3793</v>
      </c>
      <c r="H75" s="51" t="s">
        <v>3480</v>
      </c>
      <c r="I75" s="56" t="s">
        <v>2545</v>
      </c>
      <c r="J75" s="56" t="s">
        <v>2545</v>
      </c>
      <c r="K75" s="51">
        <v>2870</v>
      </c>
      <c r="L75" s="51">
        <v>14</v>
      </c>
      <c r="M75" s="51">
        <v>798</v>
      </c>
      <c r="N75" s="51">
        <v>562</v>
      </c>
      <c r="O75" s="51" t="s">
        <v>3275</v>
      </c>
      <c r="P75" s="98" t="s">
        <v>3156</v>
      </c>
      <c r="Q75" s="98" t="s">
        <v>3208</v>
      </c>
    </row>
    <row r="76" spans="1:17">
      <c r="A76" s="51"/>
      <c r="B76" s="56"/>
      <c r="C76" s="51"/>
      <c r="D76" s="11" t="s">
        <v>116</v>
      </c>
      <c r="E76" s="51"/>
      <c r="F76" s="57"/>
      <c r="G76" s="76"/>
      <c r="H76" s="51"/>
      <c r="I76" s="56"/>
      <c r="J76" s="56"/>
      <c r="K76" s="51"/>
      <c r="L76" s="51"/>
      <c r="M76" s="51"/>
      <c r="N76" s="51"/>
      <c r="O76" s="51"/>
      <c r="P76" s="79"/>
      <c r="Q76" s="79"/>
    </row>
    <row r="77" spans="1:17">
      <c r="F77" s="61"/>
      <c r="G77" s="78"/>
      <c r="I77" s="59"/>
      <c r="J77" s="59"/>
      <c r="P77" s="78"/>
      <c r="Q77" s="78"/>
    </row>
    <row r="78" spans="1:17">
      <c r="A78" s="51" t="s">
        <v>105</v>
      </c>
      <c r="B78" s="56" t="s">
        <v>30</v>
      </c>
      <c r="C78" s="51" t="s">
        <v>99</v>
      </c>
      <c r="D78" s="51" t="s">
        <v>1640</v>
      </c>
      <c r="E78" s="51" t="s">
        <v>978</v>
      </c>
      <c r="F78" s="70" t="s">
        <v>1139</v>
      </c>
      <c r="G78" s="74" t="s">
        <v>1140</v>
      </c>
      <c r="H78" s="51" t="s">
        <v>119</v>
      </c>
      <c r="I78" s="56" t="s">
        <v>2545</v>
      </c>
      <c r="J78" s="56" t="s">
        <v>2545</v>
      </c>
      <c r="K78" s="51">
        <v>2248</v>
      </c>
      <c r="L78" s="51">
        <v>15</v>
      </c>
      <c r="M78" s="51">
        <v>600</v>
      </c>
      <c r="N78" s="51">
        <v>462</v>
      </c>
      <c r="O78" s="51" t="s">
        <v>3294</v>
      </c>
      <c r="P78" s="79"/>
      <c r="Q78" s="79"/>
    </row>
    <row r="79" spans="1:17">
      <c r="A79" s="51"/>
      <c r="B79" s="56"/>
      <c r="C79" s="51"/>
      <c r="D79" s="11" t="s">
        <v>118</v>
      </c>
      <c r="E79" s="51"/>
      <c r="F79" s="57"/>
      <c r="G79" s="76"/>
      <c r="H79" s="51"/>
      <c r="I79" s="56"/>
      <c r="J79" s="56"/>
      <c r="K79" s="51"/>
      <c r="L79" s="51"/>
      <c r="M79" s="51"/>
      <c r="N79" s="51"/>
      <c r="O79" s="51"/>
      <c r="P79" s="79"/>
      <c r="Q79" s="79"/>
    </row>
    <row r="80" spans="1:17">
      <c r="F80" s="61"/>
      <c r="G80" s="78"/>
      <c r="P80" s="78"/>
      <c r="Q80" s="78"/>
    </row>
    <row r="81" spans="1:17">
      <c r="A81" s="51" t="s">
        <v>106</v>
      </c>
      <c r="B81" s="56" t="s">
        <v>27</v>
      </c>
      <c r="C81" s="51" t="s">
        <v>3061</v>
      </c>
      <c r="D81" s="51" t="s">
        <v>2979</v>
      </c>
      <c r="E81" s="51" t="s">
        <v>120</v>
      </c>
      <c r="F81" s="70" t="s">
        <v>1141</v>
      </c>
      <c r="G81" s="74" t="s">
        <v>1142</v>
      </c>
      <c r="H81" s="51" t="s">
        <v>121</v>
      </c>
      <c r="I81" s="51" t="s">
        <v>2534</v>
      </c>
      <c r="J81" s="51" t="s">
        <v>2532</v>
      </c>
      <c r="K81" s="51">
        <v>1618</v>
      </c>
      <c r="L81" s="51">
        <v>19</v>
      </c>
      <c r="M81" s="51">
        <v>482</v>
      </c>
      <c r="N81" s="51">
        <v>338</v>
      </c>
      <c r="O81" s="51" t="s">
        <v>3277</v>
      </c>
      <c r="P81" s="79"/>
      <c r="Q81" s="79"/>
    </row>
    <row r="82" spans="1:17">
      <c r="A82" s="51"/>
      <c r="B82" s="56"/>
      <c r="C82" s="51"/>
      <c r="D82" s="11" t="s">
        <v>2980</v>
      </c>
      <c r="E82" s="51" t="s">
        <v>1620</v>
      </c>
      <c r="F82" s="71" t="s">
        <v>3066</v>
      </c>
      <c r="G82" s="74" t="s">
        <v>3065</v>
      </c>
      <c r="H82" s="51" t="s">
        <v>1619</v>
      </c>
      <c r="I82" s="51" t="s">
        <v>2533</v>
      </c>
      <c r="J82" s="51" t="s">
        <v>2533</v>
      </c>
      <c r="K82" s="51">
        <v>2850</v>
      </c>
      <c r="L82" s="51">
        <v>21</v>
      </c>
      <c r="M82" s="51">
        <v>819</v>
      </c>
      <c r="N82" s="51">
        <v>581</v>
      </c>
      <c r="O82" s="51"/>
      <c r="P82" s="79"/>
      <c r="Q82" s="79"/>
    </row>
    <row r="83" spans="1:17">
      <c r="A83" s="51"/>
      <c r="B83" s="56"/>
      <c r="C83" s="51"/>
      <c r="D83" s="11"/>
      <c r="E83" s="51" t="s">
        <v>3483</v>
      </c>
      <c r="F83" s="11" t="s">
        <v>3794</v>
      </c>
      <c r="G83" s="75" t="s">
        <v>1191</v>
      </c>
      <c r="H83" s="51" t="s">
        <v>3482</v>
      </c>
      <c r="I83" s="51"/>
      <c r="J83" s="51"/>
      <c r="K83" s="51">
        <v>1449</v>
      </c>
      <c r="L83" s="51">
        <v>17</v>
      </c>
      <c r="M83" s="51">
        <v>404</v>
      </c>
      <c r="N83" s="51">
        <v>299</v>
      </c>
      <c r="O83" s="51"/>
      <c r="P83" s="79"/>
      <c r="Q83" s="79"/>
    </row>
    <row r="84" spans="1:17">
      <c r="A84" s="62"/>
      <c r="C84" s="63"/>
      <c r="G84" s="78"/>
      <c r="P84" s="78"/>
      <c r="Q84" s="78"/>
    </row>
    <row r="85" spans="1:17">
      <c r="A85" s="51" t="s">
        <v>107</v>
      </c>
      <c r="B85" s="56" t="s">
        <v>27</v>
      </c>
      <c r="C85" s="51" t="s">
        <v>100</v>
      </c>
      <c r="D85" s="51" t="s">
        <v>1641</v>
      </c>
      <c r="E85" s="51" t="s">
        <v>123</v>
      </c>
      <c r="F85" s="70" t="s">
        <v>1143</v>
      </c>
      <c r="G85" s="74" t="s">
        <v>1144</v>
      </c>
      <c r="H85" s="51" t="s">
        <v>124</v>
      </c>
      <c r="I85" s="56" t="s">
        <v>2545</v>
      </c>
      <c r="J85" s="56" t="s">
        <v>2545</v>
      </c>
      <c r="K85" s="51">
        <v>2222</v>
      </c>
      <c r="L85" s="51">
        <v>20</v>
      </c>
      <c r="M85" s="51">
        <v>613</v>
      </c>
      <c r="N85" s="51">
        <v>467</v>
      </c>
      <c r="O85" s="51" t="s">
        <v>3277</v>
      </c>
      <c r="P85" s="79"/>
      <c r="Q85" s="79"/>
    </row>
    <row r="86" spans="1:17">
      <c r="A86" s="51"/>
      <c r="B86" s="56"/>
      <c r="C86" s="51"/>
      <c r="D86" s="11" t="s">
        <v>122</v>
      </c>
      <c r="E86" s="51"/>
      <c r="F86" s="57"/>
      <c r="G86" s="76"/>
      <c r="H86" s="51"/>
      <c r="I86" s="51"/>
      <c r="J86" s="51"/>
      <c r="K86" s="51"/>
      <c r="L86" s="51"/>
      <c r="M86" s="51"/>
      <c r="N86" s="51"/>
      <c r="O86" s="51"/>
      <c r="P86" s="79"/>
      <c r="Q86" s="79"/>
    </row>
    <row r="87" spans="1:17">
      <c r="G87" s="78"/>
      <c r="P87" s="78"/>
      <c r="Q87" s="78"/>
    </row>
    <row r="88" spans="1:17">
      <c r="A88" s="52" t="s">
        <v>127</v>
      </c>
      <c r="B88" s="53"/>
      <c r="C88" s="54"/>
      <c r="D88" s="54"/>
      <c r="E88" s="54"/>
      <c r="F88" s="54"/>
      <c r="G88" s="80"/>
      <c r="H88" s="54"/>
      <c r="I88" s="54"/>
      <c r="J88" s="54"/>
      <c r="K88" s="54"/>
      <c r="L88" s="54"/>
      <c r="M88" s="54"/>
      <c r="N88" s="54"/>
      <c r="O88" s="54"/>
      <c r="P88" s="80"/>
      <c r="Q88" s="80"/>
    </row>
    <row r="89" spans="1:17">
      <c r="A89" s="51" t="s">
        <v>128</v>
      </c>
      <c r="B89" s="56" t="s">
        <v>30</v>
      </c>
      <c r="C89" s="51" t="s">
        <v>126</v>
      </c>
      <c r="D89" s="51" t="s">
        <v>1642</v>
      </c>
      <c r="E89" s="51" t="s">
        <v>1579</v>
      </c>
      <c r="F89" s="70" t="s">
        <v>1145</v>
      </c>
      <c r="G89" s="74" t="s">
        <v>1146</v>
      </c>
      <c r="H89" s="51" t="s">
        <v>131</v>
      </c>
      <c r="I89" s="51" t="s">
        <v>2661</v>
      </c>
      <c r="J89" s="51" t="s">
        <v>2658</v>
      </c>
      <c r="K89" s="51">
        <v>1689</v>
      </c>
      <c r="L89" s="51">
        <v>18</v>
      </c>
      <c r="M89" s="51">
        <v>456</v>
      </c>
      <c r="N89" s="51">
        <v>342</v>
      </c>
      <c r="O89" s="51" t="s">
        <v>3295</v>
      </c>
      <c r="P89" s="79"/>
      <c r="Q89" s="79"/>
    </row>
    <row r="90" spans="1:17">
      <c r="A90" s="51"/>
      <c r="B90" s="56"/>
      <c r="C90" s="51"/>
      <c r="D90" s="11" t="s">
        <v>130</v>
      </c>
      <c r="E90" s="51" t="s">
        <v>1580</v>
      </c>
      <c r="F90" s="70" t="s">
        <v>1147</v>
      </c>
      <c r="G90" s="74" t="s">
        <v>1148</v>
      </c>
      <c r="H90" s="51" t="s">
        <v>132</v>
      </c>
      <c r="I90" s="51" t="s">
        <v>2653</v>
      </c>
      <c r="J90" s="51" t="s">
        <v>2653</v>
      </c>
      <c r="K90" s="51">
        <v>1619</v>
      </c>
      <c r="L90" s="51">
        <v>13</v>
      </c>
      <c r="M90" s="51">
        <v>426</v>
      </c>
      <c r="N90" s="51">
        <v>327</v>
      </c>
      <c r="O90" s="51"/>
      <c r="P90" s="79"/>
      <c r="Q90" s="79"/>
    </row>
    <row r="91" spans="1:17">
      <c r="A91" s="51"/>
      <c r="B91" s="56"/>
      <c r="C91" s="51"/>
      <c r="D91" s="51"/>
      <c r="E91" s="51" t="s">
        <v>1578</v>
      </c>
      <c r="F91" s="70" t="s">
        <v>1160</v>
      </c>
      <c r="G91" s="74" t="s">
        <v>1040</v>
      </c>
      <c r="H91" s="51" t="s">
        <v>160</v>
      </c>
      <c r="I91" s="51"/>
      <c r="J91" s="51"/>
      <c r="K91" s="51">
        <v>1972</v>
      </c>
      <c r="L91" s="51">
        <v>13</v>
      </c>
      <c r="M91" s="51">
        <v>527</v>
      </c>
      <c r="N91" s="51">
        <v>426</v>
      </c>
      <c r="O91" s="51" t="s">
        <v>3133</v>
      </c>
      <c r="P91" s="79"/>
      <c r="Q91" s="79"/>
    </row>
    <row r="92" spans="1:17">
      <c r="A92" s="51"/>
      <c r="B92" s="56"/>
      <c r="C92" s="51"/>
      <c r="D92" s="51"/>
      <c r="E92" s="51" t="s">
        <v>1581</v>
      </c>
      <c r="F92" s="70" t="s">
        <v>1158</v>
      </c>
      <c r="G92" s="74" t="s">
        <v>1159</v>
      </c>
      <c r="H92" s="51" t="s">
        <v>159</v>
      </c>
      <c r="I92" s="51" t="s">
        <v>2660</v>
      </c>
      <c r="J92" s="51" t="s">
        <v>2660</v>
      </c>
      <c r="K92" s="51">
        <v>2121</v>
      </c>
      <c r="L92" s="51">
        <v>11</v>
      </c>
      <c r="M92" s="51">
        <v>592</v>
      </c>
      <c r="N92" s="51">
        <v>446</v>
      </c>
      <c r="O92" s="51" t="s">
        <v>3134</v>
      </c>
      <c r="P92" s="79"/>
      <c r="Q92" s="79"/>
    </row>
    <row r="93" spans="1:17">
      <c r="A93" s="48"/>
      <c r="B93" s="63"/>
      <c r="G93" s="78"/>
      <c r="P93" s="78"/>
      <c r="Q93" s="78"/>
    </row>
    <row r="94" spans="1:17">
      <c r="A94" s="51" t="s">
        <v>129</v>
      </c>
      <c r="B94" s="56" t="s">
        <v>27</v>
      </c>
      <c r="C94" s="51" t="s">
        <v>133</v>
      </c>
      <c r="D94" s="51" t="s">
        <v>1643</v>
      </c>
      <c r="E94" s="51" t="s">
        <v>136</v>
      </c>
      <c r="F94" s="70" t="s">
        <v>1149</v>
      </c>
      <c r="G94" s="74" t="s">
        <v>1150</v>
      </c>
      <c r="H94" s="51" t="s">
        <v>137</v>
      </c>
      <c r="I94" s="56" t="s">
        <v>2545</v>
      </c>
      <c r="J94" s="56" t="s">
        <v>2545</v>
      </c>
      <c r="K94" s="51">
        <v>3804</v>
      </c>
      <c r="L94" s="51">
        <v>31</v>
      </c>
      <c r="M94" s="51">
        <v>1045</v>
      </c>
      <c r="N94" s="51">
        <v>755</v>
      </c>
      <c r="O94" s="51" t="s">
        <v>3276</v>
      </c>
      <c r="P94" s="79"/>
      <c r="Q94" s="79"/>
    </row>
    <row r="95" spans="1:17">
      <c r="A95" s="51"/>
      <c r="B95" s="56"/>
      <c r="C95" s="51"/>
      <c r="D95" s="11" t="s">
        <v>135</v>
      </c>
      <c r="E95" s="51"/>
      <c r="F95" s="57"/>
      <c r="G95" s="76"/>
      <c r="H95" s="51"/>
      <c r="I95" s="51"/>
      <c r="J95" s="51"/>
      <c r="K95" s="51"/>
      <c r="L95" s="51"/>
      <c r="M95" s="51"/>
      <c r="N95" s="51"/>
      <c r="O95" s="51"/>
      <c r="P95" s="79"/>
      <c r="Q95" s="79"/>
    </row>
    <row r="96" spans="1:17">
      <c r="G96" s="78"/>
      <c r="P96" s="78"/>
      <c r="Q96" s="78"/>
    </row>
    <row r="97" spans="1:17">
      <c r="A97" s="51" t="s">
        <v>1582</v>
      </c>
      <c r="B97" s="56" t="s">
        <v>30</v>
      </c>
      <c r="C97" s="51" t="s">
        <v>148</v>
      </c>
      <c r="D97" s="51" t="s">
        <v>3782</v>
      </c>
      <c r="E97" s="51" t="s">
        <v>155</v>
      </c>
      <c r="F97" s="70" t="s">
        <v>1155</v>
      </c>
      <c r="G97" s="74" t="s">
        <v>1156</v>
      </c>
      <c r="H97" s="51" t="s">
        <v>156</v>
      </c>
      <c r="I97" s="51" t="s">
        <v>2662</v>
      </c>
      <c r="J97" s="51" t="s">
        <v>2664</v>
      </c>
      <c r="K97" s="51">
        <v>5223</v>
      </c>
      <c r="L97" s="51">
        <v>23</v>
      </c>
      <c r="M97" s="51">
        <v>1452</v>
      </c>
      <c r="N97" s="51">
        <v>1011</v>
      </c>
      <c r="O97" s="51" t="s">
        <v>3284</v>
      </c>
      <c r="P97" s="98" t="s">
        <v>3795</v>
      </c>
      <c r="Q97" s="79" t="s">
        <v>3781</v>
      </c>
    </row>
    <row r="98" spans="1:17">
      <c r="A98" s="51"/>
      <c r="B98" s="56"/>
      <c r="C98" s="51"/>
      <c r="D98" s="11" t="s">
        <v>3783</v>
      </c>
      <c r="E98" s="51"/>
      <c r="F98" s="57"/>
      <c r="G98" s="76"/>
      <c r="H98" s="51"/>
      <c r="I98" s="51" t="s">
        <v>2663</v>
      </c>
      <c r="J98" s="51" t="s">
        <v>2663</v>
      </c>
      <c r="K98" s="51"/>
      <c r="L98" s="51"/>
      <c r="M98" s="51"/>
      <c r="N98" s="51"/>
      <c r="O98" s="51"/>
      <c r="P98" s="79"/>
      <c r="Q98" s="79"/>
    </row>
    <row r="99" spans="1:17">
      <c r="G99" s="78"/>
      <c r="P99" s="78"/>
      <c r="Q99" s="78"/>
    </row>
    <row r="100" spans="1:17">
      <c r="A100" s="51" t="s">
        <v>134</v>
      </c>
      <c r="B100" s="56" t="s">
        <v>27</v>
      </c>
      <c r="C100" s="51" t="s">
        <v>149</v>
      </c>
      <c r="D100" s="51" t="s">
        <v>1644</v>
      </c>
      <c r="E100" s="51" t="s">
        <v>158</v>
      </c>
      <c r="F100" s="70" t="s">
        <v>1157</v>
      </c>
      <c r="G100" s="74" t="s">
        <v>1140</v>
      </c>
      <c r="H100" s="51" t="s">
        <v>1294</v>
      </c>
      <c r="I100" s="56" t="s">
        <v>2545</v>
      </c>
      <c r="J100" s="56" t="s">
        <v>2545</v>
      </c>
      <c r="K100" s="51">
        <v>2177</v>
      </c>
      <c r="L100" s="51">
        <v>14</v>
      </c>
      <c r="M100" s="51">
        <v>599</v>
      </c>
      <c r="N100" s="51">
        <v>462</v>
      </c>
      <c r="O100" s="51" t="s">
        <v>3276</v>
      </c>
      <c r="P100" s="79"/>
      <c r="Q100" s="79"/>
    </row>
    <row r="101" spans="1:17">
      <c r="A101" s="51"/>
      <c r="B101" s="56"/>
      <c r="C101" s="51"/>
      <c r="D101" s="11" t="s">
        <v>157</v>
      </c>
      <c r="E101" s="51"/>
      <c r="F101" s="57"/>
      <c r="G101" s="76"/>
      <c r="H101" s="51"/>
      <c r="I101" s="51" t="s">
        <v>2653</v>
      </c>
      <c r="J101" s="51" t="s">
        <v>2653</v>
      </c>
      <c r="K101" s="51"/>
      <c r="L101" s="51"/>
      <c r="M101" s="51"/>
      <c r="N101" s="51"/>
      <c r="O101" s="51"/>
      <c r="P101" s="79"/>
      <c r="Q101" s="79"/>
    </row>
    <row r="102" spans="1:17">
      <c r="G102" s="78"/>
      <c r="P102" s="78"/>
      <c r="Q102" s="78"/>
    </row>
    <row r="103" spans="1:17">
      <c r="A103" s="51" t="s">
        <v>138</v>
      </c>
      <c r="B103" s="56" t="s">
        <v>30</v>
      </c>
      <c r="C103" s="51" t="s">
        <v>2621</v>
      </c>
      <c r="D103" s="51" t="s">
        <v>2620</v>
      </c>
      <c r="E103" s="51" t="s">
        <v>3890</v>
      </c>
      <c r="F103" s="11" t="s">
        <v>1139</v>
      </c>
      <c r="G103" s="75" t="s">
        <v>1140</v>
      </c>
      <c r="H103" s="51" t="s">
        <v>119</v>
      </c>
      <c r="I103" s="56" t="s">
        <v>2545</v>
      </c>
      <c r="J103" s="56" t="s">
        <v>2545</v>
      </c>
      <c r="K103" s="51">
        <v>2248</v>
      </c>
      <c r="L103" s="51">
        <v>15</v>
      </c>
      <c r="M103" s="51">
        <v>600</v>
      </c>
      <c r="N103" s="51">
        <v>462</v>
      </c>
      <c r="O103" s="51" t="s">
        <v>3296</v>
      </c>
      <c r="P103" s="98" t="s">
        <v>3256</v>
      </c>
      <c r="Q103" s="79" t="s">
        <v>3255</v>
      </c>
    </row>
    <row r="104" spans="1:17">
      <c r="A104" s="51"/>
      <c r="B104" s="56"/>
      <c r="C104" s="51"/>
      <c r="D104" s="11" t="s">
        <v>2619</v>
      </c>
      <c r="E104" s="51"/>
      <c r="F104" s="51"/>
      <c r="G104" s="79"/>
      <c r="H104" s="51"/>
      <c r="I104" s="51" t="s">
        <v>2653</v>
      </c>
      <c r="J104" s="51" t="s">
        <v>2653</v>
      </c>
      <c r="K104" s="51"/>
      <c r="L104" s="51"/>
      <c r="M104" s="51"/>
      <c r="N104" s="51"/>
      <c r="O104" s="51"/>
      <c r="P104" s="79"/>
      <c r="Q104" s="79"/>
    </row>
    <row r="105" spans="1:17">
      <c r="G105" s="78"/>
      <c r="P105" s="78"/>
      <c r="Q105" s="78"/>
    </row>
    <row r="106" spans="1:17">
      <c r="A106" s="51" t="s">
        <v>139</v>
      </c>
      <c r="B106" s="56" t="s">
        <v>27</v>
      </c>
      <c r="C106" s="51" t="s">
        <v>140</v>
      </c>
      <c r="D106" s="51" t="s">
        <v>2441</v>
      </c>
      <c r="E106" s="51" t="s">
        <v>143</v>
      </c>
      <c r="F106" s="70" t="s">
        <v>1151</v>
      </c>
      <c r="G106" s="74" t="s">
        <v>1152</v>
      </c>
      <c r="H106" s="51" t="s">
        <v>146</v>
      </c>
      <c r="I106" s="56" t="s">
        <v>2545</v>
      </c>
      <c r="J106" s="56" t="s">
        <v>2545</v>
      </c>
      <c r="K106" s="51">
        <v>4340</v>
      </c>
      <c r="L106" s="51">
        <v>28</v>
      </c>
      <c r="M106" s="51">
        <v>1142</v>
      </c>
      <c r="N106" s="51">
        <v>885</v>
      </c>
      <c r="O106" s="51" t="s">
        <v>3276</v>
      </c>
      <c r="P106" s="98" t="s">
        <v>3257</v>
      </c>
      <c r="Q106" s="98" t="s">
        <v>3258</v>
      </c>
    </row>
    <row r="107" spans="1:17">
      <c r="A107" s="51"/>
      <c r="B107" s="56"/>
      <c r="C107" s="51"/>
      <c r="D107" s="11" t="s">
        <v>142</v>
      </c>
      <c r="E107" s="51"/>
      <c r="F107" s="57"/>
      <c r="G107" s="76"/>
      <c r="H107" s="51"/>
      <c r="I107" s="51" t="s">
        <v>2653</v>
      </c>
      <c r="J107" s="51" t="s">
        <v>2653</v>
      </c>
      <c r="K107" s="51"/>
      <c r="L107" s="51"/>
      <c r="M107" s="51"/>
      <c r="N107" s="51"/>
      <c r="O107" s="51"/>
      <c r="P107" s="79"/>
      <c r="Q107" s="79"/>
    </row>
    <row r="108" spans="1:17">
      <c r="A108" s="48"/>
      <c r="G108" s="78"/>
      <c r="P108" s="78"/>
      <c r="Q108" s="78"/>
    </row>
    <row r="109" spans="1:17">
      <c r="A109" s="51" t="s">
        <v>151</v>
      </c>
      <c r="B109" s="56" t="s">
        <v>27</v>
      </c>
      <c r="C109" s="51" t="s">
        <v>141</v>
      </c>
      <c r="D109" s="51" t="s">
        <v>2637</v>
      </c>
      <c r="E109" s="51" t="s">
        <v>145</v>
      </c>
      <c r="F109" s="70" t="s">
        <v>1151</v>
      </c>
      <c r="G109" s="74" t="s">
        <v>1152</v>
      </c>
      <c r="H109" s="51" t="s">
        <v>146</v>
      </c>
      <c r="I109" s="51" t="s">
        <v>2665</v>
      </c>
      <c r="J109" s="51" t="s">
        <v>2667</v>
      </c>
      <c r="K109" s="51">
        <v>4340</v>
      </c>
      <c r="L109" s="51">
        <v>28</v>
      </c>
      <c r="M109" s="51">
        <v>1142</v>
      </c>
      <c r="N109" s="51">
        <v>885</v>
      </c>
      <c r="O109" s="51" t="s">
        <v>3297</v>
      </c>
      <c r="P109" s="79"/>
      <c r="Q109" s="79"/>
    </row>
    <row r="110" spans="1:17">
      <c r="A110" s="51"/>
      <c r="B110" s="56"/>
      <c r="C110" s="51"/>
      <c r="D110" s="11" t="s">
        <v>144</v>
      </c>
      <c r="E110" s="51"/>
      <c r="F110" s="57"/>
      <c r="G110" s="76"/>
      <c r="H110" s="51"/>
      <c r="I110" s="51" t="s">
        <v>2666</v>
      </c>
      <c r="J110" s="51" t="s">
        <v>2666</v>
      </c>
      <c r="K110" s="51"/>
      <c r="L110" s="51"/>
      <c r="M110" s="51"/>
      <c r="N110" s="51"/>
      <c r="O110" s="51"/>
      <c r="P110" s="79"/>
      <c r="Q110" s="79"/>
    </row>
    <row r="111" spans="1:17">
      <c r="A111" s="48"/>
      <c r="G111" s="78"/>
      <c r="O111" s="62"/>
      <c r="P111" s="78"/>
      <c r="Q111" s="78"/>
    </row>
    <row r="112" spans="1:17">
      <c r="A112" s="51" t="s">
        <v>2618</v>
      </c>
      <c r="B112" s="56" t="s">
        <v>27</v>
      </c>
      <c r="C112" s="51" t="s">
        <v>147</v>
      </c>
      <c r="D112" s="51" t="s">
        <v>2442</v>
      </c>
      <c r="E112" s="51" t="s">
        <v>153</v>
      </c>
      <c r="F112" s="70" t="s">
        <v>1153</v>
      </c>
      <c r="G112" s="74" t="s">
        <v>1154</v>
      </c>
      <c r="H112" s="51" t="s">
        <v>154</v>
      </c>
      <c r="I112" s="56" t="s">
        <v>2545</v>
      </c>
      <c r="J112" s="56" t="s">
        <v>2545</v>
      </c>
      <c r="K112" s="51">
        <v>1641</v>
      </c>
      <c r="L112" s="51">
        <v>12</v>
      </c>
      <c r="M112" s="51">
        <v>443</v>
      </c>
      <c r="N112" s="51">
        <v>334</v>
      </c>
      <c r="O112" s="51" t="s">
        <v>3276</v>
      </c>
      <c r="P112" s="79"/>
      <c r="Q112" s="79"/>
    </row>
    <row r="113" spans="1:17">
      <c r="A113" s="51"/>
      <c r="B113" s="56"/>
      <c r="C113" s="51"/>
      <c r="D113" s="11" t="s">
        <v>152</v>
      </c>
      <c r="E113" s="51"/>
      <c r="F113" s="57"/>
      <c r="G113" s="76"/>
      <c r="H113" s="51"/>
      <c r="I113" s="51" t="s">
        <v>2653</v>
      </c>
      <c r="J113" s="51" t="s">
        <v>2653</v>
      </c>
      <c r="K113" s="51"/>
      <c r="L113" s="51"/>
      <c r="M113" s="51"/>
      <c r="N113" s="51"/>
      <c r="O113" s="51"/>
      <c r="P113" s="79"/>
      <c r="Q113" s="79"/>
    </row>
    <row r="114" spans="1:17">
      <c r="G114" s="78"/>
      <c r="P114" s="78"/>
      <c r="Q114" s="78"/>
    </row>
    <row r="115" spans="1:17">
      <c r="A115" s="51" t="s">
        <v>2622</v>
      </c>
      <c r="B115" s="56" t="s">
        <v>27</v>
      </c>
      <c r="C115" s="51" t="s">
        <v>150</v>
      </c>
      <c r="D115" s="51" t="s">
        <v>2440</v>
      </c>
      <c r="E115" s="51" t="s">
        <v>161</v>
      </c>
      <c r="F115" s="70" t="s">
        <v>1161</v>
      </c>
      <c r="G115" s="74" t="s">
        <v>1162</v>
      </c>
      <c r="H115" s="51" t="s">
        <v>162</v>
      </c>
      <c r="I115" s="56" t="s">
        <v>2545</v>
      </c>
      <c r="J115" s="56" t="s">
        <v>2545</v>
      </c>
      <c r="K115" s="51">
        <v>3295</v>
      </c>
      <c r="L115" s="51">
        <v>23</v>
      </c>
      <c r="M115" s="51">
        <v>899</v>
      </c>
      <c r="N115" s="51">
        <v>656</v>
      </c>
      <c r="O115" s="51" t="s">
        <v>3276</v>
      </c>
      <c r="P115" s="98" t="s">
        <v>3259</v>
      </c>
      <c r="Q115" s="98" t="s">
        <v>3260</v>
      </c>
    </row>
    <row r="116" spans="1:17">
      <c r="A116" s="51"/>
      <c r="B116" s="56"/>
      <c r="C116" s="51"/>
      <c r="D116" s="11" t="s">
        <v>1293</v>
      </c>
      <c r="E116" s="51"/>
      <c r="F116" s="57"/>
      <c r="G116" s="76"/>
      <c r="H116" s="51"/>
      <c r="I116" s="51" t="s">
        <v>2653</v>
      </c>
      <c r="J116" s="51" t="s">
        <v>2653</v>
      </c>
      <c r="K116" s="51"/>
      <c r="L116" s="51"/>
      <c r="M116" s="51"/>
      <c r="N116" s="51"/>
      <c r="O116" s="51"/>
      <c r="P116" s="79"/>
      <c r="Q116" s="79"/>
    </row>
  </sheetData>
  <mergeCells count="1">
    <mergeCell ref="P1:Q1"/>
  </mergeCells>
  <hyperlinks>
    <hyperlink ref="G5" r:id="rId1"/>
    <hyperlink ref="G8" r:id="rId2"/>
    <hyperlink ref="G11" r:id="rId3"/>
    <hyperlink ref="F14" r:id="rId4"/>
    <hyperlink ref="G14" r:id="rId5"/>
    <hyperlink ref="F17" r:id="rId6"/>
    <hyperlink ref="G17" r:id="rId7"/>
    <hyperlink ref="F5" r:id="rId8"/>
    <hyperlink ref="F8" r:id="rId9"/>
    <hyperlink ref="F11" r:id="rId10"/>
    <hyperlink ref="F20" r:id="rId11"/>
    <hyperlink ref="G20" r:id="rId12"/>
    <hyperlink ref="F21" r:id="rId13"/>
    <hyperlink ref="G21" r:id="rId14"/>
    <hyperlink ref="F24" r:id="rId15"/>
    <hyperlink ref="G24" r:id="rId16"/>
    <hyperlink ref="F27" r:id="rId17"/>
    <hyperlink ref="G27" r:id="rId18"/>
    <hyperlink ref="F31" r:id="rId19"/>
    <hyperlink ref="G31" r:id="rId20"/>
    <hyperlink ref="F37" r:id="rId21"/>
    <hyperlink ref="G37" r:id="rId22"/>
    <hyperlink ref="F38" r:id="rId23"/>
    <hyperlink ref="G38" r:id="rId24"/>
    <hyperlink ref="F34" r:id="rId25"/>
    <hyperlink ref="G34" r:id="rId26"/>
    <hyperlink ref="F35" r:id="rId27"/>
    <hyperlink ref="G35" r:id="rId28"/>
    <hyperlink ref="F41" r:id="rId29"/>
    <hyperlink ref="G41" r:id="rId30"/>
    <hyperlink ref="F44" r:id="rId31"/>
    <hyperlink ref="G44" r:id="rId32"/>
    <hyperlink ref="F47" r:id="rId33"/>
    <hyperlink ref="G47" r:id="rId34"/>
    <hyperlink ref="F50" r:id="rId35"/>
    <hyperlink ref="G50" r:id="rId36"/>
    <hyperlink ref="F53" r:id="rId37"/>
    <hyperlink ref="G53" r:id="rId38"/>
    <hyperlink ref="F56" r:id="rId39"/>
    <hyperlink ref="F62" r:id="rId40"/>
    <hyperlink ref="G56" r:id="rId41"/>
    <hyperlink ref="G62" r:id="rId42"/>
    <hyperlink ref="F59" r:id="rId43"/>
    <hyperlink ref="G59" r:id="rId44"/>
    <hyperlink ref="F66" r:id="rId45"/>
    <hyperlink ref="G66" r:id="rId46"/>
    <hyperlink ref="F69" r:id="rId47"/>
    <hyperlink ref="G69" r:id="rId48"/>
    <hyperlink ref="F72" r:id="rId49"/>
    <hyperlink ref="G72" r:id="rId50"/>
    <hyperlink ref="F78" r:id="rId51"/>
    <hyperlink ref="G78" r:id="rId52"/>
    <hyperlink ref="F81" r:id="rId53"/>
    <hyperlink ref="G81" r:id="rId54"/>
    <hyperlink ref="F85" r:id="rId55"/>
    <hyperlink ref="G85" r:id="rId56"/>
    <hyperlink ref="F89" r:id="rId57"/>
    <hyperlink ref="G89" r:id="rId58"/>
    <hyperlink ref="F90" r:id="rId59"/>
    <hyperlink ref="G90" r:id="rId60"/>
    <hyperlink ref="F94" r:id="rId61"/>
    <hyperlink ref="G94" r:id="rId62"/>
    <hyperlink ref="F109" r:id="rId63"/>
    <hyperlink ref="G109" r:id="rId64"/>
    <hyperlink ref="F112" r:id="rId65"/>
    <hyperlink ref="G112" r:id="rId66"/>
    <hyperlink ref="F97" r:id="rId67"/>
    <hyperlink ref="G97" r:id="rId68"/>
    <hyperlink ref="F100" r:id="rId69"/>
    <hyperlink ref="G100" r:id="rId70"/>
    <hyperlink ref="F115" r:id="rId71"/>
    <hyperlink ref="G115" r:id="rId72"/>
    <hyperlink ref="F106" r:id="rId73"/>
    <hyperlink ref="G106" r:id="rId74"/>
    <hyperlink ref="F91" r:id="rId75"/>
    <hyperlink ref="G91" r:id="rId76"/>
    <hyperlink ref="F92" r:id="rId77"/>
    <hyperlink ref="G92" r:id="rId78"/>
    <hyperlink ref="D6" r:id="rId79" display="1 b-D-glucose-6-phosphate = 1 D-fructose-6-phosphate"/>
    <hyperlink ref="D9" r:id="rId80"/>
    <hyperlink ref="D12" r:id="rId81"/>
    <hyperlink ref="D15" r:id="rId82" display="1 fructose-1,6-bisphosphate = 1 dihydroxyacetone_phosphate + 1 D-glyceraldehyde-3-phosphate"/>
    <hyperlink ref="D18" r:id="rId83" display="1 D-glyceraldehyde-3-phosphate = 1 dihydroxyacetone_phosphate"/>
    <hyperlink ref="D21" r:id="rId84" display="1 D-glyceraldehyde-3-phosphate + 1 phosphate + 1 NAD+ = 1 1,3-bisphospho-D-glycerate + 1 NADH + 1 H+"/>
    <hyperlink ref="D25" r:id="rId85"/>
    <hyperlink ref="D32" r:id="rId86"/>
    <hyperlink ref="D35" r:id="rId87"/>
    <hyperlink ref="D38" r:id="rId88"/>
    <hyperlink ref="D42" r:id="rId89" display="1 b-D-glucose-6-phosphate + 1 NADP+ = 1 6-phospho-D-glucono-1,5-lactone + 1 NADPH + 1 H+"/>
    <hyperlink ref="D45" r:id="rId90" display="1 6-phospho-D-glucono-1,5-lactone + 1 H2O = 1 6-phospho-D-gluconate + 1 H+"/>
    <hyperlink ref="D48" r:id="rId91" display="1 6-phospho-D-gluconate + 1 NADP+ = 1 D-ribulose-5-phosphate + 1 CO2 + 1 NADPH"/>
    <hyperlink ref="D51" r:id="rId92"/>
    <hyperlink ref="D54" r:id="rId93"/>
    <hyperlink ref="D57" r:id="rId94" display="1 D-sedoheptulose-7-phosphate + 1 D-glyceraldehyde-3-phosphate = 1 D-ribose-5-phosphate + 1 D-xylulose-5-phosphate"/>
    <hyperlink ref="D60" r:id="rId95" display="1 D-glyceraldehyde-3-phosphate + 1 D-sedoheptulose-7-phosphate = 1 D-fructose-6-phosphate + 1 D-erythrose-4-phosphate"/>
    <hyperlink ref="D63" r:id="rId96" display="1 D-erythrose-4-phosphate + 1 D-xylulose-5-phosphate = 1 D-fructose-6-phosphate + 1 D-glyceraldehyde-3-phosphate"/>
    <hyperlink ref="D67" r:id="rId97"/>
    <hyperlink ref="D70" r:id="rId98" display="1 citrate = 1 cis-aconitate + 1 H2O"/>
    <hyperlink ref="D73" r:id="rId99"/>
    <hyperlink ref="D76" r:id="rId100"/>
    <hyperlink ref="D79" r:id="rId101"/>
    <hyperlink ref="D82" r:id="rId102"/>
    <hyperlink ref="D86" r:id="rId103"/>
    <hyperlink ref="D90" r:id="rId104"/>
    <hyperlink ref="D95" r:id="rId105"/>
    <hyperlink ref="D98" r:id="rId106" display="1  phosphate + 1 oxaloacetate = 1 phosphoenolpyruvate + 1 bicarbonate"/>
    <hyperlink ref="D101" r:id="rId107"/>
    <hyperlink ref="D116" r:id="rId108"/>
    <hyperlink ref="D107" r:id="rId109"/>
    <hyperlink ref="D110" r:id="rId110"/>
    <hyperlink ref="D113" r:id="rId111"/>
    <hyperlink ref="F103" r:id="rId112"/>
    <hyperlink ref="G103" r:id="rId113"/>
    <hyperlink ref="D28" r:id="rId114"/>
    <hyperlink ref="D104" r:id="rId115"/>
    <hyperlink ref="F22" r:id="rId116"/>
    <hyperlink ref="G22" r:id="rId117"/>
    <hyperlink ref="F12" r:id="rId118"/>
    <hyperlink ref="G12" r:id="rId119"/>
    <hyperlink ref="F28" r:id="rId120"/>
    <hyperlink ref="G28" r:id="rId121"/>
    <hyperlink ref="F29" r:id="rId122"/>
    <hyperlink ref="G29" r:id="rId123"/>
    <hyperlink ref="F75" r:id="rId124"/>
    <hyperlink ref="G75" r:id="rId125"/>
    <hyperlink ref="F83" r:id="rId126"/>
    <hyperlink ref="G83" r:id="rId127"/>
  </hyperlinks>
  <pageMargins left="0.7" right="0.7" top="0.75" bottom="0.75" header="0.3" footer="0.3"/>
  <pageSetup orientation="portrait" r:id="rId128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1"/>
  <sheetViews>
    <sheetView topLeftCell="A181" zoomScale="90" zoomScaleNormal="90" workbookViewId="0">
      <selection activeCell="G93" sqref="G93"/>
    </sheetView>
  </sheetViews>
  <sheetFormatPr defaultRowHeight="15"/>
  <cols>
    <col min="1" max="1" width="12.140625" style="55" customWidth="1"/>
    <col min="2" max="2" width="12.140625" style="59" customWidth="1"/>
    <col min="3" max="3" width="9.140625" style="55" customWidth="1"/>
    <col min="4" max="4" width="149.85546875" style="55" customWidth="1"/>
    <col min="5" max="5" width="68.42578125" style="55" customWidth="1"/>
    <col min="6" max="6" width="14.5703125" style="55" customWidth="1"/>
    <col min="7" max="7" width="12.7109375" style="55" customWidth="1"/>
    <col min="8" max="9" width="9.140625" style="55" customWidth="1"/>
    <col min="10" max="10" width="13.42578125" style="55" customWidth="1"/>
    <col min="11" max="12" width="9.140625" style="55" customWidth="1"/>
    <col min="13" max="14" width="9.140625" style="55"/>
    <col min="15" max="15" width="27.7109375" style="55" customWidth="1"/>
    <col min="16" max="16" width="13.7109375" style="55" customWidth="1"/>
    <col min="17" max="17" width="13.85546875" style="55" customWidth="1"/>
    <col min="18" max="16384" width="9.140625" style="55"/>
  </cols>
  <sheetData>
    <row r="1" spans="1:17">
      <c r="A1" s="49" t="s">
        <v>3345</v>
      </c>
      <c r="B1" s="50"/>
      <c r="C1" s="49"/>
      <c r="D1" s="49"/>
      <c r="E1" s="49"/>
      <c r="F1" s="49"/>
      <c r="G1" s="49"/>
      <c r="H1" s="3"/>
      <c r="I1" s="49"/>
      <c r="J1" s="49"/>
      <c r="K1" s="49"/>
      <c r="L1" s="49"/>
      <c r="M1" s="49"/>
      <c r="N1" s="49"/>
      <c r="O1" s="51"/>
      <c r="P1" s="122" t="s">
        <v>3291</v>
      </c>
      <c r="Q1" s="122"/>
    </row>
    <row r="2" spans="1:17" ht="18.75">
      <c r="A2" s="50" t="s">
        <v>0</v>
      </c>
      <c r="B2" s="50" t="s">
        <v>1</v>
      </c>
      <c r="C2" s="50" t="s">
        <v>4</v>
      </c>
      <c r="D2" s="49" t="s">
        <v>2</v>
      </c>
      <c r="E2" s="49" t="s">
        <v>3</v>
      </c>
      <c r="F2" s="50" t="s">
        <v>5</v>
      </c>
      <c r="G2" s="50" t="s">
        <v>6</v>
      </c>
      <c r="H2" s="3" t="s">
        <v>7</v>
      </c>
      <c r="I2" s="50" t="s">
        <v>8</v>
      </c>
      <c r="J2" s="50" t="s">
        <v>9</v>
      </c>
      <c r="K2" s="50" t="s">
        <v>10</v>
      </c>
      <c r="L2" s="50" t="s">
        <v>11</v>
      </c>
      <c r="M2" s="50" t="s">
        <v>12</v>
      </c>
      <c r="N2" s="50" t="s">
        <v>13</v>
      </c>
      <c r="O2" s="49" t="s">
        <v>3290</v>
      </c>
      <c r="P2" s="3" t="s">
        <v>3246</v>
      </c>
      <c r="Q2" s="3" t="s">
        <v>3247</v>
      </c>
    </row>
    <row r="3" spans="1:17">
      <c r="H3" s="55">
        <f>COUNTA(H5:H206)</f>
        <v>104</v>
      </c>
      <c r="P3" s="94"/>
      <c r="Q3" s="94"/>
    </row>
    <row r="4" spans="1:17">
      <c r="A4" s="52" t="s">
        <v>506</v>
      </c>
      <c r="B4" s="53"/>
      <c r="C4" s="54"/>
      <c r="D4" s="54"/>
      <c r="E4" s="54"/>
      <c r="F4" s="73"/>
      <c r="G4" s="73"/>
      <c r="H4" s="54"/>
      <c r="I4" s="54"/>
      <c r="J4" s="54"/>
      <c r="K4" s="54"/>
      <c r="L4" s="54"/>
      <c r="M4" s="54"/>
      <c r="N4" s="54"/>
      <c r="O4" s="54"/>
      <c r="P4" s="80"/>
      <c r="Q4" s="80"/>
    </row>
    <row r="5" spans="1:17">
      <c r="A5" s="51" t="s">
        <v>858</v>
      </c>
      <c r="B5" s="56" t="s">
        <v>30</v>
      </c>
      <c r="C5" s="51" t="s">
        <v>498</v>
      </c>
      <c r="D5" s="51" t="s">
        <v>1738</v>
      </c>
      <c r="E5" s="51" t="s">
        <v>507</v>
      </c>
      <c r="F5" s="70" t="s">
        <v>1583</v>
      </c>
      <c r="G5" s="74" t="s">
        <v>1410</v>
      </c>
      <c r="H5" s="81" t="s">
        <v>508</v>
      </c>
      <c r="I5" s="56" t="s">
        <v>2545</v>
      </c>
      <c r="J5" s="56" t="s">
        <v>2545</v>
      </c>
      <c r="K5" s="51">
        <v>1758</v>
      </c>
      <c r="L5" s="51">
        <v>8</v>
      </c>
      <c r="M5" s="51">
        <v>459</v>
      </c>
      <c r="N5" s="51">
        <v>343</v>
      </c>
      <c r="O5" s="51" t="s">
        <v>3275</v>
      </c>
      <c r="P5" s="98" t="s">
        <v>3164</v>
      </c>
      <c r="Q5" s="98" t="s">
        <v>3209</v>
      </c>
    </row>
    <row r="6" spans="1:17">
      <c r="A6" s="51"/>
      <c r="B6" s="56"/>
      <c r="C6" s="51"/>
      <c r="D6" s="11" t="s">
        <v>1163</v>
      </c>
      <c r="E6" s="51"/>
      <c r="F6" s="57"/>
      <c r="G6" s="76"/>
      <c r="H6" s="81"/>
      <c r="I6" s="56"/>
      <c r="J6" s="56"/>
      <c r="K6" s="51"/>
      <c r="L6" s="51"/>
      <c r="M6" s="51"/>
      <c r="N6" s="51"/>
      <c r="O6" s="51"/>
      <c r="P6" s="79"/>
      <c r="Q6" s="79"/>
    </row>
    <row r="7" spans="1:17">
      <c r="F7" s="72"/>
      <c r="G7" s="77"/>
      <c r="H7" s="63"/>
      <c r="P7" s="78"/>
      <c r="Q7" s="78"/>
    </row>
    <row r="8" spans="1:17">
      <c r="A8" s="51" t="s">
        <v>859</v>
      </c>
      <c r="B8" s="56" t="s">
        <v>30</v>
      </c>
      <c r="C8" s="51" t="s">
        <v>499</v>
      </c>
      <c r="D8" s="51" t="s">
        <v>2587</v>
      </c>
      <c r="E8" s="51" t="s">
        <v>509</v>
      </c>
      <c r="F8" s="70" t="s">
        <v>1584</v>
      </c>
      <c r="G8" s="74" t="s">
        <v>1585</v>
      </c>
      <c r="H8" s="81" t="s">
        <v>510</v>
      </c>
      <c r="I8" s="56" t="s">
        <v>2545</v>
      </c>
      <c r="J8" s="51" t="s">
        <v>2546</v>
      </c>
      <c r="K8" s="51">
        <v>1829</v>
      </c>
      <c r="L8" s="51">
        <v>9</v>
      </c>
      <c r="M8" s="51">
        <v>512</v>
      </c>
      <c r="N8" s="51">
        <v>352</v>
      </c>
      <c r="O8" s="51" t="s">
        <v>3298</v>
      </c>
      <c r="P8" s="79"/>
      <c r="Q8" s="79"/>
    </row>
    <row r="9" spans="1:17">
      <c r="A9" s="51"/>
      <c r="B9" s="56"/>
      <c r="C9" s="51"/>
      <c r="D9" s="11" t="s">
        <v>511</v>
      </c>
      <c r="E9" s="51" t="s">
        <v>3486</v>
      </c>
      <c r="F9" s="11" t="s">
        <v>3796</v>
      </c>
      <c r="G9" s="75" t="s">
        <v>1602</v>
      </c>
      <c r="H9" s="81" t="s">
        <v>3484</v>
      </c>
      <c r="I9" s="51"/>
      <c r="J9" s="51" t="s">
        <v>2529</v>
      </c>
      <c r="K9" s="51">
        <v>2361</v>
      </c>
      <c r="L9" s="51">
        <v>14</v>
      </c>
      <c r="M9" s="51">
        <v>642</v>
      </c>
      <c r="N9" s="51">
        <v>460</v>
      </c>
      <c r="O9" s="51"/>
      <c r="P9" s="79"/>
      <c r="Q9" s="79"/>
    </row>
    <row r="10" spans="1:17">
      <c r="A10" s="51"/>
      <c r="B10" s="56"/>
      <c r="C10" s="51"/>
      <c r="D10" s="11"/>
      <c r="E10" s="51" t="s">
        <v>3487</v>
      </c>
      <c r="F10" s="11" t="s">
        <v>3797</v>
      </c>
      <c r="G10" s="75" t="s">
        <v>3798</v>
      </c>
      <c r="H10" s="81" t="s">
        <v>3485</v>
      </c>
      <c r="I10" s="51"/>
      <c r="J10" s="51"/>
      <c r="K10" s="51">
        <v>2013</v>
      </c>
      <c r="L10" s="51">
        <v>14</v>
      </c>
      <c r="M10" s="51">
        <v>546</v>
      </c>
      <c r="N10" s="51">
        <v>399</v>
      </c>
      <c r="O10" s="51"/>
      <c r="P10" s="79"/>
      <c r="Q10" s="79"/>
    </row>
    <row r="11" spans="1:17">
      <c r="G11" s="78"/>
      <c r="H11" s="63"/>
      <c r="J11" s="61" t="s">
        <v>2547</v>
      </c>
      <c r="P11" s="78"/>
      <c r="Q11" s="78"/>
    </row>
    <row r="12" spans="1:17">
      <c r="A12" s="51" t="s">
        <v>860</v>
      </c>
      <c r="B12" s="56" t="s">
        <v>30</v>
      </c>
      <c r="C12" s="51" t="s">
        <v>500</v>
      </c>
      <c r="D12" s="51" t="s">
        <v>1739</v>
      </c>
      <c r="E12" s="51" t="s">
        <v>512</v>
      </c>
      <c r="F12" s="70" t="s">
        <v>1586</v>
      </c>
      <c r="G12" s="74" t="s">
        <v>1144</v>
      </c>
      <c r="H12" s="81" t="s">
        <v>514</v>
      </c>
      <c r="I12" s="51" t="s">
        <v>2548</v>
      </c>
      <c r="J12" s="56" t="s">
        <v>2545</v>
      </c>
      <c r="K12" s="51">
        <v>2273</v>
      </c>
      <c r="L12" s="51">
        <v>6</v>
      </c>
      <c r="M12" s="51">
        <v>640</v>
      </c>
      <c r="N12" s="51">
        <v>467</v>
      </c>
      <c r="O12" s="51" t="s">
        <v>3299</v>
      </c>
      <c r="P12" s="79"/>
      <c r="Q12" s="79"/>
    </row>
    <row r="13" spans="1:17">
      <c r="A13" s="51"/>
      <c r="B13" s="56"/>
      <c r="C13" s="51"/>
      <c r="D13" s="11" t="s">
        <v>855</v>
      </c>
      <c r="E13" s="51" t="s">
        <v>513</v>
      </c>
      <c r="F13" s="70" t="s">
        <v>1587</v>
      </c>
      <c r="G13" s="74" t="s">
        <v>1566</v>
      </c>
      <c r="H13" s="81" t="s">
        <v>515</v>
      </c>
      <c r="I13" s="51" t="s">
        <v>2536</v>
      </c>
      <c r="J13" s="51"/>
      <c r="K13" s="51">
        <v>1490</v>
      </c>
      <c r="L13" s="51">
        <v>5</v>
      </c>
      <c r="M13" s="51">
        <v>403</v>
      </c>
      <c r="N13" s="51">
        <v>291</v>
      </c>
      <c r="O13" s="51"/>
      <c r="P13" s="79"/>
      <c r="Q13" s="79"/>
    </row>
    <row r="14" spans="1:17">
      <c r="G14" s="78"/>
      <c r="H14" s="63"/>
      <c r="P14" s="78"/>
      <c r="Q14" s="78"/>
    </row>
    <row r="15" spans="1:17">
      <c r="A15" s="51" t="s">
        <v>861</v>
      </c>
      <c r="B15" s="56" t="s">
        <v>27</v>
      </c>
      <c r="C15" s="51" t="s">
        <v>501</v>
      </c>
      <c r="D15" s="51" t="s">
        <v>1740</v>
      </c>
      <c r="E15" s="51" t="s">
        <v>516</v>
      </c>
      <c r="F15" s="70" t="s">
        <v>1588</v>
      </c>
      <c r="G15" s="74" t="s">
        <v>1589</v>
      </c>
      <c r="H15" s="81" t="s">
        <v>518</v>
      </c>
      <c r="I15" s="56" t="s">
        <v>2545</v>
      </c>
      <c r="J15" s="51" t="s">
        <v>2549</v>
      </c>
      <c r="K15" s="51">
        <v>3228</v>
      </c>
      <c r="L15" s="51">
        <v>11</v>
      </c>
      <c r="M15" s="51">
        <v>935</v>
      </c>
      <c r="N15" s="51">
        <v>668</v>
      </c>
      <c r="O15" s="51" t="s">
        <v>3275</v>
      </c>
      <c r="P15" s="79"/>
      <c r="Q15" s="79"/>
    </row>
    <row r="16" spans="1:17">
      <c r="A16" s="51"/>
      <c r="B16" s="56"/>
      <c r="C16" s="51"/>
      <c r="D16" s="11" t="s">
        <v>520</v>
      </c>
      <c r="E16" s="51" t="s">
        <v>517</v>
      </c>
      <c r="F16" s="70" t="s">
        <v>1590</v>
      </c>
      <c r="G16" s="74" t="s">
        <v>1591</v>
      </c>
      <c r="H16" s="81" t="s">
        <v>519</v>
      </c>
      <c r="I16" s="51"/>
      <c r="J16" s="51" t="s">
        <v>2529</v>
      </c>
      <c r="K16" s="51">
        <v>1776</v>
      </c>
      <c r="L16" s="51">
        <v>14</v>
      </c>
      <c r="M16" s="51">
        <v>492</v>
      </c>
      <c r="N16" s="51">
        <v>367</v>
      </c>
      <c r="O16" s="51"/>
      <c r="P16" s="79"/>
      <c r="Q16" s="79"/>
    </row>
    <row r="17" spans="1:17">
      <c r="A17" s="51"/>
      <c r="B17" s="56"/>
      <c r="C17" s="51"/>
      <c r="D17" s="51"/>
      <c r="E17" s="51" t="s">
        <v>857</v>
      </c>
      <c r="F17" s="70" t="s">
        <v>1592</v>
      </c>
      <c r="G17" s="74" t="s">
        <v>1593</v>
      </c>
      <c r="H17" s="81" t="s">
        <v>856</v>
      </c>
      <c r="I17" s="51"/>
      <c r="J17" s="51"/>
      <c r="K17" s="51">
        <v>6614</v>
      </c>
      <c r="L17" s="51">
        <v>40</v>
      </c>
      <c r="M17" s="51">
        <v>1788</v>
      </c>
      <c r="N17" s="51">
        <v>1326</v>
      </c>
      <c r="O17" s="51"/>
      <c r="P17" s="79"/>
      <c r="Q17" s="79"/>
    </row>
    <row r="18" spans="1:17">
      <c r="G18" s="78"/>
      <c r="H18" s="63"/>
      <c r="P18" s="78"/>
      <c r="Q18" s="78"/>
    </row>
    <row r="19" spans="1:17">
      <c r="A19" s="51" t="s">
        <v>862</v>
      </c>
      <c r="B19" s="56" t="s">
        <v>27</v>
      </c>
      <c r="C19" s="51" t="s">
        <v>502</v>
      </c>
      <c r="D19" s="51" t="s">
        <v>1741</v>
      </c>
      <c r="E19" s="51" t="s">
        <v>521</v>
      </c>
      <c r="F19" s="70" t="s">
        <v>1594</v>
      </c>
      <c r="G19" s="74" t="s">
        <v>1595</v>
      </c>
      <c r="H19" s="81" t="s">
        <v>522</v>
      </c>
      <c r="I19" s="51" t="s">
        <v>2550</v>
      </c>
      <c r="J19" s="51" t="s">
        <v>2551</v>
      </c>
      <c r="K19" s="51">
        <v>1187</v>
      </c>
      <c r="L19" s="51">
        <v>10</v>
      </c>
      <c r="M19" s="51">
        <v>333</v>
      </c>
      <c r="N19" s="51">
        <v>238</v>
      </c>
      <c r="O19" s="51" t="s">
        <v>3275</v>
      </c>
      <c r="P19" s="79"/>
      <c r="Q19" s="79"/>
    </row>
    <row r="20" spans="1:17">
      <c r="A20" s="51"/>
      <c r="B20" s="56"/>
      <c r="C20" s="51"/>
      <c r="D20" s="11" t="s">
        <v>523</v>
      </c>
      <c r="E20" s="51"/>
      <c r="F20" s="57"/>
      <c r="G20" s="76"/>
      <c r="H20" s="81"/>
      <c r="I20" s="51" t="s">
        <v>2541</v>
      </c>
      <c r="J20" s="51" t="s">
        <v>2541</v>
      </c>
      <c r="K20" s="51"/>
      <c r="L20" s="51"/>
      <c r="M20" s="51"/>
      <c r="N20" s="51"/>
      <c r="O20" s="51"/>
      <c r="P20" s="79"/>
      <c r="Q20" s="79"/>
    </row>
    <row r="21" spans="1:17">
      <c r="G21" s="78"/>
      <c r="H21" s="63"/>
      <c r="P21" s="78"/>
      <c r="Q21" s="78"/>
    </row>
    <row r="22" spans="1:17">
      <c r="A22" s="51" t="s">
        <v>863</v>
      </c>
      <c r="B22" s="56" t="s">
        <v>30</v>
      </c>
      <c r="C22" s="51" t="s">
        <v>503</v>
      </c>
      <c r="D22" s="51" t="s">
        <v>3488</v>
      </c>
      <c r="E22" s="51" t="s">
        <v>868</v>
      </c>
      <c r="F22" s="70" t="s">
        <v>1596</v>
      </c>
      <c r="G22" s="74" t="s">
        <v>1130</v>
      </c>
      <c r="H22" s="81" t="s">
        <v>869</v>
      </c>
      <c r="I22" s="51" t="s">
        <v>2552</v>
      </c>
      <c r="J22" s="51" t="s">
        <v>2553</v>
      </c>
      <c r="K22" s="51">
        <v>2144</v>
      </c>
      <c r="L22" s="51">
        <v>18</v>
      </c>
      <c r="M22" s="51">
        <v>569</v>
      </c>
      <c r="N22" s="51">
        <v>391</v>
      </c>
      <c r="O22" s="51" t="s">
        <v>3300</v>
      </c>
      <c r="P22" s="79"/>
      <c r="Q22" s="79"/>
    </row>
    <row r="23" spans="1:17">
      <c r="A23" s="51"/>
      <c r="B23" s="56"/>
      <c r="C23" s="51"/>
      <c r="D23" s="70" t="s">
        <v>3489</v>
      </c>
      <c r="E23" s="51" t="s">
        <v>524</v>
      </c>
      <c r="F23" s="70" t="s">
        <v>1597</v>
      </c>
      <c r="G23" s="74" t="s">
        <v>1598</v>
      </c>
      <c r="H23" s="81" t="s">
        <v>870</v>
      </c>
      <c r="I23" s="51" t="s">
        <v>2529</v>
      </c>
      <c r="J23" s="51" t="s">
        <v>2541</v>
      </c>
      <c r="K23" s="51">
        <v>1910</v>
      </c>
      <c r="L23" s="51">
        <v>11</v>
      </c>
      <c r="M23" s="51">
        <v>519</v>
      </c>
      <c r="N23" s="51">
        <v>354</v>
      </c>
      <c r="O23" s="51"/>
      <c r="P23" s="79"/>
      <c r="Q23" s="79"/>
    </row>
    <row r="24" spans="1:17">
      <c r="G24" s="78"/>
      <c r="H24" s="63"/>
      <c r="P24" s="78"/>
      <c r="Q24" s="78"/>
    </row>
    <row r="25" spans="1:17">
      <c r="A25" s="51" t="s">
        <v>864</v>
      </c>
      <c r="B25" s="56" t="s">
        <v>27</v>
      </c>
      <c r="C25" s="51" t="s">
        <v>504</v>
      </c>
      <c r="D25" s="51" t="s">
        <v>3492</v>
      </c>
      <c r="E25" s="51" t="s">
        <v>871</v>
      </c>
      <c r="F25" s="70" t="s">
        <v>1599</v>
      </c>
      <c r="G25" s="74" t="s">
        <v>1600</v>
      </c>
      <c r="H25" s="64" t="s">
        <v>1326</v>
      </c>
      <c r="I25" s="56" t="s">
        <v>2545</v>
      </c>
      <c r="J25" s="56" t="s">
        <v>2545</v>
      </c>
      <c r="K25" s="51">
        <v>1992</v>
      </c>
      <c r="L25" s="51">
        <v>19</v>
      </c>
      <c r="M25" s="51">
        <v>552</v>
      </c>
      <c r="N25" s="51">
        <v>398</v>
      </c>
      <c r="O25" s="51" t="s">
        <v>3277</v>
      </c>
      <c r="P25" s="79"/>
      <c r="Q25" s="79"/>
    </row>
    <row r="26" spans="1:17">
      <c r="A26" s="51"/>
      <c r="B26" s="56"/>
      <c r="C26" s="51"/>
      <c r="D26" s="11" t="s">
        <v>3490</v>
      </c>
      <c r="E26" s="51"/>
      <c r="F26" s="57"/>
      <c r="G26" s="76"/>
      <c r="H26" s="64"/>
      <c r="I26" s="56"/>
      <c r="J26" s="56"/>
      <c r="K26" s="51"/>
      <c r="L26" s="51"/>
      <c r="M26" s="51"/>
      <c r="N26" s="51"/>
      <c r="O26" s="51"/>
      <c r="P26" s="79"/>
      <c r="Q26" s="79"/>
    </row>
    <row r="27" spans="1:17">
      <c r="G27" s="78"/>
      <c r="H27" s="63"/>
      <c r="P27" s="78"/>
      <c r="Q27" s="78"/>
    </row>
    <row r="28" spans="1:17">
      <c r="A28" s="51" t="s">
        <v>865</v>
      </c>
      <c r="B28" s="56" t="s">
        <v>27</v>
      </c>
      <c r="C28" s="51" t="s">
        <v>505</v>
      </c>
      <c r="D28" s="51" t="s">
        <v>3493</v>
      </c>
      <c r="E28" s="51" t="s">
        <v>1325</v>
      </c>
      <c r="F28" s="70" t="s">
        <v>1601</v>
      </c>
      <c r="G28" s="74" t="s">
        <v>1602</v>
      </c>
      <c r="H28" s="81" t="s">
        <v>526</v>
      </c>
      <c r="I28" s="51" t="s">
        <v>2554</v>
      </c>
      <c r="J28" s="51" t="s">
        <v>2555</v>
      </c>
      <c r="K28" s="51">
        <v>2315</v>
      </c>
      <c r="L28" s="51">
        <v>22</v>
      </c>
      <c r="M28" s="51">
        <v>619</v>
      </c>
      <c r="N28" s="51">
        <v>460</v>
      </c>
      <c r="O28" s="51" t="s">
        <v>3301</v>
      </c>
      <c r="P28" s="79"/>
      <c r="Q28" s="79"/>
    </row>
    <row r="29" spans="1:17">
      <c r="A29" s="51"/>
      <c r="B29" s="56"/>
      <c r="C29" s="51"/>
      <c r="D29" s="11" t="s">
        <v>3491</v>
      </c>
      <c r="E29" s="51" t="s">
        <v>525</v>
      </c>
      <c r="F29" s="70" t="s">
        <v>1603</v>
      </c>
      <c r="G29" s="74" t="s">
        <v>1604</v>
      </c>
      <c r="H29" s="81" t="s">
        <v>527</v>
      </c>
      <c r="I29" s="51" t="s">
        <v>2536</v>
      </c>
      <c r="J29" s="51" t="s">
        <v>2556</v>
      </c>
      <c r="K29" s="51">
        <v>1621</v>
      </c>
      <c r="L29" s="51">
        <v>9</v>
      </c>
      <c r="M29" s="51">
        <v>448</v>
      </c>
      <c r="N29" s="51">
        <v>322</v>
      </c>
      <c r="O29" s="51"/>
      <c r="P29" s="79"/>
      <c r="Q29" s="79"/>
    </row>
    <row r="30" spans="1:17">
      <c r="G30" s="78"/>
      <c r="H30" s="63"/>
      <c r="J30" s="61" t="s">
        <v>2557</v>
      </c>
      <c r="P30" s="78"/>
      <c r="Q30" s="78"/>
    </row>
    <row r="31" spans="1:17">
      <c r="A31" s="51" t="s">
        <v>866</v>
      </c>
      <c r="B31" s="56" t="s">
        <v>27</v>
      </c>
      <c r="C31" s="51" t="s">
        <v>873</v>
      </c>
      <c r="D31" s="51" t="s">
        <v>1742</v>
      </c>
      <c r="E31" s="51" t="s">
        <v>875</v>
      </c>
      <c r="F31" s="70" t="s">
        <v>1605</v>
      </c>
      <c r="G31" s="74" t="s">
        <v>1306</v>
      </c>
      <c r="H31" s="81" t="s">
        <v>874</v>
      </c>
      <c r="I31" s="56" t="s">
        <v>2545</v>
      </c>
      <c r="J31" s="56" t="s">
        <v>2545</v>
      </c>
      <c r="K31" s="51">
        <v>1759</v>
      </c>
      <c r="L31" s="51">
        <v>14</v>
      </c>
      <c r="M31" s="51">
        <v>423</v>
      </c>
      <c r="N31" s="51">
        <v>350</v>
      </c>
      <c r="O31" s="51" t="s">
        <v>3275</v>
      </c>
      <c r="P31" s="79"/>
      <c r="Q31" s="79"/>
    </row>
    <row r="32" spans="1:17">
      <c r="A32" s="51"/>
      <c r="B32" s="56"/>
      <c r="C32" s="51"/>
      <c r="D32" s="70" t="s">
        <v>960</v>
      </c>
      <c r="E32" s="51"/>
      <c r="F32" s="51"/>
      <c r="G32" s="79"/>
      <c r="H32" s="81"/>
      <c r="I32" s="51"/>
      <c r="J32" s="51"/>
      <c r="K32" s="51"/>
      <c r="L32" s="51"/>
      <c r="M32" s="51"/>
      <c r="N32" s="51"/>
      <c r="O32" s="51"/>
      <c r="P32" s="79"/>
      <c r="Q32" s="79"/>
    </row>
    <row r="33" spans="1:17">
      <c r="G33" s="78"/>
      <c r="H33" s="63"/>
      <c r="P33" s="78"/>
      <c r="Q33" s="78"/>
    </row>
    <row r="34" spans="1:17">
      <c r="A34" s="52" t="s">
        <v>567</v>
      </c>
      <c r="B34" s="53"/>
      <c r="C34" s="54"/>
      <c r="D34" s="54"/>
      <c r="E34" s="54"/>
      <c r="F34" s="54"/>
      <c r="G34" s="80"/>
      <c r="H34" s="82"/>
      <c r="I34" s="54"/>
      <c r="J34" s="54"/>
      <c r="K34" s="54"/>
      <c r="L34" s="54"/>
      <c r="M34" s="54"/>
      <c r="N34" s="54"/>
      <c r="O34" s="54"/>
      <c r="P34" s="80"/>
      <c r="Q34" s="80"/>
    </row>
    <row r="35" spans="1:17">
      <c r="A35" s="51" t="s">
        <v>867</v>
      </c>
      <c r="B35" s="56" t="s">
        <v>27</v>
      </c>
      <c r="C35" s="51" t="s">
        <v>568</v>
      </c>
      <c r="D35" s="51" t="s">
        <v>1743</v>
      </c>
      <c r="E35" s="51" t="s">
        <v>883</v>
      </c>
      <c r="F35" s="70" t="s">
        <v>1798</v>
      </c>
      <c r="G35" s="74" t="s">
        <v>1799</v>
      </c>
      <c r="H35" s="81" t="s">
        <v>884</v>
      </c>
      <c r="I35" s="56" t="s">
        <v>2545</v>
      </c>
      <c r="J35" s="56" t="s">
        <v>2545</v>
      </c>
      <c r="K35" s="51">
        <v>2443</v>
      </c>
      <c r="L35" s="51">
        <v>11</v>
      </c>
      <c r="M35" s="51">
        <v>680</v>
      </c>
      <c r="N35" s="51">
        <v>485</v>
      </c>
      <c r="O35" s="51" t="s">
        <v>3302</v>
      </c>
      <c r="P35" s="79"/>
      <c r="Q35" s="79"/>
    </row>
    <row r="36" spans="1:17">
      <c r="A36" s="51"/>
      <c r="B36" s="56"/>
      <c r="C36" s="51"/>
      <c r="D36" s="11" t="s">
        <v>882</v>
      </c>
      <c r="E36" s="51"/>
      <c r="F36" s="51"/>
      <c r="G36" s="79"/>
      <c r="H36" s="81"/>
      <c r="I36" s="51"/>
      <c r="J36" s="51"/>
      <c r="K36" s="51"/>
      <c r="L36" s="51"/>
      <c r="M36" s="51"/>
      <c r="N36" s="51"/>
      <c r="O36" s="51"/>
      <c r="P36" s="79"/>
      <c r="Q36" s="79"/>
    </row>
    <row r="37" spans="1:17">
      <c r="G37" s="78"/>
      <c r="H37" s="63"/>
      <c r="P37" s="78"/>
      <c r="Q37" s="78"/>
    </row>
    <row r="38" spans="1:17">
      <c r="A38" s="51" t="s">
        <v>872</v>
      </c>
      <c r="B38" s="56" t="s">
        <v>27</v>
      </c>
      <c r="C38" s="51" t="s">
        <v>569</v>
      </c>
      <c r="D38" s="51" t="s">
        <v>3410</v>
      </c>
      <c r="E38" s="51" t="s">
        <v>892</v>
      </c>
      <c r="F38" s="70" t="s">
        <v>1800</v>
      </c>
      <c r="G38" s="74" t="s">
        <v>1040</v>
      </c>
      <c r="H38" s="81" t="s">
        <v>886</v>
      </c>
      <c r="I38" s="51" t="s">
        <v>2558</v>
      </c>
      <c r="J38" s="56" t="s">
        <v>2545</v>
      </c>
      <c r="K38" s="51">
        <v>2099</v>
      </c>
      <c r="L38" s="51">
        <v>13</v>
      </c>
      <c r="M38" s="51">
        <v>606</v>
      </c>
      <c r="N38" s="51">
        <v>426</v>
      </c>
      <c r="O38" s="51" t="s">
        <v>3275</v>
      </c>
      <c r="P38" s="79"/>
      <c r="Q38" s="79"/>
    </row>
    <row r="39" spans="1:17">
      <c r="A39" s="51"/>
      <c r="B39" s="56"/>
      <c r="C39" s="51"/>
      <c r="D39" s="11" t="s">
        <v>885</v>
      </c>
      <c r="E39" s="51"/>
      <c r="F39" s="51"/>
      <c r="G39" s="79"/>
      <c r="H39" s="81"/>
      <c r="I39" s="51" t="s">
        <v>2529</v>
      </c>
      <c r="J39" s="51"/>
      <c r="K39" s="51"/>
      <c r="L39" s="51"/>
      <c r="M39" s="51"/>
      <c r="N39" s="51"/>
      <c r="O39" s="51"/>
      <c r="P39" s="79"/>
      <c r="Q39" s="79"/>
    </row>
    <row r="40" spans="1:17">
      <c r="G40" s="78"/>
      <c r="H40" s="63"/>
      <c r="I40" s="61" t="s">
        <v>2559</v>
      </c>
      <c r="P40" s="78"/>
      <c r="Q40" s="78"/>
    </row>
    <row r="41" spans="1:17">
      <c r="A41" s="51" t="s">
        <v>876</v>
      </c>
      <c r="B41" s="56" t="s">
        <v>27</v>
      </c>
      <c r="C41" s="51" t="s">
        <v>570</v>
      </c>
      <c r="D41" s="51" t="s">
        <v>3411</v>
      </c>
      <c r="E41" s="51" t="s">
        <v>891</v>
      </c>
      <c r="F41" s="70" t="s">
        <v>1801</v>
      </c>
      <c r="G41" s="74" t="s">
        <v>1232</v>
      </c>
      <c r="H41" s="81" t="s">
        <v>888</v>
      </c>
      <c r="I41" s="51" t="s">
        <v>2560</v>
      </c>
      <c r="J41" s="56" t="s">
        <v>2545</v>
      </c>
      <c r="K41" s="51">
        <v>2064</v>
      </c>
      <c r="L41" s="51">
        <v>17</v>
      </c>
      <c r="M41" s="51">
        <v>545</v>
      </c>
      <c r="N41" s="51">
        <v>432</v>
      </c>
      <c r="O41" s="51" t="s">
        <v>3277</v>
      </c>
      <c r="P41" s="79"/>
      <c r="Q41" s="79"/>
    </row>
    <row r="42" spans="1:17">
      <c r="A42" s="51"/>
      <c r="B42" s="56"/>
      <c r="C42" s="51"/>
      <c r="D42" s="11" t="s">
        <v>887</v>
      </c>
      <c r="E42" s="51"/>
      <c r="F42" s="51"/>
      <c r="G42" s="79"/>
      <c r="H42" s="81"/>
      <c r="I42" s="51" t="s">
        <v>2561</v>
      </c>
      <c r="J42" s="51" t="s">
        <v>2562</v>
      </c>
      <c r="K42" s="51"/>
      <c r="L42" s="51"/>
      <c r="M42" s="51"/>
      <c r="N42" s="51"/>
      <c r="O42" s="51"/>
      <c r="P42" s="79"/>
      <c r="Q42" s="79"/>
    </row>
    <row r="43" spans="1:17">
      <c r="G43" s="78"/>
      <c r="H43" s="63"/>
      <c r="P43" s="78"/>
      <c r="Q43" s="78"/>
    </row>
    <row r="44" spans="1:17">
      <c r="A44" s="51" t="s">
        <v>877</v>
      </c>
      <c r="B44" s="56" t="s">
        <v>30</v>
      </c>
      <c r="C44" s="51" t="s">
        <v>571</v>
      </c>
      <c r="D44" s="51" t="s">
        <v>1744</v>
      </c>
      <c r="E44" s="51" t="s">
        <v>890</v>
      </c>
      <c r="F44" s="70" t="s">
        <v>1802</v>
      </c>
      <c r="G44" s="74" t="s">
        <v>1803</v>
      </c>
      <c r="H44" s="81" t="s">
        <v>893</v>
      </c>
      <c r="I44" s="56" t="s">
        <v>2545</v>
      </c>
      <c r="J44" s="56" t="s">
        <v>2545</v>
      </c>
      <c r="K44" s="51">
        <v>1609</v>
      </c>
      <c r="L44" s="51">
        <v>11</v>
      </c>
      <c r="M44" s="51">
        <v>435</v>
      </c>
      <c r="N44" s="51">
        <v>328</v>
      </c>
      <c r="O44" s="51" t="s">
        <v>3275</v>
      </c>
      <c r="P44" s="98" t="s">
        <v>3163</v>
      </c>
      <c r="Q44" s="98" t="s">
        <v>3210</v>
      </c>
    </row>
    <row r="45" spans="1:17">
      <c r="A45" s="51"/>
      <c r="B45" s="56"/>
      <c r="C45" s="51"/>
      <c r="D45" s="11" t="s">
        <v>889</v>
      </c>
      <c r="E45" s="51"/>
      <c r="F45" s="51"/>
      <c r="G45" s="79"/>
      <c r="H45" s="81"/>
      <c r="I45" s="56"/>
      <c r="J45" s="56"/>
      <c r="K45" s="51"/>
      <c r="L45" s="51"/>
      <c r="M45" s="51"/>
      <c r="N45" s="51"/>
      <c r="O45" s="51"/>
      <c r="P45" s="79"/>
      <c r="Q45" s="79"/>
    </row>
    <row r="46" spans="1:17">
      <c r="G46" s="78"/>
      <c r="H46" s="63"/>
      <c r="I46" s="59"/>
      <c r="J46" s="59"/>
      <c r="P46" s="78"/>
      <c r="Q46" s="78"/>
    </row>
    <row r="47" spans="1:17">
      <c r="A47" s="51" t="s">
        <v>878</v>
      </c>
      <c r="B47" s="56" t="s">
        <v>30</v>
      </c>
      <c r="C47" s="51" t="s">
        <v>572</v>
      </c>
      <c r="D47" s="51" t="s">
        <v>3010</v>
      </c>
      <c r="E47" s="51" t="s">
        <v>894</v>
      </c>
      <c r="F47" s="70" t="s">
        <v>1804</v>
      </c>
      <c r="G47" s="74" t="s">
        <v>1805</v>
      </c>
      <c r="H47" s="81" t="s">
        <v>895</v>
      </c>
      <c r="I47" s="56" t="s">
        <v>2545</v>
      </c>
      <c r="J47" s="56" t="s">
        <v>2545</v>
      </c>
      <c r="K47" s="51">
        <v>1529</v>
      </c>
      <c r="L47" s="51">
        <v>6</v>
      </c>
      <c r="M47" s="51">
        <v>440</v>
      </c>
      <c r="N47" s="51">
        <v>320</v>
      </c>
      <c r="O47" s="51" t="s">
        <v>3275</v>
      </c>
      <c r="P47" s="98" t="s">
        <v>3162</v>
      </c>
      <c r="Q47" s="98" t="s">
        <v>3211</v>
      </c>
    </row>
    <row r="48" spans="1:17">
      <c r="A48" s="51"/>
      <c r="B48" s="56"/>
      <c r="C48" s="51"/>
      <c r="D48" s="11" t="s">
        <v>3011</v>
      </c>
      <c r="E48" s="51"/>
      <c r="F48" s="51"/>
      <c r="G48" s="79"/>
      <c r="H48" s="81"/>
      <c r="I48" s="56"/>
      <c r="J48" s="56"/>
      <c r="K48" s="51"/>
      <c r="L48" s="51"/>
      <c r="M48" s="51"/>
      <c r="N48" s="51"/>
      <c r="O48" s="51"/>
      <c r="P48" s="79"/>
      <c r="Q48" s="79"/>
    </row>
    <row r="49" spans="1:17">
      <c r="G49" s="78"/>
      <c r="H49" s="63"/>
      <c r="P49" s="78"/>
      <c r="Q49" s="78"/>
    </row>
    <row r="50" spans="1:17">
      <c r="A50" s="51" t="s">
        <v>879</v>
      </c>
      <c r="B50" s="56" t="s">
        <v>27</v>
      </c>
      <c r="C50" s="51" t="s">
        <v>573</v>
      </c>
      <c r="D50" s="51" t="s">
        <v>1745</v>
      </c>
      <c r="E50" s="51" t="s">
        <v>897</v>
      </c>
      <c r="F50" s="70" t="s">
        <v>1806</v>
      </c>
      <c r="G50" s="74" t="s">
        <v>1807</v>
      </c>
      <c r="H50" s="81" t="s">
        <v>898</v>
      </c>
      <c r="I50" s="56" t="s">
        <v>2545</v>
      </c>
      <c r="J50" s="56" t="s">
        <v>2545</v>
      </c>
      <c r="K50" s="51">
        <v>2421</v>
      </c>
      <c r="L50" s="51">
        <v>13</v>
      </c>
      <c r="M50" s="51">
        <v>652</v>
      </c>
      <c r="N50" s="51">
        <v>501</v>
      </c>
      <c r="O50" s="51" t="s">
        <v>3275</v>
      </c>
      <c r="P50" s="79"/>
      <c r="Q50" s="79"/>
    </row>
    <row r="51" spans="1:17">
      <c r="A51" s="51"/>
      <c r="B51" s="56"/>
      <c r="C51" s="51"/>
      <c r="D51" s="11" t="s">
        <v>896</v>
      </c>
      <c r="E51" s="51"/>
      <c r="F51" s="51"/>
      <c r="G51" s="79"/>
      <c r="H51" s="81"/>
      <c r="I51" s="51"/>
      <c r="J51" s="51"/>
      <c r="K51" s="51"/>
      <c r="L51" s="51"/>
      <c r="M51" s="51"/>
      <c r="N51" s="51"/>
      <c r="O51" s="51"/>
      <c r="P51" s="79"/>
      <c r="Q51" s="79"/>
    </row>
    <row r="52" spans="1:17">
      <c r="G52" s="78"/>
      <c r="H52" s="63"/>
      <c r="P52" s="78"/>
      <c r="Q52" s="78"/>
    </row>
    <row r="53" spans="1:17">
      <c r="A53" s="52" t="s">
        <v>899</v>
      </c>
      <c r="B53" s="53"/>
      <c r="C53" s="54"/>
      <c r="D53" s="54"/>
      <c r="E53" s="54"/>
      <c r="F53" s="54"/>
      <c r="G53" s="80"/>
      <c r="H53" s="82"/>
      <c r="I53" s="54"/>
      <c r="J53" s="54"/>
      <c r="K53" s="54"/>
      <c r="L53" s="54"/>
      <c r="M53" s="54"/>
      <c r="N53" s="54"/>
      <c r="O53" s="54"/>
      <c r="P53" s="80"/>
      <c r="Q53" s="80"/>
    </row>
    <row r="54" spans="1:17">
      <c r="A54" s="51" t="s">
        <v>880</v>
      </c>
      <c r="B54" s="56" t="s">
        <v>27</v>
      </c>
      <c r="C54" s="51" t="s">
        <v>901</v>
      </c>
      <c r="D54" s="51" t="s">
        <v>1746</v>
      </c>
      <c r="E54" s="51" t="s">
        <v>902</v>
      </c>
      <c r="F54" s="70" t="s">
        <v>1808</v>
      </c>
      <c r="G54" s="74" t="s">
        <v>1809</v>
      </c>
      <c r="H54" s="81" t="s">
        <v>903</v>
      </c>
      <c r="I54" s="56" t="s">
        <v>2545</v>
      </c>
      <c r="J54" s="56" t="s">
        <v>2545</v>
      </c>
      <c r="K54" s="51">
        <v>3091</v>
      </c>
      <c r="L54" s="51">
        <v>28</v>
      </c>
      <c r="M54" s="51">
        <v>842</v>
      </c>
      <c r="N54" s="51">
        <v>638</v>
      </c>
      <c r="O54" s="51" t="s">
        <v>3275</v>
      </c>
      <c r="P54" s="98" t="s">
        <v>3146</v>
      </c>
      <c r="Q54" s="98" t="s">
        <v>3212</v>
      </c>
    </row>
    <row r="55" spans="1:17">
      <c r="A55" s="51"/>
      <c r="B55" s="56"/>
      <c r="C55" s="51"/>
      <c r="D55" s="11" t="s">
        <v>3400</v>
      </c>
      <c r="E55" s="51"/>
      <c r="F55" s="51"/>
      <c r="G55" s="79"/>
      <c r="H55" s="81"/>
      <c r="I55" s="51"/>
      <c r="J55" s="51"/>
      <c r="K55" s="51"/>
      <c r="L55" s="51"/>
      <c r="M55" s="51"/>
      <c r="N55" s="51"/>
      <c r="O55" s="51"/>
      <c r="P55" s="79"/>
      <c r="Q55" s="79"/>
    </row>
    <row r="56" spans="1:17">
      <c r="G56" s="78"/>
      <c r="H56" s="63"/>
      <c r="P56" s="78"/>
      <c r="Q56" s="78"/>
    </row>
    <row r="57" spans="1:17">
      <c r="A57" s="51" t="s">
        <v>881</v>
      </c>
      <c r="B57" s="56" t="s">
        <v>30</v>
      </c>
      <c r="C57" s="51" t="s">
        <v>905</v>
      </c>
      <c r="D57" s="51" t="s">
        <v>1747</v>
      </c>
      <c r="E57" s="51" t="s">
        <v>1810</v>
      </c>
      <c r="F57" s="70" t="s">
        <v>1811</v>
      </c>
      <c r="G57" s="74" t="s">
        <v>1812</v>
      </c>
      <c r="H57" s="81" t="s">
        <v>907</v>
      </c>
      <c r="I57" s="56" t="s">
        <v>2545</v>
      </c>
      <c r="J57" s="51" t="s">
        <v>2563</v>
      </c>
      <c r="K57" s="51">
        <v>1991</v>
      </c>
      <c r="L57" s="51">
        <v>13</v>
      </c>
      <c r="M57" s="51">
        <v>525</v>
      </c>
      <c r="N57" s="51">
        <v>413</v>
      </c>
      <c r="O57" s="51" t="s">
        <v>3284</v>
      </c>
      <c r="P57" s="79"/>
      <c r="Q57" s="79"/>
    </row>
    <row r="58" spans="1:17">
      <c r="A58" s="51"/>
      <c r="B58" s="56"/>
      <c r="C58" s="51"/>
      <c r="D58" s="11" t="s">
        <v>906</v>
      </c>
      <c r="E58" s="51"/>
      <c r="F58" s="51"/>
      <c r="G58" s="79"/>
      <c r="H58" s="81"/>
      <c r="I58" s="51"/>
      <c r="J58" s="51" t="s">
        <v>2529</v>
      </c>
      <c r="K58" s="51"/>
      <c r="L58" s="51"/>
      <c r="M58" s="51"/>
      <c r="N58" s="51"/>
      <c r="O58" s="51"/>
      <c r="P58" s="79"/>
      <c r="Q58" s="79"/>
    </row>
    <row r="59" spans="1:17">
      <c r="G59" s="78"/>
      <c r="H59" s="63"/>
      <c r="P59" s="78"/>
      <c r="Q59" s="78"/>
    </row>
    <row r="60" spans="1:17">
      <c r="A60" s="51" t="s">
        <v>900</v>
      </c>
      <c r="B60" s="56" t="s">
        <v>27</v>
      </c>
      <c r="C60" s="51" t="s">
        <v>909</v>
      </c>
      <c r="D60" s="51" t="s">
        <v>1748</v>
      </c>
      <c r="E60" s="51" t="s">
        <v>911</v>
      </c>
      <c r="F60" s="70" t="s">
        <v>1813</v>
      </c>
      <c r="G60" s="74" t="s">
        <v>1814</v>
      </c>
      <c r="H60" s="81" t="s">
        <v>912</v>
      </c>
      <c r="I60" s="56" t="s">
        <v>2545</v>
      </c>
      <c r="J60" s="56" t="s">
        <v>2545</v>
      </c>
      <c r="K60" s="51">
        <v>1145</v>
      </c>
      <c r="L60" s="51">
        <v>6</v>
      </c>
      <c r="M60" s="51">
        <v>323</v>
      </c>
      <c r="N60" s="51">
        <v>234</v>
      </c>
      <c r="O60" s="51" t="s">
        <v>3303</v>
      </c>
      <c r="P60" s="79"/>
      <c r="Q60" s="79"/>
    </row>
    <row r="61" spans="1:17">
      <c r="A61" s="51"/>
      <c r="B61" s="56"/>
      <c r="C61" s="51"/>
      <c r="D61" s="11" t="s">
        <v>910</v>
      </c>
      <c r="E61" s="51"/>
      <c r="F61" s="51"/>
      <c r="G61" s="79"/>
      <c r="H61" s="81"/>
      <c r="I61" s="56"/>
      <c r="J61" s="56"/>
      <c r="K61" s="51"/>
      <c r="L61" s="51"/>
      <c r="M61" s="51"/>
      <c r="N61" s="51"/>
      <c r="O61" s="51"/>
      <c r="P61" s="79"/>
      <c r="Q61" s="79"/>
    </row>
    <row r="62" spans="1:17">
      <c r="G62" s="78"/>
      <c r="H62" s="63"/>
      <c r="I62" s="59"/>
      <c r="J62" s="59"/>
      <c r="P62" s="78"/>
      <c r="Q62" s="78"/>
    </row>
    <row r="63" spans="1:17">
      <c r="A63" s="51" t="s">
        <v>904</v>
      </c>
      <c r="B63" s="56" t="s">
        <v>30</v>
      </c>
      <c r="C63" s="51" t="s">
        <v>914</v>
      </c>
      <c r="D63" s="51" t="s">
        <v>1749</v>
      </c>
      <c r="E63" s="51" t="s">
        <v>916</v>
      </c>
      <c r="F63" s="70" t="s">
        <v>1815</v>
      </c>
      <c r="G63" s="74" t="s">
        <v>1816</v>
      </c>
      <c r="H63" s="81" t="s">
        <v>917</v>
      </c>
      <c r="I63" s="56" t="s">
        <v>2545</v>
      </c>
      <c r="J63" s="56" t="s">
        <v>2545</v>
      </c>
      <c r="K63" s="51">
        <v>1503</v>
      </c>
      <c r="L63" s="51">
        <v>14</v>
      </c>
      <c r="M63" s="51">
        <v>416</v>
      </c>
      <c r="N63" s="51">
        <v>311</v>
      </c>
      <c r="O63" s="51" t="s">
        <v>3304</v>
      </c>
      <c r="P63" s="79"/>
      <c r="Q63" s="79"/>
    </row>
    <row r="64" spans="1:17">
      <c r="A64" s="51"/>
      <c r="B64" s="56"/>
      <c r="C64" s="51"/>
      <c r="D64" s="11" t="s">
        <v>915</v>
      </c>
      <c r="E64" s="51"/>
      <c r="F64" s="51"/>
      <c r="G64" s="79"/>
      <c r="H64" s="81"/>
      <c r="I64" s="56"/>
      <c r="J64" s="56"/>
      <c r="K64" s="51"/>
      <c r="L64" s="51"/>
      <c r="M64" s="51"/>
      <c r="N64" s="51"/>
      <c r="O64" s="51"/>
      <c r="P64" s="79"/>
      <c r="Q64" s="79"/>
    </row>
    <row r="65" spans="1:17">
      <c r="G65" s="78"/>
      <c r="H65" s="63"/>
      <c r="I65" s="59"/>
      <c r="J65" s="59"/>
      <c r="P65" s="78"/>
      <c r="Q65" s="78"/>
    </row>
    <row r="66" spans="1:17">
      <c r="A66" s="51" t="s">
        <v>908</v>
      </c>
      <c r="B66" s="56" t="s">
        <v>27</v>
      </c>
      <c r="C66" s="51" t="s">
        <v>921</v>
      </c>
      <c r="D66" s="51" t="s">
        <v>1750</v>
      </c>
      <c r="E66" s="51" t="s">
        <v>920</v>
      </c>
      <c r="F66" s="70" t="s">
        <v>1817</v>
      </c>
      <c r="G66" s="74" t="s">
        <v>1818</v>
      </c>
      <c r="H66" s="81" t="s">
        <v>922</v>
      </c>
      <c r="I66" s="56" t="s">
        <v>2545</v>
      </c>
      <c r="J66" s="56" t="s">
        <v>2545</v>
      </c>
      <c r="K66" s="51">
        <v>770</v>
      </c>
      <c r="L66" s="51">
        <v>6</v>
      </c>
      <c r="M66" s="51">
        <v>219</v>
      </c>
      <c r="N66" s="51">
        <v>161</v>
      </c>
      <c r="O66" s="51" t="s">
        <v>3275</v>
      </c>
      <c r="P66" s="79"/>
      <c r="Q66" s="79"/>
    </row>
    <row r="67" spans="1:17">
      <c r="A67" s="51"/>
      <c r="B67" s="56"/>
      <c r="C67" s="51"/>
      <c r="D67" s="11" t="s">
        <v>919</v>
      </c>
      <c r="E67" s="51"/>
      <c r="F67" s="51"/>
      <c r="G67" s="79"/>
      <c r="H67" s="81"/>
      <c r="I67" s="56"/>
      <c r="J67" s="56"/>
      <c r="K67" s="51"/>
      <c r="L67" s="51"/>
      <c r="M67" s="51"/>
      <c r="N67" s="51"/>
      <c r="O67" s="51"/>
      <c r="P67" s="79"/>
      <c r="Q67" s="79"/>
    </row>
    <row r="68" spans="1:17">
      <c r="G68" s="78"/>
      <c r="H68" s="63"/>
      <c r="P68" s="78"/>
      <c r="Q68" s="78"/>
    </row>
    <row r="69" spans="1:17">
      <c r="A69" s="51" t="s">
        <v>913</v>
      </c>
      <c r="B69" s="56" t="s">
        <v>27</v>
      </c>
      <c r="C69" s="51" t="s">
        <v>926</v>
      </c>
      <c r="D69" s="51" t="s">
        <v>1751</v>
      </c>
      <c r="E69" s="51" t="s">
        <v>925</v>
      </c>
      <c r="F69" s="70" t="s">
        <v>1819</v>
      </c>
      <c r="G69" s="74" t="s">
        <v>1820</v>
      </c>
      <c r="H69" s="81" t="s">
        <v>927</v>
      </c>
      <c r="I69" s="56" t="s">
        <v>2545</v>
      </c>
      <c r="J69" s="51" t="s">
        <v>2564</v>
      </c>
      <c r="K69" s="51">
        <v>1955</v>
      </c>
      <c r="L69" s="51">
        <v>20</v>
      </c>
      <c r="M69" s="51">
        <v>541</v>
      </c>
      <c r="N69" s="51">
        <v>402</v>
      </c>
      <c r="O69" s="51" t="s">
        <v>3275</v>
      </c>
      <c r="P69" s="79"/>
      <c r="Q69" s="79"/>
    </row>
    <row r="70" spans="1:17">
      <c r="A70" s="51"/>
      <c r="B70" s="56"/>
      <c r="C70" s="51"/>
      <c r="D70" s="11" t="s">
        <v>924</v>
      </c>
      <c r="E70" s="51"/>
      <c r="F70" s="51"/>
      <c r="G70" s="79"/>
      <c r="H70" s="81"/>
      <c r="I70" s="51"/>
      <c r="J70" s="51" t="s">
        <v>2536</v>
      </c>
      <c r="K70" s="51"/>
      <c r="L70" s="51"/>
      <c r="M70" s="51"/>
      <c r="N70" s="51"/>
      <c r="O70" s="51"/>
      <c r="P70" s="79"/>
      <c r="Q70" s="79"/>
    </row>
    <row r="71" spans="1:17">
      <c r="G71" s="78"/>
      <c r="H71" s="63"/>
      <c r="P71" s="78"/>
      <c r="Q71" s="78"/>
    </row>
    <row r="72" spans="1:17">
      <c r="A72" s="51" t="s">
        <v>918</v>
      </c>
      <c r="B72" s="56" t="s">
        <v>30</v>
      </c>
      <c r="C72" s="51" t="s">
        <v>930</v>
      </c>
      <c r="D72" s="51" t="s">
        <v>1752</v>
      </c>
      <c r="E72" s="51" t="s">
        <v>938</v>
      </c>
      <c r="F72" s="70" t="s">
        <v>1821</v>
      </c>
      <c r="G72" s="74" t="s">
        <v>1820</v>
      </c>
      <c r="H72" s="81" t="s">
        <v>939</v>
      </c>
      <c r="I72" s="56" t="s">
        <v>2545</v>
      </c>
      <c r="J72" s="56" t="s">
        <v>2545</v>
      </c>
      <c r="K72" s="51">
        <v>2005</v>
      </c>
      <c r="L72" s="51">
        <v>15</v>
      </c>
      <c r="M72" s="51">
        <v>566</v>
      </c>
      <c r="N72" s="51">
        <v>402</v>
      </c>
      <c r="O72" s="51" t="s">
        <v>3277</v>
      </c>
      <c r="P72" s="98" t="s">
        <v>3261</v>
      </c>
      <c r="Q72" s="79" t="s">
        <v>3262</v>
      </c>
    </row>
    <row r="73" spans="1:17">
      <c r="A73" s="51"/>
      <c r="B73" s="56"/>
      <c r="C73" s="51"/>
      <c r="D73" s="11" t="s">
        <v>929</v>
      </c>
      <c r="E73" s="51"/>
      <c r="F73" s="51"/>
      <c r="G73" s="79"/>
      <c r="H73" s="81"/>
      <c r="I73" s="56"/>
      <c r="J73" s="56"/>
      <c r="K73" s="51"/>
      <c r="L73" s="51"/>
      <c r="M73" s="51"/>
      <c r="N73" s="51"/>
      <c r="O73" s="51"/>
      <c r="P73" s="79"/>
      <c r="Q73" s="79"/>
    </row>
    <row r="74" spans="1:17">
      <c r="G74" s="78"/>
      <c r="H74" s="63"/>
      <c r="I74" s="59"/>
      <c r="J74" s="59"/>
      <c r="P74" s="78"/>
      <c r="Q74" s="78"/>
    </row>
    <row r="75" spans="1:17">
      <c r="A75" s="51" t="s">
        <v>923</v>
      </c>
      <c r="B75" s="56" t="s">
        <v>30</v>
      </c>
      <c r="C75" s="51" t="s">
        <v>930</v>
      </c>
      <c r="D75" s="51" t="s">
        <v>1753</v>
      </c>
      <c r="E75" s="51" t="s">
        <v>938</v>
      </c>
      <c r="F75" s="70" t="s">
        <v>1821</v>
      </c>
      <c r="G75" s="74" t="s">
        <v>1820</v>
      </c>
      <c r="H75" s="81" t="s">
        <v>939</v>
      </c>
      <c r="I75" s="56" t="s">
        <v>2545</v>
      </c>
      <c r="J75" s="56" t="s">
        <v>2545</v>
      </c>
      <c r="K75" s="51">
        <v>2005</v>
      </c>
      <c r="L75" s="51">
        <v>15</v>
      </c>
      <c r="M75" s="51">
        <v>566</v>
      </c>
      <c r="N75" s="51">
        <v>402</v>
      </c>
      <c r="O75" s="51" t="s">
        <v>3277</v>
      </c>
      <c r="P75" s="98" t="s">
        <v>3264</v>
      </c>
      <c r="Q75" s="79" t="s">
        <v>3263</v>
      </c>
    </row>
    <row r="76" spans="1:17">
      <c r="A76" s="51"/>
      <c r="B76" s="56"/>
      <c r="C76" s="51"/>
      <c r="D76" s="11" t="s">
        <v>932</v>
      </c>
      <c r="E76" s="51"/>
      <c r="F76" s="51"/>
      <c r="G76" s="79"/>
      <c r="H76" s="81"/>
      <c r="I76" s="56"/>
      <c r="J76" s="56"/>
      <c r="K76" s="51"/>
      <c r="L76" s="51"/>
      <c r="M76" s="51"/>
      <c r="N76" s="51"/>
      <c r="O76" s="51"/>
      <c r="P76" s="79"/>
      <c r="Q76" s="79"/>
    </row>
    <row r="77" spans="1:17">
      <c r="G77" s="78"/>
      <c r="H77" s="63"/>
      <c r="P77" s="78"/>
      <c r="Q77" s="78"/>
    </row>
    <row r="78" spans="1:17">
      <c r="A78" s="51" t="s">
        <v>928</v>
      </c>
      <c r="B78" s="56" t="s">
        <v>27</v>
      </c>
      <c r="C78" s="51" t="s">
        <v>934</v>
      </c>
      <c r="D78" s="51" t="s">
        <v>1754</v>
      </c>
      <c r="E78" s="51" t="s">
        <v>936</v>
      </c>
      <c r="F78" s="70" t="s">
        <v>1822</v>
      </c>
      <c r="G78" s="74" t="s">
        <v>1823</v>
      </c>
      <c r="H78" s="81" t="s">
        <v>937</v>
      </c>
      <c r="I78" s="51" t="s">
        <v>2565</v>
      </c>
      <c r="J78" s="51" t="s">
        <v>2549</v>
      </c>
      <c r="K78" s="51">
        <v>1668</v>
      </c>
      <c r="L78" s="51">
        <v>11</v>
      </c>
      <c r="M78" s="51">
        <v>474</v>
      </c>
      <c r="N78" s="51">
        <v>351</v>
      </c>
      <c r="O78" s="51" t="s">
        <v>3277</v>
      </c>
      <c r="P78" s="98" t="s">
        <v>3265</v>
      </c>
      <c r="Q78" s="98" t="s">
        <v>3266</v>
      </c>
    </row>
    <row r="79" spans="1:17">
      <c r="A79" s="51"/>
      <c r="B79" s="56"/>
      <c r="C79" s="51"/>
      <c r="D79" s="11" t="s">
        <v>935</v>
      </c>
      <c r="E79" s="51"/>
      <c r="F79" s="51"/>
      <c r="G79" s="79"/>
      <c r="H79" s="81"/>
      <c r="I79" s="51" t="s">
        <v>2529</v>
      </c>
      <c r="J79" s="51" t="s">
        <v>2529</v>
      </c>
      <c r="K79" s="51"/>
      <c r="L79" s="51"/>
      <c r="M79" s="51"/>
      <c r="N79" s="51"/>
      <c r="O79" s="51"/>
      <c r="P79" s="79"/>
      <c r="Q79" s="79"/>
    </row>
    <row r="80" spans="1:17">
      <c r="G80" s="78"/>
      <c r="H80" s="63"/>
      <c r="P80" s="78"/>
      <c r="Q80" s="78"/>
    </row>
    <row r="81" spans="1:17">
      <c r="A81" s="51" t="s">
        <v>931</v>
      </c>
      <c r="B81" s="56" t="s">
        <v>30</v>
      </c>
      <c r="C81" s="51" t="s">
        <v>962</v>
      </c>
      <c r="D81" s="51" t="s">
        <v>1755</v>
      </c>
      <c r="E81" s="51" t="s">
        <v>964</v>
      </c>
      <c r="F81" s="70" t="s">
        <v>1824</v>
      </c>
      <c r="G81" s="74" t="s">
        <v>1825</v>
      </c>
      <c r="H81" s="81" t="s">
        <v>965</v>
      </c>
      <c r="I81" s="56" t="s">
        <v>2545</v>
      </c>
      <c r="J81" s="56" t="s">
        <v>2545</v>
      </c>
      <c r="K81" s="51">
        <v>2417</v>
      </c>
      <c r="L81" s="51">
        <v>19</v>
      </c>
      <c r="M81" s="51">
        <v>622</v>
      </c>
      <c r="N81" s="51">
        <v>468</v>
      </c>
      <c r="O81" s="51" t="s">
        <v>3275</v>
      </c>
      <c r="P81" s="98" t="s">
        <v>3161</v>
      </c>
      <c r="Q81" s="79" t="s">
        <v>3213</v>
      </c>
    </row>
    <row r="82" spans="1:17">
      <c r="A82" s="51"/>
      <c r="B82" s="56"/>
      <c r="C82" s="51"/>
      <c r="D82" s="70" t="s">
        <v>963</v>
      </c>
      <c r="E82" s="51"/>
      <c r="F82" s="51"/>
      <c r="G82" s="79"/>
      <c r="H82" s="81"/>
      <c r="I82" s="56"/>
      <c r="J82" s="56"/>
      <c r="K82" s="51"/>
      <c r="L82" s="51"/>
      <c r="M82" s="51"/>
      <c r="N82" s="51"/>
      <c r="O82" s="51"/>
      <c r="P82" s="79"/>
      <c r="Q82" s="79"/>
    </row>
    <row r="83" spans="1:17">
      <c r="G83" s="78"/>
      <c r="H83" s="63"/>
      <c r="I83" s="59"/>
      <c r="J83" s="59"/>
      <c r="P83" s="78"/>
      <c r="Q83" s="78"/>
    </row>
    <row r="84" spans="1:17">
      <c r="A84" s="51" t="s">
        <v>933</v>
      </c>
      <c r="B84" s="56" t="s">
        <v>30</v>
      </c>
      <c r="C84" s="51" t="s">
        <v>966</v>
      </c>
      <c r="D84" s="51" t="s">
        <v>1756</v>
      </c>
      <c r="E84" s="51" t="s">
        <v>964</v>
      </c>
      <c r="F84" s="70" t="s">
        <v>1824</v>
      </c>
      <c r="G84" s="74" t="s">
        <v>1825</v>
      </c>
      <c r="H84" s="81" t="s">
        <v>965</v>
      </c>
      <c r="I84" s="56" t="s">
        <v>2545</v>
      </c>
      <c r="J84" s="56" t="s">
        <v>2545</v>
      </c>
      <c r="K84" s="51">
        <v>2417</v>
      </c>
      <c r="L84" s="51">
        <v>19</v>
      </c>
      <c r="M84" s="51">
        <v>622</v>
      </c>
      <c r="N84" s="51">
        <v>468</v>
      </c>
      <c r="O84" s="51" t="s">
        <v>3298</v>
      </c>
      <c r="P84" s="79"/>
      <c r="Q84" s="79"/>
    </row>
    <row r="85" spans="1:17">
      <c r="A85" s="51"/>
      <c r="B85" s="56"/>
      <c r="C85" s="51"/>
      <c r="D85" s="70" t="s">
        <v>968</v>
      </c>
      <c r="E85" s="51"/>
      <c r="F85" s="51"/>
      <c r="G85" s="79"/>
      <c r="H85" s="81"/>
      <c r="I85" s="56"/>
      <c r="J85" s="56"/>
      <c r="K85" s="51"/>
      <c r="L85" s="51"/>
      <c r="M85" s="51"/>
      <c r="N85" s="51"/>
      <c r="O85" s="51"/>
      <c r="P85" s="79"/>
      <c r="Q85" s="79"/>
    </row>
    <row r="86" spans="1:17">
      <c r="G86" s="78"/>
      <c r="H86" s="63"/>
      <c r="I86" s="59"/>
      <c r="J86" s="59"/>
      <c r="P86" s="78"/>
      <c r="Q86" s="78"/>
    </row>
    <row r="87" spans="1:17">
      <c r="A87" s="51" t="s">
        <v>961</v>
      </c>
      <c r="B87" s="56" t="s">
        <v>30</v>
      </c>
      <c r="C87" s="51" t="s">
        <v>970</v>
      </c>
      <c r="D87" s="51" t="s">
        <v>1757</v>
      </c>
      <c r="E87" s="51" t="s">
        <v>971</v>
      </c>
      <c r="F87" s="70" t="s">
        <v>1826</v>
      </c>
      <c r="G87" s="74" t="s">
        <v>1346</v>
      </c>
      <c r="H87" s="81" t="s">
        <v>972</v>
      </c>
      <c r="I87" s="56" t="s">
        <v>2545</v>
      </c>
      <c r="J87" s="56" t="s">
        <v>2545</v>
      </c>
      <c r="K87" s="51">
        <v>1469</v>
      </c>
      <c r="L87" s="51">
        <v>14</v>
      </c>
      <c r="M87" s="51">
        <v>397</v>
      </c>
      <c r="N87" s="51">
        <v>307</v>
      </c>
      <c r="O87" s="51" t="s">
        <v>3275</v>
      </c>
      <c r="P87" s="98" t="s">
        <v>3160</v>
      </c>
      <c r="Q87" s="98" t="s">
        <v>3214</v>
      </c>
    </row>
    <row r="88" spans="1:17">
      <c r="A88" s="51"/>
      <c r="B88" s="56"/>
      <c r="C88" s="51"/>
      <c r="D88" s="11" t="s">
        <v>969</v>
      </c>
      <c r="E88" s="51"/>
      <c r="F88" s="51"/>
      <c r="G88" s="79"/>
      <c r="H88" s="81"/>
      <c r="I88" s="56"/>
      <c r="J88" s="56"/>
      <c r="K88" s="51"/>
      <c r="L88" s="51"/>
      <c r="M88" s="51"/>
      <c r="N88" s="51"/>
      <c r="O88" s="51"/>
      <c r="P88" s="79"/>
      <c r="Q88" s="79"/>
    </row>
    <row r="89" spans="1:17">
      <c r="G89" s="78"/>
      <c r="H89" s="63"/>
      <c r="I89" s="59"/>
      <c r="J89" s="59"/>
      <c r="P89" s="78"/>
      <c r="Q89" s="78"/>
    </row>
    <row r="90" spans="1:17">
      <c r="A90" s="51" t="s">
        <v>967</v>
      </c>
      <c r="B90" s="56" t="s">
        <v>27</v>
      </c>
      <c r="C90" s="51" t="s">
        <v>976</v>
      </c>
      <c r="D90" s="51" t="s">
        <v>1758</v>
      </c>
      <c r="E90" s="51" t="s">
        <v>975</v>
      </c>
      <c r="F90" s="70" t="s">
        <v>1827</v>
      </c>
      <c r="G90" s="74" t="s">
        <v>1273</v>
      </c>
      <c r="H90" s="64" t="s">
        <v>1327</v>
      </c>
      <c r="I90" s="56" t="s">
        <v>2545</v>
      </c>
      <c r="J90" s="56" t="s">
        <v>2545</v>
      </c>
      <c r="K90" s="51">
        <v>1891</v>
      </c>
      <c r="L90" s="51">
        <v>17</v>
      </c>
      <c r="M90" s="51">
        <v>541</v>
      </c>
      <c r="N90" s="51">
        <v>378</v>
      </c>
      <c r="O90" s="51" t="s">
        <v>3305</v>
      </c>
      <c r="P90" s="79"/>
      <c r="Q90" s="79"/>
    </row>
    <row r="91" spans="1:17">
      <c r="A91" s="51"/>
      <c r="B91" s="56"/>
      <c r="C91" s="51"/>
      <c r="D91" s="70" t="s">
        <v>974</v>
      </c>
      <c r="E91" s="51"/>
      <c r="F91" s="51"/>
      <c r="G91" s="79"/>
      <c r="H91" s="64"/>
      <c r="I91" s="56"/>
      <c r="J91" s="56"/>
      <c r="K91" s="51"/>
      <c r="L91" s="51"/>
      <c r="M91" s="51"/>
      <c r="N91" s="51"/>
      <c r="O91" s="51"/>
      <c r="P91" s="79"/>
      <c r="Q91" s="79"/>
    </row>
    <row r="92" spans="1:17">
      <c r="G92" s="78"/>
      <c r="H92" s="63"/>
      <c r="P92" s="78"/>
      <c r="Q92" s="78"/>
    </row>
    <row r="93" spans="1:17">
      <c r="A93" s="51" t="s">
        <v>3881</v>
      </c>
      <c r="B93" s="56" t="s">
        <v>30</v>
      </c>
      <c r="C93" s="51" t="s">
        <v>1166</v>
      </c>
      <c r="D93" s="51" t="s">
        <v>1759</v>
      </c>
      <c r="E93" s="51" t="s">
        <v>1167</v>
      </c>
      <c r="F93" s="51"/>
      <c r="G93" s="79"/>
      <c r="H93" s="81" t="s">
        <v>125</v>
      </c>
      <c r="I93" s="51" t="s">
        <v>2535</v>
      </c>
      <c r="J93" s="51" t="s">
        <v>2566</v>
      </c>
      <c r="K93" s="51"/>
      <c r="L93" s="51"/>
      <c r="M93" s="51"/>
      <c r="N93" s="51"/>
      <c r="O93" s="51" t="s">
        <v>3275</v>
      </c>
      <c r="P93" s="98" t="s">
        <v>3159</v>
      </c>
      <c r="Q93" s="98" t="s">
        <v>3215</v>
      </c>
    </row>
    <row r="94" spans="1:17">
      <c r="A94" s="51"/>
      <c r="B94" s="56"/>
      <c r="C94" s="51"/>
      <c r="D94" s="11" t="s">
        <v>1165</v>
      </c>
      <c r="E94" s="51"/>
      <c r="F94" s="51"/>
      <c r="G94" s="79"/>
      <c r="H94" s="81"/>
      <c r="I94" s="51" t="s">
        <v>2541</v>
      </c>
      <c r="J94" s="51" t="s">
        <v>2567</v>
      </c>
      <c r="K94" s="51"/>
      <c r="L94" s="51"/>
      <c r="M94" s="51"/>
      <c r="N94" s="51"/>
      <c r="O94" s="51"/>
      <c r="P94" s="79"/>
      <c r="Q94" s="79"/>
    </row>
    <row r="95" spans="1:17">
      <c r="G95" s="78"/>
      <c r="H95" s="63"/>
      <c r="P95" s="78"/>
      <c r="Q95" s="78"/>
    </row>
    <row r="96" spans="1:17">
      <c r="A96" s="51" t="s">
        <v>973</v>
      </c>
      <c r="B96" s="56" t="s">
        <v>30</v>
      </c>
      <c r="C96" s="51" t="s">
        <v>1170</v>
      </c>
      <c r="D96" s="51" t="s">
        <v>1760</v>
      </c>
      <c r="E96" s="51" t="s">
        <v>1171</v>
      </c>
      <c r="F96" s="70" t="s">
        <v>1828</v>
      </c>
      <c r="G96" s="74" t="s">
        <v>1829</v>
      </c>
      <c r="H96" s="81" t="s">
        <v>1172</v>
      </c>
      <c r="I96" s="56" t="s">
        <v>2545</v>
      </c>
      <c r="J96" s="56" t="s">
        <v>2545</v>
      </c>
      <c r="K96" s="51">
        <v>1999</v>
      </c>
      <c r="L96" s="51">
        <v>10</v>
      </c>
      <c r="M96" s="51">
        <v>554</v>
      </c>
      <c r="N96" s="51">
        <v>416</v>
      </c>
      <c r="O96" s="51" t="s">
        <v>3306</v>
      </c>
      <c r="P96" s="79"/>
      <c r="Q96" s="79"/>
    </row>
    <row r="97" spans="1:18">
      <c r="A97" s="51"/>
      <c r="B97" s="56"/>
      <c r="C97" s="51"/>
      <c r="D97" s="11" t="s">
        <v>1169</v>
      </c>
      <c r="E97" s="51"/>
      <c r="F97" s="51"/>
      <c r="G97" s="79"/>
      <c r="H97" s="81"/>
      <c r="I97" s="56"/>
      <c r="J97" s="56"/>
      <c r="K97" s="51"/>
      <c r="L97" s="51"/>
      <c r="M97" s="51"/>
      <c r="N97" s="51"/>
      <c r="O97" s="51"/>
      <c r="P97" s="79"/>
      <c r="Q97" s="79"/>
    </row>
    <row r="98" spans="1:18">
      <c r="G98" s="78"/>
      <c r="H98" s="63"/>
      <c r="I98" s="59"/>
      <c r="J98" s="59"/>
      <c r="P98" s="78"/>
      <c r="Q98" s="78"/>
    </row>
    <row r="99" spans="1:18">
      <c r="A99" s="51" t="s">
        <v>1164</v>
      </c>
      <c r="B99" s="56" t="s">
        <v>27</v>
      </c>
      <c r="C99" s="51" t="s">
        <v>1250</v>
      </c>
      <c r="D99" s="51" t="s">
        <v>1761</v>
      </c>
      <c r="E99" s="51" t="s">
        <v>1175</v>
      </c>
      <c r="F99" s="70" t="s">
        <v>1830</v>
      </c>
      <c r="G99" s="74" t="s">
        <v>1549</v>
      </c>
      <c r="H99" s="81" t="s">
        <v>1176</v>
      </c>
      <c r="I99" s="56" t="s">
        <v>2545</v>
      </c>
      <c r="J99" s="56" t="s">
        <v>2545</v>
      </c>
      <c r="K99" s="51">
        <v>2044</v>
      </c>
      <c r="L99" s="51">
        <v>19</v>
      </c>
      <c r="M99" s="51">
        <v>573</v>
      </c>
      <c r="N99" s="51">
        <v>429</v>
      </c>
      <c r="O99" s="51" t="s">
        <v>3277</v>
      </c>
      <c r="P99" s="79"/>
      <c r="Q99" s="79"/>
    </row>
    <row r="100" spans="1:18">
      <c r="A100" s="51"/>
      <c r="B100" s="56"/>
      <c r="C100" s="51"/>
      <c r="D100" s="11" t="s">
        <v>1173</v>
      </c>
      <c r="E100" s="51"/>
      <c r="F100" s="51"/>
      <c r="G100" s="79"/>
      <c r="H100" s="81"/>
      <c r="I100" s="56"/>
      <c r="J100" s="56"/>
      <c r="K100" s="51"/>
      <c r="L100" s="51"/>
      <c r="M100" s="51"/>
      <c r="N100" s="51"/>
      <c r="O100" s="51"/>
      <c r="P100" s="79"/>
      <c r="Q100" s="79"/>
    </row>
    <row r="101" spans="1:18">
      <c r="G101" s="78"/>
      <c r="H101" s="63"/>
      <c r="I101" s="59"/>
      <c r="J101" s="59"/>
      <c r="P101" s="78"/>
      <c r="Q101" s="78"/>
    </row>
    <row r="102" spans="1:18">
      <c r="A102" s="51" t="s">
        <v>1168</v>
      </c>
      <c r="B102" s="56" t="s">
        <v>30</v>
      </c>
      <c r="C102" s="51" t="s">
        <v>1177</v>
      </c>
      <c r="D102" s="51" t="s">
        <v>3012</v>
      </c>
      <c r="E102" s="51" t="s">
        <v>1178</v>
      </c>
      <c r="F102" s="70" t="s">
        <v>1831</v>
      </c>
      <c r="G102" s="74" t="s">
        <v>1832</v>
      </c>
      <c r="H102" s="81" t="s">
        <v>1179</v>
      </c>
      <c r="I102" s="56" t="s">
        <v>2545</v>
      </c>
      <c r="J102" s="56" t="s">
        <v>2545</v>
      </c>
      <c r="K102" s="51">
        <v>1477</v>
      </c>
      <c r="L102" s="51">
        <v>13</v>
      </c>
      <c r="M102" s="51">
        <v>387</v>
      </c>
      <c r="N102" s="51">
        <v>289</v>
      </c>
      <c r="O102" s="51" t="s">
        <v>3280</v>
      </c>
      <c r="P102" s="79"/>
      <c r="Q102" s="79"/>
    </row>
    <row r="103" spans="1:18">
      <c r="A103" s="51"/>
      <c r="B103" s="56"/>
      <c r="C103" s="51"/>
      <c r="D103" s="11" t="s">
        <v>3013</v>
      </c>
      <c r="E103" s="51"/>
      <c r="F103" s="51"/>
      <c r="G103" s="79"/>
      <c r="H103" s="81"/>
      <c r="I103" s="56"/>
      <c r="J103" s="56"/>
      <c r="K103" s="51"/>
      <c r="L103" s="51"/>
      <c r="M103" s="51"/>
      <c r="N103" s="51"/>
      <c r="O103" s="51"/>
      <c r="P103" s="79"/>
      <c r="Q103" s="79"/>
    </row>
    <row r="104" spans="1:18">
      <c r="G104" s="78"/>
      <c r="H104" s="63"/>
      <c r="I104" s="59"/>
      <c r="J104" s="59"/>
      <c r="P104" s="78"/>
      <c r="Q104" s="78"/>
    </row>
    <row r="105" spans="1:18">
      <c r="A105" s="51" t="s">
        <v>1174</v>
      </c>
      <c r="B105" s="56" t="s">
        <v>27</v>
      </c>
      <c r="C105" s="51" t="s">
        <v>1181</v>
      </c>
      <c r="D105" s="51" t="s">
        <v>1762</v>
      </c>
      <c r="E105" s="51" t="s">
        <v>1182</v>
      </c>
      <c r="F105" s="70" t="s">
        <v>1833</v>
      </c>
      <c r="G105" s="74" t="s">
        <v>1834</v>
      </c>
      <c r="H105" s="81" t="s">
        <v>1183</v>
      </c>
      <c r="I105" s="56" t="s">
        <v>2545</v>
      </c>
      <c r="J105" s="56" t="s">
        <v>2545</v>
      </c>
      <c r="K105" s="51">
        <v>1612</v>
      </c>
      <c r="L105" s="51">
        <v>7</v>
      </c>
      <c r="M105" s="51">
        <v>438</v>
      </c>
      <c r="N105" s="51">
        <v>319</v>
      </c>
      <c r="O105" s="51" t="s">
        <v>3275</v>
      </c>
      <c r="P105" s="98" t="s">
        <v>3158</v>
      </c>
      <c r="Q105" s="98" t="s">
        <v>3216</v>
      </c>
    </row>
    <row r="106" spans="1:18">
      <c r="A106" s="51"/>
      <c r="B106" s="56"/>
      <c r="C106" s="51"/>
      <c r="D106" s="11" t="s">
        <v>1180</v>
      </c>
      <c r="E106" s="51"/>
      <c r="F106" s="51"/>
      <c r="G106" s="79"/>
      <c r="H106" s="51"/>
      <c r="I106" s="51"/>
      <c r="J106" s="51"/>
      <c r="K106" s="51"/>
      <c r="L106" s="51"/>
      <c r="M106" s="51"/>
      <c r="N106" s="51"/>
      <c r="O106" s="51"/>
      <c r="P106" s="79"/>
      <c r="Q106" s="79"/>
    </row>
    <row r="107" spans="1:18">
      <c r="P107" s="78"/>
      <c r="Q107" s="78"/>
    </row>
    <row r="108" spans="1:18">
      <c r="A108" s="52" t="s">
        <v>1328</v>
      </c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80"/>
      <c r="Q108" s="80"/>
    </row>
    <row r="109" spans="1:18">
      <c r="A109" s="51" t="s">
        <v>827</v>
      </c>
      <c r="B109" s="56" t="s">
        <v>30</v>
      </c>
      <c r="C109" s="51" t="s">
        <v>574</v>
      </c>
      <c r="D109" s="51" t="s">
        <v>3069</v>
      </c>
      <c r="E109" s="51" t="s">
        <v>3073</v>
      </c>
      <c r="F109" s="70" t="s">
        <v>1840</v>
      </c>
      <c r="G109" s="74" t="s">
        <v>1841</v>
      </c>
      <c r="H109" s="51" t="s">
        <v>578</v>
      </c>
      <c r="I109" s="51" t="s">
        <v>2535</v>
      </c>
      <c r="J109" s="51" t="s">
        <v>2537</v>
      </c>
      <c r="K109" s="51">
        <v>1829</v>
      </c>
      <c r="L109" s="51">
        <v>17</v>
      </c>
      <c r="M109" s="51">
        <v>465</v>
      </c>
      <c r="N109" s="51">
        <v>360</v>
      </c>
      <c r="O109" s="51" t="s">
        <v>3275</v>
      </c>
      <c r="P109" s="79"/>
      <c r="Q109" s="79"/>
      <c r="R109" s="55" t="s">
        <v>3857</v>
      </c>
    </row>
    <row r="110" spans="1:18">
      <c r="A110" s="51"/>
      <c r="B110" s="51"/>
      <c r="C110" s="51"/>
      <c r="D110" s="11" t="s">
        <v>3070</v>
      </c>
      <c r="E110" s="51" t="s">
        <v>3074</v>
      </c>
      <c r="F110" s="70" t="s">
        <v>1858</v>
      </c>
      <c r="G110" s="74" t="s">
        <v>1841</v>
      </c>
      <c r="H110" s="51" t="s">
        <v>588</v>
      </c>
      <c r="I110" s="51" t="s">
        <v>2536</v>
      </c>
      <c r="J110" s="51" t="s">
        <v>2536</v>
      </c>
      <c r="K110" s="51">
        <v>1838</v>
      </c>
      <c r="L110" s="51">
        <v>15</v>
      </c>
      <c r="M110" s="51">
        <v>462</v>
      </c>
      <c r="N110" s="51">
        <v>360</v>
      </c>
      <c r="O110" s="51"/>
      <c r="P110" s="79"/>
      <c r="Q110" s="79"/>
    </row>
    <row r="111" spans="1:18">
      <c r="A111" s="51"/>
      <c r="B111" s="51"/>
      <c r="C111" s="51"/>
      <c r="D111" s="70"/>
      <c r="E111" s="51" t="s">
        <v>3075</v>
      </c>
      <c r="F111" s="70" t="s">
        <v>1848</v>
      </c>
      <c r="G111" s="74" t="s">
        <v>1841</v>
      </c>
      <c r="H111" s="51" t="s">
        <v>582</v>
      </c>
      <c r="I111" s="51"/>
      <c r="J111" s="51"/>
      <c r="K111" s="51">
        <v>1835</v>
      </c>
      <c r="L111" s="51">
        <v>16</v>
      </c>
      <c r="M111" s="51">
        <v>463</v>
      </c>
      <c r="N111" s="51">
        <v>360</v>
      </c>
      <c r="O111" s="51"/>
      <c r="P111" s="79"/>
      <c r="Q111" s="79"/>
    </row>
    <row r="112" spans="1:18">
      <c r="A112" s="51"/>
      <c r="B112" s="51"/>
      <c r="C112" s="51"/>
      <c r="D112" s="70"/>
      <c r="E112" s="51" t="s">
        <v>3076</v>
      </c>
      <c r="F112" s="70" t="s">
        <v>2479</v>
      </c>
      <c r="G112" s="74" t="s">
        <v>2480</v>
      </c>
      <c r="H112" s="51" t="s">
        <v>2446</v>
      </c>
      <c r="I112" s="51"/>
      <c r="J112" s="51"/>
      <c r="K112" s="51">
        <v>2635</v>
      </c>
      <c r="L112" s="51">
        <v>14</v>
      </c>
      <c r="M112" s="51">
        <v>671</v>
      </c>
      <c r="N112" s="51">
        <v>510</v>
      </c>
      <c r="O112" s="51"/>
      <c r="P112" s="79"/>
      <c r="Q112" s="79"/>
    </row>
    <row r="113" spans="1:18">
      <c r="A113" s="51"/>
      <c r="B113" s="51"/>
      <c r="C113" s="51"/>
      <c r="D113" s="70"/>
      <c r="E113" s="51" t="s">
        <v>3077</v>
      </c>
      <c r="F113" s="70" t="s">
        <v>2477</v>
      </c>
      <c r="G113" s="74" t="s">
        <v>2478</v>
      </c>
      <c r="H113" s="51" t="s">
        <v>2445</v>
      </c>
      <c r="I113" s="51"/>
      <c r="J113" s="51"/>
      <c r="K113" s="51">
        <v>2390</v>
      </c>
      <c r="L113" s="51">
        <v>14</v>
      </c>
      <c r="M113" s="51">
        <v>613</v>
      </c>
      <c r="N113" s="51">
        <v>473</v>
      </c>
      <c r="O113" s="51"/>
      <c r="P113" s="79"/>
      <c r="Q113" s="79"/>
    </row>
    <row r="114" spans="1:18">
      <c r="A114" s="51"/>
      <c r="B114" s="51"/>
      <c r="C114" s="51"/>
      <c r="D114" s="70"/>
      <c r="E114" s="51" t="s">
        <v>3078</v>
      </c>
      <c r="F114" s="70" t="s">
        <v>2476</v>
      </c>
      <c r="G114" s="74" t="s">
        <v>1585</v>
      </c>
      <c r="H114" s="51" t="s">
        <v>2444</v>
      </c>
      <c r="I114" s="51"/>
      <c r="J114" s="51"/>
      <c r="K114" s="51">
        <v>1848</v>
      </c>
      <c r="L114" s="51">
        <v>13</v>
      </c>
      <c r="M114" s="51">
        <v>458</v>
      </c>
      <c r="N114" s="51">
        <v>352</v>
      </c>
      <c r="O114" s="51"/>
      <c r="P114" s="79"/>
      <c r="Q114" s="79"/>
    </row>
    <row r="115" spans="1:18">
      <c r="A115" s="51"/>
      <c r="B115" s="51"/>
      <c r="C115" s="51"/>
      <c r="D115" s="70"/>
      <c r="E115" s="51" t="s">
        <v>3079</v>
      </c>
      <c r="F115" s="70" t="s">
        <v>2475</v>
      </c>
      <c r="G115" s="74" t="s">
        <v>1585</v>
      </c>
      <c r="H115" s="51" t="s">
        <v>2443</v>
      </c>
      <c r="I115" s="51"/>
      <c r="J115" s="51"/>
      <c r="K115" s="51">
        <v>1848</v>
      </c>
      <c r="L115" s="51">
        <v>13</v>
      </c>
      <c r="M115" s="51">
        <v>458</v>
      </c>
      <c r="N115" s="51">
        <v>352</v>
      </c>
      <c r="O115" s="51"/>
      <c r="P115" s="79"/>
      <c r="Q115" s="79"/>
    </row>
    <row r="116" spans="1:18">
      <c r="A116" s="51"/>
      <c r="B116" s="51"/>
      <c r="C116" s="51"/>
      <c r="D116" s="70"/>
      <c r="E116" s="51" t="s">
        <v>3080</v>
      </c>
      <c r="F116" s="70" t="s">
        <v>2481</v>
      </c>
      <c r="G116" s="74" t="s">
        <v>2482</v>
      </c>
      <c r="H116" s="51" t="s">
        <v>2447</v>
      </c>
      <c r="I116" s="51"/>
      <c r="J116" s="51"/>
      <c r="K116" s="51">
        <v>442</v>
      </c>
      <c r="L116" s="51">
        <v>1</v>
      </c>
      <c r="M116" s="51">
        <v>110</v>
      </c>
      <c r="N116" s="51">
        <v>84</v>
      </c>
      <c r="O116" s="51"/>
      <c r="P116" s="79"/>
      <c r="Q116" s="79"/>
      <c r="R116" s="55" t="s">
        <v>3860</v>
      </c>
    </row>
    <row r="117" spans="1:18">
      <c r="A117" s="51"/>
      <c r="B117" s="51"/>
      <c r="C117" s="51"/>
      <c r="D117" s="70"/>
      <c r="E117" s="51" t="s">
        <v>3081</v>
      </c>
      <c r="F117" s="70" t="s">
        <v>2483</v>
      </c>
      <c r="G117" s="74" t="s">
        <v>2484</v>
      </c>
      <c r="H117" s="51" t="s">
        <v>2448</v>
      </c>
      <c r="I117" s="51"/>
      <c r="J117" s="51"/>
      <c r="K117" s="51">
        <v>236</v>
      </c>
      <c r="L117" s="51">
        <v>2</v>
      </c>
      <c r="M117" s="51">
        <v>59</v>
      </c>
      <c r="N117" s="51">
        <v>45</v>
      </c>
      <c r="O117" s="51"/>
      <c r="P117" s="79"/>
      <c r="Q117" s="79"/>
    </row>
    <row r="118" spans="1:18">
      <c r="A118" s="51"/>
      <c r="B118" s="51"/>
      <c r="C118" s="51"/>
      <c r="D118" s="70"/>
      <c r="E118" s="51" t="s">
        <v>3082</v>
      </c>
      <c r="F118" s="70" t="s">
        <v>1849</v>
      </c>
      <c r="G118" s="74" t="s">
        <v>1850</v>
      </c>
      <c r="H118" s="51" t="s">
        <v>583</v>
      </c>
      <c r="I118" s="51"/>
      <c r="J118" s="51"/>
      <c r="K118" s="51">
        <v>346</v>
      </c>
      <c r="L118" s="51">
        <v>3</v>
      </c>
      <c r="M118" s="51">
        <v>83</v>
      </c>
      <c r="N118" s="51">
        <v>66</v>
      </c>
      <c r="O118" s="51"/>
      <c r="P118" s="79"/>
      <c r="Q118" s="79"/>
    </row>
    <row r="119" spans="1:18">
      <c r="A119" s="51"/>
      <c r="B119" s="51"/>
      <c r="C119" s="51"/>
      <c r="D119" s="70"/>
      <c r="E119" s="51" t="s">
        <v>3083</v>
      </c>
      <c r="F119" s="70" t="s">
        <v>2487</v>
      </c>
      <c r="G119" s="74" t="s">
        <v>1866</v>
      </c>
      <c r="H119" s="51" t="s">
        <v>2450</v>
      </c>
      <c r="I119" s="51"/>
      <c r="J119" s="51"/>
      <c r="K119" s="51">
        <v>210</v>
      </c>
      <c r="L119" s="51">
        <v>1</v>
      </c>
      <c r="M119" s="51">
        <v>48</v>
      </c>
      <c r="N119" s="51">
        <v>38</v>
      </c>
      <c r="O119" s="51"/>
      <c r="P119" s="79"/>
      <c r="Q119" s="79"/>
    </row>
    <row r="120" spans="1:18">
      <c r="A120" s="51"/>
      <c r="B120" s="51"/>
      <c r="C120" s="51"/>
      <c r="D120" s="70"/>
      <c r="E120" s="51" t="s">
        <v>3084</v>
      </c>
      <c r="F120" s="70" t="s">
        <v>1842</v>
      </c>
      <c r="G120" s="74" t="s">
        <v>1843</v>
      </c>
      <c r="H120" s="51" t="s">
        <v>579</v>
      </c>
      <c r="I120" s="51"/>
      <c r="J120" s="51"/>
      <c r="K120" s="51">
        <v>192</v>
      </c>
      <c r="L120" s="51">
        <v>3</v>
      </c>
      <c r="M120" s="51">
        <v>44</v>
      </c>
      <c r="N120" s="51">
        <v>40</v>
      </c>
      <c r="O120" s="51"/>
      <c r="P120" s="79"/>
      <c r="Q120" s="79"/>
    </row>
    <row r="121" spans="1:18">
      <c r="A121" s="51"/>
      <c r="B121" s="51"/>
      <c r="C121" s="51"/>
      <c r="D121" s="70"/>
      <c r="E121" s="51" t="s">
        <v>3085</v>
      </c>
      <c r="F121" s="70" t="s">
        <v>1851</v>
      </c>
      <c r="G121" s="74" t="s">
        <v>1852</v>
      </c>
      <c r="H121" s="51" t="s">
        <v>584</v>
      </c>
      <c r="I121" s="51"/>
      <c r="J121" s="51"/>
      <c r="K121" s="51">
        <v>247</v>
      </c>
      <c r="L121" s="51">
        <v>1</v>
      </c>
      <c r="M121" s="51">
        <v>52</v>
      </c>
      <c r="N121" s="51">
        <v>46</v>
      </c>
      <c r="O121" s="51"/>
      <c r="P121" s="79"/>
      <c r="Q121" s="79"/>
    </row>
    <row r="122" spans="1:18">
      <c r="A122" s="51"/>
      <c r="B122" s="51"/>
      <c r="C122" s="51"/>
      <c r="D122" s="70"/>
      <c r="E122" s="51" t="s">
        <v>3086</v>
      </c>
      <c r="F122" s="70" t="s">
        <v>1855</v>
      </c>
      <c r="G122" s="74" t="s">
        <v>1856</v>
      </c>
      <c r="H122" s="51" t="s">
        <v>586</v>
      </c>
      <c r="I122" s="51"/>
      <c r="J122" s="51"/>
      <c r="K122" s="51">
        <v>202</v>
      </c>
      <c r="L122" s="51">
        <v>1</v>
      </c>
      <c r="M122" s="51">
        <v>48</v>
      </c>
      <c r="N122" s="51">
        <v>37</v>
      </c>
      <c r="O122" s="51"/>
      <c r="P122" s="79"/>
      <c r="Q122" s="79"/>
    </row>
    <row r="123" spans="1:18">
      <c r="A123" s="51"/>
      <c r="B123" s="51"/>
      <c r="C123" s="51"/>
      <c r="D123" s="70"/>
      <c r="E123" s="51" t="s">
        <v>3087</v>
      </c>
      <c r="F123" s="70" t="s">
        <v>2485</v>
      </c>
      <c r="G123" s="74" t="s">
        <v>2486</v>
      </c>
      <c r="H123" s="51" t="s">
        <v>2449</v>
      </c>
      <c r="I123" s="51"/>
      <c r="J123" s="51"/>
      <c r="K123" s="51">
        <v>184</v>
      </c>
      <c r="L123" s="51">
        <v>1</v>
      </c>
      <c r="M123" s="51">
        <v>42</v>
      </c>
      <c r="N123" s="51">
        <v>36</v>
      </c>
      <c r="O123" s="51"/>
      <c r="P123" s="79"/>
      <c r="Q123" s="79"/>
    </row>
    <row r="124" spans="1:18">
      <c r="A124" s="51"/>
      <c r="B124" s="51"/>
      <c r="C124" s="51"/>
      <c r="D124" s="70"/>
      <c r="E124" s="51" t="s">
        <v>3090</v>
      </c>
      <c r="F124" s="70" t="s">
        <v>1846</v>
      </c>
      <c r="G124" s="74" t="s">
        <v>1847</v>
      </c>
      <c r="H124" s="51" t="s">
        <v>581</v>
      </c>
      <c r="I124" s="51"/>
      <c r="J124" s="51"/>
      <c r="K124" s="51">
        <v>205</v>
      </c>
      <c r="L124" s="51">
        <v>2</v>
      </c>
      <c r="M124" s="51">
        <v>46</v>
      </c>
      <c r="N124" s="51">
        <v>43</v>
      </c>
      <c r="O124" s="51"/>
      <c r="P124" s="79"/>
      <c r="Q124" s="79"/>
    </row>
    <row r="125" spans="1:18">
      <c r="A125" s="51"/>
      <c r="B125" s="51"/>
      <c r="C125" s="51"/>
      <c r="D125" s="70"/>
      <c r="E125" s="51" t="s">
        <v>3088</v>
      </c>
      <c r="F125" s="70" t="s">
        <v>2488</v>
      </c>
      <c r="G125" s="74" t="s">
        <v>2489</v>
      </c>
      <c r="H125" s="51" t="s">
        <v>2451</v>
      </c>
      <c r="I125" s="51"/>
      <c r="J125" s="51"/>
      <c r="K125" s="51">
        <v>1310</v>
      </c>
      <c r="L125" s="51">
        <v>7</v>
      </c>
      <c r="M125" s="51">
        <v>350</v>
      </c>
      <c r="N125" s="51">
        <v>272</v>
      </c>
      <c r="O125" s="51"/>
      <c r="P125" s="79"/>
      <c r="Q125" s="79"/>
    </row>
    <row r="126" spans="1:18">
      <c r="A126" s="51"/>
      <c r="B126" s="51"/>
      <c r="C126" s="51"/>
      <c r="D126" s="70"/>
      <c r="E126" s="51" t="s">
        <v>3089</v>
      </c>
      <c r="F126" s="70" t="s">
        <v>2490</v>
      </c>
      <c r="G126" s="74" t="s">
        <v>1417</v>
      </c>
      <c r="H126" s="51" t="s">
        <v>2452</v>
      </c>
      <c r="I126" s="51"/>
      <c r="J126" s="51"/>
      <c r="K126" s="51">
        <v>900</v>
      </c>
      <c r="L126" s="51">
        <v>2</v>
      </c>
      <c r="M126" s="51">
        <v>232</v>
      </c>
      <c r="N126" s="51">
        <v>183</v>
      </c>
      <c r="O126" s="51"/>
      <c r="P126" s="79"/>
      <c r="Q126" s="79"/>
    </row>
    <row r="127" spans="1:18">
      <c r="A127" s="51"/>
      <c r="B127" s="51"/>
      <c r="C127" s="51"/>
      <c r="D127" s="70"/>
      <c r="E127" s="51" t="s">
        <v>3099</v>
      </c>
      <c r="F127" s="70" t="s">
        <v>2502</v>
      </c>
      <c r="G127" s="74" t="s">
        <v>2503</v>
      </c>
      <c r="H127" s="64" t="s">
        <v>2458</v>
      </c>
      <c r="I127" s="51"/>
      <c r="J127" s="51"/>
      <c r="K127" s="51">
        <v>740</v>
      </c>
      <c r="L127" s="51">
        <v>6</v>
      </c>
      <c r="M127" s="51">
        <v>204</v>
      </c>
      <c r="N127" s="51">
        <v>152</v>
      </c>
      <c r="O127" s="51"/>
      <c r="P127" s="79"/>
      <c r="Q127" s="79"/>
    </row>
    <row r="128" spans="1:18">
      <c r="A128" s="51"/>
      <c r="B128" s="51"/>
      <c r="C128" s="51"/>
      <c r="D128" s="70"/>
      <c r="E128" s="51" t="s">
        <v>3091</v>
      </c>
      <c r="F128" s="70" t="s">
        <v>1853</v>
      </c>
      <c r="G128" s="74" t="s">
        <v>1854</v>
      </c>
      <c r="H128" s="51" t="s">
        <v>585</v>
      </c>
      <c r="I128" s="51"/>
      <c r="J128" s="51"/>
      <c r="K128" s="51">
        <v>192</v>
      </c>
      <c r="L128" s="51">
        <v>2</v>
      </c>
      <c r="M128" s="51">
        <v>40</v>
      </c>
      <c r="N128" s="51">
        <v>32</v>
      </c>
      <c r="O128" s="51"/>
      <c r="P128" s="79"/>
      <c r="Q128" s="79"/>
    </row>
    <row r="129" spans="1:18">
      <c r="A129" s="51"/>
      <c r="B129" s="51"/>
      <c r="C129" s="51"/>
      <c r="D129" s="70"/>
      <c r="E129" s="51" t="s">
        <v>3092</v>
      </c>
      <c r="F129" s="70" t="s">
        <v>2491</v>
      </c>
      <c r="G129" s="74" t="s">
        <v>2492</v>
      </c>
      <c r="H129" s="51" t="s">
        <v>2453</v>
      </c>
      <c r="I129" s="51"/>
      <c r="J129" s="51"/>
      <c r="K129" s="51">
        <v>680</v>
      </c>
      <c r="L129" s="51">
        <v>1</v>
      </c>
      <c r="M129" s="51">
        <v>177</v>
      </c>
      <c r="N129" s="51">
        <v>134</v>
      </c>
      <c r="O129" s="51"/>
      <c r="P129" s="79"/>
      <c r="Q129" s="79"/>
    </row>
    <row r="130" spans="1:18">
      <c r="A130" s="51"/>
      <c r="B130" s="51"/>
      <c r="C130" s="51"/>
      <c r="D130" s="70"/>
      <c r="E130" s="51" t="s">
        <v>3093</v>
      </c>
      <c r="F130" s="70" t="s">
        <v>2493</v>
      </c>
      <c r="G130" s="74" t="s">
        <v>2494</v>
      </c>
      <c r="H130" s="51" t="s">
        <v>2454</v>
      </c>
      <c r="I130" s="51"/>
      <c r="J130" s="51"/>
      <c r="K130" s="51">
        <v>859</v>
      </c>
      <c r="L130" s="51">
        <v>5</v>
      </c>
      <c r="M130" s="51">
        <v>228</v>
      </c>
      <c r="N130" s="51">
        <v>175</v>
      </c>
      <c r="O130" s="51"/>
      <c r="P130" s="79"/>
      <c r="Q130" s="79"/>
    </row>
    <row r="131" spans="1:18">
      <c r="A131" s="51"/>
      <c r="B131" s="51"/>
      <c r="C131" s="51"/>
      <c r="D131" s="70"/>
      <c r="E131" s="51" t="s">
        <v>3093</v>
      </c>
      <c r="F131" s="70" t="s">
        <v>2495</v>
      </c>
      <c r="G131" s="74" t="s">
        <v>2496</v>
      </c>
      <c r="H131" s="51" t="s">
        <v>2455</v>
      </c>
      <c r="I131" s="51"/>
      <c r="J131" s="51"/>
      <c r="K131" s="51">
        <v>810</v>
      </c>
      <c r="L131" s="51">
        <v>9</v>
      </c>
      <c r="M131" s="51">
        <v>208</v>
      </c>
      <c r="N131" s="51">
        <v>163</v>
      </c>
      <c r="O131" s="51"/>
      <c r="P131" s="79"/>
      <c r="Q131" s="79"/>
    </row>
    <row r="132" spans="1:18">
      <c r="A132" s="51"/>
      <c r="B132" s="51"/>
      <c r="C132" s="51"/>
      <c r="D132" s="51"/>
      <c r="E132" s="51" t="s">
        <v>3094</v>
      </c>
      <c r="F132" s="70" t="s">
        <v>1844</v>
      </c>
      <c r="G132" s="74" t="s">
        <v>1845</v>
      </c>
      <c r="H132" s="51" t="s">
        <v>580</v>
      </c>
      <c r="I132" s="51"/>
      <c r="J132" s="51"/>
      <c r="K132" s="51">
        <v>243</v>
      </c>
      <c r="L132" s="51">
        <v>1</v>
      </c>
      <c r="M132" s="51">
        <v>58</v>
      </c>
      <c r="N132" s="51">
        <v>50</v>
      </c>
      <c r="O132" s="51"/>
      <c r="P132" s="79"/>
      <c r="Q132" s="79"/>
    </row>
    <row r="133" spans="1:18">
      <c r="A133" s="51"/>
      <c r="B133" s="51"/>
      <c r="C133" s="51"/>
      <c r="D133" s="51"/>
      <c r="E133" s="51" t="s">
        <v>3095</v>
      </c>
      <c r="F133" s="11" t="s">
        <v>1857</v>
      </c>
      <c r="G133" s="75" t="s">
        <v>1847</v>
      </c>
      <c r="H133" s="51" t="s">
        <v>587</v>
      </c>
      <c r="I133" s="51"/>
      <c r="J133" s="51"/>
      <c r="K133" s="51">
        <v>224</v>
      </c>
      <c r="L133" s="51">
        <v>2</v>
      </c>
      <c r="M133" s="51">
        <v>59</v>
      </c>
      <c r="N133" s="51">
        <v>43</v>
      </c>
      <c r="O133" s="51"/>
      <c r="P133" s="79"/>
      <c r="Q133" s="79"/>
    </row>
    <row r="134" spans="1:18">
      <c r="A134" s="51"/>
      <c r="B134" s="51"/>
      <c r="C134" s="51"/>
      <c r="D134" s="51"/>
      <c r="E134" s="51" t="s">
        <v>3096</v>
      </c>
      <c r="F134" s="70" t="s">
        <v>2497</v>
      </c>
      <c r="G134" s="74" t="s">
        <v>2498</v>
      </c>
      <c r="H134" s="51" t="s">
        <v>2456</v>
      </c>
      <c r="I134" s="51"/>
      <c r="J134" s="51"/>
      <c r="K134" s="51">
        <v>328</v>
      </c>
      <c r="L134" s="51">
        <v>2</v>
      </c>
      <c r="M134" s="51">
        <v>72</v>
      </c>
      <c r="N134" s="51">
        <v>62</v>
      </c>
      <c r="O134" s="51"/>
      <c r="P134" s="79"/>
      <c r="Q134" s="79"/>
    </row>
    <row r="135" spans="1:18">
      <c r="A135" s="51"/>
      <c r="B135" s="51"/>
      <c r="C135" s="51"/>
      <c r="D135" s="51"/>
      <c r="E135" s="51" t="s">
        <v>3097</v>
      </c>
      <c r="F135" s="70" t="s">
        <v>2499</v>
      </c>
      <c r="G135" s="74" t="s">
        <v>2492</v>
      </c>
      <c r="H135" s="51" t="s">
        <v>2457</v>
      </c>
      <c r="I135" s="51"/>
      <c r="J135" s="51"/>
      <c r="K135" s="51">
        <v>669</v>
      </c>
      <c r="L135" s="51">
        <v>6</v>
      </c>
      <c r="M135" s="51">
        <v>187</v>
      </c>
      <c r="N135" s="51">
        <v>134</v>
      </c>
      <c r="O135" s="51"/>
      <c r="P135" s="79"/>
      <c r="Q135" s="79"/>
    </row>
    <row r="136" spans="1:18">
      <c r="A136" s="51"/>
      <c r="B136" s="51"/>
      <c r="C136" s="51"/>
      <c r="D136" s="51"/>
      <c r="E136" s="51" t="s">
        <v>3098</v>
      </c>
      <c r="F136" s="70" t="s">
        <v>2500</v>
      </c>
      <c r="G136" s="74" t="s">
        <v>2501</v>
      </c>
      <c r="H136" s="51" t="s">
        <v>2459</v>
      </c>
      <c r="I136" s="51"/>
      <c r="J136" s="51"/>
      <c r="K136" s="51">
        <v>576</v>
      </c>
      <c r="L136" s="51">
        <v>7</v>
      </c>
      <c r="M136" s="51">
        <v>161</v>
      </c>
      <c r="N136" s="51">
        <v>116</v>
      </c>
      <c r="O136" s="51"/>
      <c r="P136" s="79"/>
      <c r="Q136" s="79"/>
    </row>
    <row r="137" spans="1:18">
      <c r="B137" s="55"/>
      <c r="P137" s="78"/>
      <c r="Q137" s="78"/>
    </row>
    <row r="138" spans="1:18">
      <c r="A138" s="51" t="s">
        <v>828</v>
      </c>
      <c r="B138" s="56" t="s">
        <v>30</v>
      </c>
      <c r="C138" s="51" t="s">
        <v>575</v>
      </c>
      <c r="D138" s="51" t="s">
        <v>3071</v>
      </c>
      <c r="E138" s="51" t="s">
        <v>3101</v>
      </c>
      <c r="F138" s="70" t="s">
        <v>2506</v>
      </c>
      <c r="G138" s="74" t="s">
        <v>1816</v>
      </c>
      <c r="H138" s="64" t="s">
        <v>2462</v>
      </c>
      <c r="I138" s="51" t="s">
        <v>2535</v>
      </c>
      <c r="J138" s="51" t="s">
        <v>2532</v>
      </c>
      <c r="K138" s="51">
        <v>1509</v>
      </c>
      <c r="L138" s="51">
        <v>5</v>
      </c>
      <c r="M138" s="51">
        <v>394</v>
      </c>
      <c r="N138" s="51">
        <v>311</v>
      </c>
      <c r="O138" s="51" t="s">
        <v>3275</v>
      </c>
      <c r="P138" s="79"/>
      <c r="Q138" s="79"/>
      <c r="R138" s="55" t="s">
        <v>3854</v>
      </c>
    </row>
    <row r="139" spans="1:18">
      <c r="A139" s="51"/>
      <c r="B139" s="51"/>
      <c r="C139" s="51"/>
      <c r="D139" s="11" t="s">
        <v>3072</v>
      </c>
      <c r="E139" s="51" t="s">
        <v>3102</v>
      </c>
      <c r="F139" s="70" t="s">
        <v>2504</v>
      </c>
      <c r="G139" s="74" t="s">
        <v>1265</v>
      </c>
      <c r="H139" s="64" t="s">
        <v>2460</v>
      </c>
      <c r="I139" s="51" t="s">
        <v>2540</v>
      </c>
      <c r="J139" s="51" t="s">
        <v>2541</v>
      </c>
      <c r="K139" s="51">
        <v>1143</v>
      </c>
      <c r="L139" s="51">
        <v>13</v>
      </c>
      <c r="M139" s="51">
        <v>272</v>
      </c>
      <c r="N139" s="51">
        <v>215</v>
      </c>
      <c r="O139" s="51"/>
      <c r="P139" s="79"/>
      <c r="Q139" s="79"/>
      <c r="R139" s="55" t="s">
        <v>3855</v>
      </c>
    </row>
    <row r="140" spans="1:18">
      <c r="A140" s="51"/>
      <c r="B140" s="51"/>
      <c r="C140" s="51"/>
      <c r="D140" s="11"/>
      <c r="E140" s="51" t="s">
        <v>3100</v>
      </c>
      <c r="F140" s="70" t="s">
        <v>1859</v>
      </c>
      <c r="G140" s="74" t="s">
        <v>1860</v>
      </c>
      <c r="H140" s="81" t="s">
        <v>831</v>
      </c>
      <c r="I140" s="51"/>
      <c r="J140" s="51"/>
      <c r="K140" s="51">
        <v>867</v>
      </c>
      <c r="L140" s="51">
        <v>8</v>
      </c>
      <c r="M140" s="51">
        <v>228</v>
      </c>
      <c r="N140" s="51">
        <v>180</v>
      </c>
      <c r="O140" s="51"/>
      <c r="P140" s="79"/>
      <c r="Q140" s="79"/>
      <c r="R140" s="55" t="s">
        <v>3856</v>
      </c>
    </row>
    <row r="141" spans="1:18">
      <c r="A141" s="51"/>
      <c r="B141" s="51"/>
      <c r="C141" s="51"/>
      <c r="D141" s="11"/>
      <c r="E141" s="51" t="s">
        <v>3103</v>
      </c>
      <c r="F141" s="70" t="s">
        <v>2505</v>
      </c>
      <c r="G141" s="74" t="s">
        <v>1818</v>
      </c>
      <c r="H141" s="64" t="s">
        <v>2461</v>
      </c>
      <c r="I141" s="51"/>
      <c r="J141" s="51"/>
      <c r="K141" s="51">
        <v>848</v>
      </c>
      <c r="L141" s="51">
        <v>8</v>
      </c>
      <c r="M141" s="51">
        <v>196</v>
      </c>
      <c r="N141" s="51">
        <v>161</v>
      </c>
      <c r="O141" s="51"/>
      <c r="P141" s="79"/>
      <c r="Q141" s="79"/>
    </row>
    <row r="142" spans="1:18">
      <c r="A142" s="51"/>
      <c r="B142" s="51"/>
      <c r="C142" s="51"/>
      <c r="D142" s="11"/>
      <c r="E142" s="51" t="s">
        <v>3104</v>
      </c>
      <c r="F142" s="70" t="s">
        <v>2511</v>
      </c>
      <c r="G142" s="74" t="s">
        <v>1856</v>
      </c>
      <c r="H142" s="64" t="s">
        <v>2465</v>
      </c>
      <c r="I142" s="51"/>
      <c r="J142" s="51"/>
      <c r="K142" s="51">
        <v>191</v>
      </c>
      <c r="L142" s="51">
        <v>2</v>
      </c>
      <c r="M142" s="51">
        <v>44</v>
      </c>
      <c r="N142" s="51">
        <v>37</v>
      </c>
      <c r="O142" s="51"/>
      <c r="P142" s="79"/>
      <c r="Q142" s="79"/>
    </row>
    <row r="143" spans="1:18">
      <c r="A143" s="51"/>
      <c r="B143" s="51"/>
      <c r="C143" s="51"/>
      <c r="D143" s="11"/>
      <c r="E143" s="51" t="s">
        <v>3108</v>
      </c>
      <c r="F143" s="11" t="s">
        <v>3109</v>
      </c>
      <c r="G143" s="75" t="s">
        <v>3110</v>
      </c>
      <c r="H143" s="51" t="s">
        <v>3107</v>
      </c>
      <c r="I143" s="51"/>
      <c r="J143" s="51"/>
      <c r="K143" s="51">
        <v>157</v>
      </c>
      <c r="L143" s="51">
        <v>1</v>
      </c>
      <c r="M143" s="51">
        <v>36</v>
      </c>
      <c r="N143" s="51">
        <v>30</v>
      </c>
      <c r="O143" s="51"/>
      <c r="P143" s="79"/>
      <c r="Q143" s="79"/>
    </row>
    <row r="144" spans="1:18">
      <c r="A144" s="51"/>
      <c r="B144" s="51"/>
      <c r="C144" s="51"/>
      <c r="D144" s="11"/>
      <c r="E144" s="51" t="s">
        <v>3105</v>
      </c>
      <c r="F144" s="70" t="s">
        <v>2507</v>
      </c>
      <c r="G144" s="74" t="s">
        <v>2508</v>
      </c>
      <c r="H144" s="64" t="s">
        <v>2463</v>
      </c>
      <c r="I144" s="51"/>
      <c r="J144" s="51"/>
      <c r="K144" s="51">
        <v>165</v>
      </c>
      <c r="L144" s="51">
        <v>1</v>
      </c>
      <c r="M144" s="51">
        <v>37</v>
      </c>
      <c r="N144" s="51">
        <v>33</v>
      </c>
      <c r="O144" s="51"/>
      <c r="P144" s="79"/>
      <c r="Q144" s="79"/>
    </row>
    <row r="145" spans="1:18">
      <c r="A145" s="51"/>
      <c r="B145" s="51"/>
      <c r="C145" s="51"/>
      <c r="D145" s="11"/>
      <c r="E145" s="51" t="s">
        <v>3106</v>
      </c>
      <c r="F145" s="70" t="s">
        <v>2509</v>
      </c>
      <c r="G145" s="74" t="s">
        <v>2510</v>
      </c>
      <c r="H145" s="64" t="s">
        <v>2464</v>
      </c>
      <c r="I145" s="51"/>
      <c r="J145" s="51"/>
      <c r="K145" s="51">
        <v>152</v>
      </c>
      <c r="L145" s="51">
        <v>2</v>
      </c>
      <c r="M145" s="51">
        <v>36</v>
      </c>
      <c r="N145" s="51">
        <v>29</v>
      </c>
      <c r="O145" s="51"/>
      <c r="P145" s="79"/>
      <c r="Q145" s="79"/>
    </row>
    <row r="146" spans="1:18">
      <c r="A146" s="62"/>
      <c r="B146" s="62"/>
      <c r="C146" s="62"/>
      <c r="D146" s="110"/>
      <c r="E146" s="62"/>
      <c r="F146" s="111"/>
      <c r="G146" s="112"/>
      <c r="H146" s="114"/>
      <c r="I146" s="62"/>
      <c r="J146" s="62"/>
      <c r="K146" s="62"/>
      <c r="L146" s="62"/>
      <c r="M146" s="62"/>
      <c r="N146" s="62"/>
      <c r="O146" s="62"/>
      <c r="P146" s="113"/>
      <c r="Q146" s="113"/>
    </row>
    <row r="147" spans="1:18">
      <c r="A147" s="51" t="s">
        <v>829</v>
      </c>
      <c r="B147" s="56" t="s">
        <v>30</v>
      </c>
      <c r="C147" s="51" t="s">
        <v>576</v>
      </c>
      <c r="D147" s="51" t="s">
        <v>1647</v>
      </c>
      <c r="E147" s="51" t="s">
        <v>3112</v>
      </c>
      <c r="F147" s="70" t="s">
        <v>2512</v>
      </c>
      <c r="G147" s="74" t="s">
        <v>2513</v>
      </c>
      <c r="H147" s="51" t="s">
        <v>2466</v>
      </c>
      <c r="I147" s="51" t="s">
        <v>2538</v>
      </c>
      <c r="J147" s="56" t="s">
        <v>2545</v>
      </c>
      <c r="K147" s="51">
        <v>3939</v>
      </c>
      <c r="L147" s="51">
        <v>29</v>
      </c>
      <c r="M147" s="51">
        <v>1030</v>
      </c>
      <c r="N147" s="51">
        <v>769</v>
      </c>
      <c r="O147" s="51" t="s">
        <v>3275</v>
      </c>
      <c r="P147" s="79"/>
      <c r="Q147" s="79"/>
      <c r="R147" s="55" t="s">
        <v>3858</v>
      </c>
    </row>
    <row r="148" spans="1:18">
      <c r="A148" s="51"/>
      <c r="B148" s="51"/>
      <c r="C148" s="51"/>
      <c r="D148" s="11" t="s">
        <v>1184</v>
      </c>
      <c r="E148" s="51" t="s">
        <v>3111</v>
      </c>
      <c r="F148" s="70" t="s">
        <v>2514</v>
      </c>
      <c r="G148" s="74" t="s">
        <v>2515</v>
      </c>
      <c r="H148" s="51" t="s">
        <v>2467</v>
      </c>
      <c r="I148" s="51" t="s">
        <v>2539</v>
      </c>
      <c r="J148" s="51"/>
      <c r="K148" s="51">
        <v>3883</v>
      </c>
      <c r="L148" s="51">
        <v>22</v>
      </c>
      <c r="M148" s="51">
        <v>989</v>
      </c>
      <c r="N148" s="51">
        <v>741</v>
      </c>
      <c r="O148" s="51"/>
      <c r="P148" s="79"/>
      <c r="Q148" s="79"/>
    </row>
    <row r="149" spans="1:18">
      <c r="A149" s="51"/>
      <c r="B149" s="51"/>
      <c r="C149" s="51"/>
      <c r="D149" s="51"/>
      <c r="E149" s="51" t="s">
        <v>3113</v>
      </c>
      <c r="F149" s="70" t="s">
        <v>1863</v>
      </c>
      <c r="G149" s="74" t="s">
        <v>1864</v>
      </c>
      <c r="H149" s="51" t="s">
        <v>591</v>
      </c>
      <c r="I149" s="51"/>
      <c r="J149" s="51"/>
      <c r="K149" s="51">
        <v>372</v>
      </c>
      <c r="L149" s="51">
        <v>12</v>
      </c>
      <c r="M149" s="51">
        <v>104</v>
      </c>
      <c r="N149" s="51">
        <v>81</v>
      </c>
      <c r="O149" s="51"/>
      <c r="P149" s="79"/>
      <c r="Q149" s="79"/>
    </row>
    <row r="150" spans="1:18">
      <c r="A150" s="51"/>
      <c r="B150" s="51"/>
      <c r="C150" s="51"/>
      <c r="D150" s="51"/>
      <c r="E150" s="51" t="s">
        <v>589</v>
      </c>
      <c r="F150" s="70" t="s">
        <v>1867</v>
      </c>
      <c r="G150" s="74" t="s">
        <v>1230</v>
      </c>
      <c r="H150" s="51" t="s">
        <v>593</v>
      </c>
      <c r="I150" s="51"/>
      <c r="J150" s="51"/>
      <c r="K150" s="51">
        <v>687</v>
      </c>
      <c r="L150" s="51">
        <v>4</v>
      </c>
      <c r="M150" s="51">
        <v>187</v>
      </c>
      <c r="N150" s="51">
        <v>139</v>
      </c>
      <c r="O150" s="51"/>
      <c r="P150" s="79"/>
      <c r="Q150" s="79"/>
      <c r="R150" s="55" t="s">
        <v>3859</v>
      </c>
    </row>
    <row r="151" spans="1:18">
      <c r="A151" s="51"/>
      <c r="B151" s="51"/>
      <c r="C151" s="51"/>
      <c r="D151" s="51"/>
      <c r="E151" s="51" t="s">
        <v>3114</v>
      </c>
      <c r="F151" s="70" t="s">
        <v>1868</v>
      </c>
      <c r="G151" s="74" t="s">
        <v>1869</v>
      </c>
      <c r="H151" s="51" t="s">
        <v>594</v>
      </c>
      <c r="I151" s="51"/>
      <c r="J151" s="51"/>
      <c r="K151" s="51">
        <v>377</v>
      </c>
      <c r="L151" s="51">
        <v>1</v>
      </c>
      <c r="M151" s="51">
        <v>103</v>
      </c>
      <c r="N151" s="51">
        <v>76</v>
      </c>
      <c r="O151" s="51"/>
      <c r="P151" s="79"/>
      <c r="Q151" s="79"/>
    </row>
    <row r="152" spans="1:18">
      <c r="A152" s="51"/>
      <c r="B152" s="51"/>
      <c r="C152" s="51"/>
      <c r="D152" s="51"/>
      <c r="E152" s="51" t="s">
        <v>3115</v>
      </c>
      <c r="F152" s="70" t="s">
        <v>2516</v>
      </c>
      <c r="G152" s="74" t="s">
        <v>2517</v>
      </c>
      <c r="H152" s="51" t="s">
        <v>2468</v>
      </c>
      <c r="I152" s="51"/>
      <c r="J152" s="51"/>
      <c r="K152" s="51">
        <v>806</v>
      </c>
      <c r="L152" s="51">
        <v>5</v>
      </c>
      <c r="M152" s="51">
        <v>214</v>
      </c>
      <c r="N152" s="51">
        <v>164</v>
      </c>
      <c r="O152" s="51"/>
      <c r="P152" s="79"/>
      <c r="Q152" s="79"/>
    </row>
    <row r="153" spans="1:18">
      <c r="A153" s="51"/>
      <c r="B153" s="51"/>
      <c r="C153" s="51"/>
      <c r="D153" s="51"/>
      <c r="E153" s="51" t="s">
        <v>3116</v>
      </c>
      <c r="F153" s="70" t="s">
        <v>1865</v>
      </c>
      <c r="G153" s="74" t="s">
        <v>1866</v>
      </c>
      <c r="H153" s="51" t="s">
        <v>592</v>
      </c>
      <c r="I153" s="51"/>
      <c r="J153" s="51"/>
      <c r="K153" s="51">
        <v>208</v>
      </c>
      <c r="L153" s="51">
        <v>5</v>
      </c>
      <c r="M153" s="51">
        <v>40</v>
      </c>
      <c r="N153" s="51">
        <v>38</v>
      </c>
      <c r="O153" s="51"/>
      <c r="P153" s="79"/>
      <c r="Q153" s="79"/>
    </row>
    <row r="154" spans="1:18">
      <c r="A154" s="51"/>
      <c r="B154" s="51"/>
      <c r="C154" s="51"/>
      <c r="D154" s="51"/>
      <c r="E154" s="51" t="s">
        <v>3117</v>
      </c>
      <c r="F154" s="70" t="s">
        <v>1870</v>
      </c>
      <c r="G154" s="74" t="s">
        <v>1871</v>
      </c>
      <c r="H154" s="51" t="s">
        <v>595</v>
      </c>
      <c r="I154" s="51"/>
      <c r="J154" s="51"/>
      <c r="K154" s="51">
        <v>231</v>
      </c>
      <c r="L154" s="51">
        <v>2</v>
      </c>
      <c r="M154" s="51">
        <v>51</v>
      </c>
      <c r="N154" s="51">
        <v>41</v>
      </c>
      <c r="O154" s="51"/>
      <c r="P154" s="79"/>
      <c r="Q154" s="79"/>
    </row>
    <row r="155" spans="1:18">
      <c r="A155" s="51"/>
      <c r="B155" s="51"/>
      <c r="C155" s="51"/>
      <c r="D155" s="51"/>
      <c r="E155" s="51" t="s">
        <v>3118</v>
      </c>
      <c r="F155" s="70" t="s">
        <v>2518</v>
      </c>
      <c r="G155" s="74" t="s">
        <v>2519</v>
      </c>
      <c r="H155" s="51" t="s">
        <v>2469</v>
      </c>
      <c r="I155" s="51"/>
      <c r="J155" s="51"/>
      <c r="K155" s="51">
        <v>434</v>
      </c>
      <c r="L155" s="51">
        <v>4</v>
      </c>
      <c r="M155" s="51">
        <v>109</v>
      </c>
      <c r="N155" s="51">
        <v>93</v>
      </c>
      <c r="O155" s="51"/>
      <c r="P155" s="79"/>
      <c r="Q155" s="79"/>
    </row>
    <row r="156" spans="1:18">
      <c r="A156" s="51"/>
      <c r="B156" s="51"/>
      <c r="C156" s="51"/>
      <c r="D156" s="51"/>
      <c r="E156" s="51" t="s">
        <v>3119</v>
      </c>
      <c r="F156" s="70" t="s">
        <v>1861</v>
      </c>
      <c r="G156" s="74" t="s">
        <v>1862</v>
      </c>
      <c r="H156" s="51" t="s">
        <v>590</v>
      </c>
      <c r="I156" s="51"/>
      <c r="J156" s="51"/>
      <c r="K156" s="51">
        <v>750</v>
      </c>
      <c r="L156" s="51">
        <v>5</v>
      </c>
      <c r="M156" s="51">
        <v>183</v>
      </c>
      <c r="N156" s="51">
        <v>155</v>
      </c>
      <c r="O156" s="51"/>
      <c r="P156" s="79"/>
      <c r="Q156" s="79"/>
    </row>
    <row r="157" spans="1:18">
      <c r="A157" s="51"/>
      <c r="B157" s="51"/>
      <c r="C157" s="51"/>
      <c r="D157" s="51"/>
      <c r="E157" s="51" t="s">
        <v>3120</v>
      </c>
      <c r="F157" s="70" t="s">
        <v>1872</v>
      </c>
      <c r="G157" s="74" t="s">
        <v>1873</v>
      </c>
      <c r="H157" s="51" t="s">
        <v>596</v>
      </c>
      <c r="I157" s="51"/>
      <c r="J157" s="51"/>
      <c r="K157" s="51">
        <v>161</v>
      </c>
      <c r="L157" s="51">
        <v>1</v>
      </c>
      <c r="M157" s="51">
        <v>36</v>
      </c>
      <c r="N157" s="51">
        <v>31</v>
      </c>
      <c r="O157" s="51"/>
      <c r="P157" s="79"/>
      <c r="Q157" s="79"/>
    </row>
    <row r="158" spans="1:18">
      <c r="A158" s="51"/>
      <c r="B158" s="51"/>
      <c r="C158" s="51"/>
      <c r="D158" s="51"/>
      <c r="E158" s="51" t="s">
        <v>3121</v>
      </c>
      <c r="F158" s="70" t="s">
        <v>2520</v>
      </c>
      <c r="G158" s="74" t="s">
        <v>2521</v>
      </c>
      <c r="H158" s="51" t="s">
        <v>2470</v>
      </c>
      <c r="I158" s="51"/>
      <c r="J158" s="51"/>
      <c r="K158" s="51">
        <v>214</v>
      </c>
      <c r="L158" s="51">
        <v>2</v>
      </c>
      <c r="M158" s="51">
        <v>47</v>
      </c>
      <c r="N158" s="51">
        <v>39</v>
      </c>
      <c r="O158" s="51"/>
      <c r="P158" s="79"/>
      <c r="Q158" s="79"/>
    </row>
    <row r="159" spans="1:18">
      <c r="B159" s="55"/>
      <c r="G159" s="78"/>
      <c r="P159" s="78"/>
      <c r="Q159" s="78"/>
    </row>
    <row r="160" spans="1:18">
      <c r="A160" s="51" t="s">
        <v>830</v>
      </c>
      <c r="B160" s="56" t="s">
        <v>27</v>
      </c>
      <c r="C160" s="51" t="s">
        <v>577</v>
      </c>
      <c r="D160" s="51" t="s">
        <v>1648</v>
      </c>
      <c r="E160" s="51" t="s">
        <v>597</v>
      </c>
      <c r="F160" s="70" t="s">
        <v>1874</v>
      </c>
      <c r="G160" s="74" t="s">
        <v>1875</v>
      </c>
      <c r="H160" s="51" t="s">
        <v>598</v>
      </c>
      <c r="I160" s="51" t="s">
        <v>2543</v>
      </c>
      <c r="J160" s="51" t="s">
        <v>2542</v>
      </c>
      <c r="K160" s="51">
        <v>1934</v>
      </c>
      <c r="L160" s="51">
        <v>15</v>
      </c>
      <c r="M160" s="51">
        <v>532</v>
      </c>
      <c r="N160" s="51">
        <v>386</v>
      </c>
      <c r="O160" s="51" t="s">
        <v>3276</v>
      </c>
      <c r="P160" s="79"/>
      <c r="Q160" s="79"/>
    </row>
    <row r="161" spans="1:18">
      <c r="A161" s="51"/>
      <c r="B161" s="56"/>
      <c r="C161" s="51"/>
      <c r="D161" s="11" t="s">
        <v>832</v>
      </c>
      <c r="E161" s="51" t="s">
        <v>3122</v>
      </c>
      <c r="F161" s="70" t="s">
        <v>2522</v>
      </c>
      <c r="G161" s="74" t="s">
        <v>2523</v>
      </c>
      <c r="H161" s="51" t="s">
        <v>2471</v>
      </c>
      <c r="I161" s="51" t="s">
        <v>2544</v>
      </c>
      <c r="J161" s="51" t="s">
        <v>2529</v>
      </c>
      <c r="K161" s="51">
        <v>512</v>
      </c>
      <c r="L161" s="51">
        <v>7</v>
      </c>
      <c r="M161" s="51">
        <v>139</v>
      </c>
      <c r="N161" s="51">
        <v>108</v>
      </c>
      <c r="O161" s="51"/>
      <c r="P161" s="79"/>
      <c r="Q161" s="79"/>
      <c r="R161" s="55" t="s">
        <v>3853</v>
      </c>
    </row>
    <row r="162" spans="1:18">
      <c r="A162" s="51"/>
      <c r="B162" s="56"/>
      <c r="C162" s="51"/>
      <c r="D162" s="11"/>
      <c r="E162" s="51" t="s">
        <v>3122</v>
      </c>
      <c r="F162" s="70" t="s">
        <v>2524</v>
      </c>
      <c r="G162" s="74" t="s">
        <v>2523</v>
      </c>
      <c r="H162" s="51" t="s">
        <v>2472</v>
      </c>
      <c r="I162" s="51"/>
      <c r="J162" s="51"/>
      <c r="K162" s="51">
        <v>515</v>
      </c>
      <c r="L162" s="51">
        <v>6</v>
      </c>
      <c r="M162" s="51">
        <v>146</v>
      </c>
      <c r="N162" s="51">
        <v>108</v>
      </c>
      <c r="O162" s="51"/>
      <c r="P162" s="79"/>
      <c r="Q162" s="79"/>
    </row>
    <row r="163" spans="1:18">
      <c r="A163" s="51"/>
      <c r="B163" s="56"/>
      <c r="C163" s="51"/>
      <c r="D163" s="11"/>
      <c r="E163" s="51" t="s">
        <v>3122</v>
      </c>
      <c r="F163" s="70" t="s">
        <v>2525</v>
      </c>
      <c r="G163" s="74" t="s">
        <v>2526</v>
      </c>
      <c r="H163" s="51" t="s">
        <v>2473</v>
      </c>
      <c r="I163" s="51"/>
      <c r="J163" s="51"/>
      <c r="K163" s="51">
        <v>638</v>
      </c>
      <c r="L163" s="51">
        <v>6</v>
      </c>
      <c r="M163" s="51">
        <v>172</v>
      </c>
      <c r="N163" s="51">
        <v>130</v>
      </c>
      <c r="O163" s="51"/>
      <c r="P163" s="79"/>
      <c r="Q163" s="79"/>
    </row>
    <row r="164" spans="1:18">
      <c r="A164" s="51"/>
      <c r="B164" s="56"/>
      <c r="C164" s="51"/>
      <c r="D164" s="11"/>
      <c r="E164" s="51" t="s">
        <v>3122</v>
      </c>
      <c r="F164" s="70" t="s">
        <v>2527</v>
      </c>
      <c r="G164" s="74" t="s">
        <v>2528</v>
      </c>
      <c r="H164" s="51" t="s">
        <v>2474</v>
      </c>
      <c r="I164" s="51"/>
      <c r="J164" s="51"/>
      <c r="K164" s="51">
        <v>468</v>
      </c>
      <c r="L164" s="51">
        <v>6</v>
      </c>
      <c r="M164" s="51">
        <v>117</v>
      </c>
      <c r="N164" s="51">
        <v>98</v>
      </c>
      <c r="O164" s="51"/>
      <c r="P164" s="79"/>
      <c r="Q164" s="79"/>
    </row>
    <row r="165" spans="1:18">
      <c r="A165" s="62"/>
      <c r="B165" s="83"/>
      <c r="C165" s="62"/>
      <c r="D165" s="110"/>
      <c r="E165" s="62"/>
      <c r="F165" s="111"/>
      <c r="G165" s="112"/>
      <c r="H165" s="62"/>
      <c r="I165" s="62"/>
      <c r="J165" s="62"/>
      <c r="K165" s="62"/>
      <c r="L165" s="62"/>
      <c r="M165" s="62"/>
      <c r="N165" s="62"/>
      <c r="O165" s="62"/>
      <c r="P165" s="113"/>
      <c r="Q165" s="113"/>
    </row>
    <row r="166" spans="1:18">
      <c r="A166" s="51" t="s">
        <v>2595</v>
      </c>
      <c r="B166" s="56" t="s">
        <v>30</v>
      </c>
      <c r="C166" s="51"/>
      <c r="D166" s="51" t="s">
        <v>2596</v>
      </c>
      <c r="E166" s="51"/>
      <c r="F166" s="11" t="s">
        <v>3067</v>
      </c>
      <c r="G166" s="75" t="s">
        <v>3068</v>
      </c>
      <c r="H166" s="51" t="s">
        <v>3062</v>
      </c>
      <c r="I166" s="51"/>
      <c r="J166" s="51"/>
      <c r="K166" s="51">
        <v>4365</v>
      </c>
      <c r="L166" s="51">
        <v>21</v>
      </c>
      <c r="M166" s="51">
        <v>1207</v>
      </c>
      <c r="N166" s="51">
        <v>863</v>
      </c>
      <c r="O166" s="51"/>
      <c r="P166" s="79"/>
      <c r="Q166" s="79"/>
    </row>
    <row r="167" spans="1:18">
      <c r="A167" s="51"/>
      <c r="B167" s="51"/>
      <c r="C167" s="51"/>
      <c r="D167" s="51" t="s">
        <v>3451</v>
      </c>
      <c r="E167" s="51"/>
      <c r="F167" s="51"/>
      <c r="G167" s="79"/>
      <c r="H167" s="51"/>
      <c r="I167" s="51"/>
      <c r="J167" s="51"/>
      <c r="K167" s="51"/>
      <c r="L167" s="51"/>
      <c r="M167" s="51"/>
      <c r="N167" s="51"/>
      <c r="O167" s="51"/>
      <c r="P167" s="79"/>
      <c r="Q167" s="79"/>
      <c r="R167" s="62" t="s">
        <v>3799</v>
      </c>
    </row>
    <row r="168" spans="1:18">
      <c r="B168" s="55"/>
      <c r="G168" s="78"/>
      <c r="P168" s="78"/>
      <c r="Q168" s="78"/>
    </row>
    <row r="169" spans="1:18">
      <c r="A169" s="52" t="s">
        <v>1329</v>
      </c>
      <c r="B169" s="53"/>
      <c r="C169" s="54"/>
      <c r="D169" s="54"/>
      <c r="E169" s="54"/>
      <c r="F169" s="54"/>
      <c r="G169" s="80"/>
      <c r="H169" s="54"/>
      <c r="I169" s="54"/>
      <c r="J169" s="54"/>
      <c r="K169" s="54"/>
      <c r="L169" s="54"/>
      <c r="M169" s="54"/>
      <c r="N169" s="54"/>
      <c r="O169" s="54"/>
      <c r="P169" s="80"/>
      <c r="Q169" s="80"/>
    </row>
    <row r="170" spans="1:18">
      <c r="A170" s="51" t="s">
        <v>689</v>
      </c>
      <c r="B170" s="56" t="s">
        <v>30</v>
      </c>
      <c r="C170" s="51" t="s">
        <v>688</v>
      </c>
      <c r="D170" s="51" t="s">
        <v>1649</v>
      </c>
      <c r="E170" s="51" t="s">
        <v>691</v>
      </c>
      <c r="F170" s="70" t="s">
        <v>1251</v>
      </c>
      <c r="G170" s="74" t="s">
        <v>1252</v>
      </c>
      <c r="H170" s="51" t="s">
        <v>693</v>
      </c>
      <c r="I170" s="56" t="s">
        <v>2545</v>
      </c>
      <c r="J170" s="51" t="s">
        <v>2549</v>
      </c>
      <c r="K170" s="51">
        <v>2371</v>
      </c>
      <c r="L170" s="51">
        <v>22</v>
      </c>
      <c r="M170" s="51">
        <v>649</v>
      </c>
      <c r="N170" s="51">
        <v>475</v>
      </c>
      <c r="O170" s="51" t="s">
        <v>3276</v>
      </c>
      <c r="P170" s="98" t="s">
        <v>3187</v>
      </c>
      <c r="Q170" s="98" t="s">
        <v>3217</v>
      </c>
    </row>
    <row r="171" spans="1:18">
      <c r="A171" s="51"/>
      <c r="B171" s="56"/>
      <c r="C171" s="51"/>
      <c r="D171" s="11" t="s">
        <v>690</v>
      </c>
      <c r="E171" s="51" t="s">
        <v>692</v>
      </c>
      <c r="F171" s="70" t="s">
        <v>1253</v>
      </c>
      <c r="G171" s="74" t="s">
        <v>1254</v>
      </c>
      <c r="H171" s="51" t="s">
        <v>694</v>
      </c>
      <c r="I171" s="51"/>
      <c r="J171" s="51" t="s">
        <v>2529</v>
      </c>
      <c r="K171" s="51">
        <v>627</v>
      </c>
      <c r="L171" s="51">
        <v>8</v>
      </c>
      <c r="M171" s="51">
        <v>167</v>
      </c>
      <c r="N171" s="51">
        <v>118</v>
      </c>
      <c r="O171" s="51"/>
      <c r="P171" s="79"/>
      <c r="Q171" s="79"/>
    </row>
    <row r="172" spans="1:18">
      <c r="G172" s="78"/>
      <c r="J172" s="55" t="s">
        <v>2568</v>
      </c>
      <c r="P172" s="78"/>
      <c r="Q172" s="78"/>
    </row>
    <row r="173" spans="1:18">
      <c r="A173" s="51" t="s">
        <v>696</v>
      </c>
      <c r="B173" s="56"/>
      <c r="C173" s="51" t="s">
        <v>22</v>
      </c>
      <c r="D173" s="51"/>
      <c r="E173" s="51"/>
      <c r="F173" s="51"/>
      <c r="G173" s="79"/>
      <c r="H173" s="51"/>
      <c r="I173" s="51"/>
      <c r="J173" s="51"/>
      <c r="K173" s="51"/>
      <c r="L173" s="51"/>
      <c r="M173" s="51"/>
      <c r="N173" s="51"/>
      <c r="O173" s="51"/>
      <c r="P173" s="79"/>
      <c r="Q173" s="79"/>
    </row>
    <row r="174" spans="1:18">
      <c r="G174" s="78"/>
      <c r="P174" s="78"/>
      <c r="Q174" s="78"/>
    </row>
    <row r="175" spans="1:18">
      <c r="A175" s="51" t="s">
        <v>695</v>
      </c>
      <c r="B175" s="56" t="s">
        <v>30</v>
      </c>
      <c r="C175" s="51" t="s">
        <v>3022</v>
      </c>
      <c r="D175" s="51" t="s">
        <v>3322</v>
      </c>
      <c r="E175" s="51" t="s">
        <v>940</v>
      </c>
      <c r="F175" s="70" t="s">
        <v>1033</v>
      </c>
      <c r="G175" s="74" t="s">
        <v>1034</v>
      </c>
      <c r="H175" s="51" t="s">
        <v>39</v>
      </c>
      <c r="I175" s="56" t="s">
        <v>2545</v>
      </c>
      <c r="J175" s="56" t="s">
        <v>2545</v>
      </c>
      <c r="K175" s="51">
        <v>1610</v>
      </c>
      <c r="L175" s="51">
        <v>14</v>
      </c>
      <c r="M175" s="51">
        <v>458</v>
      </c>
      <c r="N175" s="51">
        <v>337</v>
      </c>
      <c r="O175" s="51" t="s">
        <v>3277</v>
      </c>
      <c r="P175" s="79" t="s">
        <v>3267</v>
      </c>
      <c r="Q175" s="98" t="s">
        <v>3268</v>
      </c>
    </row>
    <row r="176" spans="1:18">
      <c r="A176" s="51"/>
      <c r="B176" s="56"/>
      <c r="C176" s="51"/>
      <c r="D176" s="11" t="s">
        <v>3323</v>
      </c>
      <c r="E176" s="51"/>
      <c r="F176" s="51"/>
      <c r="G176" s="79"/>
      <c r="H176" s="51"/>
      <c r="I176" s="56"/>
      <c r="J176" s="56"/>
      <c r="K176" s="51"/>
      <c r="L176" s="51"/>
      <c r="M176" s="51"/>
      <c r="N176" s="51"/>
      <c r="O176" s="51"/>
      <c r="P176" s="79"/>
      <c r="Q176" s="79"/>
    </row>
    <row r="177" spans="1:17">
      <c r="G177" s="78"/>
      <c r="P177" s="78"/>
      <c r="Q177" s="78"/>
    </row>
    <row r="178" spans="1:17">
      <c r="A178" s="51" t="s">
        <v>697</v>
      </c>
      <c r="B178" s="56"/>
      <c r="C178" s="51" t="s">
        <v>20</v>
      </c>
      <c r="D178" s="51"/>
      <c r="E178" s="51"/>
      <c r="F178" s="51"/>
      <c r="G178" s="79"/>
      <c r="H178" s="51"/>
      <c r="I178" s="51"/>
      <c r="J178" s="51"/>
      <c r="K178" s="51"/>
      <c r="L178" s="51"/>
      <c r="M178" s="51"/>
      <c r="N178" s="51"/>
      <c r="O178" s="51"/>
      <c r="P178" s="79"/>
      <c r="Q178" s="79"/>
    </row>
    <row r="179" spans="1:17">
      <c r="G179" s="78"/>
      <c r="P179" s="78"/>
      <c r="Q179" s="78"/>
    </row>
    <row r="180" spans="1:17">
      <c r="A180" s="51" t="s">
        <v>698</v>
      </c>
      <c r="B180" s="56"/>
      <c r="C180" s="51" t="s">
        <v>19</v>
      </c>
      <c r="D180" s="51"/>
      <c r="E180" s="51"/>
      <c r="F180" s="51"/>
      <c r="G180" s="79"/>
      <c r="H180" s="51"/>
      <c r="I180" s="51"/>
      <c r="J180" s="51"/>
      <c r="K180" s="51"/>
      <c r="L180" s="51"/>
      <c r="M180" s="51"/>
      <c r="N180" s="51"/>
      <c r="O180" s="51"/>
      <c r="P180" s="79"/>
      <c r="Q180" s="79"/>
    </row>
    <row r="181" spans="1:17">
      <c r="G181" s="78"/>
      <c r="P181" s="78"/>
      <c r="Q181" s="78"/>
    </row>
    <row r="182" spans="1:17">
      <c r="A182" s="51" t="s">
        <v>699</v>
      </c>
      <c r="B182" s="56"/>
      <c r="C182" s="51" t="s">
        <v>18</v>
      </c>
      <c r="D182" s="51"/>
      <c r="E182" s="51"/>
      <c r="F182" s="51"/>
      <c r="G182" s="79"/>
      <c r="H182" s="51"/>
      <c r="I182" s="51"/>
      <c r="J182" s="51"/>
      <c r="K182" s="51"/>
      <c r="L182" s="51"/>
      <c r="M182" s="51"/>
      <c r="N182" s="51"/>
      <c r="O182" s="51"/>
      <c r="P182" s="79"/>
      <c r="Q182" s="79"/>
    </row>
    <row r="183" spans="1:17">
      <c r="G183" s="78"/>
      <c r="P183" s="78"/>
      <c r="Q183" s="78"/>
    </row>
    <row r="184" spans="1:17">
      <c r="A184" s="51" t="s">
        <v>1606</v>
      </c>
      <c r="B184" s="56"/>
      <c r="C184" s="51" t="s">
        <v>76</v>
      </c>
      <c r="D184" s="51"/>
      <c r="E184" s="51"/>
      <c r="F184" s="51"/>
      <c r="G184" s="79"/>
      <c r="H184" s="51"/>
      <c r="I184" s="51"/>
      <c r="J184" s="51"/>
      <c r="K184" s="51"/>
      <c r="L184" s="51"/>
      <c r="M184" s="51"/>
      <c r="N184" s="51"/>
      <c r="O184" s="51"/>
      <c r="P184" s="79"/>
      <c r="Q184" s="79"/>
    </row>
    <row r="185" spans="1:17">
      <c r="G185" s="78"/>
      <c r="P185" s="78"/>
      <c r="Q185" s="78"/>
    </row>
    <row r="186" spans="1:17">
      <c r="A186" s="51" t="s">
        <v>1607</v>
      </c>
      <c r="B186" s="56"/>
      <c r="C186" s="51" t="s">
        <v>74</v>
      </c>
      <c r="D186" s="51"/>
      <c r="E186" s="51"/>
      <c r="F186" s="51"/>
      <c r="G186" s="79"/>
      <c r="H186" s="51"/>
      <c r="I186" s="51"/>
      <c r="J186" s="51"/>
      <c r="K186" s="51"/>
      <c r="L186" s="51"/>
      <c r="M186" s="51"/>
      <c r="N186" s="51"/>
      <c r="O186" s="51"/>
      <c r="P186" s="79"/>
      <c r="Q186" s="79"/>
    </row>
    <row r="187" spans="1:17">
      <c r="G187" s="78"/>
      <c r="P187" s="78"/>
      <c r="Q187" s="78"/>
    </row>
    <row r="188" spans="1:17">
      <c r="A188" s="51" t="s">
        <v>700</v>
      </c>
      <c r="B188" s="56" t="s">
        <v>27</v>
      </c>
      <c r="C188" s="51" t="s">
        <v>707</v>
      </c>
      <c r="D188" s="51" t="s">
        <v>1650</v>
      </c>
      <c r="E188" s="51" t="s">
        <v>3023</v>
      </c>
      <c r="F188" s="11" t="s">
        <v>1025</v>
      </c>
      <c r="G188" s="75" t="s">
        <v>1026</v>
      </c>
      <c r="H188" s="51" t="s">
        <v>35</v>
      </c>
      <c r="I188" s="51"/>
      <c r="J188" s="51"/>
      <c r="K188" s="51">
        <v>1722</v>
      </c>
      <c r="L188" s="51">
        <v>13</v>
      </c>
      <c r="M188" s="51">
        <v>480</v>
      </c>
      <c r="N188" s="51">
        <v>359</v>
      </c>
      <c r="O188" s="51" t="s">
        <v>3276</v>
      </c>
      <c r="P188" s="79"/>
      <c r="Q188" s="79"/>
    </row>
    <row r="189" spans="1:17">
      <c r="A189" s="51"/>
      <c r="B189" s="56"/>
      <c r="C189" s="51"/>
      <c r="D189" s="11" t="s">
        <v>706</v>
      </c>
      <c r="E189" s="51"/>
      <c r="F189" s="51"/>
      <c r="G189" s="79"/>
      <c r="H189" s="51"/>
      <c r="I189" s="51"/>
      <c r="J189" s="51"/>
      <c r="K189" s="51"/>
      <c r="L189" s="51"/>
      <c r="M189" s="51"/>
      <c r="N189" s="51"/>
      <c r="O189" s="51"/>
      <c r="P189" s="79"/>
      <c r="Q189" s="79"/>
    </row>
    <row r="190" spans="1:17">
      <c r="G190" s="78"/>
      <c r="P190" s="78"/>
      <c r="Q190" s="78"/>
    </row>
    <row r="191" spans="1:17">
      <c r="A191" s="51" t="s">
        <v>701</v>
      </c>
      <c r="B191" s="56" t="s">
        <v>30</v>
      </c>
      <c r="C191" s="51" t="s">
        <v>709</v>
      </c>
      <c r="D191" s="51" t="s">
        <v>1651</v>
      </c>
      <c r="E191" s="51" t="s">
        <v>942</v>
      </c>
      <c r="F191" s="70" t="s">
        <v>1256</v>
      </c>
      <c r="G191" s="74" t="s">
        <v>1257</v>
      </c>
      <c r="H191" s="51" t="s">
        <v>943</v>
      </c>
      <c r="I191" s="56" t="s">
        <v>2545</v>
      </c>
      <c r="J191" s="56" t="s">
        <v>2545</v>
      </c>
      <c r="K191" s="51">
        <v>1632</v>
      </c>
      <c r="L191" s="51">
        <v>23</v>
      </c>
      <c r="M191" s="51">
        <v>459</v>
      </c>
      <c r="N191" s="51">
        <v>347</v>
      </c>
      <c r="O191" s="51" t="s">
        <v>3280</v>
      </c>
      <c r="P191" s="79"/>
      <c r="Q191" s="79"/>
    </row>
    <row r="192" spans="1:17">
      <c r="A192" s="51"/>
      <c r="B192" s="56"/>
      <c r="C192" s="51"/>
      <c r="D192" s="11" t="s">
        <v>708</v>
      </c>
      <c r="E192" s="51"/>
      <c r="F192" s="57"/>
      <c r="G192" s="76"/>
      <c r="H192" s="51"/>
      <c r="I192" s="56"/>
      <c r="J192" s="56"/>
      <c r="K192" s="51"/>
      <c r="L192" s="51"/>
      <c r="M192" s="51"/>
      <c r="N192" s="51"/>
      <c r="O192" s="51"/>
      <c r="P192" s="79"/>
      <c r="Q192" s="79"/>
    </row>
    <row r="193" spans="1:17">
      <c r="G193" s="78"/>
      <c r="P193" s="78"/>
      <c r="Q193" s="78"/>
    </row>
    <row r="194" spans="1:17">
      <c r="A194" s="51" t="s">
        <v>1608</v>
      </c>
      <c r="B194" s="56"/>
      <c r="C194" s="51" t="s">
        <v>76</v>
      </c>
      <c r="D194" s="51"/>
      <c r="E194" s="51"/>
      <c r="F194" s="51"/>
      <c r="G194" s="79"/>
      <c r="H194" s="51"/>
      <c r="I194" s="51"/>
      <c r="J194" s="51"/>
      <c r="K194" s="51"/>
      <c r="L194" s="51"/>
      <c r="M194" s="51"/>
      <c r="N194" s="51"/>
      <c r="O194" s="51"/>
      <c r="P194" s="79"/>
      <c r="Q194" s="79"/>
    </row>
    <row r="195" spans="1:17">
      <c r="G195" s="78"/>
      <c r="P195" s="78"/>
      <c r="Q195" s="78"/>
    </row>
    <row r="196" spans="1:17">
      <c r="A196" s="51" t="s">
        <v>1609</v>
      </c>
      <c r="B196" s="56"/>
      <c r="C196" s="51" t="s">
        <v>75</v>
      </c>
      <c r="D196" s="51"/>
      <c r="E196" s="51"/>
      <c r="F196" s="51"/>
      <c r="G196" s="79"/>
      <c r="H196" s="51"/>
      <c r="I196" s="51"/>
      <c r="J196" s="51"/>
      <c r="K196" s="51"/>
      <c r="L196" s="51"/>
      <c r="M196" s="51"/>
      <c r="N196" s="51"/>
      <c r="O196" s="51"/>
      <c r="P196" s="79"/>
      <c r="Q196" s="79"/>
    </row>
    <row r="197" spans="1:17">
      <c r="G197" s="78"/>
      <c r="P197" s="78"/>
      <c r="Q197" s="78"/>
    </row>
    <row r="198" spans="1:17">
      <c r="A198" s="51" t="s">
        <v>705</v>
      </c>
      <c r="B198" s="56" t="s">
        <v>30</v>
      </c>
      <c r="C198" s="51" t="s">
        <v>941</v>
      </c>
      <c r="D198" s="51" t="s">
        <v>1652</v>
      </c>
      <c r="E198" s="51" t="s">
        <v>703</v>
      </c>
      <c r="F198" s="70" t="s">
        <v>1255</v>
      </c>
      <c r="G198" s="74" t="s">
        <v>1154</v>
      </c>
      <c r="H198" s="51" t="s">
        <v>704</v>
      </c>
      <c r="I198" s="51" t="s">
        <v>1382</v>
      </c>
      <c r="J198" s="51" t="s">
        <v>2569</v>
      </c>
      <c r="K198" s="51">
        <v>1689</v>
      </c>
      <c r="L198" s="51">
        <v>13</v>
      </c>
      <c r="M198" s="51">
        <v>460</v>
      </c>
      <c r="N198" s="51">
        <v>334</v>
      </c>
      <c r="O198" s="51" t="s">
        <v>3275</v>
      </c>
      <c r="P198" s="98" t="s">
        <v>3157</v>
      </c>
      <c r="Q198" s="98" t="s">
        <v>3218</v>
      </c>
    </row>
    <row r="199" spans="1:17">
      <c r="A199" s="51"/>
      <c r="B199" s="56"/>
      <c r="C199" s="51"/>
      <c r="D199" s="11" t="s">
        <v>702</v>
      </c>
      <c r="E199" s="51"/>
      <c r="F199" s="57"/>
      <c r="G199" s="76"/>
      <c r="H199" s="51"/>
      <c r="I199" s="51" t="s">
        <v>2556</v>
      </c>
      <c r="J199" s="51" t="s">
        <v>2570</v>
      </c>
      <c r="K199" s="51"/>
      <c r="L199" s="51"/>
      <c r="M199" s="51"/>
      <c r="N199" s="51"/>
      <c r="O199" s="51"/>
      <c r="P199" s="79"/>
      <c r="Q199" s="79"/>
    </row>
    <row r="200" spans="1:17">
      <c r="G200" s="78"/>
      <c r="P200" s="78"/>
      <c r="Q200" s="78"/>
    </row>
    <row r="201" spans="1:17">
      <c r="A201" s="51" t="s">
        <v>1611</v>
      </c>
      <c r="B201" s="56" t="s">
        <v>27</v>
      </c>
      <c r="C201" s="51" t="s">
        <v>1534</v>
      </c>
      <c r="D201" s="51" t="s">
        <v>1530</v>
      </c>
      <c r="E201" s="51" t="s">
        <v>1531</v>
      </c>
      <c r="F201" s="70" t="s">
        <v>1876</v>
      </c>
      <c r="G201" s="74" t="s">
        <v>1877</v>
      </c>
      <c r="H201" s="51" t="s">
        <v>1535</v>
      </c>
      <c r="I201" s="56" t="s">
        <v>2545</v>
      </c>
      <c r="J201" s="56" t="s">
        <v>2545</v>
      </c>
      <c r="K201" s="51">
        <v>451</v>
      </c>
      <c r="L201" s="51">
        <v>7</v>
      </c>
      <c r="M201" s="51">
        <v>112</v>
      </c>
      <c r="N201" s="51">
        <v>95</v>
      </c>
      <c r="O201" s="51" t="s">
        <v>3277</v>
      </c>
      <c r="P201" s="79"/>
      <c r="Q201" s="79"/>
    </row>
    <row r="202" spans="1:17">
      <c r="A202" s="51"/>
      <c r="B202" s="51"/>
      <c r="C202" s="51"/>
      <c r="D202" s="11" t="s">
        <v>1530</v>
      </c>
      <c r="E202" s="51" t="s">
        <v>1532</v>
      </c>
      <c r="F202" s="70" t="s">
        <v>1878</v>
      </c>
      <c r="G202" s="74" t="s">
        <v>1879</v>
      </c>
      <c r="H202" s="51" t="s">
        <v>1536</v>
      </c>
      <c r="I202" s="56"/>
      <c r="J202" s="56"/>
      <c r="K202" s="51">
        <v>1823</v>
      </c>
      <c r="L202" s="51">
        <v>16</v>
      </c>
      <c r="M202" s="51">
        <v>506</v>
      </c>
      <c r="N202" s="51">
        <v>384</v>
      </c>
      <c r="O202" s="51"/>
      <c r="P202" s="79"/>
      <c r="Q202" s="79"/>
    </row>
    <row r="203" spans="1:17">
      <c r="A203" s="51"/>
      <c r="B203" s="51"/>
      <c r="C203" s="51"/>
      <c r="D203" s="51"/>
      <c r="E203" s="51" t="s">
        <v>1533</v>
      </c>
      <c r="F203" s="70" t="s">
        <v>1880</v>
      </c>
      <c r="G203" s="74" t="s">
        <v>1881</v>
      </c>
      <c r="H203" s="51" t="s">
        <v>1537</v>
      </c>
      <c r="I203" s="56"/>
      <c r="J203" s="56"/>
      <c r="K203" s="51">
        <v>2201</v>
      </c>
      <c r="L203" s="51">
        <v>23</v>
      </c>
      <c r="M203" s="51">
        <v>565</v>
      </c>
      <c r="N203" s="51">
        <v>466</v>
      </c>
      <c r="O203" s="51"/>
      <c r="P203" s="79"/>
      <c r="Q203" s="79"/>
    </row>
    <row r="204" spans="1:17">
      <c r="B204" s="55"/>
      <c r="G204" s="78"/>
      <c r="P204" s="78"/>
      <c r="Q204" s="78"/>
    </row>
    <row r="205" spans="1:17">
      <c r="A205" s="51" t="s">
        <v>1612</v>
      </c>
      <c r="B205" s="56" t="s">
        <v>27</v>
      </c>
      <c r="C205" s="51" t="s">
        <v>1538</v>
      </c>
      <c r="D205" s="51" t="s">
        <v>1653</v>
      </c>
      <c r="E205" s="51" t="s">
        <v>2725</v>
      </c>
      <c r="F205" s="70" t="s">
        <v>1882</v>
      </c>
      <c r="G205" s="74" t="s">
        <v>1883</v>
      </c>
      <c r="H205" s="64" t="s">
        <v>1539</v>
      </c>
      <c r="I205" s="56" t="s">
        <v>2545</v>
      </c>
      <c r="J205" s="51" t="s">
        <v>2571</v>
      </c>
      <c r="K205" s="51">
        <v>807</v>
      </c>
      <c r="L205" s="51">
        <v>3</v>
      </c>
      <c r="M205" s="51">
        <v>234</v>
      </c>
      <c r="N205" s="51">
        <v>177</v>
      </c>
      <c r="O205" s="51" t="s">
        <v>3277</v>
      </c>
      <c r="P205" s="79"/>
      <c r="Q205" s="79"/>
    </row>
    <row r="206" spans="1:17">
      <c r="A206" s="51"/>
      <c r="B206" s="56"/>
      <c r="C206" s="51"/>
      <c r="D206" s="70" t="s">
        <v>3382</v>
      </c>
      <c r="E206" s="51"/>
      <c r="F206" s="51"/>
      <c r="G206" s="79"/>
      <c r="H206" s="58"/>
      <c r="I206" s="51"/>
      <c r="J206" s="51" t="s">
        <v>3063</v>
      </c>
      <c r="K206" s="51"/>
      <c r="L206" s="51"/>
      <c r="M206" s="51"/>
      <c r="N206" s="51"/>
      <c r="O206" s="51"/>
      <c r="P206" s="79"/>
      <c r="Q206" s="79"/>
    </row>
    <row r="208" spans="1:17">
      <c r="A208" s="55" t="s">
        <v>1006</v>
      </c>
      <c r="B208" s="59" t="s">
        <v>30</v>
      </c>
      <c r="C208" s="55" t="s">
        <v>3834</v>
      </c>
      <c r="D208" s="55" t="s">
        <v>3833</v>
      </c>
      <c r="E208" s="55" t="s">
        <v>3835</v>
      </c>
      <c r="F208" s="36" t="s">
        <v>3838</v>
      </c>
      <c r="G208" s="91" t="s">
        <v>3839</v>
      </c>
      <c r="H208" s="55" t="s">
        <v>3852</v>
      </c>
      <c r="K208" s="55">
        <v>2824</v>
      </c>
      <c r="L208" s="55">
        <v>16</v>
      </c>
      <c r="M208" s="55">
        <v>777</v>
      </c>
      <c r="N208" s="55">
        <v>578</v>
      </c>
    </row>
    <row r="209" spans="4:14" ht="15.75">
      <c r="D209" s="117" t="s">
        <v>3830</v>
      </c>
      <c r="E209" s="55" t="s">
        <v>3836</v>
      </c>
      <c r="F209" s="36" t="s">
        <v>3841</v>
      </c>
      <c r="G209" s="91" t="s">
        <v>3842</v>
      </c>
      <c r="H209" s="55" t="s">
        <v>3852</v>
      </c>
      <c r="K209" s="55">
        <v>2830</v>
      </c>
      <c r="L209" s="55">
        <v>15</v>
      </c>
      <c r="M209" s="55">
        <v>764</v>
      </c>
      <c r="N209" s="55">
        <v>571</v>
      </c>
    </row>
    <row r="210" spans="4:14" ht="15.75">
      <c r="D210" s="117" t="s">
        <v>3831</v>
      </c>
      <c r="E210" t="s">
        <v>3837</v>
      </c>
    </row>
    <row r="211" spans="4:14" ht="15.75">
      <c r="D211" s="120" t="s">
        <v>3832</v>
      </c>
      <c r="E211" t="s">
        <v>3840</v>
      </c>
    </row>
  </sheetData>
  <mergeCells count="1">
    <mergeCell ref="P1:Q1"/>
  </mergeCells>
  <hyperlinks>
    <hyperlink ref="F170" r:id="rId1"/>
    <hyperlink ref="G170" r:id="rId2"/>
    <hyperlink ref="F171" r:id="rId3"/>
    <hyperlink ref="G171" r:id="rId4"/>
    <hyperlink ref="F175" r:id="rId5"/>
    <hyperlink ref="G175" r:id="rId6"/>
    <hyperlink ref="F198" r:id="rId7"/>
    <hyperlink ref="G198" r:id="rId8"/>
    <hyperlink ref="F191" r:id="rId9"/>
    <hyperlink ref="G191" r:id="rId10"/>
    <hyperlink ref="F5" r:id="rId11"/>
    <hyperlink ref="G5" r:id="rId12"/>
    <hyperlink ref="F8" r:id="rId13"/>
    <hyperlink ref="G8" r:id="rId14"/>
    <hyperlink ref="F12" r:id="rId15"/>
    <hyperlink ref="G12" r:id="rId16"/>
    <hyperlink ref="F13" r:id="rId17"/>
    <hyperlink ref="G13" r:id="rId18"/>
    <hyperlink ref="F15" r:id="rId19"/>
    <hyperlink ref="G15" r:id="rId20"/>
    <hyperlink ref="F16" r:id="rId21"/>
    <hyperlink ref="G16" r:id="rId22"/>
    <hyperlink ref="F17" r:id="rId23"/>
    <hyperlink ref="G17" r:id="rId24"/>
    <hyperlink ref="F19" r:id="rId25"/>
    <hyperlink ref="G19" r:id="rId26"/>
    <hyperlink ref="F22" r:id="rId27"/>
    <hyperlink ref="G22" r:id="rId28"/>
    <hyperlink ref="F23" r:id="rId29"/>
    <hyperlink ref="G23" r:id="rId30"/>
    <hyperlink ref="F25" r:id="rId31"/>
    <hyperlink ref="G25" r:id="rId32"/>
    <hyperlink ref="F28" r:id="rId33"/>
    <hyperlink ref="G28" r:id="rId34"/>
    <hyperlink ref="F29" r:id="rId35"/>
    <hyperlink ref="G29" r:id="rId36"/>
    <hyperlink ref="F31" r:id="rId37"/>
    <hyperlink ref="G31" r:id="rId38"/>
    <hyperlink ref="F35" r:id="rId39"/>
    <hyperlink ref="G35" r:id="rId40"/>
    <hyperlink ref="F38" r:id="rId41"/>
    <hyperlink ref="G38" r:id="rId42"/>
    <hyperlink ref="F41" r:id="rId43"/>
    <hyperlink ref="G41" r:id="rId44"/>
    <hyperlink ref="F44" r:id="rId45"/>
    <hyperlink ref="G44" r:id="rId46"/>
    <hyperlink ref="F47" r:id="rId47"/>
    <hyperlink ref="G47" r:id="rId48"/>
    <hyperlink ref="F50" r:id="rId49"/>
    <hyperlink ref="G50" r:id="rId50"/>
    <hyperlink ref="F54" r:id="rId51"/>
    <hyperlink ref="G54" r:id="rId52"/>
    <hyperlink ref="F57" r:id="rId53"/>
    <hyperlink ref="G57" r:id="rId54"/>
    <hyperlink ref="F60" r:id="rId55"/>
    <hyperlink ref="G60" r:id="rId56"/>
    <hyperlink ref="F63" r:id="rId57"/>
    <hyperlink ref="G63" r:id="rId58"/>
    <hyperlink ref="F66" r:id="rId59"/>
    <hyperlink ref="G66" r:id="rId60"/>
    <hyperlink ref="F69" r:id="rId61"/>
    <hyperlink ref="G69" r:id="rId62"/>
    <hyperlink ref="F72" r:id="rId63"/>
    <hyperlink ref="G72" r:id="rId64"/>
    <hyperlink ref="F75" r:id="rId65"/>
    <hyperlink ref="G75" r:id="rId66"/>
    <hyperlink ref="F78" r:id="rId67"/>
    <hyperlink ref="G78" r:id="rId68"/>
    <hyperlink ref="F81" r:id="rId69"/>
    <hyperlink ref="G81" r:id="rId70"/>
    <hyperlink ref="F84" r:id="rId71"/>
    <hyperlink ref="G84" r:id="rId72"/>
    <hyperlink ref="F87" r:id="rId73"/>
    <hyperlink ref="G87" r:id="rId74"/>
    <hyperlink ref="F90" r:id="rId75"/>
    <hyperlink ref="G90" r:id="rId76"/>
    <hyperlink ref="F96" r:id="rId77"/>
    <hyperlink ref="G96" r:id="rId78"/>
    <hyperlink ref="F99" r:id="rId79"/>
    <hyperlink ref="G99" r:id="rId80"/>
    <hyperlink ref="F102" r:id="rId81"/>
    <hyperlink ref="G102" r:id="rId82"/>
    <hyperlink ref="F105" r:id="rId83"/>
    <hyperlink ref="G105" r:id="rId84"/>
    <hyperlink ref="F109" r:id="rId85"/>
    <hyperlink ref="G109" r:id="rId86"/>
    <hyperlink ref="F120" r:id="rId87"/>
    <hyperlink ref="G120" r:id="rId88"/>
    <hyperlink ref="F132" r:id="rId89"/>
    <hyperlink ref="G132" r:id="rId90"/>
    <hyperlink ref="F124" r:id="rId91"/>
    <hyperlink ref="G124" r:id="rId92"/>
    <hyperlink ref="F111" r:id="rId93"/>
    <hyperlink ref="G111" r:id="rId94"/>
    <hyperlink ref="F118" r:id="rId95"/>
    <hyperlink ref="G118" r:id="rId96"/>
    <hyperlink ref="F121" r:id="rId97"/>
    <hyperlink ref="G121" r:id="rId98"/>
    <hyperlink ref="F128" r:id="rId99"/>
    <hyperlink ref="G128" r:id="rId100"/>
    <hyperlink ref="F122" r:id="rId101"/>
    <hyperlink ref="G122" r:id="rId102"/>
    <hyperlink ref="F110" r:id="rId103"/>
    <hyperlink ref="G110" r:id="rId104"/>
    <hyperlink ref="F149" r:id="rId105"/>
    <hyperlink ref="G149" r:id="rId106"/>
    <hyperlink ref="F153" r:id="rId107"/>
    <hyperlink ref="G153" r:id="rId108"/>
    <hyperlink ref="F151" r:id="rId109"/>
    <hyperlink ref="G151" r:id="rId110"/>
    <hyperlink ref="F160" r:id="rId111"/>
    <hyperlink ref="G160" r:id="rId112"/>
    <hyperlink ref="F201" r:id="rId113"/>
    <hyperlink ref="G201" r:id="rId114"/>
    <hyperlink ref="F202" r:id="rId115"/>
    <hyperlink ref="G202" r:id="rId116"/>
    <hyperlink ref="F203" r:id="rId117"/>
    <hyperlink ref="G203" r:id="rId118"/>
    <hyperlink ref="F205" r:id="rId119"/>
    <hyperlink ref="G205" r:id="rId120"/>
    <hyperlink ref="D6" r:id="rId121"/>
    <hyperlink ref="D9" r:id="rId122"/>
    <hyperlink ref="D13" r:id="rId123"/>
    <hyperlink ref="D16" r:id="rId124"/>
    <hyperlink ref="D20" r:id="rId125"/>
    <hyperlink ref="D23" r:id="rId126" display="1 magnesium-protoporphyrin_IX_13-monomethyl_ester + 1 NADPH + 1 oxygen + 1 H+ = 1 13^1-hydroxy-magnesium-protoporphyrin_IX_13-monomethyl_ester + 1 NADP+ + 1 H2O"/>
    <hyperlink ref="D26" r:id="rId127" display="1 divinyl_protochlorophyllide_a + 1 NADPH + 1 H+ = 1 monovinyl_protochlorophyllide_a + 1 NADP+"/>
    <hyperlink ref="D29" r:id="rId128" display="1 monovinyl_protochlorophyllide_a + 1 NADPH + 1 H+ = 1 chlorophyllide_a + 1 NADP+"/>
    <hyperlink ref="D32" r:id="rId129"/>
    <hyperlink ref="D36" r:id="rId130"/>
    <hyperlink ref="D39" r:id="rId131"/>
    <hyperlink ref="D42" r:id="rId132"/>
    <hyperlink ref="D45" r:id="rId133"/>
    <hyperlink ref="D48" r:id="rId134"/>
    <hyperlink ref="D51" r:id="rId135"/>
    <hyperlink ref="D55" r:id="rId136" display="1 pyruvate + 1 D-glyceraldehyde-3-phosphate + 1 H+ = 1 1-deoxy-D-xylulose_5-phosphate + 1 CO2"/>
    <hyperlink ref="D58" r:id="rId137"/>
    <hyperlink ref="D61" r:id="rId138"/>
    <hyperlink ref="D64" r:id="rId139"/>
    <hyperlink ref="D67" r:id="rId140"/>
    <hyperlink ref="D73" r:id="rId141"/>
    <hyperlink ref="D76" r:id="rId142"/>
    <hyperlink ref="D79" r:id="rId143"/>
    <hyperlink ref="D82" r:id="rId144"/>
    <hyperlink ref="D85" r:id="rId145"/>
    <hyperlink ref="D88" r:id="rId146"/>
    <hyperlink ref="D91" r:id="rId147"/>
    <hyperlink ref="D94" r:id="rId148"/>
    <hyperlink ref="D97" r:id="rId149"/>
    <hyperlink ref="D100" r:id="rId150"/>
    <hyperlink ref="D103" r:id="rId151"/>
    <hyperlink ref="D106" r:id="rId152"/>
    <hyperlink ref="D110" r:id="rId153"/>
    <hyperlink ref="D139" r:id="rId154"/>
    <hyperlink ref="D148" r:id="rId155"/>
    <hyperlink ref="D161" r:id="rId156"/>
    <hyperlink ref="D171" r:id="rId157"/>
    <hyperlink ref="D176" r:id="rId158" display="1 D-glyceraldehyde_3-phosphate + 1 NADP+ + 1 phosphate = 1 1,3-bisphospho-D-glycerate + 1 NADPH + 1 H+"/>
    <hyperlink ref="D189" r:id="rId159"/>
    <hyperlink ref="D192" r:id="rId160"/>
    <hyperlink ref="D199" r:id="rId161"/>
    <hyperlink ref="D202" r:id="rId162"/>
    <hyperlink ref="D206" r:id="rId163" display="1 CO2 + 1 H2O = 1 bicarbonate + 1 H+"/>
    <hyperlink ref="F115" r:id="rId164"/>
    <hyperlink ref="G115" r:id="rId165"/>
    <hyperlink ref="F114" r:id="rId166"/>
    <hyperlink ref="G114" r:id="rId167"/>
    <hyperlink ref="F113" r:id="rId168"/>
    <hyperlink ref="G113" r:id="rId169"/>
    <hyperlink ref="F112" r:id="rId170"/>
    <hyperlink ref="G112" r:id="rId171"/>
    <hyperlink ref="F116" r:id="rId172"/>
    <hyperlink ref="G116" r:id="rId173"/>
    <hyperlink ref="F123" r:id="rId174"/>
    <hyperlink ref="G123" r:id="rId175"/>
    <hyperlink ref="F119" r:id="rId176"/>
    <hyperlink ref="G119" r:id="rId177"/>
    <hyperlink ref="F125" r:id="rId178"/>
    <hyperlink ref="G125" r:id="rId179"/>
    <hyperlink ref="F126" r:id="rId180"/>
    <hyperlink ref="G126" r:id="rId181"/>
    <hyperlink ref="F129" r:id="rId182"/>
    <hyperlink ref="G129" r:id="rId183"/>
    <hyperlink ref="F130" r:id="rId184"/>
    <hyperlink ref="G130" r:id="rId185"/>
    <hyperlink ref="F131" r:id="rId186"/>
    <hyperlink ref="G131" r:id="rId187"/>
    <hyperlink ref="F127" r:id="rId188"/>
    <hyperlink ref="G127" r:id="rId189"/>
    <hyperlink ref="F147" r:id="rId190"/>
    <hyperlink ref="G147" r:id="rId191"/>
    <hyperlink ref="F148" r:id="rId192"/>
    <hyperlink ref="G148" r:id="rId193"/>
    <hyperlink ref="F150" r:id="rId194"/>
    <hyperlink ref="G150" r:id="rId195"/>
    <hyperlink ref="F152" r:id="rId196"/>
    <hyperlink ref="G152" r:id="rId197"/>
    <hyperlink ref="F139" r:id="rId198" display="NP_681667.1"/>
    <hyperlink ref="G139" r:id="rId199" display="37aa"/>
    <hyperlink ref="F138" r:id="rId200" display="NP_681521.1"/>
    <hyperlink ref="G138" r:id="rId201" display="741aa"/>
    <hyperlink ref="F161" r:id="rId202" display="NP_682073.1"/>
    <hyperlink ref="G161" r:id="rId203" display="112aa"/>
    <hyperlink ref="F117" r:id="rId204"/>
    <hyperlink ref="G117" r:id="rId205"/>
    <hyperlink ref="F166" r:id="rId206"/>
    <hyperlink ref="G166" r:id="rId207"/>
    <hyperlink ref="F188" r:id="rId208"/>
    <hyperlink ref="G188" r:id="rId209"/>
    <hyperlink ref="D70" r:id="rId210"/>
    <hyperlink ref="F9" r:id="rId211"/>
    <hyperlink ref="G9" r:id="rId212"/>
    <hyperlink ref="F10" r:id="rId213"/>
    <hyperlink ref="G10" r:id="rId214"/>
    <hyperlink ref="F162" r:id="rId215" display="NP_681667.1"/>
    <hyperlink ref="G162" r:id="rId216" display="37aa"/>
    <hyperlink ref="F163" r:id="rId217" display="NP_681520.1"/>
    <hyperlink ref="G163" r:id="rId218" display="769aa"/>
    <hyperlink ref="F164" r:id="rId219" display="NP_681521.1"/>
    <hyperlink ref="G164" r:id="rId220" display="741aa"/>
    <hyperlink ref="F156" r:id="rId221"/>
    <hyperlink ref="G156" r:id="rId222"/>
    <hyperlink ref="F154" r:id="rId223"/>
    <hyperlink ref="G154" r:id="rId224"/>
    <hyperlink ref="F157" r:id="rId225"/>
    <hyperlink ref="G157" r:id="rId226"/>
    <hyperlink ref="F155" r:id="rId227"/>
    <hyperlink ref="G155" r:id="rId228"/>
    <hyperlink ref="F158" r:id="rId229"/>
    <hyperlink ref="G158" r:id="rId230"/>
    <hyperlink ref="F140" r:id="rId231"/>
    <hyperlink ref="G140" r:id="rId232"/>
    <hyperlink ref="F141" r:id="rId233" display="NP_681520.1"/>
    <hyperlink ref="G141" r:id="rId234" display="769aa"/>
    <hyperlink ref="F144" r:id="rId235" display="NP_682514.1"/>
    <hyperlink ref="G144" r:id="rId236" display="139aa"/>
    <hyperlink ref="F145" r:id="rId237" display="NP_683201.1"/>
    <hyperlink ref="G145" r:id="rId238" display="164aa"/>
    <hyperlink ref="F142" r:id="rId239" display="NP_683063.1"/>
    <hyperlink ref="G142" r:id="rId240" display="93aa"/>
    <hyperlink ref="F143" r:id="rId241"/>
    <hyperlink ref="G143" r:id="rId242"/>
    <hyperlink ref="F134" r:id="rId243"/>
    <hyperlink ref="G134" r:id="rId244"/>
    <hyperlink ref="F135" r:id="rId245"/>
    <hyperlink ref="G135" r:id="rId246"/>
    <hyperlink ref="F136" r:id="rId247"/>
    <hyperlink ref="G136" r:id="rId248"/>
    <hyperlink ref="F133" r:id="rId249"/>
    <hyperlink ref="G133" r:id="rId250"/>
    <hyperlink ref="F208" r:id="rId251"/>
    <hyperlink ref="G208" r:id="rId252"/>
    <hyperlink ref="F209" r:id="rId253"/>
    <hyperlink ref="G209" r:id="rId254"/>
  </hyperlinks>
  <pageMargins left="0.7" right="0.7" top="0.75" bottom="0.75" header="0.3" footer="0.3"/>
  <pageSetup orientation="portrait" r:id="rId25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2"/>
  <sheetViews>
    <sheetView zoomScale="90" zoomScaleNormal="90" workbookViewId="0">
      <selection activeCell="H71" sqref="H71:H92"/>
    </sheetView>
  </sheetViews>
  <sheetFormatPr defaultRowHeight="15"/>
  <cols>
    <col min="1" max="1" width="12.42578125" customWidth="1"/>
    <col min="2" max="2" width="11.85546875" customWidth="1"/>
    <col min="3" max="3" width="9.85546875" customWidth="1"/>
    <col min="4" max="4" width="188.7109375" customWidth="1"/>
    <col min="5" max="5" width="90.5703125" customWidth="1"/>
    <col min="6" max="6" width="14.28515625" customWidth="1"/>
    <col min="7" max="7" width="11.85546875" customWidth="1"/>
    <col min="8" max="8" width="10.140625" customWidth="1"/>
    <col min="9" max="9" width="9.140625" customWidth="1"/>
    <col min="10" max="10" width="13" customWidth="1"/>
    <col min="11" max="12" width="9.140625" customWidth="1"/>
    <col min="15" max="15" width="27.7109375" customWidth="1"/>
  </cols>
  <sheetData>
    <row r="1" spans="1:15">
      <c r="A1" s="1" t="s">
        <v>3344</v>
      </c>
      <c r="B1" s="2"/>
      <c r="C1" s="2"/>
      <c r="D1" s="2"/>
      <c r="E1" s="2"/>
      <c r="F1" s="2"/>
      <c r="G1" s="2"/>
      <c r="H1" s="3"/>
      <c r="I1" s="2"/>
      <c r="J1" s="2"/>
      <c r="K1" s="2"/>
      <c r="L1" s="2"/>
      <c r="M1" s="2"/>
      <c r="N1" s="2"/>
      <c r="O1" s="2"/>
    </row>
    <row r="2" spans="1:15">
      <c r="A2" s="3" t="s">
        <v>0</v>
      </c>
      <c r="B2" s="3" t="s">
        <v>1</v>
      </c>
      <c r="C2" s="3" t="s">
        <v>4</v>
      </c>
      <c r="D2" s="1" t="s">
        <v>2</v>
      </c>
      <c r="E2" s="1" t="s">
        <v>3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3" t="s">
        <v>13</v>
      </c>
      <c r="O2" s="92" t="s">
        <v>3290</v>
      </c>
    </row>
    <row r="3" spans="1:15">
      <c r="H3">
        <f>COUNTA(H5:H69)</f>
        <v>24</v>
      </c>
    </row>
    <row r="4" spans="1:15">
      <c r="A4" s="6" t="s">
        <v>612</v>
      </c>
      <c r="B4" s="8"/>
      <c r="C4" s="8"/>
      <c r="D4" s="8"/>
      <c r="E4" s="8"/>
      <c r="F4" s="8"/>
      <c r="G4" s="84"/>
      <c r="H4" s="8"/>
      <c r="I4" s="8"/>
      <c r="J4" s="8"/>
      <c r="K4" s="8"/>
      <c r="L4" s="8"/>
      <c r="M4" s="8"/>
      <c r="N4" s="8"/>
      <c r="O4" s="8"/>
    </row>
    <row r="5" spans="1:15">
      <c r="A5" s="2" t="s">
        <v>613</v>
      </c>
      <c r="B5" s="5" t="s">
        <v>30</v>
      </c>
      <c r="C5" s="2" t="s">
        <v>614</v>
      </c>
      <c r="D5" s="2" t="s">
        <v>1671</v>
      </c>
      <c r="E5" s="2" t="s">
        <v>805</v>
      </c>
      <c r="F5" s="11" t="s">
        <v>3026</v>
      </c>
      <c r="G5" s="75" t="s">
        <v>1818</v>
      </c>
      <c r="H5" s="2" t="s">
        <v>3025</v>
      </c>
      <c r="I5" s="2" t="s">
        <v>2695</v>
      </c>
      <c r="J5" s="2" t="s">
        <v>2673</v>
      </c>
      <c r="K5" s="2">
        <v>773</v>
      </c>
      <c r="L5" s="2">
        <v>7</v>
      </c>
      <c r="M5" s="2">
        <v>200</v>
      </c>
      <c r="N5" s="2">
        <v>161</v>
      </c>
      <c r="O5" s="2" t="s">
        <v>3284</v>
      </c>
    </row>
    <row r="6" spans="1:15">
      <c r="A6" s="2"/>
      <c r="B6" s="5"/>
      <c r="C6" s="2"/>
      <c r="D6" s="11" t="s">
        <v>3383</v>
      </c>
      <c r="E6" s="2" t="s">
        <v>806</v>
      </c>
      <c r="F6" s="11" t="s">
        <v>1886</v>
      </c>
      <c r="G6" s="75" t="s">
        <v>1887</v>
      </c>
      <c r="H6" s="2" t="s">
        <v>809</v>
      </c>
      <c r="I6" s="2" t="s">
        <v>2653</v>
      </c>
      <c r="J6" s="2" t="s">
        <v>2653</v>
      </c>
      <c r="K6" s="2">
        <v>1590</v>
      </c>
      <c r="L6" s="2">
        <v>10</v>
      </c>
      <c r="M6" s="2">
        <v>460</v>
      </c>
      <c r="N6" s="2">
        <v>324</v>
      </c>
      <c r="O6" s="2"/>
    </row>
    <row r="7" spans="1:15">
      <c r="A7" s="2"/>
      <c r="B7" s="5"/>
      <c r="C7" s="2"/>
      <c r="D7" s="2"/>
      <c r="E7" s="2" t="s">
        <v>807</v>
      </c>
      <c r="F7" s="11" t="s">
        <v>1888</v>
      </c>
      <c r="G7" s="75" t="s">
        <v>1889</v>
      </c>
      <c r="H7" s="2" t="s">
        <v>810</v>
      </c>
      <c r="I7" s="2"/>
      <c r="J7" s="2"/>
      <c r="K7" s="2">
        <v>1518</v>
      </c>
      <c r="L7" s="2">
        <v>21</v>
      </c>
      <c r="M7" s="2">
        <v>427</v>
      </c>
      <c r="N7" s="2">
        <v>309</v>
      </c>
      <c r="O7" s="2"/>
    </row>
    <row r="8" spans="1:15">
      <c r="A8" s="2"/>
      <c r="B8" s="5"/>
      <c r="C8" s="2"/>
      <c r="D8" s="2"/>
      <c r="E8" s="2" t="s">
        <v>808</v>
      </c>
      <c r="F8" s="11" t="s">
        <v>1890</v>
      </c>
      <c r="G8" s="75" t="s">
        <v>1561</v>
      </c>
      <c r="H8" s="2" t="s">
        <v>811</v>
      </c>
      <c r="I8" s="2"/>
      <c r="J8" s="2"/>
      <c r="K8" s="2">
        <v>2189</v>
      </c>
      <c r="L8" s="2">
        <v>21</v>
      </c>
      <c r="M8" s="2">
        <v>630</v>
      </c>
      <c r="N8" s="2">
        <v>453</v>
      </c>
      <c r="O8" s="2"/>
    </row>
    <row r="9" spans="1:15">
      <c r="B9" s="4"/>
      <c r="G9" s="85"/>
    </row>
    <row r="10" spans="1:15">
      <c r="A10" s="2" t="s">
        <v>615</v>
      </c>
      <c r="B10" s="5" t="s">
        <v>27</v>
      </c>
      <c r="C10" s="2" t="s">
        <v>617</v>
      </c>
      <c r="D10" s="2" t="s">
        <v>1672</v>
      </c>
      <c r="E10" s="2" t="s">
        <v>812</v>
      </c>
      <c r="F10" s="11" t="s">
        <v>1891</v>
      </c>
      <c r="G10" s="75" t="s">
        <v>1892</v>
      </c>
      <c r="H10" s="2" t="s">
        <v>813</v>
      </c>
      <c r="I10" s="5" t="s">
        <v>2545</v>
      </c>
      <c r="J10" s="5" t="s">
        <v>2545</v>
      </c>
      <c r="K10" s="2">
        <v>1412</v>
      </c>
      <c r="L10" s="2">
        <v>13</v>
      </c>
      <c r="M10" s="2">
        <v>378</v>
      </c>
      <c r="N10" s="2">
        <v>298</v>
      </c>
      <c r="O10" s="2" t="s">
        <v>3287</v>
      </c>
    </row>
    <row r="11" spans="1:15">
      <c r="A11" s="2"/>
      <c r="B11" s="5"/>
      <c r="C11" s="2"/>
      <c r="D11" s="11" t="s">
        <v>616</v>
      </c>
      <c r="E11" s="2"/>
      <c r="F11" s="2"/>
      <c r="G11" s="75"/>
      <c r="H11" s="2"/>
      <c r="I11" s="5"/>
      <c r="J11" s="5"/>
      <c r="K11" s="2"/>
      <c r="L11" s="2"/>
      <c r="M11" s="2"/>
      <c r="N11" s="2"/>
      <c r="O11" s="2"/>
    </row>
    <row r="12" spans="1:15">
      <c r="B12" s="4"/>
      <c r="G12" s="85"/>
      <c r="I12" s="4"/>
      <c r="J12" s="4"/>
    </row>
    <row r="13" spans="1:15">
      <c r="A13" s="2" t="s">
        <v>618</v>
      </c>
      <c r="B13" s="5" t="s">
        <v>30</v>
      </c>
      <c r="C13" s="2"/>
      <c r="D13" s="2" t="s">
        <v>1667</v>
      </c>
      <c r="E13" s="2"/>
      <c r="F13" s="2"/>
      <c r="G13" s="86"/>
      <c r="H13" s="2"/>
      <c r="I13" s="2"/>
      <c r="J13" s="2"/>
      <c r="K13" s="2"/>
      <c r="L13" s="2"/>
      <c r="M13" s="2"/>
      <c r="N13" s="2"/>
      <c r="O13" s="2"/>
    </row>
    <row r="14" spans="1:15">
      <c r="A14" s="2" t="s">
        <v>1665</v>
      </c>
      <c r="B14" s="2"/>
      <c r="C14" s="2"/>
      <c r="D14" s="2" t="s">
        <v>1666</v>
      </c>
      <c r="E14" s="2"/>
      <c r="F14" s="2"/>
      <c r="G14" s="86"/>
      <c r="H14" s="2"/>
      <c r="I14" s="2"/>
      <c r="J14" s="2"/>
      <c r="K14" s="2"/>
      <c r="L14" s="2"/>
      <c r="M14" s="2"/>
      <c r="N14" s="2"/>
      <c r="O14" s="2"/>
    </row>
    <row r="15" spans="1:15">
      <c r="G15" s="85"/>
    </row>
    <row r="16" spans="1:15">
      <c r="A16" s="2" t="s">
        <v>622</v>
      </c>
      <c r="B16" s="5" t="s">
        <v>30</v>
      </c>
      <c r="C16" s="2"/>
      <c r="D16" s="2" t="s">
        <v>1668</v>
      </c>
      <c r="E16" s="2"/>
      <c r="F16" s="2"/>
      <c r="G16" s="86"/>
      <c r="H16" s="2"/>
      <c r="I16" s="2"/>
      <c r="J16" s="2"/>
      <c r="K16" s="2"/>
      <c r="L16" s="2"/>
      <c r="M16" s="2"/>
      <c r="N16" s="2"/>
      <c r="O16" s="2"/>
    </row>
    <row r="17" spans="1:15">
      <c r="A17" s="2" t="s">
        <v>1664</v>
      </c>
      <c r="B17" s="2"/>
      <c r="C17" s="2"/>
      <c r="D17" s="2" t="s">
        <v>1663</v>
      </c>
      <c r="E17" s="2"/>
      <c r="F17" s="2"/>
      <c r="G17" s="86"/>
      <c r="H17" s="2"/>
      <c r="I17" s="2"/>
      <c r="J17" s="2"/>
      <c r="K17" s="2"/>
      <c r="L17" s="2"/>
      <c r="M17" s="2"/>
      <c r="N17" s="2"/>
      <c r="O17" s="2"/>
    </row>
    <row r="18" spans="1:15">
      <c r="G18" s="85"/>
    </row>
    <row r="19" spans="1:15">
      <c r="A19" s="2" t="s">
        <v>624</v>
      </c>
      <c r="B19" s="5" t="s">
        <v>30</v>
      </c>
      <c r="C19" s="2"/>
      <c r="D19" s="2" t="s">
        <v>2996</v>
      </c>
      <c r="E19" s="2"/>
      <c r="F19" s="11" t="s">
        <v>3031</v>
      </c>
      <c r="G19" s="75" t="s">
        <v>3032</v>
      </c>
      <c r="H19" s="51" t="s">
        <v>3028</v>
      </c>
      <c r="I19" s="2"/>
      <c r="J19" s="2"/>
      <c r="K19" s="2">
        <v>1553</v>
      </c>
      <c r="L19" s="2">
        <v>8</v>
      </c>
      <c r="M19" s="2">
        <v>394</v>
      </c>
      <c r="N19" s="2">
        <v>279</v>
      </c>
      <c r="O19" s="2"/>
    </row>
    <row r="20" spans="1:15">
      <c r="A20" s="2"/>
      <c r="B20" s="2"/>
      <c r="C20" s="2"/>
      <c r="D20" s="2" t="s">
        <v>2997</v>
      </c>
      <c r="E20" s="2"/>
      <c r="F20" s="11" t="s">
        <v>3033</v>
      </c>
      <c r="G20" s="75" t="s">
        <v>1424</v>
      </c>
      <c r="H20" s="51" t="s">
        <v>3029</v>
      </c>
      <c r="I20" s="2"/>
      <c r="J20" s="2"/>
      <c r="K20" s="2">
        <v>1541</v>
      </c>
      <c r="L20" s="2">
        <v>10</v>
      </c>
      <c r="M20" s="2">
        <v>399</v>
      </c>
      <c r="N20" s="2">
        <v>282</v>
      </c>
      <c r="O20" s="2"/>
    </row>
    <row r="21" spans="1:15">
      <c r="A21" s="2"/>
      <c r="B21" s="2"/>
      <c r="C21" s="2"/>
      <c r="D21" s="2"/>
      <c r="E21" s="2"/>
      <c r="F21" s="11" t="s">
        <v>3034</v>
      </c>
      <c r="G21" s="75" t="s">
        <v>3032</v>
      </c>
      <c r="H21" s="51" t="s">
        <v>3030</v>
      </c>
      <c r="I21" s="2"/>
      <c r="J21" s="2"/>
      <c r="K21" s="2">
        <v>1567</v>
      </c>
      <c r="L21" s="2">
        <v>6</v>
      </c>
      <c r="M21" s="2">
        <v>399</v>
      </c>
      <c r="N21" s="2">
        <v>279</v>
      </c>
      <c r="O21" s="2"/>
    </row>
    <row r="22" spans="1:15">
      <c r="G22" s="85"/>
      <c r="H22" s="55"/>
    </row>
    <row r="23" spans="1:15">
      <c r="A23" s="2" t="s">
        <v>627</v>
      </c>
      <c r="B23" s="5" t="s">
        <v>30</v>
      </c>
      <c r="C23" s="2"/>
      <c r="D23" s="2" t="s">
        <v>2998</v>
      </c>
      <c r="E23" s="2"/>
      <c r="F23" s="11" t="s">
        <v>3031</v>
      </c>
      <c r="G23" s="75" t="s">
        <v>3032</v>
      </c>
      <c r="H23" s="51" t="s">
        <v>3028</v>
      </c>
      <c r="I23" s="2"/>
      <c r="J23" s="2"/>
      <c r="K23" s="2">
        <v>1553</v>
      </c>
      <c r="L23" s="2">
        <v>8</v>
      </c>
      <c r="M23" s="2">
        <v>394</v>
      </c>
      <c r="N23" s="2">
        <v>279</v>
      </c>
      <c r="O23" s="2"/>
    </row>
    <row r="24" spans="1:15">
      <c r="A24" s="2"/>
      <c r="B24" s="2"/>
      <c r="C24" s="2"/>
      <c r="D24" s="2" t="s">
        <v>2999</v>
      </c>
      <c r="E24" s="2"/>
      <c r="F24" s="11" t="s">
        <v>3033</v>
      </c>
      <c r="G24" s="75" t="s">
        <v>1424</v>
      </c>
      <c r="H24" s="51" t="s">
        <v>3029</v>
      </c>
      <c r="I24" s="2"/>
      <c r="J24" s="2"/>
      <c r="K24" s="2">
        <v>1541</v>
      </c>
      <c r="L24" s="2">
        <v>10</v>
      </c>
      <c r="M24" s="2">
        <v>399</v>
      </c>
      <c r="N24" s="2">
        <v>282</v>
      </c>
      <c r="O24" s="2"/>
    </row>
    <row r="25" spans="1:15">
      <c r="A25" s="2"/>
      <c r="B25" s="2"/>
      <c r="C25" s="2"/>
      <c r="D25" s="2"/>
      <c r="E25" s="2"/>
      <c r="F25" s="11" t="s">
        <v>3034</v>
      </c>
      <c r="G25" s="75" t="s">
        <v>3032</v>
      </c>
      <c r="H25" s="51" t="s">
        <v>3030</v>
      </c>
      <c r="I25" s="2"/>
      <c r="J25" s="2"/>
      <c r="K25" s="2">
        <v>1567</v>
      </c>
      <c r="L25" s="2">
        <v>6</v>
      </c>
      <c r="M25" s="2">
        <v>399</v>
      </c>
      <c r="N25" s="2">
        <v>279</v>
      </c>
      <c r="O25" s="2"/>
    </row>
    <row r="26" spans="1:15" ht="15.75">
      <c r="F26" s="47"/>
      <c r="G26" s="85"/>
      <c r="H26" s="43"/>
    </row>
    <row r="27" spans="1:15">
      <c r="A27" s="6" t="s">
        <v>2858</v>
      </c>
      <c r="B27" s="8"/>
      <c r="C27" s="8"/>
      <c r="D27" s="8"/>
      <c r="E27" s="8"/>
      <c r="F27" s="8"/>
      <c r="G27" s="84"/>
      <c r="H27" s="8"/>
      <c r="I27" s="8"/>
      <c r="J27" s="8"/>
      <c r="K27" s="8"/>
      <c r="L27" s="8"/>
      <c r="M27" s="8"/>
      <c r="N27" s="8"/>
      <c r="O27" s="8"/>
    </row>
    <row r="28" spans="1:15">
      <c r="A28" s="2" t="s">
        <v>629</v>
      </c>
      <c r="B28" s="5" t="s">
        <v>27</v>
      </c>
      <c r="C28" s="2" t="s">
        <v>2804</v>
      </c>
      <c r="D28" s="2" t="s">
        <v>3744</v>
      </c>
      <c r="E28" s="2" t="s">
        <v>2805</v>
      </c>
      <c r="F28" s="11" t="s">
        <v>2840</v>
      </c>
      <c r="G28" s="75" t="s">
        <v>2841</v>
      </c>
      <c r="H28" s="2" t="s">
        <v>2839</v>
      </c>
      <c r="I28" s="2"/>
      <c r="J28" s="2"/>
      <c r="K28" s="2">
        <v>1449</v>
      </c>
      <c r="L28" s="2">
        <v>12</v>
      </c>
      <c r="M28" s="2">
        <v>408</v>
      </c>
      <c r="N28" s="2">
        <v>308</v>
      </c>
      <c r="O28" s="2" t="s">
        <v>3277</v>
      </c>
    </row>
    <row r="29" spans="1:15">
      <c r="A29" s="2"/>
      <c r="B29" s="5"/>
      <c r="C29" s="2"/>
      <c r="D29" s="11" t="s">
        <v>3496</v>
      </c>
      <c r="E29" s="2"/>
      <c r="F29" s="11"/>
      <c r="G29" s="75"/>
      <c r="H29" s="2"/>
      <c r="I29" s="2"/>
      <c r="J29" s="2"/>
      <c r="K29" s="2"/>
      <c r="L29" s="2"/>
      <c r="M29" s="2"/>
      <c r="N29" s="2"/>
      <c r="O29" s="2"/>
    </row>
    <row r="30" spans="1:15">
      <c r="B30" s="4"/>
      <c r="G30" s="85"/>
    </row>
    <row r="31" spans="1:15">
      <c r="A31" s="2" t="s">
        <v>632</v>
      </c>
      <c r="B31" s="5" t="s">
        <v>27</v>
      </c>
      <c r="C31" s="2" t="s">
        <v>2806</v>
      </c>
      <c r="D31" s="2" t="s">
        <v>3755</v>
      </c>
      <c r="E31" s="2" t="s">
        <v>3128</v>
      </c>
      <c r="F31" s="11" t="s">
        <v>2832</v>
      </c>
      <c r="G31" s="75" t="s">
        <v>1356</v>
      </c>
      <c r="H31" s="2" t="s">
        <v>2826</v>
      </c>
      <c r="I31" s="2"/>
      <c r="J31" s="2"/>
      <c r="K31" s="2">
        <v>1054</v>
      </c>
      <c r="L31" s="2">
        <v>2</v>
      </c>
      <c r="M31" s="2">
        <v>266</v>
      </c>
      <c r="N31" s="2">
        <v>211</v>
      </c>
      <c r="O31" s="2" t="s">
        <v>3275</v>
      </c>
    </row>
    <row r="32" spans="1:15">
      <c r="A32" s="2"/>
      <c r="B32" s="5"/>
      <c r="C32" s="2"/>
      <c r="D32" s="11" t="s">
        <v>3335</v>
      </c>
      <c r="E32" s="2" t="s">
        <v>2828</v>
      </c>
      <c r="F32" s="11" t="s">
        <v>2833</v>
      </c>
      <c r="G32" s="75" t="s">
        <v>1271</v>
      </c>
      <c r="H32" s="2" t="s">
        <v>2827</v>
      </c>
      <c r="I32" s="2"/>
      <c r="J32" s="2"/>
      <c r="K32" s="2">
        <v>1596</v>
      </c>
      <c r="L32" s="2">
        <v>11</v>
      </c>
      <c r="M32" s="2">
        <v>460</v>
      </c>
      <c r="N32" s="2">
        <v>341</v>
      </c>
      <c r="O32" s="2"/>
    </row>
    <row r="33" spans="1:15">
      <c r="B33" s="4"/>
      <c r="F33" s="36"/>
      <c r="G33" s="91"/>
    </row>
    <row r="34" spans="1:15">
      <c r="A34" s="2" t="s">
        <v>634</v>
      </c>
      <c r="B34" s="5" t="s">
        <v>27</v>
      </c>
      <c r="C34" s="2" t="s">
        <v>2807</v>
      </c>
      <c r="D34" s="2" t="s">
        <v>3756</v>
      </c>
      <c r="E34" s="2" t="s">
        <v>3127</v>
      </c>
      <c r="F34" s="11" t="s">
        <v>2834</v>
      </c>
      <c r="G34" s="75" t="s">
        <v>1356</v>
      </c>
      <c r="H34" s="2" t="s">
        <v>2829</v>
      </c>
      <c r="I34" s="2"/>
      <c r="J34" s="2"/>
      <c r="K34" s="2">
        <v>1073</v>
      </c>
      <c r="L34" s="2">
        <v>6</v>
      </c>
      <c r="M34" s="2">
        <v>307</v>
      </c>
      <c r="N34" s="2">
        <v>211</v>
      </c>
      <c r="O34" s="2" t="s">
        <v>3307</v>
      </c>
    </row>
    <row r="35" spans="1:15">
      <c r="A35" s="2"/>
      <c r="B35" s="5"/>
      <c r="C35" s="2"/>
      <c r="D35" s="11" t="s">
        <v>3336</v>
      </c>
      <c r="E35" s="2"/>
      <c r="F35" s="11"/>
      <c r="G35" s="75"/>
      <c r="H35" s="2"/>
      <c r="I35" s="2"/>
      <c r="J35" s="2"/>
      <c r="K35" s="2"/>
      <c r="L35" s="2"/>
      <c r="M35" s="2"/>
      <c r="N35" s="2"/>
      <c r="O35" s="2"/>
    </row>
    <row r="36" spans="1:15">
      <c r="B36" s="4"/>
      <c r="G36" s="85"/>
    </row>
    <row r="37" spans="1:15">
      <c r="A37" s="2" t="s">
        <v>636</v>
      </c>
      <c r="B37" s="5" t="s">
        <v>27</v>
      </c>
      <c r="C37" s="2" t="s">
        <v>2808</v>
      </c>
      <c r="D37" s="17" t="s">
        <v>3742</v>
      </c>
      <c r="E37" s="2" t="s">
        <v>3126</v>
      </c>
      <c r="F37" s="11" t="s">
        <v>2849</v>
      </c>
      <c r="G37" s="75" t="s">
        <v>1566</v>
      </c>
      <c r="H37" s="2" t="s">
        <v>2845</v>
      </c>
      <c r="I37" s="2"/>
      <c r="J37" s="2"/>
      <c r="K37" s="2">
        <v>1485</v>
      </c>
      <c r="L37" s="2">
        <v>9</v>
      </c>
      <c r="M37" s="2">
        <v>352</v>
      </c>
      <c r="N37" s="2">
        <v>291</v>
      </c>
      <c r="O37" s="2" t="s">
        <v>3277</v>
      </c>
    </row>
    <row r="38" spans="1:15">
      <c r="A38" s="2"/>
      <c r="B38" s="5"/>
      <c r="C38" s="2"/>
      <c r="D38" s="99" t="s">
        <v>2887</v>
      </c>
      <c r="E38" s="2"/>
      <c r="F38" s="2"/>
      <c r="G38" s="86"/>
      <c r="H38" s="2" t="s">
        <v>2846</v>
      </c>
      <c r="I38" s="2"/>
      <c r="J38" s="2"/>
      <c r="K38" s="2"/>
      <c r="L38" s="2"/>
      <c r="M38" s="2"/>
      <c r="N38" s="2"/>
      <c r="O38" s="2"/>
    </row>
    <row r="39" spans="1:15">
      <c r="B39" s="4"/>
      <c r="G39" s="85"/>
    </row>
    <row r="40" spans="1:15">
      <c r="A40" s="2" t="s">
        <v>638</v>
      </c>
      <c r="B40" s="5" t="s">
        <v>27</v>
      </c>
      <c r="C40" s="2" t="s">
        <v>2809</v>
      </c>
      <c r="D40" s="2" t="s">
        <v>3752</v>
      </c>
      <c r="E40" s="2" t="s">
        <v>3125</v>
      </c>
      <c r="F40" s="11" t="s">
        <v>2850</v>
      </c>
      <c r="G40" s="75" t="s">
        <v>2851</v>
      </c>
      <c r="H40" s="2" t="s">
        <v>2847</v>
      </c>
      <c r="I40" s="2"/>
      <c r="J40" s="2"/>
      <c r="K40" s="2">
        <v>867</v>
      </c>
      <c r="L40" s="2">
        <v>2</v>
      </c>
      <c r="M40" s="2">
        <v>214</v>
      </c>
      <c r="N40" s="2">
        <v>168</v>
      </c>
      <c r="O40" s="2" t="s">
        <v>3287</v>
      </c>
    </row>
    <row r="41" spans="1:15">
      <c r="A41" s="2"/>
      <c r="B41" s="5"/>
      <c r="C41" s="2"/>
      <c r="D41" s="11" t="s">
        <v>2888</v>
      </c>
      <c r="E41" s="2"/>
      <c r="F41" s="2"/>
      <c r="G41" s="86"/>
      <c r="H41" s="2" t="s">
        <v>2848</v>
      </c>
      <c r="I41" s="2"/>
      <c r="J41" s="2"/>
      <c r="K41" s="2"/>
      <c r="L41" s="2"/>
      <c r="M41" s="2"/>
      <c r="N41" s="2"/>
      <c r="O41" s="2"/>
    </row>
    <row r="42" spans="1:15">
      <c r="B42" s="4"/>
      <c r="G42" s="85"/>
    </row>
    <row r="43" spans="1:15">
      <c r="A43" s="2" t="s">
        <v>640</v>
      </c>
      <c r="B43" s="5" t="s">
        <v>27</v>
      </c>
      <c r="C43" s="2" t="s">
        <v>2811</v>
      </c>
      <c r="D43" s="2" t="s">
        <v>3753</v>
      </c>
      <c r="E43" s="2" t="s">
        <v>2812</v>
      </c>
      <c r="F43" s="2"/>
      <c r="G43" s="86"/>
      <c r="H43" s="2"/>
      <c r="I43" s="2"/>
      <c r="J43" s="2"/>
      <c r="K43" s="2"/>
      <c r="L43" s="2"/>
      <c r="M43" s="2"/>
      <c r="N43" s="2"/>
      <c r="O43" s="2" t="s">
        <v>3277</v>
      </c>
    </row>
    <row r="44" spans="1:15">
      <c r="A44" s="2"/>
      <c r="B44" s="5"/>
      <c r="C44" s="2"/>
      <c r="D44" s="11" t="s">
        <v>2810</v>
      </c>
      <c r="E44" s="2"/>
      <c r="F44" s="2"/>
      <c r="G44" s="86"/>
      <c r="H44" s="2"/>
      <c r="I44" s="2"/>
      <c r="J44" s="2"/>
      <c r="K44" s="2"/>
      <c r="L44" s="2"/>
      <c r="M44" s="2"/>
      <c r="N44" s="2"/>
      <c r="O44" s="2"/>
    </row>
    <row r="45" spans="1:15">
      <c r="B45" s="4"/>
      <c r="G45" s="85"/>
    </row>
    <row r="46" spans="1:15">
      <c r="A46" s="2" t="s">
        <v>642</v>
      </c>
      <c r="B46" s="5" t="s">
        <v>27</v>
      </c>
      <c r="C46" s="2" t="s">
        <v>2813</v>
      </c>
      <c r="D46" s="2" t="s">
        <v>3740</v>
      </c>
      <c r="E46" s="2" t="s">
        <v>2814</v>
      </c>
      <c r="F46" s="2"/>
      <c r="G46" s="86"/>
      <c r="H46" s="2"/>
      <c r="I46" s="2"/>
      <c r="J46" s="2"/>
      <c r="K46" s="2"/>
      <c r="L46" s="2"/>
      <c r="M46" s="2"/>
      <c r="N46" s="2"/>
      <c r="O46" s="2" t="s">
        <v>3275</v>
      </c>
    </row>
    <row r="47" spans="1:15">
      <c r="A47" s="2"/>
      <c r="B47" s="5"/>
      <c r="C47" s="2"/>
      <c r="D47" s="2" t="s">
        <v>2889</v>
      </c>
      <c r="E47" s="2"/>
      <c r="F47" s="2"/>
      <c r="G47" s="86"/>
      <c r="H47" s="2"/>
      <c r="I47" s="2"/>
      <c r="J47" s="2"/>
      <c r="K47" s="2"/>
      <c r="L47" s="2"/>
      <c r="M47" s="2"/>
      <c r="N47" s="2"/>
      <c r="O47" s="2"/>
    </row>
    <row r="48" spans="1:15">
      <c r="B48" s="4"/>
      <c r="G48" s="85"/>
    </row>
    <row r="49" spans="1:15">
      <c r="A49" s="2" t="s">
        <v>644</v>
      </c>
      <c r="B49" s="5" t="s">
        <v>27</v>
      </c>
      <c r="C49" s="2" t="s">
        <v>2815</v>
      </c>
      <c r="D49" s="2" t="s">
        <v>3746</v>
      </c>
      <c r="E49" s="2" t="s">
        <v>2817</v>
      </c>
      <c r="F49" s="2"/>
      <c r="G49" s="86"/>
      <c r="H49" s="2"/>
      <c r="I49" s="2"/>
      <c r="J49" s="2"/>
      <c r="K49" s="2"/>
      <c r="L49" s="2"/>
      <c r="M49" s="2"/>
      <c r="N49" s="2"/>
      <c r="O49" s="2"/>
    </row>
    <row r="50" spans="1:15">
      <c r="A50" s="2"/>
      <c r="B50" s="5"/>
      <c r="C50" s="2"/>
      <c r="D50" s="2" t="s">
        <v>2816</v>
      </c>
      <c r="E50" s="2"/>
      <c r="F50" s="2"/>
      <c r="G50" s="86"/>
      <c r="H50" s="2"/>
      <c r="I50" s="2"/>
      <c r="J50" s="2"/>
      <c r="K50" s="2"/>
      <c r="L50" s="2"/>
      <c r="M50" s="2"/>
      <c r="N50" s="2"/>
      <c r="O50" s="2"/>
    </row>
    <row r="51" spans="1:15">
      <c r="B51" s="4"/>
      <c r="G51" s="85"/>
    </row>
    <row r="52" spans="1:15">
      <c r="A52" s="2" t="s">
        <v>646</v>
      </c>
      <c r="B52" s="5" t="s">
        <v>27</v>
      </c>
      <c r="C52" s="2" t="s">
        <v>2818</v>
      </c>
      <c r="D52" s="2" t="s">
        <v>3739</v>
      </c>
      <c r="E52" s="2" t="s">
        <v>3124</v>
      </c>
      <c r="F52" s="11" t="s">
        <v>2835</v>
      </c>
      <c r="G52" s="75" t="s">
        <v>2836</v>
      </c>
      <c r="H52" s="2" t="s">
        <v>2830</v>
      </c>
      <c r="I52" s="2"/>
      <c r="J52" s="2"/>
      <c r="K52" s="2">
        <v>2338</v>
      </c>
      <c r="L52" s="2">
        <v>14</v>
      </c>
      <c r="M52" s="2">
        <v>641</v>
      </c>
      <c r="N52" s="2">
        <v>454</v>
      </c>
      <c r="O52" s="2" t="s">
        <v>3275</v>
      </c>
    </row>
    <row r="53" spans="1:15">
      <c r="A53" s="2"/>
      <c r="B53" s="5"/>
      <c r="C53" s="2"/>
      <c r="D53" s="2" t="s">
        <v>2883</v>
      </c>
      <c r="E53" s="2"/>
      <c r="F53" s="2"/>
      <c r="G53" s="86"/>
      <c r="H53" s="2"/>
      <c r="I53" s="2"/>
      <c r="J53" s="2"/>
      <c r="K53" s="2"/>
      <c r="L53" s="2"/>
      <c r="M53" s="2"/>
      <c r="N53" s="2"/>
      <c r="O53" s="2"/>
    </row>
    <row r="54" spans="1:15">
      <c r="B54" s="4"/>
      <c r="G54" s="85"/>
    </row>
    <row r="55" spans="1:15">
      <c r="A55" s="2" t="s">
        <v>648</v>
      </c>
      <c r="B55" s="5" t="s">
        <v>27</v>
      </c>
      <c r="C55" s="2" t="s">
        <v>2819</v>
      </c>
      <c r="D55" s="2" t="s">
        <v>3738</v>
      </c>
      <c r="E55" s="2" t="s">
        <v>2820</v>
      </c>
      <c r="F55" s="2"/>
      <c r="G55" s="86"/>
      <c r="H55" s="2"/>
      <c r="I55" s="2"/>
      <c r="J55" s="2"/>
      <c r="K55" s="2"/>
      <c r="L55" s="2"/>
      <c r="M55" s="2"/>
      <c r="N55" s="2"/>
      <c r="O55" s="2"/>
    </row>
    <row r="56" spans="1:15">
      <c r="A56" s="2"/>
      <c r="B56" s="5"/>
      <c r="C56" s="2"/>
      <c r="D56" s="2" t="s">
        <v>2884</v>
      </c>
      <c r="E56" s="2"/>
      <c r="F56" s="2"/>
      <c r="G56" s="86"/>
      <c r="H56" s="2"/>
      <c r="I56" s="2"/>
      <c r="J56" s="2"/>
      <c r="K56" s="2"/>
      <c r="L56" s="2"/>
      <c r="M56" s="2"/>
      <c r="N56" s="2"/>
      <c r="O56" s="2"/>
    </row>
    <row r="57" spans="1:15">
      <c r="B57" s="4"/>
      <c r="G57" s="85"/>
    </row>
    <row r="58" spans="1:15">
      <c r="A58" s="2" t="s">
        <v>650</v>
      </c>
      <c r="B58" s="5" t="s">
        <v>27</v>
      </c>
      <c r="C58" s="2" t="s">
        <v>2821</v>
      </c>
      <c r="D58" s="2" t="s">
        <v>3749</v>
      </c>
      <c r="E58" s="2" t="s">
        <v>2844</v>
      </c>
      <c r="F58" s="11" t="s">
        <v>3027</v>
      </c>
      <c r="G58" s="75" t="s">
        <v>1195</v>
      </c>
      <c r="H58" s="2"/>
      <c r="I58" s="2"/>
      <c r="J58" s="2"/>
      <c r="K58" s="2">
        <v>1941</v>
      </c>
      <c r="L58" s="2">
        <v>20</v>
      </c>
      <c r="M58" s="2">
        <v>510</v>
      </c>
      <c r="N58" s="2">
        <v>387</v>
      </c>
      <c r="O58" s="2" t="s">
        <v>3275</v>
      </c>
    </row>
    <row r="59" spans="1:15">
      <c r="A59" s="2"/>
      <c r="B59" s="2"/>
      <c r="C59" s="2"/>
      <c r="D59" s="2" t="s">
        <v>2822</v>
      </c>
      <c r="E59" s="2"/>
      <c r="F59" s="2"/>
      <c r="G59" s="86"/>
      <c r="H59" s="2" t="s">
        <v>3343</v>
      </c>
      <c r="I59" s="2"/>
      <c r="J59" s="2"/>
      <c r="K59" s="2"/>
      <c r="L59" s="2"/>
      <c r="M59" s="2"/>
      <c r="N59" s="2"/>
      <c r="O59" s="2"/>
    </row>
    <row r="60" spans="1:15">
      <c r="G60" s="85"/>
    </row>
    <row r="61" spans="1:15">
      <c r="A61" s="2" t="s">
        <v>652</v>
      </c>
      <c r="B61" s="5" t="s">
        <v>27</v>
      </c>
      <c r="C61" s="2" t="s">
        <v>2823</v>
      </c>
      <c r="D61" s="2" t="s">
        <v>3747</v>
      </c>
      <c r="E61" s="2" t="s">
        <v>3123</v>
      </c>
      <c r="F61" s="11" t="s">
        <v>2837</v>
      </c>
      <c r="G61" s="75" t="s">
        <v>2838</v>
      </c>
      <c r="H61" s="2" t="s">
        <v>2831</v>
      </c>
      <c r="I61" s="2"/>
      <c r="J61" s="2"/>
      <c r="K61" s="2">
        <v>1952</v>
      </c>
      <c r="L61" s="2">
        <v>12</v>
      </c>
      <c r="M61" s="2">
        <v>547</v>
      </c>
      <c r="N61" s="2">
        <v>383</v>
      </c>
      <c r="O61" s="2" t="s">
        <v>3275</v>
      </c>
    </row>
    <row r="62" spans="1:15">
      <c r="A62" s="2"/>
      <c r="B62" s="5"/>
      <c r="C62" s="2"/>
      <c r="D62" s="2" t="s">
        <v>2824</v>
      </c>
      <c r="E62" s="2"/>
      <c r="F62" s="2"/>
      <c r="G62" s="86"/>
      <c r="H62" s="2"/>
      <c r="I62" s="2"/>
      <c r="J62" s="2"/>
      <c r="K62" s="2"/>
      <c r="L62" s="2"/>
      <c r="M62" s="2"/>
      <c r="N62" s="2"/>
      <c r="O62" s="2"/>
    </row>
    <row r="63" spans="1:15">
      <c r="B63" s="4"/>
      <c r="G63" s="85"/>
    </row>
    <row r="64" spans="1:15">
      <c r="A64" s="2" t="s">
        <v>654</v>
      </c>
      <c r="B64" s="5" t="s">
        <v>27</v>
      </c>
      <c r="C64" s="2" t="s">
        <v>3135</v>
      </c>
      <c r="D64" s="2" t="s">
        <v>3750</v>
      </c>
      <c r="E64" s="2" t="s">
        <v>977</v>
      </c>
      <c r="F64" s="11" t="s">
        <v>2843</v>
      </c>
      <c r="G64" s="75" t="s">
        <v>2841</v>
      </c>
      <c r="H64" s="2" t="s">
        <v>2842</v>
      </c>
      <c r="I64" s="2"/>
      <c r="J64" s="2"/>
      <c r="K64" s="2">
        <v>1545</v>
      </c>
      <c r="L64" s="2">
        <v>13</v>
      </c>
      <c r="M64" s="2">
        <v>435</v>
      </c>
      <c r="N64" s="2">
        <v>308</v>
      </c>
      <c r="O64" s="2" t="s">
        <v>3277</v>
      </c>
    </row>
    <row r="65" spans="1:15">
      <c r="A65" s="2"/>
      <c r="B65" s="2"/>
      <c r="C65" s="2"/>
      <c r="D65" s="11" t="s">
        <v>2825</v>
      </c>
      <c r="E65" s="2"/>
      <c r="F65" s="2"/>
      <c r="G65" s="86"/>
      <c r="H65" s="2"/>
      <c r="I65" s="2"/>
      <c r="J65" s="2"/>
      <c r="K65" s="2"/>
      <c r="L65" s="2"/>
      <c r="M65" s="2"/>
      <c r="N65" s="2"/>
      <c r="O65" s="2"/>
    </row>
    <row r="68" spans="1:15">
      <c r="A68" s="2" t="s">
        <v>618</v>
      </c>
      <c r="B68" s="5" t="s">
        <v>27</v>
      </c>
      <c r="C68" s="2" t="s">
        <v>620</v>
      </c>
      <c r="D68" s="2" t="s">
        <v>619</v>
      </c>
      <c r="E68" s="2" t="s">
        <v>621</v>
      </c>
      <c r="F68" s="11" t="s">
        <v>1893</v>
      </c>
      <c r="G68" s="75" t="s">
        <v>1894</v>
      </c>
      <c r="H68" s="2" t="s">
        <v>815</v>
      </c>
      <c r="I68" s="5" t="s">
        <v>2545</v>
      </c>
      <c r="J68" s="5" t="s">
        <v>2545</v>
      </c>
      <c r="K68" s="2">
        <v>1540</v>
      </c>
      <c r="L68" s="2">
        <v>10</v>
      </c>
      <c r="M68" s="2">
        <v>434</v>
      </c>
      <c r="N68" s="2">
        <v>329</v>
      </c>
      <c r="O68" s="2" t="s">
        <v>3277</v>
      </c>
    </row>
    <row r="69" spans="1:15">
      <c r="A69" s="2"/>
      <c r="B69" s="5"/>
      <c r="C69" s="2"/>
      <c r="D69" s="2"/>
      <c r="E69" s="2"/>
      <c r="F69" s="2"/>
      <c r="G69" s="75"/>
      <c r="H69" s="2"/>
      <c r="I69" s="2"/>
      <c r="J69" s="2"/>
      <c r="K69" s="2"/>
      <c r="L69" s="2"/>
      <c r="M69" s="2"/>
      <c r="N69" s="2"/>
      <c r="O69" s="2"/>
    </row>
    <row r="71" spans="1:15">
      <c r="A71" s="2" t="s">
        <v>622</v>
      </c>
      <c r="B71" s="5" t="s">
        <v>30</v>
      </c>
      <c r="C71" s="2" t="s">
        <v>814</v>
      </c>
      <c r="D71" s="11" t="s">
        <v>623</v>
      </c>
      <c r="E71" s="2"/>
      <c r="F71" s="11" t="s">
        <v>1893</v>
      </c>
      <c r="G71" s="75" t="s">
        <v>1894</v>
      </c>
      <c r="H71" s="2" t="s">
        <v>815</v>
      </c>
      <c r="I71" s="2" t="s">
        <v>2545</v>
      </c>
      <c r="J71" s="2" t="s">
        <v>2545</v>
      </c>
      <c r="K71" s="2">
        <v>1540</v>
      </c>
      <c r="L71" s="2">
        <v>10</v>
      </c>
      <c r="M71" s="2">
        <v>434</v>
      </c>
      <c r="N71" s="2">
        <v>329</v>
      </c>
    </row>
    <row r="72" spans="1:15">
      <c r="A72" s="2"/>
      <c r="B72" s="5"/>
      <c r="C72" s="2"/>
      <c r="D72" s="12"/>
      <c r="E72" s="2"/>
      <c r="F72" s="11" t="s">
        <v>1895</v>
      </c>
      <c r="G72" s="75" t="s">
        <v>1896</v>
      </c>
      <c r="H72" s="2" t="s">
        <v>816</v>
      </c>
      <c r="I72" s="2"/>
      <c r="J72" s="2"/>
      <c r="K72" s="2">
        <v>1919</v>
      </c>
      <c r="L72" s="2">
        <v>25</v>
      </c>
      <c r="M72" s="2">
        <v>554</v>
      </c>
      <c r="N72" s="2">
        <v>420</v>
      </c>
    </row>
    <row r="73" spans="1:15">
      <c r="A73" s="2"/>
      <c r="B73" s="5"/>
      <c r="C73" s="2"/>
      <c r="D73" s="12"/>
      <c r="E73" s="2"/>
      <c r="F73" s="11" t="s">
        <v>1897</v>
      </c>
      <c r="G73" s="75" t="s">
        <v>1551</v>
      </c>
      <c r="H73" s="2" t="s">
        <v>817</v>
      </c>
      <c r="I73" s="2"/>
      <c r="J73" s="2"/>
      <c r="K73" s="2">
        <v>1681</v>
      </c>
      <c r="L73" s="2">
        <v>10</v>
      </c>
      <c r="M73" s="2">
        <v>479</v>
      </c>
      <c r="N73" s="2">
        <v>364</v>
      </c>
    </row>
    <row r="74" spans="1:15">
      <c r="B74" s="4"/>
      <c r="D74" s="9"/>
      <c r="G74" s="85"/>
    </row>
    <row r="75" spans="1:15">
      <c r="A75" s="2" t="s">
        <v>624</v>
      </c>
      <c r="B75" s="5" t="s">
        <v>27</v>
      </c>
      <c r="C75" s="2" t="s">
        <v>626</v>
      </c>
      <c r="D75" s="12" t="s">
        <v>625</v>
      </c>
      <c r="E75" s="2"/>
      <c r="F75" s="11" t="s">
        <v>1898</v>
      </c>
      <c r="G75" s="75" t="s">
        <v>1899</v>
      </c>
      <c r="H75" s="2" t="s">
        <v>818</v>
      </c>
      <c r="I75" s="2" t="s">
        <v>2545</v>
      </c>
      <c r="J75" s="2" t="s">
        <v>2545</v>
      </c>
      <c r="K75" s="2">
        <v>1133</v>
      </c>
      <c r="L75" s="2">
        <v>9</v>
      </c>
      <c r="M75" s="2">
        <v>314</v>
      </c>
      <c r="N75" s="2">
        <v>245</v>
      </c>
    </row>
    <row r="76" spans="1:15">
      <c r="B76" s="4"/>
      <c r="D76" s="9"/>
      <c r="G76" s="85"/>
      <c r="I76" s="38" t="s">
        <v>2653</v>
      </c>
      <c r="J76" s="38" t="s">
        <v>2653</v>
      </c>
    </row>
    <row r="77" spans="1:15">
      <c r="A77" s="2" t="s">
        <v>627</v>
      </c>
      <c r="B77" s="5" t="s">
        <v>27</v>
      </c>
      <c r="C77" s="2" t="s">
        <v>819</v>
      </c>
      <c r="D77" s="13" t="s">
        <v>628</v>
      </c>
      <c r="E77" s="2"/>
      <c r="F77" s="11" t="s">
        <v>1900</v>
      </c>
      <c r="G77" s="75" t="s">
        <v>1901</v>
      </c>
      <c r="H77" s="2" t="s">
        <v>820</v>
      </c>
      <c r="I77" s="2" t="s">
        <v>2545</v>
      </c>
      <c r="J77" s="2" t="s">
        <v>2545</v>
      </c>
      <c r="K77" s="2">
        <v>779</v>
      </c>
      <c r="L77" s="2">
        <v>8</v>
      </c>
      <c r="M77" s="2">
        <v>206</v>
      </c>
      <c r="N77" s="2">
        <v>153</v>
      </c>
    </row>
    <row r="78" spans="1:15">
      <c r="B78" s="4"/>
      <c r="D78" s="10"/>
      <c r="G78" s="85"/>
    </row>
    <row r="79" spans="1:15">
      <c r="A79" s="2" t="s">
        <v>629</v>
      </c>
      <c r="B79" s="5" t="s">
        <v>27</v>
      </c>
      <c r="C79" s="2" t="s">
        <v>631</v>
      </c>
      <c r="D79" s="13" t="s">
        <v>630</v>
      </c>
      <c r="E79" s="2"/>
      <c r="F79" s="11" t="s">
        <v>1902</v>
      </c>
      <c r="G79" s="75" t="s">
        <v>1903</v>
      </c>
      <c r="H79" s="2" t="s">
        <v>821</v>
      </c>
      <c r="I79" s="2" t="s">
        <v>2545</v>
      </c>
      <c r="J79" s="2" t="s">
        <v>2545</v>
      </c>
      <c r="K79" s="2">
        <v>1228</v>
      </c>
      <c r="L79" s="2">
        <v>9</v>
      </c>
      <c r="M79" s="2">
        <v>334</v>
      </c>
      <c r="N79" s="2">
        <v>259</v>
      </c>
    </row>
    <row r="80" spans="1:15">
      <c r="B80" s="4"/>
      <c r="G80" s="85"/>
      <c r="I80" s="38" t="s">
        <v>2653</v>
      </c>
      <c r="J80" s="38" t="s">
        <v>2653</v>
      </c>
    </row>
    <row r="81" spans="1:14">
      <c r="A81" s="2" t="s">
        <v>632</v>
      </c>
      <c r="B81" s="5" t="s">
        <v>30</v>
      </c>
      <c r="C81" s="2" t="s">
        <v>814</v>
      </c>
      <c r="D81" s="12" t="s">
        <v>633</v>
      </c>
      <c r="E81" s="2"/>
      <c r="F81" s="11" t="s">
        <v>1895</v>
      </c>
      <c r="G81" s="75" t="s">
        <v>1896</v>
      </c>
      <c r="H81" s="2" t="s">
        <v>816</v>
      </c>
      <c r="I81" s="2"/>
      <c r="J81" s="2"/>
      <c r="K81" s="2">
        <v>1919</v>
      </c>
      <c r="L81" s="2">
        <v>25</v>
      </c>
      <c r="M81" s="2">
        <v>554</v>
      </c>
      <c r="N81" s="2">
        <v>420</v>
      </c>
    </row>
    <row r="82" spans="1:14">
      <c r="A82" s="2"/>
      <c r="B82" s="5"/>
      <c r="C82" s="2"/>
      <c r="D82" s="12"/>
      <c r="E82" s="2"/>
      <c r="F82" s="11" t="s">
        <v>1897</v>
      </c>
      <c r="G82" s="75" t="s">
        <v>1551</v>
      </c>
      <c r="H82" s="2" t="s">
        <v>817</v>
      </c>
      <c r="I82" s="2"/>
      <c r="J82" s="2"/>
      <c r="K82" s="2">
        <v>1681</v>
      </c>
      <c r="L82" s="2">
        <v>10</v>
      </c>
      <c r="M82" s="2">
        <v>479</v>
      </c>
      <c r="N82" s="2">
        <v>364</v>
      </c>
    </row>
    <row r="83" spans="1:14">
      <c r="B83" s="4"/>
      <c r="D83" s="9"/>
      <c r="G83" s="85"/>
    </row>
    <row r="84" spans="1:14">
      <c r="A84" s="2" t="s">
        <v>634</v>
      </c>
      <c r="B84" s="5" t="s">
        <v>27</v>
      </c>
      <c r="C84" s="2" t="s">
        <v>626</v>
      </c>
      <c r="D84" s="12" t="s">
        <v>635</v>
      </c>
      <c r="E84" s="2"/>
      <c r="F84" s="11" t="s">
        <v>1898</v>
      </c>
      <c r="G84" s="75" t="s">
        <v>1899</v>
      </c>
      <c r="H84" s="2" t="s">
        <v>818</v>
      </c>
      <c r="I84" s="2"/>
      <c r="J84" s="2"/>
      <c r="K84" s="2">
        <v>1133</v>
      </c>
      <c r="L84" s="2">
        <v>9</v>
      </c>
      <c r="M84" s="2">
        <v>314</v>
      </c>
      <c r="N84" s="2">
        <v>245</v>
      </c>
    </row>
    <row r="85" spans="1:14">
      <c r="B85" s="4"/>
      <c r="D85" s="9"/>
      <c r="G85" s="85"/>
    </row>
    <row r="86" spans="1:14">
      <c r="A86" s="2" t="s">
        <v>636</v>
      </c>
      <c r="B86" s="5" t="s">
        <v>27</v>
      </c>
      <c r="C86" s="2" t="s">
        <v>819</v>
      </c>
      <c r="D86" s="13" t="s">
        <v>637</v>
      </c>
      <c r="E86" s="2"/>
      <c r="F86" s="11" t="s">
        <v>1900</v>
      </c>
      <c r="G86" s="75" t="s">
        <v>1901</v>
      </c>
      <c r="H86" s="2" t="s">
        <v>820</v>
      </c>
      <c r="I86" s="2"/>
      <c r="J86" s="2"/>
      <c r="K86" s="2">
        <v>779</v>
      </c>
      <c r="L86" s="2">
        <v>8</v>
      </c>
      <c r="M86" s="2">
        <v>206</v>
      </c>
      <c r="N86" s="2">
        <v>153</v>
      </c>
    </row>
    <row r="87" spans="1:14">
      <c r="B87" s="4"/>
      <c r="D87" s="10"/>
      <c r="G87" s="85"/>
    </row>
    <row r="88" spans="1:14">
      <c r="A88" s="2" t="s">
        <v>638</v>
      </c>
      <c r="B88" s="5" t="s">
        <v>27</v>
      </c>
      <c r="C88" s="2" t="s">
        <v>631</v>
      </c>
      <c r="D88" s="13" t="s">
        <v>639</v>
      </c>
      <c r="E88" s="2"/>
      <c r="F88" s="11" t="s">
        <v>1902</v>
      </c>
      <c r="G88" s="75" t="s">
        <v>1903</v>
      </c>
      <c r="H88" s="2" t="s">
        <v>821</v>
      </c>
      <c r="I88" s="2"/>
      <c r="J88" s="2"/>
      <c r="K88" s="2">
        <v>1228</v>
      </c>
      <c r="L88" s="2">
        <v>9</v>
      </c>
      <c r="M88" s="2">
        <v>334</v>
      </c>
      <c r="N88" s="2">
        <v>259</v>
      </c>
    </row>
    <row r="89" spans="1:14">
      <c r="B89" s="4"/>
      <c r="G89" s="85"/>
    </row>
    <row r="90" spans="1:14">
      <c r="A90" s="2" t="s">
        <v>640</v>
      </c>
      <c r="B90" s="5" t="s">
        <v>30</v>
      </c>
      <c r="C90" s="2" t="s">
        <v>814</v>
      </c>
      <c r="D90" s="12" t="s">
        <v>641</v>
      </c>
      <c r="E90" s="2"/>
      <c r="F90" s="11" t="s">
        <v>1895</v>
      </c>
      <c r="G90" s="75" t="s">
        <v>1896</v>
      </c>
      <c r="H90" s="2" t="s">
        <v>816</v>
      </c>
      <c r="I90" s="2"/>
      <c r="J90" s="2"/>
      <c r="K90" s="2">
        <v>1919</v>
      </c>
      <c r="L90" s="2">
        <v>25</v>
      </c>
      <c r="M90" s="2">
        <v>554</v>
      </c>
      <c r="N90" s="2">
        <v>420</v>
      </c>
    </row>
    <row r="91" spans="1:14">
      <c r="A91" s="2"/>
      <c r="B91" s="5"/>
      <c r="C91" s="2"/>
      <c r="D91" s="12"/>
      <c r="E91" s="2"/>
      <c r="F91" s="11" t="s">
        <v>1897</v>
      </c>
      <c r="G91" s="75" t="s">
        <v>1551</v>
      </c>
      <c r="H91" s="2" t="s">
        <v>817</v>
      </c>
      <c r="I91" s="2"/>
      <c r="J91" s="2"/>
      <c r="K91" s="2">
        <v>1681</v>
      </c>
      <c r="L91" s="2">
        <v>10</v>
      </c>
      <c r="M91" s="2">
        <v>479</v>
      </c>
      <c r="N91" s="2">
        <v>364</v>
      </c>
    </row>
    <row r="92" spans="1:14">
      <c r="B92" s="4"/>
      <c r="D92" s="9"/>
      <c r="G92" s="85"/>
    </row>
    <row r="93" spans="1:14">
      <c r="A93" s="2" t="s">
        <v>642</v>
      </c>
      <c r="B93" s="5" t="s">
        <v>27</v>
      </c>
      <c r="C93" s="2" t="s">
        <v>626</v>
      </c>
      <c r="D93" s="12" t="s">
        <v>643</v>
      </c>
      <c r="E93" s="2"/>
      <c r="F93" s="11" t="s">
        <v>1898</v>
      </c>
      <c r="G93" s="75" t="s">
        <v>1899</v>
      </c>
      <c r="H93" s="2" t="s">
        <v>818</v>
      </c>
      <c r="I93" s="2"/>
      <c r="J93" s="2"/>
      <c r="K93" s="2">
        <v>1133</v>
      </c>
      <c r="L93" s="2">
        <v>9</v>
      </c>
      <c r="M93" s="2">
        <v>314</v>
      </c>
      <c r="N93" s="2">
        <v>245</v>
      </c>
    </row>
    <row r="94" spans="1:14">
      <c r="B94" s="4"/>
      <c r="D94" s="9"/>
      <c r="G94" s="85"/>
    </row>
    <row r="95" spans="1:14">
      <c r="A95" s="2" t="s">
        <v>644</v>
      </c>
      <c r="B95" s="5" t="s">
        <v>27</v>
      </c>
      <c r="C95" s="2" t="s">
        <v>819</v>
      </c>
      <c r="D95" s="13" t="s">
        <v>645</v>
      </c>
      <c r="E95" s="2"/>
      <c r="F95" s="11" t="s">
        <v>1900</v>
      </c>
      <c r="G95" s="75" t="s">
        <v>1901</v>
      </c>
      <c r="H95" s="2" t="s">
        <v>820</v>
      </c>
      <c r="I95" s="2"/>
      <c r="J95" s="2"/>
      <c r="K95" s="2">
        <v>779</v>
      </c>
      <c r="L95" s="2">
        <v>8</v>
      </c>
      <c r="M95" s="2">
        <v>206</v>
      </c>
      <c r="N95" s="2">
        <v>153</v>
      </c>
    </row>
    <row r="96" spans="1:14">
      <c r="B96" s="4"/>
      <c r="D96" s="10"/>
      <c r="G96" s="85"/>
    </row>
    <row r="97" spans="1:14">
      <c r="A97" s="2" t="s">
        <v>646</v>
      </c>
      <c r="B97" s="5" t="s">
        <v>27</v>
      </c>
      <c r="C97" s="2" t="s">
        <v>631</v>
      </c>
      <c r="D97" s="13" t="s">
        <v>647</v>
      </c>
      <c r="E97" s="2"/>
      <c r="F97" s="11" t="s">
        <v>1902</v>
      </c>
      <c r="G97" s="75" t="s">
        <v>1903</v>
      </c>
      <c r="H97" s="2" t="s">
        <v>821</v>
      </c>
      <c r="I97" s="2"/>
      <c r="J97" s="2"/>
      <c r="K97" s="2">
        <v>1228</v>
      </c>
      <c r="L97" s="2">
        <v>9</v>
      </c>
      <c r="M97" s="2">
        <v>334</v>
      </c>
      <c r="N97" s="2">
        <v>259</v>
      </c>
    </row>
    <row r="98" spans="1:14">
      <c r="B98" s="4"/>
      <c r="G98" s="85"/>
    </row>
    <row r="99" spans="1:14">
      <c r="A99" s="2" t="s">
        <v>648</v>
      </c>
      <c r="B99" s="5" t="s">
        <v>30</v>
      </c>
      <c r="C99" s="2" t="s">
        <v>814</v>
      </c>
      <c r="D99" s="12" t="s">
        <v>649</v>
      </c>
      <c r="E99" s="2"/>
      <c r="F99" s="11" t="s">
        <v>1895</v>
      </c>
      <c r="G99" s="75" t="s">
        <v>1896</v>
      </c>
      <c r="H99" s="2" t="s">
        <v>816</v>
      </c>
      <c r="I99" s="2"/>
      <c r="J99" s="2"/>
      <c r="K99" s="2">
        <v>1919</v>
      </c>
      <c r="L99" s="2">
        <v>25</v>
      </c>
      <c r="M99" s="2">
        <v>554</v>
      </c>
      <c r="N99" s="2">
        <v>420</v>
      </c>
    </row>
    <row r="100" spans="1:14">
      <c r="A100" s="2"/>
      <c r="B100" s="5"/>
      <c r="C100" s="2"/>
      <c r="D100" s="12"/>
      <c r="E100" s="2"/>
      <c r="F100" s="11" t="s">
        <v>1897</v>
      </c>
      <c r="G100" s="75" t="s">
        <v>1551</v>
      </c>
      <c r="H100" s="2" t="s">
        <v>817</v>
      </c>
      <c r="I100" s="2"/>
      <c r="J100" s="2"/>
      <c r="K100" s="2">
        <v>1681</v>
      </c>
      <c r="L100" s="2">
        <v>10</v>
      </c>
      <c r="M100" s="2">
        <v>479</v>
      </c>
      <c r="N100" s="2">
        <v>364</v>
      </c>
    </row>
    <row r="101" spans="1:14">
      <c r="B101" s="4"/>
      <c r="D101" s="9"/>
      <c r="G101" s="85"/>
    </row>
    <row r="102" spans="1:14">
      <c r="A102" s="2" t="s">
        <v>650</v>
      </c>
      <c r="B102" s="5" t="s">
        <v>27</v>
      </c>
      <c r="C102" s="2" t="s">
        <v>626</v>
      </c>
      <c r="D102" s="12" t="s">
        <v>651</v>
      </c>
      <c r="E102" s="2"/>
      <c r="F102" s="11" t="s">
        <v>1898</v>
      </c>
      <c r="G102" s="75" t="s">
        <v>1899</v>
      </c>
      <c r="H102" s="2" t="s">
        <v>818</v>
      </c>
      <c r="I102" s="2"/>
      <c r="J102" s="2"/>
      <c r="K102" s="2">
        <v>1133</v>
      </c>
      <c r="L102" s="2">
        <v>9</v>
      </c>
      <c r="M102" s="2">
        <v>314</v>
      </c>
      <c r="N102" s="2">
        <v>245</v>
      </c>
    </row>
    <row r="103" spans="1:14">
      <c r="B103" s="4"/>
      <c r="D103" s="9"/>
      <c r="G103" s="85"/>
    </row>
    <row r="104" spans="1:14">
      <c r="A104" s="2" t="s">
        <v>652</v>
      </c>
      <c r="B104" s="5" t="s">
        <v>27</v>
      </c>
      <c r="C104" s="2" t="s">
        <v>819</v>
      </c>
      <c r="D104" s="13" t="s">
        <v>653</v>
      </c>
      <c r="E104" s="2"/>
      <c r="F104" s="11" t="s">
        <v>1900</v>
      </c>
      <c r="G104" s="75" t="s">
        <v>1901</v>
      </c>
      <c r="H104" s="2" t="s">
        <v>820</v>
      </c>
      <c r="I104" s="2"/>
      <c r="J104" s="2"/>
      <c r="K104" s="2">
        <v>779</v>
      </c>
      <c r="L104" s="2">
        <v>8</v>
      </c>
      <c r="M104" s="2">
        <v>206</v>
      </c>
      <c r="N104" s="2">
        <v>153</v>
      </c>
    </row>
    <row r="105" spans="1:14">
      <c r="B105" s="4"/>
      <c r="D105" s="10"/>
      <c r="G105" s="85"/>
    </row>
    <row r="106" spans="1:14">
      <c r="A106" s="2" t="s">
        <v>654</v>
      </c>
      <c r="B106" s="5" t="s">
        <v>27</v>
      </c>
      <c r="C106" s="2" t="s">
        <v>631</v>
      </c>
      <c r="D106" s="13" t="s">
        <v>655</v>
      </c>
      <c r="E106" s="2"/>
      <c r="F106" s="11" t="s">
        <v>1902</v>
      </c>
      <c r="G106" s="75" t="s">
        <v>1903</v>
      </c>
      <c r="H106" s="2" t="s">
        <v>821</v>
      </c>
      <c r="I106" s="2"/>
      <c r="J106" s="2"/>
      <c r="K106" s="2">
        <v>1228</v>
      </c>
      <c r="L106" s="2">
        <v>9</v>
      </c>
      <c r="M106" s="2">
        <v>334</v>
      </c>
      <c r="N106" s="2">
        <v>259</v>
      </c>
    </row>
    <row r="107" spans="1:14">
      <c r="B107" s="4"/>
      <c r="G107" s="85"/>
    </row>
    <row r="108" spans="1:14">
      <c r="A108" s="2" t="s">
        <v>656</v>
      </c>
      <c r="B108" s="5" t="s">
        <v>30</v>
      </c>
      <c r="C108" s="2" t="s">
        <v>814</v>
      </c>
      <c r="D108" s="12" t="s">
        <v>657</v>
      </c>
      <c r="E108" s="2"/>
      <c r="F108" s="11" t="s">
        <v>1895</v>
      </c>
      <c r="G108" s="75" t="s">
        <v>1896</v>
      </c>
      <c r="H108" s="2" t="s">
        <v>816</v>
      </c>
      <c r="I108" s="2"/>
      <c r="J108" s="2"/>
      <c r="K108" s="2">
        <v>1919</v>
      </c>
      <c r="L108" s="2">
        <v>25</v>
      </c>
      <c r="M108" s="2">
        <v>554</v>
      </c>
      <c r="N108" s="2">
        <v>420</v>
      </c>
    </row>
    <row r="109" spans="1:14">
      <c r="A109" s="2"/>
      <c r="B109" s="5"/>
      <c r="C109" s="2"/>
      <c r="D109" s="12"/>
      <c r="E109" s="2"/>
      <c r="F109" s="11" t="s">
        <v>1897</v>
      </c>
      <c r="G109" s="75" t="s">
        <v>1551</v>
      </c>
      <c r="H109" s="2" t="s">
        <v>817</v>
      </c>
      <c r="I109" s="2"/>
      <c r="J109" s="2"/>
      <c r="K109" s="2">
        <v>1681</v>
      </c>
      <c r="L109" s="2">
        <v>10</v>
      </c>
      <c r="M109" s="2">
        <v>479</v>
      </c>
      <c r="N109" s="2">
        <v>364</v>
      </c>
    </row>
    <row r="110" spans="1:14">
      <c r="B110" s="4"/>
      <c r="D110" s="9"/>
      <c r="G110" s="85"/>
    </row>
    <row r="111" spans="1:14">
      <c r="A111" s="2" t="s">
        <v>658</v>
      </c>
      <c r="B111" s="5" t="s">
        <v>27</v>
      </c>
      <c r="C111" s="2" t="s">
        <v>626</v>
      </c>
      <c r="D111" s="12" t="s">
        <v>659</v>
      </c>
      <c r="E111" s="2"/>
      <c r="F111" s="11" t="s">
        <v>1898</v>
      </c>
      <c r="G111" s="75" t="s">
        <v>1899</v>
      </c>
      <c r="H111" s="2" t="s">
        <v>818</v>
      </c>
      <c r="I111" s="2"/>
      <c r="J111" s="2"/>
      <c r="K111" s="2">
        <v>1133</v>
      </c>
      <c r="L111" s="2">
        <v>9</v>
      </c>
      <c r="M111" s="2">
        <v>314</v>
      </c>
      <c r="N111" s="2">
        <v>245</v>
      </c>
    </row>
    <row r="112" spans="1:14">
      <c r="B112" s="4"/>
      <c r="D112" s="9"/>
      <c r="G112" s="85"/>
    </row>
    <row r="113" spans="1:14">
      <c r="A113" s="2" t="s">
        <v>660</v>
      </c>
      <c r="B113" s="5" t="s">
        <v>27</v>
      </c>
      <c r="C113" s="2" t="s">
        <v>819</v>
      </c>
      <c r="D113" s="13" t="s">
        <v>661</v>
      </c>
      <c r="E113" s="2"/>
      <c r="F113" s="11" t="s">
        <v>1900</v>
      </c>
      <c r="G113" s="75" t="s">
        <v>1901</v>
      </c>
      <c r="H113" s="2" t="s">
        <v>820</v>
      </c>
      <c r="I113" s="2"/>
      <c r="J113" s="2"/>
      <c r="K113" s="2">
        <v>779</v>
      </c>
      <c r="L113" s="2">
        <v>8</v>
      </c>
      <c r="M113" s="2">
        <v>206</v>
      </c>
      <c r="N113" s="2">
        <v>153</v>
      </c>
    </row>
    <row r="114" spans="1:14">
      <c r="B114" s="4"/>
      <c r="D114" s="10"/>
      <c r="G114" s="85"/>
    </row>
    <row r="115" spans="1:14">
      <c r="A115" s="2" t="s">
        <v>662</v>
      </c>
      <c r="B115" s="5" t="s">
        <v>27</v>
      </c>
      <c r="C115" s="2" t="s">
        <v>631</v>
      </c>
      <c r="D115" s="13" t="s">
        <v>663</v>
      </c>
      <c r="E115" s="2"/>
      <c r="F115" s="11" t="s">
        <v>1902</v>
      </c>
      <c r="G115" s="75" t="s">
        <v>1903</v>
      </c>
      <c r="H115" s="2" t="s">
        <v>821</v>
      </c>
      <c r="I115" s="2"/>
      <c r="J115" s="2"/>
      <c r="K115" s="2">
        <v>1228</v>
      </c>
      <c r="L115" s="2">
        <v>9</v>
      </c>
      <c r="M115" s="2">
        <v>334</v>
      </c>
      <c r="N115" s="2">
        <v>259</v>
      </c>
    </row>
    <row r="116" spans="1:14">
      <c r="B116" s="4"/>
      <c r="D116" s="10"/>
      <c r="G116" s="85"/>
    </row>
    <row r="117" spans="1:14">
      <c r="A117" s="2" t="s">
        <v>664</v>
      </c>
      <c r="B117" s="5" t="s">
        <v>30</v>
      </c>
      <c r="C117" s="2" t="s">
        <v>814</v>
      </c>
      <c r="D117" s="12" t="s">
        <v>665</v>
      </c>
      <c r="E117" s="2"/>
      <c r="F117" s="11" t="s">
        <v>1895</v>
      </c>
      <c r="G117" s="75" t="s">
        <v>1896</v>
      </c>
      <c r="H117" s="2" t="s">
        <v>816</v>
      </c>
      <c r="I117" s="2"/>
      <c r="J117" s="2"/>
      <c r="K117" s="2">
        <v>1919</v>
      </c>
      <c r="L117" s="2">
        <v>25</v>
      </c>
      <c r="M117" s="2">
        <v>554</v>
      </c>
      <c r="N117" s="2">
        <v>420</v>
      </c>
    </row>
    <row r="118" spans="1:14">
      <c r="A118" s="2"/>
      <c r="B118" s="5"/>
      <c r="C118" s="2"/>
      <c r="D118" s="12"/>
      <c r="E118" s="2"/>
      <c r="F118" s="11" t="s">
        <v>1897</v>
      </c>
      <c r="G118" s="75" t="s">
        <v>1551</v>
      </c>
      <c r="H118" s="2" t="s">
        <v>817</v>
      </c>
      <c r="I118" s="2"/>
      <c r="J118" s="2"/>
      <c r="K118" s="2">
        <v>1681</v>
      </c>
      <c r="L118" s="2">
        <v>10</v>
      </c>
      <c r="M118" s="2">
        <v>479</v>
      </c>
      <c r="N118" s="2">
        <v>364</v>
      </c>
    </row>
    <row r="119" spans="1:14">
      <c r="B119" s="4"/>
      <c r="D119" s="9"/>
      <c r="G119" s="85"/>
    </row>
    <row r="120" spans="1:14">
      <c r="A120" s="2" t="s">
        <v>666</v>
      </c>
      <c r="B120" s="5" t="s">
        <v>27</v>
      </c>
      <c r="C120" s="2" t="s">
        <v>626</v>
      </c>
      <c r="D120" s="12" t="s">
        <v>667</v>
      </c>
      <c r="E120" s="2"/>
      <c r="F120" s="11" t="s">
        <v>1898</v>
      </c>
      <c r="G120" s="75" t="s">
        <v>1899</v>
      </c>
      <c r="H120" s="2" t="s">
        <v>818</v>
      </c>
      <c r="I120" s="2"/>
      <c r="J120" s="2"/>
      <c r="K120" s="2">
        <v>1133</v>
      </c>
      <c r="L120" s="2">
        <v>9</v>
      </c>
      <c r="M120" s="2">
        <v>314</v>
      </c>
      <c r="N120" s="2">
        <v>245</v>
      </c>
    </row>
    <row r="121" spans="1:14">
      <c r="B121" s="4"/>
      <c r="D121" s="9"/>
      <c r="G121" s="85"/>
    </row>
    <row r="122" spans="1:14">
      <c r="A122" s="2" t="s">
        <v>668</v>
      </c>
      <c r="B122" s="5" t="s">
        <v>27</v>
      </c>
      <c r="C122" s="2" t="s">
        <v>819</v>
      </c>
      <c r="D122" s="13" t="s">
        <v>669</v>
      </c>
      <c r="E122" s="2"/>
      <c r="F122" s="11" t="s">
        <v>1900</v>
      </c>
      <c r="G122" s="75" t="s">
        <v>1901</v>
      </c>
      <c r="H122" s="2" t="s">
        <v>820</v>
      </c>
      <c r="I122" s="2"/>
      <c r="J122" s="2"/>
      <c r="K122" s="2">
        <v>779</v>
      </c>
      <c r="L122" s="2">
        <v>8</v>
      </c>
      <c r="M122" s="2">
        <v>206</v>
      </c>
      <c r="N122" s="2">
        <v>153</v>
      </c>
    </row>
    <row r="123" spans="1:14">
      <c r="B123" s="4"/>
      <c r="D123" s="10"/>
      <c r="G123" s="85"/>
    </row>
    <row r="124" spans="1:14">
      <c r="A124" s="2" t="s">
        <v>670</v>
      </c>
      <c r="B124" s="5" t="s">
        <v>27</v>
      </c>
      <c r="C124" s="2" t="s">
        <v>631</v>
      </c>
      <c r="D124" s="13" t="s">
        <v>671</v>
      </c>
      <c r="E124" s="2"/>
      <c r="F124" s="11" t="s">
        <v>1902</v>
      </c>
      <c r="G124" s="75" t="s">
        <v>1903</v>
      </c>
      <c r="H124" s="2" t="s">
        <v>821</v>
      </c>
      <c r="I124" s="2"/>
      <c r="J124" s="2"/>
      <c r="K124" s="2">
        <v>1228</v>
      </c>
      <c r="L124" s="2">
        <v>9</v>
      </c>
      <c r="M124" s="2">
        <v>334</v>
      </c>
      <c r="N124" s="2">
        <v>259</v>
      </c>
    </row>
    <row r="125" spans="1:14">
      <c r="B125" s="4"/>
      <c r="D125" s="10"/>
      <c r="G125" s="85"/>
    </row>
    <row r="126" spans="1:14">
      <c r="A126" s="2" t="s">
        <v>672</v>
      </c>
      <c r="B126" s="5" t="s">
        <v>30</v>
      </c>
      <c r="C126" s="2" t="s">
        <v>814</v>
      </c>
      <c r="D126" s="12" t="s">
        <v>673</v>
      </c>
      <c r="E126" s="2"/>
      <c r="F126" s="11" t="s">
        <v>1895</v>
      </c>
      <c r="G126" s="75" t="s">
        <v>1896</v>
      </c>
      <c r="H126" s="2" t="s">
        <v>816</v>
      </c>
      <c r="I126" s="2"/>
      <c r="J126" s="2"/>
      <c r="K126" s="2">
        <v>1919</v>
      </c>
      <c r="L126" s="2">
        <v>25</v>
      </c>
      <c r="M126" s="2">
        <v>554</v>
      </c>
      <c r="N126" s="2">
        <v>420</v>
      </c>
    </row>
    <row r="127" spans="1:14">
      <c r="A127" s="2"/>
      <c r="B127" s="5"/>
      <c r="C127" s="2"/>
      <c r="D127" s="12"/>
      <c r="E127" s="2"/>
      <c r="F127" s="11" t="s">
        <v>1897</v>
      </c>
      <c r="G127" s="75" t="s">
        <v>1551</v>
      </c>
      <c r="H127" s="2" t="s">
        <v>817</v>
      </c>
      <c r="I127" s="2"/>
      <c r="J127" s="2"/>
      <c r="K127" s="2">
        <v>1681</v>
      </c>
      <c r="L127" s="2">
        <v>10</v>
      </c>
      <c r="M127" s="2">
        <v>479</v>
      </c>
      <c r="N127" s="2">
        <v>364</v>
      </c>
    </row>
    <row r="128" spans="1:14">
      <c r="B128" s="4"/>
      <c r="G128" s="85"/>
    </row>
    <row r="129" spans="1:14">
      <c r="A129" s="2" t="s">
        <v>674</v>
      </c>
      <c r="B129" s="5" t="s">
        <v>27</v>
      </c>
      <c r="C129" s="2" t="s">
        <v>626</v>
      </c>
      <c r="D129" s="12" t="s">
        <v>675</v>
      </c>
      <c r="E129" s="2"/>
      <c r="F129" s="11" t="s">
        <v>1898</v>
      </c>
      <c r="G129" s="75" t="s">
        <v>1899</v>
      </c>
      <c r="H129" s="2" t="s">
        <v>818</v>
      </c>
      <c r="I129" s="2"/>
      <c r="J129" s="2"/>
      <c r="K129" s="2">
        <v>1133</v>
      </c>
      <c r="L129" s="2">
        <v>9</v>
      </c>
      <c r="M129" s="2">
        <v>314</v>
      </c>
      <c r="N129" s="2">
        <v>245</v>
      </c>
    </row>
    <row r="130" spans="1:14">
      <c r="B130" s="4"/>
      <c r="G130" s="85"/>
    </row>
    <row r="131" spans="1:14">
      <c r="A131" s="2" t="s">
        <v>676</v>
      </c>
      <c r="B131" s="5" t="s">
        <v>27</v>
      </c>
      <c r="C131" s="2" t="s">
        <v>819</v>
      </c>
      <c r="D131" s="13" t="s">
        <v>677</v>
      </c>
      <c r="E131" s="2"/>
      <c r="F131" s="11" t="s">
        <v>1900</v>
      </c>
      <c r="G131" s="75" t="s">
        <v>1901</v>
      </c>
      <c r="H131" s="2" t="s">
        <v>820</v>
      </c>
      <c r="I131" s="2"/>
      <c r="J131" s="2"/>
      <c r="K131" s="2">
        <v>779</v>
      </c>
      <c r="L131" s="2">
        <v>8</v>
      </c>
      <c r="M131" s="2">
        <v>206</v>
      </c>
      <c r="N131" s="2">
        <v>153</v>
      </c>
    </row>
    <row r="132" spans="1:14">
      <c r="B132" s="4"/>
      <c r="G132" s="85"/>
    </row>
    <row r="133" spans="1:14">
      <c r="A133" s="2" t="s">
        <v>678</v>
      </c>
      <c r="B133" s="5" t="s">
        <v>27</v>
      </c>
      <c r="C133" s="2" t="s">
        <v>631</v>
      </c>
      <c r="D133" s="13" t="s">
        <v>679</v>
      </c>
      <c r="E133" s="2"/>
      <c r="F133" s="11" t="s">
        <v>1902</v>
      </c>
      <c r="G133" s="75" t="s">
        <v>1903</v>
      </c>
      <c r="H133" s="2" t="s">
        <v>821</v>
      </c>
      <c r="I133" s="2"/>
      <c r="J133" s="2"/>
      <c r="K133" s="2">
        <v>1228</v>
      </c>
      <c r="L133" s="2">
        <v>9</v>
      </c>
      <c r="M133" s="2">
        <v>334</v>
      </c>
      <c r="N133" s="2">
        <v>259</v>
      </c>
    </row>
    <row r="134" spans="1:14">
      <c r="B134" s="4"/>
      <c r="G134" s="85"/>
    </row>
    <row r="135" spans="1:14">
      <c r="A135" s="2" t="s">
        <v>680</v>
      </c>
      <c r="B135" s="5" t="s">
        <v>30</v>
      </c>
      <c r="C135" s="2" t="s">
        <v>814</v>
      </c>
      <c r="D135" s="12" t="s">
        <v>681</v>
      </c>
      <c r="E135" s="2"/>
      <c r="F135" s="11" t="s">
        <v>1895</v>
      </c>
      <c r="G135" s="75" t="s">
        <v>1896</v>
      </c>
      <c r="H135" s="2" t="s">
        <v>816</v>
      </c>
      <c r="I135" s="2"/>
      <c r="J135" s="2"/>
      <c r="K135" s="2">
        <v>1919</v>
      </c>
      <c r="L135" s="2">
        <v>25</v>
      </c>
      <c r="M135" s="2">
        <v>554</v>
      </c>
      <c r="N135" s="2">
        <v>420</v>
      </c>
    </row>
    <row r="136" spans="1:14">
      <c r="A136" s="2"/>
      <c r="B136" s="5"/>
      <c r="C136" s="2"/>
      <c r="D136" s="2"/>
      <c r="E136" s="2"/>
      <c r="F136" s="11" t="s">
        <v>1897</v>
      </c>
      <c r="G136" s="75" t="s">
        <v>1551</v>
      </c>
      <c r="H136" s="2" t="s">
        <v>817</v>
      </c>
      <c r="I136" s="2"/>
      <c r="J136" s="2"/>
      <c r="K136" s="2">
        <v>1681</v>
      </c>
      <c r="L136" s="2">
        <v>10</v>
      </c>
      <c r="M136" s="2">
        <v>479</v>
      </c>
      <c r="N136" s="2">
        <v>364</v>
      </c>
    </row>
    <row r="137" spans="1:14">
      <c r="B137" s="4"/>
      <c r="G137" s="85"/>
    </row>
    <row r="138" spans="1:14">
      <c r="A138" s="2" t="s">
        <v>682</v>
      </c>
      <c r="B138" s="5" t="s">
        <v>27</v>
      </c>
      <c r="C138" s="2" t="s">
        <v>626</v>
      </c>
      <c r="D138" s="12" t="s">
        <v>683</v>
      </c>
      <c r="E138" s="2"/>
      <c r="F138" s="11" t="s">
        <v>1898</v>
      </c>
      <c r="G138" s="75" t="s">
        <v>1899</v>
      </c>
      <c r="H138" s="2" t="s">
        <v>818</v>
      </c>
      <c r="I138" s="2"/>
      <c r="J138" s="2"/>
      <c r="K138" s="2">
        <v>1133</v>
      </c>
      <c r="L138" s="2">
        <v>9</v>
      </c>
      <c r="M138" s="2">
        <v>314</v>
      </c>
      <c r="N138" s="2">
        <v>245</v>
      </c>
    </row>
    <row r="139" spans="1:14">
      <c r="B139" s="4"/>
      <c r="G139" s="85"/>
    </row>
    <row r="140" spans="1:14">
      <c r="A140" s="2" t="s">
        <v>684</v>
      </c>
      <c r="B140" s="5" t="s">
        <v>27</v>
      </c>
      <c r="C140" s="2" t="s">
        <v>819</v>
      </c>
      <c r="D140" s="13" t="s">
        <v>685</v>
      </c>
      <c r="E140" s="2"/>
      <c r="F140" s="11" t="s">
        <v>1900</v>
      </c>
      <c r="G140" s="75" t="s">
        <v>1901</v>
      </c>
      <c r="H140" s="2" t="s">
        <v>820</v>
      </c>
      <c r="I140" s="2"/>
      <c r="J140" s="2"/>
      <c r="K140" s="2">
        <v>779</v>
      </c>
      <c r="L140" s="2">
        <v>8</v>
      </c>
      <c r="M140" s="2">
        <v>206</v>
      </c>
      <c r="N140" s="2">
        <v>153</v>
      </c>
    </row>
    <row r="141" spans="1:14">
      <c r="B141" s="4"/>
      <c r="G141" s="85"/>
    </row>
    <row r="142" spans="1:14">
      <c r="A142" s="2" t="s">
        <v>686</v>
      </c>
      <c r="B142" s="5" t="s">
        <v>27</v>
      </c>
      <c r="C142" s="2" t="s">
        <v>631</v>
      </c>
      <c r="D142" s="13" t="s">
        <v>687</v>
      </c>
      <c r="E142" s="2"/>
      <c r="F142" s="11" t="s">
        <v>1902</v>
      </c>
      <c r="G142" s="75" t="s">
        <v>1903</v>
      </c>
      <c r="H142" s="2" t="s">
        <v>821</v>
      </c>
      <c r="I142" s="2"/>
      <c r="J142" s="2"/>
      <c r="K142" s="2">
        <v>1228</v>
      </c>
      <c r="L142" s="2">
        <v>9</v>
      </c>
      <c r="M142" s="2">
        <v>334</v>
      </c>
      <c r="N142" s="2">
        <v>259</v>
      </c>
    </row>
  </sheetData>
  <hyperlinks>
    <hyperlink ref="F6" r:id="rId1"/>
    <hyperlink ref="G6" r:id="rId2"/>
    <hyperlink ref="F7" r:id="rId3"/>
    <hyperlink ref="G7" r:id="rId4"/>
    <hyperlink ref="F8" r:id="rId5"/>
    <hyperlink ref="G8" r:id="rId6"/>
    <hyperlink ref="F10" r:id="rId7"/>
    <hyperlink ref="G10" r:id="rId8"/>
    <hyperlink ref="F31" r:id="rId9"/>
    <hyperlink ref="G31" r:id="rId10"/>
    <hyperlink ref="F32" r:id="rId11"/>
    <hyperlink ref="G32" r:id="rId12"/>
    <hyperlink ref="F34" r:id="rId13"/>
    <hyperlink ref="G34" r:id="rId14"/>
    <hyperlink ref="F52" r:id="rId15"/>
    <hyperlink ref="G52" r:id="rId16"/>
    <hyperlink ref="F61" r:id="rId17"/>
    <hyperlink ref="G61" r:id="rId18"/>
    <hyperlink ref="F28" r:id="rId19"/>
    <hyperlink ref="G28" r:id="rId20"/>
    <hyperlink ref="F64" r:id="rId21"/>
    <hyperlink ref="G64" r:id="rId22"/>
    <hyperlink ref="F37" r:id="rId23"/>
    <hyperlink ref="G37" r:id="rId24"/>
    <hyperlink ref="F40" r:id="rId25"/>
    <hyperlink ref="G40" r:id="rId26"/>
    <hyperlink ref="F5" r:id="rId27"/>
    <hyperlink ref="F19" r:id="rId28"/>
    <hyperlink ref="F23" r:id="rId29"/>
    <hyperlink ref="G19" r:id="rId30"/>
    <hyperlink ref="G23" r:id="rId31"/>
    <hyperlink ref="F20" r:id="rId32"/>
    <hyperlink ref="F24" r:id="rId33"/>
    <hyperlink ref="G20" r:id="rId34"/>
    <hyperlink ref="G24" r:id="rId35"/>
    <hyperlink ref="F21" r:id="rId36"/>
    <hyperlink ref="F25" r:id="rId37"/>
    <hyperlink ref="G21" r:id="rId38"/>
    <hyperlink ref="G25" r:id="rId39"/>
    <hyperlink ref="F58" r:id="rId40"/>
    <hyperlink ref="G58" r:id="rId41"/>
    <hyperlink ref="D6" r:id="rId42" display="1 ATP + 1 acetyl-CoA + 1 bicarbonate = 1 H+ + 1 malonyl-CoA + 1 phosphate + 1 ADP"/>
    <hyperlink ref="D29" r:id="rId43" display="1 glycerone phosphate + 1 NADPH + 1 H+ = 1 sn-glycerol_3-phosphate + 1 NADP+"/>
    <hyperlink ref="D32" r:id="rId44" display="1 sn-glycerol_3-phosphate + 0.557 hexadecanoyl-[acp] + 0.134 palmitoleic-[acp] + 0.082 octadecanoyl-[acp] + 0.227 oleic-[acp]  = 1 1-acyl-sn-glycerol_3-phosphate + 1 holo-acp"/>
    <hyperlink ref="D35" r:id="rId45" display="1 1-acyl-sn-glycerol_3-phosphate + 0.557 hexadecanoyl-[acp] + 0.134 palmitoleic-[acp] + 0.082 octadecanoyl-[acp] + 0.227 oleic-[acp] = 1 1,2-diacyl-sn-glycerol_3-phosphate + 1 holo-acp"/>
    <hyperlink ref="D38" r:id="rId46"/>
    <hyperlink ref="D41" r:id="rId47"/>
    <hyperlink ref="D44" r:id="rId48"/>
    <hyperlink ref="D65" r:id="rId49"/>
    <hyperlink ref="F71" r:id="rId50"/>
    <hyperlink ref="G71" r:id="rId51"/>
    <hyperlink ref="F72" r:id="rId52"/>
    <hyperlink ref="G72" r:id="rId53"/>
    <hyperlink ref="F73" r:id="rId54"/>
    <hyperlink ref="G73" r:id="rId55"/>
    <hyperlink ref="F81" r:id="rId56"/>
    <hyperlink ref="G81" r:id="rId57"/>
    <hyperlink ref="F82" r:id="rId58"/>
    <hyperlink ref="G82" r:id="rId59"/>
    <hyperlink ref="F90" r:id="rId60"/>
    <hyperlink ref="G90" r:id="rId61"/>
    <hyperlink ref="F91" r:id="rId62"/>
    <hyperlink ref="G91" r:id="rId63"/>
    <hyperlink ref="F99" r:id="rId64"/>
    <hyperlink ref="G99" r:id="rId65"/>
    <hyperlink ref="F100" r:id="rId66"/>
    <hyperlink ref="G100" r:id="rId67"/>
    <hyperlink ref="F108" r:id="rId68"/>
    <hyperlink ref="G108" r:id="rId69"/>
    <hyperlink ref="F109" r:id="rId70"/>
    <hyperlink ref="G109" r:id="rId71"/>
    <hyperlink ref="F117" r:id="rId72"/>
    <hyperlink ref="G117" r:id="rId73"/>
    <hyperlink ref="F118" r:id="rId74"/>
    <hyperlink ref="G118" r:id="rId75"/>
    <hyperlink ref="F126" r:id="rId76"/>
    <hyperlink ref="G126" r:id="rId77"/>
    <hyperlink ref="F127" r:id="rId78"/>
    <hyperlink ref="G127" r:id="rId79"/>
    <hyperlink ref="F135" r:id="rId80"/>
    <hyperlink ref="G135" r:id="rId81"/>
    <hyperlink ref="F136" r:id="rId82"/>
    <hyperlink ref="G136" r:id="rId83"/>
    <hyperlink ref="F75" r:id="rId84"/>
    <hyperlink ref="G75" r:id="rId85"/>
    <hyperlink ref="F84" r:id="rId86"/>
    <hyperlink ref="G84" r:id="rId87"/>
    <hyperlink ref="F93" r:id="rId88"/>
    <hyperlink ref="G93" r:id="rId89"/>
    <hyperlink ref="F102" r:id="rId90"/>
    <hyperlink ref="G102" r:id="rId91"/>
    <hyperlink ref="F111" r:id="rId92"/>
    <hyperlink ref="G111" r:id="rId93"/>
    <hyperlink ref="F120" r:id="rId94"/>
    <hyperlink ref="G120" r:id="rId95"/>
    <hyperlink ref="F129" r:id="rId96"/>
    <hyperlink ref="G129" r:id="rId97"/>
    <hyperlink ref="F138" r:id="rId98"/>
    <hyperlink ref="G138" r:id="rId99"/>
    <hyperlink ref="F77" r:id="rId100"/>
    <hyperlink ref="G77" r:id="rId101"/>
    <hyperlink ref="F86" r:id="rId102"/>
    <hyperlink ref="G86" r:id="rId103"/>
    <hyperlink ref="F95" r:id="rId104"/>
    <hyperlink ref="G95" r:id="rId105"/>
    <hyperlink ref="F104" r:id="rId106"/>
    <hyperlink ref="G104" r:id="rId107"/>
    <hyperlink ref="F113" r:id="rId108"/>
    <hyperlink ref="G113" r:id="rId109"/>
    <hyperlink ref="F122" r:id="rId110"/>
    <hyperlink ref="G122" r:id="rId111"/>
    <hyperlink ref="F131" r:id="rId112"/>
    <hyperlink ref="G131" r:id="rId113"/>
    <hyperlink ref="F140" r:id="rId114"/>
    <hyperlink ref="G140" r:id="rId115"/>
    <hyperlink ref="F79" r:id="rId116"/>
    <hyperlink ref="G79" r:id="rId117"/>
    <hyperlink ref="F88" r:id="rId118"/>
    <hyperlink ref="G88" r:id="rId119"/>
    <hyperlink ref="F97" r:id="rId120"/>
    <hyperlink ref="G97" r:id="rId121"/>
    <hyperlink ref="F106" r:id="rId122"/>
    <hyperlink ref="G106" r:id="rId123"/>
    <hyperlink ref="F115" r:id="rId124"/>
    <hyperlink ref="G115" r:id="rId125"/>
    <hyperlink ref="F124" r:id="rId126"/>
    <hyperlink ref="G124" r:id="rId127"/>
    <hyperlink ref="F133" r:id="rId128"/>
    <hyperlink ref="G133" r:id="rId129"/>
    <hyperlink ref="F142" r:id="rId130"/>
    <hyperlink ref="G142" r:id="rId131"/>
    <hyperlink ref="D71" r:id="rId132"/>
    <hyperlink ref="F68" r:id="rId133"/>
    <hyperlink ref="G68" r:id="rId134"/>
    <hyperlink ref="D11" r:id="rId135"/>
  </hyperlinks>
  <pageMargins left="0.7" right="0.7" top="0.75" bottom="0.75" header="0.3" footer="0.3"/>
  <pageSetup orientation="portrait" r:id="rId136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6"/>
  <sheetViews>
    <sheetView topLeftCell="A132" zoomScale="90" zoomScaleNormal="90" workbookViewId="0">
      <selection activeCell="J145" sqref="J145"/>
    </sheetView>
  </sheetViews>
  <sheetFormatPr defaultRowHeight="15"/>
  <cols>
    <col min="1" max="1" width="12.28515625" style="55" customWidth="1"/>
    <col min="2" max="2" width="12.140625" style="59" customWidth="1"/>
    <col min="3" max="3" width="9.140625" style="55" customWidth="1"/>
    <col min="4" max="4" width="172" style="55" customWidth="1"/>
    <col min="5" max="5" width="88.42578125" style="55" customWidth="1"/>
    <col min="6" max="6" width="14.5703125" style="55" customWidth="1"/>
    <col min="7" max="7" width="12.7109375" style="55" customWidth="1"/>
    <col min="8" max="9" width="9.140625" style="55" customWidth="1"/>
    <col min="10" max="10" width="13.42578125" style="55" customWidth="1"/>
    <col min="11" max="12" width="9.140625" style="55" customWidth="1"/>
    <col min="13" max="14" width="9.140625" style="55"/>
    <col min="15" max="15" width="27.7109375" style="55" customWidth="1"/>
    <col min="16" max="17" width="13.7109375" style="55" customWidth="1"/>
    <col min="18" max="16384" width="9.140625" style="55"/>
  </cols>
  <sheetData>
    <row r="1" spans="1:17">
      <c r="A1" s="49" t="s">
        <v>3345</v>
      </c>
      <c r="B1" s="50"/>
      <c r="C1" s="49"/>
      <c r="D1" s="49"/>
      <c r="E1" s="49"/>
      <c r="F1" s="49"/>
      <c r="G1" s="49"/>
      <c r="H1" s="3"/>
      <c r="I1" s="49"/>
      <c r="J1" s="49"/>
      <c r="K1" s="49"/>
      <c r="L1" s="49"/>
      <c r="M1" s="49"/>
      <c r="N1" s="49"/>
      <c r="O1" s="51"/>
      <c r="P1" s="122" t="s">
        <v>3291</v>
      </c>
      <c r="Q1" s="122"/>
    </row>
    <row r="2" spans="1:17" ht="18.75">
      <c r="A2" s="50" t="s">
        <v>0</v>
      </c>
      <c r="B2" s="50" t="s">
        <v>1</v>
      </c>
      <c r="C2" s="50" t="s">
        <v>4</v>
      </c>
      <c r="D2" s="49" t="s">
        <v>2</v>
      </c>
      <c r="E2" s="49" t="s">
        <v>3</v>
      </c>
      <c r="F2" s="50" t="s">
        <v>5</v>
      </c>
      <c r="G2" s="50" t="s">
        <v>6</v>
      </c>
      <c r="H2" s="3" t="s">
        <v>7</v>
      </c>
      <c r="I2" s="50" t="s">
        <v>8</v>
      </c>
      <c r="J2" s="50" t="s">
        <v>9</v>
      </c>
      <c r="K2" s="50" t="s">
        <v>10</v>
      </c>
      <c r="L2" s="50" t="s">
        <v>11</v>
      </c>
      <c r="M2" s="50" t="s">
        <v>12</v>
      </c>
      <c r="N2" s="50" t="s">
        <v>13</v>
      </c>
      <c r="O2" s="49" t="s">
        <v>3290</v>
      </c>
      <c r="P2" s="3" t="s">
        <v>3246</v>
      </c>
      <c r="Q2" s="3" t="s">
        <v>3247</v>
      </c>
    </row>
    <row r="3" spans="1:17">
      <c r="H3" s="55">
        <f>COUNTA(H5:H164)</f>
        <v>59</v>
      </c>
      <c r="P3" s="94"/>
      <c r="Q3" s="94"/>
    </row>
    <row r="4" spans="1:17">
      <c r="A4" s="52" t="s">
        <v>344</v>
      </c>
      <c r="B4" s="53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80"/>
      <c r="Q4" s="80"/>
    </row>
    <row r="5" spans="1:17">
      <c r="A5" s="51" t="s">
        <v>2921</v>
      </c>
      <c r="B5" s="56" t="s">
        <v>27</v>
      </c>
      <c r="C5" s="51" t="s">
        <v>345</v>
      </c>
      <c r="D5" s="51" t="s">
        <v>1763</v>
      </c>
      <c r="E5" s="51" t="s">
        <v>446</v>
      </c>
      <c r="F5" s="70" t="s">
        <v>1258</v>
      </c>
      <c r="G5" s="70" t="s">
        <v>1259</v>
      </c>
      <c r="H5" s="51" t="s">
        <v>447</v>
      </c>
      <c r="I5" s="56" t="s">
        <v>2545</v>
      </c>
      <c r="J5" s="56" t="s">
        <v>2545</v>
      </c>
      <c r="K5" s="51">
        <v>1929</v>
      </c>
      <c r="L5" s="51">
        <v>17</v>
      </c>
      <c r="M5" s="51">
        <v>541</v>
      </c>
      <c r="N5" s="51">
        <v>396</v>
      </c>
      <c r="O5" s="51" t="s">
        <v>3276</v>
      </c>
      <c r="P5" s="79"/>
      <c r="Q5" s="79"/>
    </row>
    <row r="6" spans="1:17">
      <c r="A6" s="51"/>
      <c r="B6" s="56"/>
      <c r="C6" s="51"/>
      <c r="D6" s="11" t="s">
        <v>445</v>
      </c>
      <c r="E6" s="51"/>
      <c r="F6" s="57"/>
      <c r="G6" s="57"/>
      <c r="H6" s="51"/>
      <c r="I6" s="51"/>
      <c r="J6" s="51" t="s">
        <v>2653</v>
      </c>
      <c r="K6" s="51"/>
      <c r="L6" s="51"/>
      <c r="M6" s="51"/>
      <c r="N6" s="51"/>
      <c r="O6" s="51"/>
      <c r="P6" s="79"/>
      <c r="Q6" s="79"/>
    </row>
    <row r="7" spans="1:17">
      <c r="P7" s="78"/>
      <c r="Q7" s="78"/>
    </row>
    <row r="8" spans="1:17">
      <c r="A8" s="51" t="s">
        <v>2922</v>
      </c>
      <c r="B8" s="56" t="s">
        <v>30</v>
      </c>
      <c r="C8" s="51" t="s">
        <v>346</v>
      </c>
      <c r="D8" s="51" t="s">
        <v>1764</v>
      </c>
      <c r="E8" s="51" t="s">
        <v>449</v>
      </c>
      <c r="F8" s="70" t="s">
        <v>1260</v>
      </c>
      <c r="G8" s="70" t="s">
        <v>1261</v>
      </c>
      <c r="H8" s="51" t="s">
        <v>450</v>
      </c>
      <c r="I8" s="56" t="s">
        <v>2545</v>
      </c>
      <c r="J8" s="56" t="s">
        <v>2545</v>
      </c>
      <c r="K8" s="51">
        <v>2299</v>
      </c>
      <c r="L8" s="51">
        <v>21</v>
      </c>
      <c r="M8" s="51">
        <v>635</v>
      </c>
      <c r="N8" s="51">
        <v>482</v>
      </c>
      <c r="O8" s="51" t="s">
        <v>3304</v>
      </c>
      <c r="P8" s="79"/>
      <c r="Q8" s="79"/>
    </row>
    <row r="9" spans="1:17">
      <c r="A9" s="51"/>
      <c r="B9" s="56"/>
      <c r="C9" s="51"/>
      <c r="D9" s="11" t="s">
        <v>448</v>
      </c>
      <c r="E9" s="51"/>
      <c r="F9" s="57"/>
      <c r="G9" s="57"/>
      <c r="H9" s="51"/>
      <c r="I9" s="51"/>
      <c r="J9" s="51" t="s">
        <v>2653</v>
      </c>
      <c r="K9" s="51"/>
      <c r="L9" s="51"/>
      <c r="M9" s="51"/>
      <c r="N9" s="51"/>
      <c r="O9" s="51"/>
      <c r="P9" s="79"/>
      <c r="Q9" s="79"/>
    </row>
    <row r="10" spans="1:17">
      <c r="P10" s="78"/>
      <c r="Q10" s="78"/>
    </row>
    <row r="11" spans="1:17">
      <c r="A11" s="51" t="s">
        <v>2923</v>
      </c>
      <c r="B11" s="56" t="s">
        <v>27</v>
      </c>
      <c r="C11" s="51" t="s">
        <v>347</v>
      </c>
      <c r="D11" s="51" t="s">
        <v>1765</v>
      </c>
      <c r="E11" s="51" t="s">
        <v>2696</v>
      </c>
      <c r="F11" s="70" t="s">
        <v>1262</v>
      </c>
      <c r="G11" s="70" t="s">
        <v>1263</v>
      </c>
      <c r="H11" s="51" t="s">
        <v>451</v>
      </c>
      <c r="I11" s="56" t="s">
        <v>2545</v>
      </c>
      <c r="J11" s="56" t="s">
        <v>2545</v>
      </c>
      <c r="K11" s="51">
        <v>2241</v>
      </c>
      <c r="L11" s="51">
        <v>18</v>
      </c>
      <c r="M11" s="51">
        <v>616</v>
      </c>
      <c r="N11" s="51">
        <v>479</v>
      </c>
      <c r="O11" s="51" t="s">
        <v>3275</v>
      </c>
      <c r="P11" s="98" t="s">
        <v>3165</v>
      </c>
      <c r="Q11" s="98" t="s">
        <v>3219</v>
      </c>
    </row>
    <row r="12" spans="1:17">
      <c r="A12" s="51"/>
      <c r="B12" s="56"/>
      <c r="C12" s="51"/>
      <c r="D12" s="11" t="s">
        <v>3497</v>
      </c>
      <c r="E12" s="51"/>
      <c r="F12" s="57"/>
      <c r="G12" s="57"/>
      <c r="H12" s="51"/>
      <c r="I12" s="51"/>
      <c r="J12" s="51" t="s">
        <v>2653</v>
      </c>
      <c r="K12" s="51"/>
      <c r="L12" s="51"/>
      <c r="M12" s="51"/>
      <c r="N12" s="51"/>
      <c r="O12" s="51"/>
      <c r="P12" s="79"/>
      <c r="Q12" s="79"/>
    </row>
    <row r="13" spans="1:17">
      <c r="P13" s="78"/>
      <c r="Q13" s="78"/>
    </row>
    <row r="14" spans="1:17">
      <c r="A14" s="51" t="s">
        <v>2924</v>
      </c>
      <c r="B14" s="56" t="s">
        <v>27</v>
      </c>
      <c r="C14" s="51" t="s">
        <v>348</v>
      </c>
      <c r="D14" s="51" t="s">
        <v>3502</v>
      </c>
      <c r="E14" s="51" t="s">
        <v>452</v>
      </c>
      <c r="F14" s="70" t="s">
        <v>1264</v>
      </c>
      <c r="G14" s="70" t="s">
        <v>1265</v>
      </c>
      <c r="H14" s="51" t="s">
        <v>453</v>
      </c>
      <c r="I14" s="56" t="s">
        <v>2545</v>
      </c>
      <c r="J14" s="56" t="s">
        <v>2545</v>
      </c>
      <c r="K14" s="51">
        <v>1037</v>
      </c>
      <c r="L14" s="51">
        <v>6</v>
      </c>
      <c r="M14" s="51">
        <v>296</v>
      </c>
      <c r="N14" s="51">
        <v>215</v>
      </c>
      <c r="O14" s="51" t="s">
        <v>3276</v>
      </c>
      <c r="P14" s="79"/>
      <c r="Q14" s="79"/>
    </row>
    <row r="15" spans="1:17">
      <c r="A15" s="51"/>
      <c r="B15" s="56"/>
      <c r="C15" s="51"/>
      <c r="D15" s="11" t="s">
        <v>3499</v>
      </c>
      <c r="E15" s="51"/>
      <c r="F15" s="57"/>
      <c r="G15" s="57"/>
      <c r="H15" s="51"/>
      <c r="I15" s="51" t="s">
        <v>2653</v>
      </c>
      <c r="J15" s="51" t="s">
        <v>2653</v>
      </c>
      <c r="K15" s="51"/>
      <c r="L15" s="51"/>
      <c r="M15" s="51"/>
      <c r="N15" s="51"/>
      <c r="O15" s="51"/>
      <c r="P15" s="79"/>
      <c r="Q15" s="79"/>
    </row>
    <row r="16" spans="1:17">
      <c r="P16" s="78"/>
      <c r="Q16" s="78"/>
    </row>
    <row r="17" spans="1:17">
      <c r="A17" s="51" t="s">
        <v>2925</v>
      </c>
      <c r="B17" s="56" t="s">
        <v>27</v>
      </c>
      <c r="C17" s="51" t="s">
        <v>349</v>
      </c>
      <c r="D17" s="51" t="s">
        <v>3507</v>
      </c>
      <c r="E17" s="51" t="s">
        <v>454</v>
      </c>
      <c r="F17" s="70" t="s">
        <v>1266</v>
      </c>
      <c r="G17" s="70" t="s">
        <v>1267</v>
      </c>
      <c r="H17" s="51" t="s">
        <v>457</v>
      </c>
      <c r="I17" s="56" t="s">
        <v>2545</v>
      </c>
      <c r="J17" s="56" t="s">
        <v>2545</v>
      </c>
      <c r="K17" s="51">
        <v>424</v>
      </c>
      <c r="L17" s="51">
        <v>1</v>
      </c>
      <c r="M17" s="51">
        <v>118</v>
      </c>
      <c r="N17" s="51">
        <v>89</v>
      </c>
      <c r="O17" s="51" t="s">
        <v>3308</v>
      </c>
      <c r="P17" s="79"/>
      <c r="Q17" s="79"/>
    </row>
    <row r="18" spans="1:17">
      <c r="A18" s="51"/>
      <c r="B18" s="56"/>
      <c r="C18" s="51"/>
      <c r="D18" s="11" t="s">
        <v>3503</v>
      </c>
      <c r="E18" s="51" t="s">
        <v>455</v>
      </c>
      <c r="F18" s="70" t="s">
        <v>1268</v>
      </c>
      <c r="G18" s="70" t="s">
        <v>1269</v>
      </c>
      <c r="H18" s="51" t="s">
        <v>458</v>
      </c>
      <c r="I18" s="51"/>
      <c r="J18" s="51" t="s">
        <v>2653</v>
      </c>
      <c r="K18" s="51">
        <v>3611</v>
      </c>
      <c r="L18" s="51">
        <v>30</v>
      </c>
      <c r="M18" s="51">
        <v>991</v>
      </c>
      <c r="N18" s="51">
        <v>761</v>
      </c>
      <c r="O18" s="51"/>
      <c r="P18" s="79"/>
      <c r="Q18" s="79"/>
    </row>
    <row r="19" spans="1:17">
      <c r="A19" s="51"/>
      <c r="B19" s="56"/>
      <c r="C19" s="51"/>
      <c r="D19" s="51"/>
      <c r="E19" s="51" t="s">
        <v>456</v>
      </c>
      <c r="F19" s="51"/>
      <c r="G19" s="51"/>
      <c r="H19" s="51" t="s">
        <v>459</v>
      </c>
      <c r="I19" s="51"/>
      <c r="J19" s="51"/>
      <c r="K19" s="51"/>
      <c r="L19" s="51"/>
      <c r="M19" s="51"/>
      <c r="N19" s="51"/>
      <c r="O19" s="51"/>
      <c r="P19" s="79"/>
      <c r="Q19" s="79"/>
    </row>
    <row r="20" spans="1:17">
      <c r="P20" s="78"/>
      <c r="Q20" s="78"/>
    </row>
    <row r="21" spans="1:17">
      <c r="A21" s="51" t="s">
        <v>2926</v>
      </c>
      <c r="B21" s="56" t="s">
        <v>27</v>
      </c>
      <c r="C21" s="51" t="s">
        <v>350</v>
      </c>
      <c r="D21" s="51" t="s">
        <v>3508</v>
      </c>
      <c r="E21" s="51" t="s">
        <v>460</v>
      </c>
      <c r="F21" s="70" t="s">
        <v>1270</v>
      </c>
      <c r="G21" s="70" t="s">
        <v>1271</v>
      </c>
      <c r="H21" s="51" t="s">
        <v>461</v>
      </c>
      <c r="I21" s="56" t="s">
        <v>2545</v>
      </c>
      <c r="J21" s="56" t="s">
        <v>2545</v>
      </c>
      <c r="K21" s="51">
        <v>1587</v>
      </c>
      <c r="L21" s="51">
        <v>17</v>
      </c>
      <c r="M21" s="51">
        <v>431</v>
      </c>
      <c r="N21" s="51">
        <v>341</v>
      </c>
      <c r="O21" s="51" t="s">
        <v>3275</v>
      </c>
      <c r="P21" s="79"/>
      <c r="Q21" s="79"/>
    </row>
    <row r="22" spans="1:17">
      <c r="A22" s="51"/>
      <c r="B22" s="56"/>
      <c r="C22" s="51"/>
      <c r="D22" s="11" t="s">
        <v>3504</v>
      </c>
      <c r="E22" s="51"/>
      <c r="F22" s="57"/>
      <c r="G22" s="57"/>
      <c r="H22" s="51"/>
      <c r="I22" s="51"/>
      <c r="J22" s="51" t="s">
        <v>2653</v>
      </c>
      <c r="K22" s="51"/>
      <c r="L22" s="51"/>
      <c r="M22" s="51"/>
      <c r="N22" s="51"/>
      <c r="O22" s="51"/>
      <c r="P22" s="79"/>
      <c r="Q22" s="79"/>
    </row>
    <row r="23" spans="1:17">
      <c r="P23" s="78"/>
      <c r="Q23" s="78"/>
    </row>
    <row r="24" spans="1:17">
      <c r="A24" s="51" t="s">
        <v>2927</v>
      </c>
      <c r="B24" s="56" t="s">
        <v>27</v>
      </c>
      <c r="C24" s="51" t="s">
        <v>754</v>
      </c>
      <c r="D24" s="51" t="s">
        <v>1766</v>
      </c>
      <c r="E24" s="51" t="s">
        <v>756</v>
      </c>
      <c r="F24" s="70" t="s">
        <v>1272</v>
      </c>
      <c r="G24" s="70" t="s">
        <v>1273</v>
      </c>
      <c r="H24" s="51" t="s">
        <v>753</v>
      </c>
      <c r="I24" s="56" t="s">
        <v>2545</v>
      </c>
      <c r="J24" s="56" t="s">
        <v>2545</v>
      </c>
      <c r="K24" s="51">
        <v>1864</v>
      </c>
      <c r="L24" s="51">
        <v>16</v>
      </c>
      <c r="M24" s="51">
        <v>494</v>
      </c>
      <c r="N24" s="51">
        <v>378</v>
      </c>
      <c r="O24" s="51" t="s">
        <v>3309</v>
      </c>
      <c r="P24" s="79"/>
      <c r="Q24" s="79"/>
    </row>
    <row r="25" spans="1:17">
      <c r="A25" s="51"/>
      <c r="B25" s="56"/>
      <c r="C25" s="51"/>
      <c r="D25" s="11" t="s">
        <v>755</v>
      </c>
      <c r="E25" s="51" t="s">
        <v>757</v>
      </c>
      <c r="F25" s="70" t="s">
        <v>1274</v>
      </c>
      <c r="G25" s="70" t="s">
        <v>1275</v>
      </c>
      <c r="H25" s="51" t="s">
        <v>758</v>
      </c>
      <c r="I25" s="51"/>
      <c r="J25" s="51"/>
      <c r="K25" s="51">
        <v>802</v>
      </c>
      <c r="L25" s="51">
        <v>7</v>
      </c>
      <c r="M25" s="51">
        <v>225</v>
      </c>
      <c r="N25" s="51">
        <v>173</v>
      </c>
      <c r="O25" s="51"/>
      <c r="P25" s="79"/>
      <c r="Q25" s="79"/>
    </row>
    <row r="26" spans="1:17">
      <c r="P26" s="78"/>
      <c r="Q26" s="78"/>
    </row>
    <row r="27" spans="1:17">
      <c r="A27" s="51" t="s">
        <v>2928</v>
      </c>
      <c r="B27" s="56" t="s">
        <v>30</v>
      </c>
      <c r="C27" s="51" t="s">
        <v>351</v>
      </c>
      <c r="D27" s="51" t="s">
        <v>1767</v>
      </c>
      <c r="E27" s="51" t="s">
        <v>760</v>
      </c>
      <c r="F27" s="70" t="s">
        <v>1276</v>
      </c>
      <c r="G27" s="70" t="s">
        <v>1277</v>
      </c>
      <c r="H27" s="51" t="s">
        <v>759</v>
      </c>
      <c r="I27" s="56" t="s">
        <v>2545</v>
      </c>
      <c r="J27" s="56" t="s">
        <v>2545</v>
      </c>
      <c r="K27" s="51">
        <v>1212</v>
      </c>
      <c r="L27" s="51">
        <v>9</v>
      </c>
      <c r="M27" s="51">
        <v>337</v>
      </c>
      <c r="N27" s="51">
        <v>243</v>
      </c>
      <c r="O27" s="51" t="s">
        <v>3275</v>
      </c>
      <c r="P27" s="98" t="s">
        <v>3166</v>
      </c>
      <c r="Q27" s="98" t="s">
        <v>3220</v>
      </c>
    </row>
    <row r="28" spans="1:17">
      <c r="A28" s="51"/>
      <c r="B28" s="56"/>
      <c r="C28" s="51"/>
      <c r="D28" s="11" t="s">
        <v>462</v>
      </c>
      <c r="E28" s="51"/>
      <c r="F28" s="57"/>
      <c r="G28" s="57"/>
      <c r="H28" s="51"/>
      <c r="I28" s="51" t="s">
        <v>2653</v>
      </c>
      <c r="J28" s="51" t="s">
        <v>2653</v>
      </c>
      <c r="K28" s="51"/>
      <c r="L28" s="51"/>
      <c r="M28" s="51"/>
      <c r="N28" s="51"/>
      <c r="O28" s="51"/>
      <c r="P28" s="79"/>
      <c r="Q28" s="79"/>
    </row>
    <row r="29" spans="1:17">
      <c r="P29" s="78"/>
      <c r="Q29" s="78"/>
    </row>
    <row r="30" spans="1:17">
      <c r="A30" s="51" t="s">
        <v>2929</v>
      </c>
      <c r="B30" s="56" t="s">
        <v>27</v>
      </c>
      <c r="C30" s="51" t="s">
        <v>352</v>
      </c>
      <c r="D30" s="51" t="s">
        <v>1768</v>
      </c>
      <c r="E30" s="51" t="s">
        <v>463</v>
      </c>
      <c r="F30" s="70" t="s">
        <v>1278</v>
      </c>
      <c r="G30" s="70" t="s">
        <v>1279</v>
      </c>
      <c r="H30" s="51" t="s">
        <v>464</v>
      </c>
      <c r="I30" s="56" t="s">
        <v>2545</v>
      </c>
      <c r="J30" s="56" t="s">
        <v>2545</v>
      </c>
      <c r="K30" s="51">
        <v>2152</v>
      </c>
      <c r="L30" s="51">
        <v>14</v>
      </c>
      <c r="M30" s="51">
        <v>619</v>
      </c>
      <c r="N30" s="51">
        <v>431</v>
      </c>
      <c r="O30" s="51" t="s">
        <v>3277</v>
      </c>
      <c r="P30" s="79"/>
      <c r="Q30" s="79"/>
    </row>
    <row r="31" spans="1:17">
      <c r="A31" s="51"/>
      <c r="B31" s="56"/>
      <c r="C31" s="51"/>
      <c r="D31" s="11" t="s">
        <v>465</v>
      </c>
      <c r="E31" s="51"/>
      <c r="F31" s="57"/>
      <c r="G31" s="57"/>
      <c r="H31" s="51"/>
      <c r="I31" s="51"/>
      <c r="J31" s="51" t="s">
        <v>2653</v>
      </c>
      <c r="K31" s="51"/>
      <c r="L31" s="51"/>
      <c r="M31" s="51"/>
      <c r="N31" s="51"/>
      <c r="O31" s="51"/>
      <c r="P31" s="79"/>
      <c r="Q31" s="79"/>
    </row>
    <row r="32" spans="1:17">
      <c r="P32" s="78"/>
      <c r="Q32" s="78"/>
    </row>
    <row r="33" spans="1:17">
      <c r="A33" s="51" t="s">
        <v>2930</v>
      </c>
      <c r="B33" s="56" t="s">
        <v>27</v>
      </c>
      <c r="C33" s="51" t="s">
        <v>353</v>
      </c>
      <c r="D33" s="51" t="s">
        <v>3509</v>
      </c>
      <c r="E33" s="51" t="s">
        <v>763</v>
      </c>
      <c r="F33" s="70" t="s">
        <v>1280</v>
      </c>
      <c r="G33" s="70" t="s">
        <v>1281</v>
      </c>
      <c r="H33" s="51" t="s">
        <v>762</v>
      </c>
      <c r="I33" s="56" t="s">
        <v>2545</v>
      </c>
      <c r="J33" s="56" t="s">
        <v>2545</v>
      </c>
      <c r="K33" s="51">
        <v>2471</v>
      </c>
      <c r="L33" s="51">
        <v>11</v>
      </c>
      <c r="M33" s="51">
        <v>692</v>
      </c>
      <c r="N33" s="51">
        <v>518</v>
      </c>
      <c r="O33" s="51" t="s">
        <v>3277</v>
      </c>
      <c r="P33" s="79"/>
      <c r="Q33" s="79"/>
    </row>
    <row r="34" spans="1:17">
      <c r="A34" s="51"/>
      <c r="B34" s="56"/>
      <c r="C34" s="51"/>
      <c r="D34" s="11" t="s">
        <v>3511</v>
      </c>
      <c r="E34" s="51"/>
      <c r="F34" s="57"/>
      <c r="G34" s="57"/>
      <c r="H34" s="51"/>
      <c r="I34" s="51" t="s">
        <v>2653</v>
      </c>
      <c r="J34" s="51" t="s">
        <v>2653</v>
      </c>
      <c r="K34" s="51"/>
      <c r="L34" s="51"/>
      <c r="M34" s="51"/>
      <c r="N34" s="51"/>
      <c r="O34" s="51"/>
      <c r="P34" s="79"/>
      <c r="Q34" s="79"/>
    </row>
    <row r="35" spans="1:17">
      <c r="P35" s="78"/>
      <c r="Q35" s="78"/>
    </row>
    <row r="36" spans="1:17">
      <c r="A36" s="51" t="s">
        <v>2931</v>
      </c>
      <c r="B36" s="56" t="s">
        <v>30</v>
      </c>
      <c r="C36" s="51" t="s">
        <v>761</v>
      </c>
      <c r="D36" s="51" t="s">
        <v>3510</v>
      </c>
      <c r="E36" s="51" t="s">
        <v>763</v>
      </c>
      <c r="F36" s="70" t="s">
        <v>1280</v>
      </c>
      <c r="G36" s="70" t="s">
        <v>1281</v>
      </c>
      <c r="H36" s="51" t="s">
        <v>762</v>
      </c>
      <c r="I36" s="56" t="s">
        <v>2545</v>
      </c>
      <c r="J36" s="56" t="s">
        <v>2545</v>
      </c>
      <c r="K36" s="51">
        <v>2471</v>
      </c>
      <c r="L36" s="51">
        <v>11</v>
      </c>
      <c r="M36" s="51">
        <v>692</v>
      </c>
      <c r="N36" s="51">
        <v>518</v>
      </c>
      <c r="O36" s="51" t="s">
        <v>3280</v>
      </c>
      <c r="P36" s="79"/>
      <c r="Q36" s="79"/>
    </row>
    <row r="37" spans="1:17">
      <c r="A37" s="51"/>
      <c r="B37" s="56"/>
      <c r="C37" s="51"/>
      <c r="D37" s="11" t="s">
        <v>3512</v>
      </c>
      <c r="E37" s="51"/>
      <c r="F37" s="57"/>
      <c r="G37" s="57"/>
      <c r="H37" s="51"/>
      <c r="I37" s="51"/>
      <c r="J37" s="51" t="s">
        <v>2653</v>
      </c>
      <c r="K37" s="51"/>
      <c r="L37" s="51"/>
      <c r="M37" s="51"/>
      <c r="N37" s="51"/>
      <c r="O37" s="51"/>
      <c r="P37" s="79"/>
      <c r="Q37" s="79"/>
    </row>
    <row r="38" spans="1:17">
      <c r="O38" s="62"/>
      <c r="P38" s="78"/>
      <c r="Q38" s="78"/>
    </row>
    <row r="39" spans="1:17">
      <c r="A39" s="51" t="s">
        <v>2932</v>
      </c>
      <c r="B39" s="56" t="s">
        <v>30</v>
      </c>
      <c r="C39" s="51" t="s">
        <v>354</v>
      </c>
      <c r="D39" s="51" t="s">
        <v>468</v>
      </c>
      <c r="E39" s="51" t="s">
        <v>466</v>
      </c>
      <c r="F39" s="70" t="s">
        <v>1282</v>
      </c>
      <c r="G39" s="70" t="s">
        <v>1195</v>
      </c>
      <c r="H39" s="51" t="s">
        <v>467</v>
      </c>
      <c r="I39" s="56" t="s">
        <v>2545</v>
      </c>
      <c r="J39" s="56" t="s">
        <v>2545</v>
      </c>
      <c r="K39" s="51">
        <v>1790</v>
      </c>
      <c r="L39" s="51">
        <v>22</v>
      </c>
      <c r="M39" s="51">
        <v>502</v>
      </c>
      <c r="N39" s="51">
        <v>387</v>
      </c>
      <c r="O39" s="51" t="s">
        <v>3284</v>
      </c>
      <c r="P39" s="79"/>
      <c r="Q39" s="79"/>
    </row>
    <row r="40" spans="1:17">
      <c r="A40" s="51"/>
      <c r="B40" s="56"/>
      <c r="C40" s="51"/>
      <c r="D40" s="11" t="s">
        <v>468</v>
      </c>
      <c r="E40" s="51"/>
      <c r="F40" s="57"/>
      <c r="G40" s="57"/>
      <c r="H40" s="51"/>
      <c r="I40" s="51" t="s">
        <v>2653</v>
      </c>
      <c r="J40" s="51" t="s">
        <v>2653</v>
      </c>
      <c r="K40" s="51"/>
      <c r="L40" s="51"/>
      <c r="M40" s="51"/>
      <c r="N40" s="51"/>
      <c r="O40" s="51"/>
      <c r="P40" s="79"/>
      <c r="Q40" s="79"/>
    </row>
    <row r="41" spans="1:17">
      <c r="P41" s="78"/>
      <c r="Q41" s="78"/>
    </row>
    <row r="42" spans="1:17">
      <c r="A42" s="51" t="s">
        <v>2933</v>
      </c>
      <c r="B42" s="56" t="s">
        <v>27</v>
      </c>
      <c r="C42" s="51" t="s">
        <v>355</v>
      </c>
      <c r="D42" s="51" t="s">
        <v>1769</v>
      </c>
      <c r="E42" s="51" t="s">
        <v>469</v>
      </c>
      <c r="F42" s="70" t="s">
        <v>1283</v>
      </c>
      <c r="G42" s="70" t="s">
        <v>1213</v>
      </c>
      <c r="H42" s="51" t="s">
        <v>470</v>
      </c>
      <c r="I42" s="56" t="s">
        <v>2545</v>
      </c>
      <c r="J42" s="56" t="s">
        <v>2545</v>
      </c>
      <c r="K42" s="51">
        <v>2700</v>
      </c>
      <c r="L42" s="51">
        <v>15</v>
      </c>
      <c r="M42" s="51">
        <v>747</v>
      </c>
      <c r="N42" s="51">
        <v>535</v>
      </c>
      <c r="O42" s="51" t="s">
        <v>3275</v>
      </c>
      <c r="P42" s="79"/>
      <c r="Q42" s="79"/>
    </row>
    <row r="43" spans="1:17">
      <c r="A43" s="51"/>
      <c r="B43" s="56"/>
      <c r="C43" s="51"/>
      <c r="D43" s="11" t="s">
        <v>471</v>
      </c>
      <c r="E43" s="51"/>
      <c r="F43" s="57"/>
      <c r="G43" s="57"/>
      <c r="H43" s="51"/>
      <c r="I43" s="51" t="s">
        <v>2653</v>
      </c>
      <c r="J43" s="51" t="s">
        <v>2653</v>
      </c>
      <c r="K43" s="51"/>
      <c r="L43" s="51"/>
      <c r="M43" s="51"/>
      <c r="N43" s="51"/>
      <c r="O43" s="51"/>
      <c r="P43" s="79"/>
      <c r="Q43" s="79"/>
    </row>
    <row r="44" spans="1:17">
      <c r="P44" s="78"/>
      <c r="Q44" s="78"/>
    </row>
    <row r="45" spans="1:17">
      <c r="A45" s="51" t="s">
        <v>2934</v>
      </c>
      <c r="B45" s="56" t="s">
        <v>27</v>
      </c>
      <c r="C45" s="51" t="s">
        <v>356</v>
      </c>
      <c r="D45" s="51" t="s">
        <v>472</v>
      </c>
      <c r="E45" s="51" t="s">
        <v>473</v>
      </c>
      <c r="F45" s="70" t="s">
        <v>1284</v>
      </c>
      <c r="G45" s="70" t="s">
        <v>1285</v>
      </c>
      <c r="H45" s="51" t="s">
        <v>474</v>
      </c>
      <c r="I45" s="56" t="s">
        <v>2545</v>
      </c>
      <c r="J45" s="56" t="s">
        <v>2545</v>
      </c>
      <c r="K45" s="51">
        <v>939</v>
      </c>
      <c r="L45" s="51">
        <v>2</v>
      </c>
      <c r="M45" s="51">
        <v>262</v>
      </c>
      <c r="N45" s="51">
        <v>191</v>
      </c>
      <c r="O45" s="51" t="s">
        <v>3277</v>
      </c>
      <c r="P45" s="79"/>
      <c r="Q45" s="79"/>
    </row>
    <row r="46" spans="1:17">
      <c r="A46" s="51"/>
      <c r="B46" s="56"/>
      <c r="C46" s="51"/>
      <c r="D46" s="11" t="s">
        <v>472</v>
      </c>
      <c r="E46" s="51"/>
      <c r="F46" s="57"/>
      <c r="G46" s="57"/>
      <c r="H46" s="51"/>
      <c r="I46" s="51" t="s">
        <v>2653</v>
      </c>
      <c r="J46" s="51" t="s">
        <v>2653</v>
      </c>
      <c r="K46" s="51"/>
      <c r="L46" s="51"/>
      <c r="M46" s="51"/>
      <c r="N46" s="51"/>
      <c r="O46" s="51"/>
      <c r="P46" s="79"/>
      <c r="Q46" s="79"/>
    </row>
    <row r="47" spans="1:17">
      <c r="P47" s="78"/>
      <c r="Q47" s="78"/>
    </row>
    <row r="48" spans="1:17">
      <c r="A48" s="51" t="s">
        <v>2935</v>
      </c>
      <c r="B48" s="56" t="s">
        <v>27</v>
      </c>
      <c r="C48" s="51" t="s">
        <v>357</v>
      </c>
      <c r="D48" s="51" t="s">
        <v>475</v>
      </c>
      <c r="E48" s="51" t="s">
        <v>476</v>
      </c>
      <c r="F48" s="70" t="s">
        <v>1286</v>
      </c>
      <c r="G48" s="70" t="s">
        <v>1287</v>
      </c>
      <c r="H48" s="51" t="s">
        <v>477</v>
      </c>
      <c r="I48" s="56" t="s">
        <v>2545</v>
      </c>
      <c r="J48" s="51" t="s">
        <v>2673</v>
      </c>
      <c r="K48" s="51">
        <v>759</v>
      </c>
      <c r="L48" s="51">
        <v>4</v>
      </c>
      <c r="M48" s="51">
        <v>209</v>
      </c>
      <c r="N48" s="51">
        <v>150</v>
      </c>
      <c r="O48" s="51" t="s">
        <v>3277</v>
      </c>
      <c r="P48" s="79"/>
      <c r="Q48" s="79"/>
    </row>
    <row r="49" spans="1:17">
      <c r="A49" s="51"/>
      <c r="B49" s="56"/>
      <c r="C49" s="51"/>
      <c r="D49" s="11" t="s">
        <v>475</v>
      </c>
      <c r="E49" s="51"/>
      <c r="F49" s="57"/>
      <c r="G49" s="57"/>
      <c r="H49" s="51"/>
      <c r="I49" s="51" t="s">
        <v>2653</v>
      </c>
      <c r="J49" s="51" t="s">
        <v>2653</v>
      </c>
      <c r="K49" s="51"/>
      <c r="L49" s="51"/>
      <c r="M49" s="51"/>
      <c r="N49" s="51"/>
      <c r="O49" s="51"/>
      <c r="P49" s="79"/>
      <c r="Q49" s="79"/>
    </row>
    <row r="50" spans="1:17">
      <c r="P50" s="78"/>
      <c r="Q50" s="78"/>
    </row>
    <row r="51" spans="1:17">
      <c r="A51" s="51" t="s">
        <v>2936</v>
      </c>
      <c r="B51" s="56" t="s">
        <v>30</v>
      </c>
      <c r="C51" s="51" t="s">
        <v>358</v>
      </c>
      <c r="D51" s="51" t="s">
        <v>1770</v>
      </c>
      <c r="E51" s="51" t="s">
        <v>765</v>
      </c>
      <c r="F51" s="70" t="s">
        <v>1288</v>
      </c>
      <c r="G51" s="70" t="s">
        <v>1289</v>
      </c>
      <c r="H51" s="51" t="s">
        <v>766</v>
      </c>
      <c r="I51" s="56" t="s">
        <v>2545</v>
      </c>
      <c r="J51" s="56" t="s">
        <v>2545</v>
      </c>
      <c r="K51" s="51">
        <v>928</v>
      </c>
      <c r="L51" s="51">
        <v>7</v>
      </c>
      <c r="M51" s="51">
        <v>260</v>
      </c>
      <c r="N51" s="51">
        <v>194</v>
      </c>
      <c r="O51" s="51" t="s">
        <v>3275</v>
      </c>
      <c r="P51" s="98" t="s">
        <v>3167</v>
      </c>
      <c r="Q51" s="98" t="s">
        <v>3221</v>
      </c>
    </row>
    <row r="52" spans="1:17">
      <c r="A52" s="51"/>
      <c r="B52" s="56"/>
      <c r="C52" s="51"/>
      <c r="D52" s="11" t="s">
        <v>764</v>
      </c>
      <c r="E52" s="51" t="s">
        <v>774</v>
      </c>
      <c r="F52" s="70" t="s">
        <v>1290</v>
      </c>
      <c r="G52" s="70" t="s">
        <v>1219</v>
      </c>
      <c r="H52" s="51" t="s">
        <v>773</v>
      </c>
      <c r="I52" s="51"/>
      <c r="J52" s="51" t="s">
        <v>2653</v>
      </c>
      <c r="K52" s="51">
        <v>1811</v>
      </c>
      <c r="L52" s="51">
        <v>10</v>
      </c>
      <c r="M52" s="51">
        <v>483</v>
      </c>
      <c r="N52" s="51">
        <v>361</v>
      </c>
      <c r="O52" s="51"/>
      <c r="P52" s="79"/>
      <c r="Q52" s="79"/>
    </row>
    <row r="53" spans="1:17">
      <c r="P53" s="78"/>
      <c r="Q53" s="78"/>
    </row>
    <row r="54" spans="1:17">
      <c r="A54" s="51" t="s">
        <v>2937</v>
      </c>
      <c r="B54" s="56" t="s">
        <v>30</v>
      </c>
      <c r="C54" s="51" t="s">
        <v>359</v>
      </c>
      <c r="D54" s="51" t="s">
        <v>1771</v>
      </c>
      <c r="E54" s="51" t="s">
        <v>767</v>
      </c>
      <c r="F54" s="70" t="s">
        <v>1291</v>
      </c>
      <c r="G54" s="70" t="s">
        <v>1292</v>
      </c>
      <c r="H54" s="51" t="s">
        <v>768</v>
      </c>
      <c r="I54" s="56" t="s">
        <v>2545</v>
      </c>
      <c r="J54" s="56" t="s">
        <v>2545</v>
      </c>
      <c r="K54" s="51">
        <v>3764</v>
      </c>
      <c r="L54" s="51">
        <v>28</v>
      </c>
      <c r="M54" s="51">
        <v>1084</v>
      </c>
      <c r="N54" s="51">
        <v>757</v>
      </c>
      <c r="O54" s="51" t="s">
        <v>3284</v>
      </c>
      <c r="P54" s="79"/>
      <c r="Q54" s="79"/>
    </row>
    <row r="55" spans="1:17">
      <c r="A55" s="51"/>
      <c r="B55" s="56"/>
      <c r="C55" s="51"/>
      <c r="D55" s="11" t="s">
        <v>478</v>
      </c>
      <c r="E55" s="51"/>
      <c r="F55" s="57"/>
      <c r="G55" s="57"/>
      <c r="H55" s="51"/>
      <c r="I55" s="51" t="s">
        <v>2653</v>
      </c>
      <c r="J55" s="51" t="s">
        <v>2697</v>
      </c>
      <c r="K55" s="51"/>
      <c r="L55" s="51"/>
      <c r="M55" s="51"/>
      <c r="N55" s="51"/>
      <c r="O55" s="51"/>
      <c r="P55" s="79"/>
      <c r="Q55" s="79"/>
    </row>
    <row r="56" spans="1:17">
      <c r="P56" s="78"/>
      <c r="Q56" s="78"/>
    </row>
    <row r="57" spans="1:17">
      <c r="A57" s="51" t="s">
        <v>2938</v>
      </c>
      <c r="B57" s="56" t="s">
        <v>27</v>
      </c>
      <c r="C57" s="51" t="s">
        <v>356</v>
      </c>
      <c r="D57" s="51" t="s">
        <v>769</v>
      </c>
      <c r="E57" s="51" t="s">
        <v>770</v>
      </c>
      <c r="F57" s="70" t="s">
        <v>1284</v>
      </c>
      <c r="G57" s="70" t="s">
        <v>1285</v>
      </c>
      <c r="H57" s="51" t="s">
        <v>474</v>
      </c>
      <c r="I57" s="56" t="s">
        <v>2545</v>
      </c>
      <c r="J57" s="56" t="s">
        <v>2545</v>
      </c>
      <c r="K57" s="51">
        <v>939</v>
      </c>
      <c r="L57" s="51">
        <v>2</v>
      </c>
      <c r="M57" s="51">
        <v>262</v>
      </c>
      <c r="N57" s="51">
        <v>191</v>
      </c>
      <c r="O57" s="51" t="s">
        <v>3277</v>
      </c>
      <c r="P57" s="79"/>
      <c r="Q57" s="79"/>
    </row>
    <row r="58" spans="1:17">
      <c r="A58" s="51"/>
      <c r="B58" s="56"/>
      <c r="C58" s="51"/>
      <c r="D58" s="11" t="s">
        <v>769</v>
      </c>
      <c r="E58" s="51"/>
      <c r="F58" s="51"/>
      <c r="G58" s="51"/>
      <c r="H58" s="51"/>
      <c r="I58" s="51" t="s">
        <v>2653</v>
      </c>
      <c r="J58" s="51" t="s">
        <v>2653</v>
      </c>
      <c r="K58" s="51"/>
      <c r="L58" s="51"/>
      <c r="M58" s="51"/>
      <c r="N58" s="51"/>
      <c r="O58" s="51"/>
      <c r="P58" s="79"/>
      <c r="Q58" s="79"/>
    </row>
    <row r="59" spans="1:17">
      <c r="P59" s="78"/>
      <c r="Q59" s="78"/>
    </row>
    <row r="60" spans="1:17">
      <c r="A60" s="51" t="s">
        <v>2939</v>
      </c>
      <c r="B60" s="56" t="s">
        <v>27</v>
      </c>
      <c r="C60" s="51" t="s">
        <v>357</v>
      </c>
      <c r="D60" s="51" t="s">
        <v>771</v>
      </c>
      <c r="E60" s="51" t="s">
        <v>476</v>
      </c>
      <c r="F60" s="70" t="s">
        <v>1286</v>
      </c>
      <c r="G60" s="70" t="s">
        <v>1287</v>
      </c>
      <c r="H60" s="51" t="s">
        <v>477</v>
      </c>
      <c r="I60" s="56" t="s">
        <v>2545</v>
      </c>
      <c r="J60" s="51" t="s">
        <v>2673</v>
      </c>
      <c r="K60" s="51">
        <v>759</v>
      </c>
      <c r="L60" s="51">
        <v>4</v>
      </c>
      <c r="M60" s="51">
        <v>209</v>
      </c>
      <c r="N60" s="51">
        <v>150</v>
      </c>
      <c r="O60" s="51" t="s">
        <v>3277</v>
      </c>
      <c r="P60" s="79"/>
      <c r="Q60" s="79"/>
    </row>
    <row r="61" spans="1:17">
      <c r="A61" s="51"/>
      <c r="B61" s="56"/>
      <c r="C61" s="51"/>
      <c r="D61" s="11" t="s">
        <v>771</v>
      </c>
      <c r="E61" s="51"/>
      <c r="F61" s="57"/>
      <c r="G61" s="57"/>
      <c r="H61" s="51"/>
      <c r="I61" s="51" t="s">
        <v>2653</v>
      </c>
      <c r="J61" s="51" t="s">
        <v>2653</v>
      </c>
      <c r="K61" s="51"/>
      <c r="L61" s="51"/>
      <c r="M61" s="51"/>
      <c r="N61" s="51"/>
      <c r="O61" s="51"/>
      <c r="P61" s="79"/>
      <c r="Q61" s="79"/>
    </row>
    <row r="62" spans="1:17">
      <c r="P62" s="78"/>
      <c r="Q62" s="78"/>
    </row>
    <row r="63" spans="1:17">
      <c r="A63" s="51" t="s">
        <v>2940</v>
      </c>
      <c r="B63" s="56" t="s">
        <v>30</v>
      </c>
      <c r="C63" s="51" t="s">
        <v>358</v>
      </c>
      <c r="D63" s="51" t="s">
        <v>1772</v>
      </c>
      <c r="E63" s="51" t="s">
        <v>765</v>
      </c>
      <c r="F63" s="70" t="s">
        <v>1288</v>
      </c>
      <c r="G63" s="70" t="s">
        <v>1289</v>
      </c>
      <c r="H63" s="51" t="s">
        <v>766</v>
      </c>
      <c r="I63" s="56" t="s">
        <v>2545</v>
      </c>
      <c r="J63" s="56" t="s">
        <v>2545</v>
      </c>
      <c r="K63" s="51">
        <v>928</v>
      </c>
      <c r="L63" s="51">
        <v>7</v>
      </c>
      <c r="M63" s="51">
        <v>260</v>
      </c>
      <c r="N63" s="51">
        <v>194</v>
      </c>
      <c r="O63" s="51" t="s">
        <v>3275</v>
      </c>
      <c r="P63" s="98" t="s">
        <v>3168</v>
      </c>
      <c r="Q63" s="98" t="s">
        <v>3222</v>
      </c>
    </row>
    <row r="64" spans="1:17">
      <c r="A64" s="51"/>
      <c r="B64" s="56"/>
      <c r="C64" s="51"/>
      <c r="D64" s="11" t="s">
        <v>772</v>
      </c>
      <c r="E64" s="51" t="s">
        <v>774</v>
      </c>
      <c r="F64" s="70" t="s">
        <v>1290</v>
      </c>
      <c r="G64" s="70" t="s">
        <v>1219</v>
      </c>
      <c r="H64" s="51" t="s">
        <v>773</v>
      </c>
      <c r="I64" s="51"/>
      <c r="J64" s="51" t="s">
        <v>2653</v>
      </c>
      <c r="K64" s="51">
        <v>1811</v>
      </c>
      <c r="L64" s="51">
        <v>10</v>
      </c>
      <c r="M64" s="51">
        <v>483</v>
      </c>
      <c r="N64" s="51">
        <v>361</v>
      </c>
      <c r="O64" s="51"/>
      <c r="P64" s="79"/>
      <c r="Q64" s="79"/>
    </row>
    <row r="65" spans="1:17">
      <c r="P65" s="78"/>
      <c r="Q65" s="78"/>
    </row>
    <row r="66" spans="1:17">
      <c r="A66" s="51" t="s">
        <v>2941</v>
      </c>
      <c r="B66" s="56" t="s">
        <v>27</v>
      </c>
      <c r="C66" s="51" t="s">
        <v>360</v>
      </c>
      <c r="D66" s="51" t="s">
        <v>1773</v>
      </c>
      <c r="E66" s="51" t="s">
        <v>776</v>
      </c>
      <c r="F66" s="70" t="s">
        <v>1540</v>
      </c>
      <c r="G66" s="70" t="s">
        <v>1541</v>
      </c>
      <c r="H66" s="51" t="s">
        <v>777</v>
      </c>
      <c r="I66" s="56" t="s">
        <v>2545</v>
      </c>
      <c r="J66" s="56" t="s">
        <v>2545</v>
      </c>
      <c r="K66" s="51">
        <v>2166</v>
      </c>
      <c r="L66" s="51">
        <v>13</v>
      </c>
      <c r="M66" s="51">
        <v>609</v>
      </c>
      <c r="N66" s="51">
        <v>447</v>
      </c>
      <c r="O66" s="51" t="s">
        <v>3275</v>
      </c>
      <c r="P66" s="98" t="s">
        <v>3169</v>
      </c>
      <c r="Q66" s="98" t="s">
        <v>3223</v>
      </c>
    </row>
    <row r="67" spans="1:17">
      <c r="A67" s="51"/>
      <c r="B67" s="56"/>
      <c r="C67" s="51"/>
      <c r="D67" s="11" t="s">
        <v>775</v>
      </c>
      <c r="E67" s="51"/>
      <c r="F67" s="57"/>
      <c r="G67" s="57"/>
      <c r="H67" s="51"/>
      <c r="I67" s="51"/>
      <c r="J67" s="51" t="s">
        <v>2653</v>
      </c>
      <c r="K67" s="51"/>
      <c r="L67" s="51"/>
      <c r="M67" s="51"/>
      <c r="N67" s="51"/>
      <c r="O67" s="51"/>
      <c r="P67" s="79"/>
      <c r="Q67" s="79"/>
    </row>
    <row r="68" spans="1:17">
      <c r="P68" s="78"/>
      <c r="Q68" s="78"/>
    </row>
    <row r="69" spans="1:17">
      <c r="A69" s="51" t="s">
        <v>2942</v>
      </c>
      <c r="B69" s="56" t="s">
        <v>27</v>
      </c>
      <c r="C69" s="51" t="s">
        <v>352</v>
      </c>
      <c r="D69" s="51" t="s">
        <v>1774</v>
      </c>
      <c r="E69" s="51" t="s">
        <v>463</v>
      </c>
      <c r="F69" s="70" t="s">
        <v>1278</v>
      </c>
      <c r="G69" s="70" t="s">
        <v>1279</v>
      </c>
      <c r="H69" s="51" t="s">
        <v>464</v>
      </c>
      <c r="I69" s="56" t="s">
        <v>2545</v>
      </c>
      <c r="J69" s="56" t="s">
        <v>2545</v>
      </c>
      <c r="K69" s="51">
        <v>2152</v>
      </c>
      <c r="L69" s="51">
        <v>14</v>
      </c>
      <c r="M69" s="51">
        <v>619</v>
      </c>
      <c r="N69" s="51">
        <v>431</v>
      </c>
      <c r="O69" s="51" t="s">
        <v>3277</v>
      </c>
      <c r="P69" s="79"/>
      <c r="Q69" s="79"/>
    </row>
    <row r="70" spans="1:17">
      <c r="A70" s="51"/>
      <c r="B70" s="56"/>
      <c r="C70" s="51"/>
      <c r="D70" s="11" t="s">
        <v>778</v>
      </c>
      <c r="E70" s="51"/>
      <c r="F70" s="57"/>
      <c r="G70" s="57"/>
      <c r="H70" s="51"/>
      <c r="I70" s="51"/>
      <c r="J70" s="51" t="s">
        <v>2653</v>
      </c>
      <c r="K70" s="51"/>
      <c r="L70" s="51"/>
      <c r="M70" s="51"/>
      <c r="N70" s="51"/>
      <c r="O70" s="51"/>
      <c r="P70" s="79"/>
      <c r="Q70" s="79"/>
    </row>
    <row r="71" spans="1:17">
      <c r="P71" s="78"/>
      <c r="Q71" s="78"/>
    </row>
    <row r="72" spans="1:17">
      <c r="A72" s="51" t="s">
        <v>2943</v>
      </c>
      <c r="B72" s="56" t="s">
        <v>27</v>
      </c>
      <c r="C72" s="51" t="s">
        <v>361</v>
      </c>
      <c r="D72" s="51" t="s">
        <v>779</v>
      </c>
      <c r="E72" s="51" t="s">
        <v>780</v>
      </c>
      <c r="F72" s="70" t="s">
        <v>1542</v>
      </c>
      <c r="G72" s="70" t="s">
        <v>1543</v>
      </c>
      <c r="H72" s="51" t="s">
        <v>781</v>
      </c>
      <c r="I72" s="56" t="s">
        <v>2545</v>
      </c>
      <c r="J72" s="56" t="s">
        <v>2545</v>
      </c>
      <c r="K72" s="51">
        <v>949</v>
      </c>
      <c r="L72" s="51">
        <v>6</v>
      </c>
      <c r="M72" s="51">
        <v>271</v>
      </c>
      <c r="N72" s="51">
        <v>195</v>
      </c>
      <c r="O72" s="51" t="s">
        <v>3276</v>
      </c>
      <c r="P72" s="98" t="s">
        <v>3269</v>
      </c>
      <c r="Q72" s="98" t="s">
        <v>3270</v>
      </c>
    </row>
    <row r="73" spans="1:17">
      <c r="A73" s="51"/>
      <c r="B73" s="56"/>
      <c r="C73" s="51"/>
      <c r="D73" s="11" t="s">
        <v>779</v>
      </c>
      <c r="E73" s="51"/>
      <c r="F73" s="57"/>
      <c r="G73" s="57"/>
      <c r="H73" s="51"/>
      <c r="I73" s="51" t="s">
        <v>2653</v>
      </c>
      <c r="J73" s="51" t="s">
        <v>2653</v>
      </c>
      <c r="K73" s="51"/>
      <c r="L73" s="51"/>
      <c r="M73" s="51"/>
      <c r="N73" s="51"/>
      <c r="O73" s="51"/>
      <c r="P73" s="79"/>
      <c r="Q73" s="79"/>
    </row>
    <row r="74" spans="1:17">
      <c r="P74" s="78"/>
      <c r="Q74" s="78"/>
    </row>
    <row r="75" spans="1:17">
      <c r="A75" s="51" t="s">
        <v>2944</v>
      </c>
      <c r="B75" s="56" t="s">
        <v>30</v>
      </c>
      <c r="C75" s="51" t="s">
        <v>359</v>
      </c>
      <c r="D75" s="51" t="s">
        <v>1775</v>
      </c>
      <c r="E75" s="51" t="s">
        <v>767</v>
      </c>
      <c r="F75" s="70" t="s">
        <v>1291</v>
      </c>
      <c r="G75" s="70" t="s">
        <v>1292</v>
      </c>
      <c r="H75" s="51" t="s">
        <v>768</v>
      </c>
      <c r="I75" s="56" t="s">
        <v>2545</v>
      </c>
      <c r="J75" s="56" t="s">
        <v>2545</v>
      </c>
      <c r="K75" s="51">
        <v>3764</v>
      </c>
      <c r="L75" s="51">
        <v>28</v>
      </c>
      <c r="M75" s="51">
        <v>1084</v>
      </c>
      <c r="N75" s="51">
        <v>757</v>
      </c>
      <c r="O75" s="51" t="s">
        <v>3284</v>
      </c>
      <c r="P75" s="79"/>
      <c r="Q75" s="79"/>
    </row>
    <row r="76" spans="1:17">
      <c r="A76" s="51"/>
      <c r="B76" s="56"/>
      <c r="C76" s="51"/>
      <c r="D76" s="11" t="s">
        <v>782</v>
      </c>
      <c r="E76" s="51"/>
      <c r="F76" s="57"/>
      <c r="G76" s="57"/>
      <c r="H76" s="51"/>
      <c r="I76" s="51" t="s">
        <v>2653</v>
      </c>
      <c r="J76" s="51" t="s">
        <v>2697</v>
      </c>
      <c r="K76" s="51"/>
      <c r="L76" s="51"/>
      <c r="M76" s="51"/>
      <c r="N76" s="51"/>
      <c r="O76" s="51"/>
      <c r="P76" s="79"/>
      <c r="Q76" s="79"/>
    </row>
    <row r="77" spans="1:17">
      <c r="P77" s="78"/>
      <c r="Q77" s="78"/>
    </row>
    <row r="78" spans="1:17">
      <c r="A78" s="51" t="s">
        <v>2945</v>
      </c>
      <c r="B78" s="56" t="s">
        <v>27</v>
      </c>
      <c r="C78" s="51" t="s">
        <v>357</v>
      </c>
      <c r="D78" s="51" t="s">
        <v>783</v>
      </c>
      <c r="E78" s="51" t="s">
        <v>476</v>
      </c>
      <c r="F78" s="70" t="s">
        <v>1286</v>
      </c>
      <c r="G78" s="70" t="s">
        <v>1287</v>
      </c>
      <c r="H78" s="51" t="s">
        <v>477</v>
      </c>
      <c r="I78" s="56" t="s">
        <v>2545</v>
      </c>
      <c r="J78" s="51" t="s">
        <v>2673</v>
      </c>
      <c r="K78" s="51">
        <v>759</v>
      </c>
      <c r="L78" s="51">
        <v>4</v>
      </c>
      <c r="M78" s="51">
        <v>209</v>
      </c>
      <c r="N78" s="51">
        <v>150</v>
      </c>
      <c r="O78" s="51" t="s">
        <v>3277</v>
      </c>
      <c r="P78" s="79"/>
      <c r="Q78" s="79"/>
    </row>
    <row r="79" spans="1:17">
      <c r="A79" s="51"/>
      <c r="B79" s="56"/>
      <c r="C79" s="51"/>
      <c r="D79" s="11" t="s">
        <v>783</v>
      </c>
      <c r="E79" s="51"/>
      <c r="F79" s="57"/>
      <c r="G79" s="57"/>
      <c r="H79" s="51"/>
      <c r="I79" s="51" t="s">
        <v>2653</v>
      </c>
      <c r="J79" s="51" t="s">
        <v>2653</v>
      </c>
      <c r="K79" s="51"/>
      <c r="L79" s="51"/>
      <c r="M79" s="51"/>
      <c r="N79" s="51"/>
      <c r="O79" s="51"/>
      <c r="P79" s="79"/>
      <c r="Q79" s="79"/>
    </row>
    <row r="80" spans="1:17">
      <c r="P80" s="78"/>
      <c r="Q80" s="78"/>
    </row>
    <row r="81" spans="1:17">
      <c r="A81" s="52" t="s">
        <v>362</v>
      </c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80"/>
      <c r="Q81" s="80"/>
    </row>
    <row r="82" spans="1:17">
      <c r="A82" s="51" t="s">
        <v>2946</v>
      </c>
      <c r="B82" s="56" t="s">
        <v>27</v>
      </c>
      <c r="C82" s="51" t="s">
        <v>363</v>
      </c>
      <c r="D82" s="51" t="s">
        <v>1776</v>
      </c>
      <c r="E82" s="51" t="s">
        <v>480</v>
      </c>
      <c r="F82" s="70" t="s">
        <v>1544</v>
      </c>
      <c r="G82" s="70" t="s">
        <v>1545</v>
      </c>
      <c r="H82" s="51" t="s">
        <v>481</v>
      </c>
      <c r="I82" s="56" t="s">
        <v>2545</v>
      </c>
      <c r="J82" s="56" t="s">
        <v>2545</v>
      </c>
      <c r="K82" s="51">
        <v>1644</v>
      </c>
      <c r="L82" s="51">
        <v>12</v>
      </c>
      <c r="M82" s="51">
        <v>474</v>
      </c>
      <c r="N82" s="51">
        <v>331</v>
      </c>
      <c r="O82" s="51" t="s">
        <v>3275</v>
      </c>
      <c r="P82" s="98" t="s">
        <v>3170</v>
      </c>
      <c r="Q82" s="98" t="s">
        <v>3224</v>
      </c>
    </row>
    <row r="83" spans="1:17">
      <c r="A83" s="51"/>
      <c r="B83" s="56"/>
      <c r="C83" s="51"/>
      <c r="D83" s="11" t="s">
        <v>479</v>
      </c>
      <c r="E83" s="51"/>
      <c r="F83" s="57"/>
      <c r="G83" s="57"/>
      <c r="H83" s="51"/>
      <c r="I83" s="51" t="s">
        <v>2653</v>
      </c>
      <c r="J83" s="51" t="s">
        <v>2653</v>
      </c>
      <c r="K83" s="51"/>
      <c r="L83" s="51"/>
      <c r="M83" s="51"/>
      <c r="N83" s="51"/>
      <c r="O83" s="51"/>
      <c r="P83" s="79"/>
      <c r="Q83" s="79"/>
    </row>
    <row r="84" spans="1:17">
      <c r="P84" s="78"/>
      <c r="Q84" s="78"/>
    </row>
    <row r="85" spans="1:17">
      <c r="A85" s="51" t="s">
        <v>2947</v>
      </c>
      <c r="B85" s="56" t="s">
        <v>27</v>
      </c>
      <c r="C85" s="51" t="s">
        <v>364</v>
      </c>
      <c r="D85" s="51" t="s">
        <v>1777</v>
      </c>
      <c r="E85" s="51" t="s">
        <v>483</v>
      </c>
      <c r="F85" s="70" t="s">
        <v>1546</v>
      </c>
      <c r="G85" s="70" t="s">
        <v>1547</v>
      </c>
      <c r="H85" s="51" t="s">
        <v>485</v>
      </c>
      <c r="I85" s="56" t="s">
        <v>2545</v>
      </c>
      <c r="J85" s="56" t="s">
        <v>2545</v>
      </c>
      <c r="K85" s="51">
        <v>2142</v>
      </c>
      <c r="L85" s="51">
        <v>16</v>
      </c>
      <c r="M85" s="51">
        <v>596</v>
      </c>
      <c r="N85" s="51">
        <v>437</v>
      </c>
      <c r="O85" s="51" t="s">
        <v>3276</v>
      </c>
      <c r="P85" s="79"/>
      <c r="Q85" s="79"/>
    </row>
    <row r="86" spans="1:17">
      <c r="A86" s="51"/>
      <c r="B86" s="56"/>
      <c r="C86" s="51"/>
      <c r="D86" s="11" t="s">
        <v>482</v>
      </c>
      <c r="E86" s="51" t="s">
        <v>484</v>
      </c>
      <c r="F86" s="70" t="s">
        <v>1548</v>
      </c>
      <c r="G86" s="70" t="s">
        <v>1549</v>
      </c>
      <c r="H86" s="51" t="s">
        <v>486</v>
      </c>
      <c r="I86" s="51"/>
      <c r="J86" s="51" t="s">
        <v>2653</v>
      </c>
      <c r="K86" s="51">
        <v>2109</v>
      </c>
      <c r="L86" s="51">
        <v>7</v>
      </c>
      <c r="M86" s="51">
        <v>573</v>
      </c>
      <c r="N86" s="51">
        <v>429</v>
      </c>
      <c r="O86" s="51"/>
      <c r="P86" s="79"/>
      <c r="Q86" s="79"/>
    </row>
    <row r="87" spans="1:17">
      <c r="P87" s="78"/>
      <c r="Q87" s="78"/>
    </row>
    <row r="88" spans="1:17">
      <c r="A88" s="51" t="s">
        <v>2948</v>
      </c>
      <c r="B88" s="56" t="s">
        <v>30</v>
      </c>
      <c r="C88" s="51" t="s">
        <v>365</v>
      </c>
      <c r="D88" s="51" t="s">
        <v>1778</v>
      </c>
      <c r="E88" s="51" t="s">
        <v>784</v>
      </c>
      <c r="F88" s="70" t="s">
        <v>1550</v>
      </c>
      <c r="G88" s="70" t="s">
        <v>1551</v>
      </c>
      <c r="H88" s="51" t="s">
        <v>785</v>
      </c>
      <c r="I88" s="56" t="s">
        <v>2545</v>
      </c>
      <c r="J88" s="56" t="s">
        <v>2545</v>
      </c>
      <c r="K88" s="51">
        <v>1801</v>
      </c>
      <c r="L88" s="51">
        <v>5</v>
      </c>
      <c r="M88" s="51">
        <v>502</v>
      </c>
      <c r="N88" s="51">
        <v>364</v>
      </c>
      <c r="O88" s="51" t="s">
        <v>3310</v>
      </c>
      <c r="P88" s="79"/>
      <c r="Q88" s="79"/>
    </row>
    <row r="89" spans="1:17">
      <c r="A89" s="51"/>
      <c r="B89" s="56"/>
      <c r="C89" s="51"/>
      <c r="D89" s="11" t="s">
        <v>1102</v>
      </c>
      <c r="E89" s="51"/>
      <c r="F89" s="51"/>
      <c r="G89" s="51"/>
      <c r="H89" s="51"/>
      <c r="I89" s="51" t="s">
        <v>2653</v>
      </c>
      <c r="J89" s="51" t="s">
        <v>2653</v>
      </c>
      <c r="K89" s="51"/>
      <c r="L89" s="51"/>
      <c r="M89" s="51"/>
      <c r="N89" s="51"/>
      <c r="O89" s="51"/>
      <c r="P89" s="79"/>
      <c r="Q89" s="79"/>
    </row>
    <row r="90" spans="1:17">
      <c r="P90" s="78"/>
      <c r="Q90" s="78"/>
    </row>
    <row r="91" spans="1:17">
      <c r="A91" s="51" t="s">
        <v>2949</v>
      </c>
      <c r="B91" s="56" t="s">
        <v>27</v>
      </c>
      <c r="C91" s="51" t="s">
        <v>366</v>
      </c>
      <c r="D91" s="51" t="s">
        <v>1779</v>
      </c>
      <c r="E91" s="51" t="s">
        <v>487</v>
      </c>
      <c r="F91" s="70" t="s">
        <v>1552</v>
      </c>
      <c r="G91" s="70" t="s">
        <v>1553</v>
      </c>
      <c r="H91" s="51" t="s">
        <v>488</v>
      </c>
      <c r="I91" s="56" t="s">
        <v>2545</v>
      </c>
      <c r="J91" s="56" t="s">
        <v>2545</v>
      </c>
      <c r="K91" s="51">
        <v>881</v>
      </c>
      <c r="L91" s="51">
        <v>4</v>
      </c>
      <c r="M91" s="51">
        <v>243</v>
      </c>
      <c r="N91" s="51">
        <v>189</v>
      </c>
      <c r="O91" s="51" t="s">
        <v>3277</v>
      </c>
      <c r="P91" s="79"/>
      <c r="Q91" s="79"/>
    </row>
    <row r="92" spans="1:17">
      <c r="A92" s="51"/>
      <c r="B92" s="56"/>
      <c r="C92" s="51"/>
      <c r="D92" s="11" t="s">
        <v>489</v>
      </c>
      <c r="E92" s="51"/>
      <c r="F92" s="57"/>
      <c r="G92" s="57"/>
      <c r="H92" s="51"/>
      <c r="I92" s="51"/>
      <c r="J92" s="51" t="s">
        <v>2653</v>
      </c>
      <c r="K92" s="51"/>
      <c r="L92" s="51"/>
      <c r="M92" s="51"/>
      <c r="N92" s="51"/>
      <c r="O92" s="51"/>
      <c r="P92" s="79"/>
      <c r="Q92" s="79"/>
    </row>
    <row r="93" spans="1:17">
      <c r="P93" s="78"/>
      <c r="Q93" s="78"/>
    </row>
    <row r="94" spans="1:17">
      <c r="A94" s="51" t="s">
        <v>2950</v>
      </c>
      <c r="B94" s="56" t="s">
        <v>30</v>
      </c>
      <c r="C94" s="51" t="s">
        <v>367</v>
      </c>
      <c r="D94" s="51" t="s">
        <v>1780</v>
      </c>
      <c r="E94" s="51" t="s">
        <v>490</v>
      </c>
      <c r="F94" s="70" t="s">
        <v>1554</v>
      </c>
      <c r="G94" s="70" t="s">
        <v>1555</v>
      </c>
      <c r="H94" s="51" t="s">
        <v>491</v>
      </c>
      <c r="I94" s="56" t="s">
        <v>2545</v>
      </c>
      <c r="J94" s="56" t="s">
        <v>2545</v>
      </c>
      <c r="K94" s="51">
        <v>1039</v>
      </c>
      <c r="L94" s="51">
        <v>8</v>
      </c>
      <c r="M94" s="51">
        <v>282</v>
      </c>
      <c r="N94" s="51">
        <v>221</v>
      </c>
      <c r="O94" s="51" t="s">
        <v>3311</v>
      </c>
      <c r="P94" s="79"/>
      <c r="Q94" s="79"/>
    </row>
    <row r="95" spans="1:17">
      <c r="A95" s="51"/>
      <c r="B95" s="56"/>
      <c r="C95" s="51"/>
      <c r="D95" s="11" t="s">
        <v>3515</v>
      </c>
      <c r="E95" s="51"/>
      <c r="F95" s="57"/>
      <c r="G95" s="57"/>
      <c r="H95" s="51"/>
      <c r="I95" s="51" t="s">
        <v>2653</v>
      </c>
      <c r="J95" s="51" t="s">
        <v>2653</v>
      </c>
      <c r="K95" s="51"/>
      <c r="L95" s="51"/>
      <c r="M95" s="51"/>
      <c r="N95" s="51"/>
      <c r="O95" s="51"/>
      <c r="P95" s="79"/>
      <c r="Q95" s="79"/>
    </row>
    <row r="96" spans="1:17">
      <c r="P96" s="78"/>
      <c r="Q96" s="78"/>
    </row>
    <row r="97" spans="1:17">
      <c r="A97" s="51" t="s">
        <v>2951</v>
      </c>
      <c r="B97" s="56" t="s">
        <v>27</v>
      </c>
      <c r="C97" s="51" t="s">
        <v>368</v>
      </c>
      <c r="D97" s="51" t="s">
        <v>1781</v>
      </c>
      <c r="E97" s="51" t="s">
        <v>492</v>
      </c>
      <c r="F97" s="70" t="s">
        <v>1556</v>
      </c>
      <c r="G97" s="70" t="s">
        <v>1557</v>
      </c>
      <c r="H97" s="51" t="s">
        <v>493</v>
      </c>
      <c r="I97" s="56" t="s">
        <v>2545</v>
      </c>
      <c r="J97" s="56" t="s">
        <v>2545</v>
      </c>
      <c r="K97" s="51">
        <v>2512</v>
      </c>
      <c r="L97" s="51">
        <v>16</v>
      </c>
      <c r="M97" s="51">
        <v>740</v>
      </c>
      <c r="N97" s="51">
        <v>513</v>
      </c>
      <c r="O97" s="51" t="s">
        <v>3312</v>
      </c>
      <c r="P97" s="98" t="s">
        <v>3188</v>
      </c>
      <c r="Q97" s="98" t="s">
        <v>3225</v>
      </c>
    </row>
    <row r="98" spans="1:17">
      <c r="A98" s="51"/>
      <c r="B98" s="56"/>
      <c r="C98" s="51"/>
      <c r="D98" s="11" t="s">
        <v>1781</v>
      </c>
      <c r="E98" s="51"/>
      <c r="F98" s="57"/>
      <c r="G98" s="57"/>
      <c r="H98" s="51"/>
      <c r="I98" s="51"/>
      <c r="J98" s="51" t="s">
        <v>2653</v>
      </c>
      <c r="K98" s="51"/>
      <c r="L98" s="51"/>
      <c r="M98" s="51"/>
      <c r="N98" s="51"/>
      <c r="O98" s="51"/>
      <c r="P98" s="79"/>
      <c r="Q98" s="79"/>
    </row>
    <row r="99" spans="1:17">
      <c r="P99" s="78"/>
      <c r="Q99" s="78"/>
    </row>
    <row r="100" spans="1:17">
      <c r="A100" s="51" t="s">
        <v>2952</v>
      </c>
      <c r="B100" s="56" t="s">
        <v>27</v>
      </c>
      <c r="C100" s="51" t="s">
        <v>357</v>
      </c>
      <c r="D100" s="51" t="s">
        <v>494</v>
      </c>
      <c r="E100" s="51" t="s">
        <v>476</v>
      </c>
      <c r="F100" s="70" t="s">
        <v>1286</v>
      </c>
      <c r="G100" s="70" t="s">
        <v>1287</v>
      </c>
      <c r="H100" s="51" t="s">
        <v>477</v>
      </c>
      <c r="I100" s="56" t="s">
        <v>2545</v>
      </c>
      <c r="J100" s="51" t="s">
        <v>2673</v>
      </c>
      <c r="K100" s="51">
        <v>759</v>
      </c>
      <c r="L100" s="51">
        <v>4</v>
      </c>
      <c r="M100" s="51">
        <v>209</v>
      </c>
      <c r="N100" s="51">
        <v>150</v>
      </c>
      <c r="O100" s="51" t="s">
        <v>3277</v>
      </c>
      <c r="P100" s="79"/>
      <c r="Q100" s="79"/>
    </row>
    <row r="101" spans="1:17">
      <c r="A101" s="51"/>
      <c r="B101" s="56"/>
      <c r="C101" s="51"/>
      <c r="D101" s="11" t="s">
        <v>494</v>
      </c>
      <c r="E101" s="51"/>
      <c r="F101" s="57"/>
      <c r="G101" s="57"/>
      <c r="H101" s="51"/>
      <c r="I101" s="51" t="s">
        <v>2653</v>
      </c>
      <c r="J101" s="51" t="s">
        <v>2653</v>
      </c>
      <c r="K101" s="51"/>
      <c r="L101" s="51"/>
      <c r="M101" s="51"/>
      <c r="N101" s="51"/>
      <c r="O101" s="51"/>
      <c r="P101" s="79"/>
      <c r="Q101" s="79"/>
    </row>
    <row r="102" spans="1:17">
      <c r="P102" s="78"/>
      <c r="Q102" s="78"/>
    </row>
    <row r="103" spans="1:17">
      <c r="A103" s="51" t="s">
        <v>2953</v>
      </c>
      <c r="B103" s="56" t="s">
        <v>30</v>
      </c>
      <c r="C103" s="51" t="s">
        <v>358</v>
      </c>
      <c r="D103" s="51" t="s">
        <v>1782</v>
      </c>
      <c r="E103" s="51" t="s">
        <v>765</v>
      </c>
      <c r="F103" s="70" t="s">
        <v>1288</v>
      </c>
      <c r="G103" s="70" t="s">
        <v>1289</v>
      </c>
      <c r="H103" s="51" t="s">
        <v>766</v>
      </c>
      <c r="I103" s="56" t="s">
        <v>2545</v>
      </c>
      <c r="J103" s="56" t="s">
        <v>2545</v>
      </c>
      <c r="K103" s="51">
        <v>928</v>
      </c>
      <c r="L103" s="51">
        <v>7</v>
      </c>
      <c r="M103" s="51">
        <v>260</v>
      </c>
      <c r="N103" s="51">
        <v>194</v>
      </c>
      <c r="O103" s="51" t="s">
        <v>3275</v>
      </c>
      <c r="P103" s="98" t="s">
        <v>3171</v>
      </c>
      <c r="Q103" s="98" t="s">
        <v>3226</v>
      </c>
    </row>
    <row r="104" spans="1:17">
      <c r="A104" s="51"/>
      <c r="B104" s="56"/>
      <c r="C104" s="51"/>
      <c r="D104" s="11" t="s">
        <v>3516</v>
      </c>
      <c r="E104" s="51" t="s">
        <v>774</v>
      </c>
      <c r="F104" s="70" t="s">
        <v>1290</v>
      </c>
      <c r="G104" s="70" t="s">
        <v>1219</v>
      </c>
      <c r="H104" s="51" t="s">
        <v>773</v>
      </c>
      <c r="I104" s="51"/>
      <c r="J104" s="51" t="s">
        <v>2653</v>
      </c>
      <c r="K104" s="51">
        <v>1811</v>
      </c>
      <c r="L104" s="51">
        <v>10</v>
      </c>
      <c r="M104" s="51">
        <v>483</v>
      </c>
      <c r="N104" s="51">
        <v>361</v>
      </c>
      <c r="O104" s="51"/>
      <c r="P104" s="79"/>
      <c r="Q104" s="79"/>
    </row>
    <row r="105" spans="1:17">
      <c r="P105" s="78"/>
      <c r="Q105" s="78"/>
    </row>
    <row r="106" spans="1:17">
      <c r="A106" s="51" t="s">
        <v>2954</v>
      </c>
      <c r="B106" s="56" t="s">
        <v>30</v>
      </c>
      <c r="C106" s="51" t="s">
        <v>369</v>
      </c>
      <c r="D106" s="51" t="s">
        <v>1783</v>
      </c>
      <c r="E106" s="51" t="s">
        <v>495</v>
      </c>
      <c r="F106" s="70" t="s">
        <v>1558</v>
      </c>
      <c r="G106" s="70" t="s">
        <v>1559</v>
      </c>
      <c r="H106" s="51" t="s">
        <v>496</v>
      </c>
      <c r="I106" s="56" t="s">
        <v>2545</v>
      </c>
      <c r="J106" s="56" t="s">
        <v>2545</v>
      </c>
      <c r="K106" s="51">
        <v>2718</v>
      </c>
      <c r="L106" s="51">
        <v>15</v>
      </c>
      <c r="M106" s="51">
        <v>749</v>
      </c>
      <c r="N106" s="51">
        <v>543</v>
      </c>
      <c r="O106" s="51" t="s">
        <v>3313</v>
      </c>
      <c r="P106" s="79"/>
      <c r="Q106" s="79"/>
    </row>
    <row r="107" spans="1:17">
      <c r="A107" s="51"/>
      <c r="B107" s="56"/>
      <c r="C107" s="51"/>
      <c r="D107" s="11" t="s">
        <v>497</v>
      </c>
      <c r="E107" s="51"/>
      <c r="F107" s="57"/>
      <c r="G107" s="57"/>
      <c r="H107" s="51"/>
      <c r="I107" s="51" t="s">
        <v>2653</v>
      </c>
      <c r="J107" s="51" t="s">
        <v>2653</v>
      </c>
      <c r="K107" s="51"/>
      <c r="L107" s="51"/>
      <c r="M107" s="51"/>
      <c r="N107" s="51"/>
      <c r="O107" s="51"/>
      <c r="P107" s="79"/>
      <c r="Q107" s="79"/>
    </row>
    <row r="108" spans="1:17">
      <c r="P108" s="78"/>
      <c r="Q108" s="78"/>
    </row>
    <row r="109" spans="1:17">
      <c r="A109" s="51" t="s">
        <v>2955</v>
      </c>
      <c r="B109" s="56" t="s">
        <v>27</v>
      </c>
      <c r="C109" s="51" t="s">
        <v>357</v>
      </c>
      <c r="D109" s="51" t="s">
        <v>786</v>
      </c>
      <c r="E109" s="51" t="s">
        <v>476</v>
      </c>
      <c r="F109" s="70" t="s">
        <v>1286</v>
      </c>
      <c r="G109" s="70" t="s">
        <v>1287</v>
      </c>
      <c r="H109" s="51" t="s">
        <v>477</v>
      </c>
      <c r="I109" s="56" t="s">
        <v>2545</v>
      </c>
      <c r="J109" s="51" t="s">
        <v>2673</v>
      </c>
      <c r="K109" s="51">
        <v>759</v>
      </c>
      <c r="L109" s="51">
        <v>4</v>
      </c>
      <c r="M109" s="51">
        <v>209</v>
      </c>
      <c r="N109" s="51">
        <v>150</v>
      </c>
      <c r="O109" s="51" t="s">
        <v>3277</v>
      </c>
      <c r="P109" s="79"/>
      <c r="Q109" s="79"/>
    </row>
    <row r="110" spans="1:17">
      <c r="A110" s="51"/>
      <c r="B110" s="56"/>
      <c r="C110" s="51"/>
      <c r="D110" s="11" t="s">
        <v>786</v>
      </c>
      <c r="E110" s="51"/>
      <c r="F110" s="57"/>
      <c r="G110" s="57"/>
      <c r="H110" s="51"/>
      <c r="I110" s="51" t="s">
        <v>2653</v>
      </c>
      <c r="J110" s="51" t="s">
        <v>2653</v>
      </c>
      <c r="K110" s="51"/>
      <c r="L110" s="51"/>
      <c r="M110" s="51"/>
      <c r="N110" s="51"/>
      <c r="O110" s="51"/>
      <c r="P110" s="79"/>
      <c r="Q110" s="79"/>
    </row>
    <row r="111" spans="1:17">
      <c r="P111" s="78"/>
      <c r="Q111" s="78"/>
    </row>
    <row r="112" spans="1:17">
      <c r="A112" s="51" t="s">
        <v>2956</v>
      </c>
      <c r="B112" s="56" t="s">
        <v>27</v>
      </c>
      <c r="C112" s="51" t="s">
        <v>368</v>
      </c>
      <c r="D112" s="51" t="s">
        <v>787</v>
      </c>
      <c r="E112" s="51" t="s">
        <v>788</v>
      </c>
      <c r="F112" s="70" t="s">
        <v>1556</v>
      </c>
      <c r="G112" s="70" t="s">
        <v>1557</v>
      </c>
      <c r="H112" s="51" t="s">
        <v>493</v>
      </c>
      <c r="I112" s="56" t="s">
        <v>2545</v>
      </c>
      <c r="J112" s="56" t="s">
        <v>2545</v>
      </c>
      <c r="K112" s="51">
        <v>2512</v>
      </c>
      <c r="L112" s="51">
        <v>16</v>
      </c>
      <c r="M112" s="51">
        <v>740</v>
      </c>
      <c r="N112" s="51">
        <v>513</v>
      </c>
      <c r="O112" s="51" t="s">
        <v>3314</v>
      </c>
      <c r="P112" s="79"/>
      <c r="Q112" s="79"/>
    </row>
    <row r="113" spans="1:17">
      <c r="A113" s="51"/>
      <c r="B113" s="56"/>
      <c r="C113" s="51"/>
      <c r="D113" s="11" t="s">
        <v>787</v>
      </c>
      <c r="E113" s="51"/>
      <c r="F113" s="51"/>
      <c r="G113" s="51"/>
      <c r="H113" s="51"/>
      <c r="I113" s="51"/>
      <c r="J113" s="51" t="s">
        <v>2653</v>
      </c>
      <c r="K113" s="51"/>
      <c r="L113" s="51"/>
      <c r="M113" s="51"/>
      <c r="N113" s="51"/>
      <c r="O113" s="51"/>
      <c r="P113" s="79"/>
      <c r="Q113" s="79"/>
    </row>
    <row r="114" spans="1:17">
      <c r="A114" s="61"/>
      <c r="P114" s="78"/>
      <c r="Q114" s="78"/>
    </row>
    <row r="115" spans="1:17">
      <c r="A115" s="51" t="s">
        <v>2957</v>
      </c>
      <c r="B115" s="56" t="s">
        <v>30</v>
      </c>
      <c r="C115" s="51" t="s">
        <v>359</v>
      </c>
      <c r="D115" s="51" t="s">
        <v>1784</v>
      </c>
      <c r="E115" s="51" t="s">
        <v>767</v>
      </c>
      <c r="F115" s="70" t="s">
        <v>1291</v>
      </c>
      <c r="G115" s="70" t="s">
        <v>1292</v>
      </c>
      <c r="H115" s="51" t="s">
        <v>768</v>
      </c>
      <c r="I115" s="56" t="s">
        <v>2545</v>
      </c>
      <c r="J115" s="56" t="s">
        <v>2545</v>
      </c>
      <c r="K115" s="51">
        <v>3764</v>
      </c>
      <c r="L115" s="51">
        <v>28</v>
      </c>
      <c r="M115" s="51">
        <v>1084</v>
      </c>
      <c r="N115" s="51">
        <v>757</v>
      </c>
      <c r="O115" s="51" t="s">
        <v>3284</v>
      </c>
      <c r="P115" s="79"/>
      <c r="Q115" s="79"/>
    </row>
    <row r="116" spans="1:17">
      <c r="A116" s="51"/>
      <c r="B116" s="56"/>
      <c r="C116" s="51"/>
      <c r="D116" s="11" t="s">
        <v>789</v>
      </c>
      <c r="E116" s="51"/>
      <c r="F116" s="51"/>
      <c r="G116" s="51"/>
      <c r="H116" s="51"/>
      <c r="I116" s="51" t="s">
        <v>2653</v>
      </c>
      <c r="J116" s="51" t="s">
        <v>2697</v>
      </c>
      <c r="K116" s="51"/>
      <c r="L116" s="51"/>
      <c r="M116" s="51"/>
      <c r="N116" s="51"/>
      <c r="O116" s="51"/>
      <c r="P116" s="79"/>
      <c r="Q116" s="79"/>
    </row>
    <row r="117" spans="1:17">
      <c r="P117" s="78"/>
      <c r="Q117" s="78"/>
    </row>
    <row r="118" spans="1:17">
      <c r="A118" s="51" t="s">
        <v>2958</v>
      </c>
      <c r="B118" s="56" t="s">
        <v>27</v>
      </c>
      <c r="C118" s="51" t="s">
        <v>370</v>
      </c>
      <c r="D118" s="51" t="s">
        <v>1670</v>
      </c>
      <c r="E118" s="51" t="s">
        <v>790</v>
      </c>
      <c r="F118" s="70" t="s">
        <v>1560</v>
      </c>
      <c r="G118" s="70" t="s">
        <v>1561</v>
      </c>
      <c r="H118" s="51" t="s">
        <v>791</v>
      </c>
      <c r="I118" s="51" t="s">
        <v>2698</v>
      </c>
      <c r="J118" s="51" t="s">
        <v>2699</v>
      </c>
      <c r="K118" s="51">
        <v>2210</v>
      </c>
      <c r="L118" s="51">
        <v>17</v>
      </c>
      <c r="M118" s="51">
        <v>609</v>
      </c>
      <c r="N118" s="51">
        <v>453</v>
      </c>
      <c r="O118" s="51" t="s">
        <v>3276</v>
      </c>
      <c r="P118" s="79"/>
      <c r="Q118" s="79"/>
    </row>
    <row r="119" spans="1:17">
      <c r="A119" s="51"/>
      <c r="B119" s="56"/>
      <c r="C119" s="51"/>
      <c r="D119" s="11" t="s">
        <v>1049</v>
      </c>
      <c r="E119" s="51"/>
      <c r="F119" s="51"/>
      <c r="G119" s="51"/>
      <c r="H119" s="51"/>
      <c r="I119" s="51" t="s">
        <v>2536</v>
      </c>
      <c r="J119" s="51" t="s">
        <v>2529</v>
      </c>
      <c r="K119" s="51"/>
      <c r="L119" s="51"/>
      <c r="M119" s="51"/>
      <c r="N119" s="51"/>
      <c r="O119" s="51"/>
      <c r="P119" s="79"/>
      <c r="Q119" s="79"/>
    </row>
    <row r="120" spans="1:17">
      <c r="A120" s="61"/>
      <c r="P120" s="78"/>
      <c r="Q120" s="78"/>
    </row>
    <row r="121" spans="1:17">
      <c r="A121" s="51" t="s">
        <v>2959</v>
      </c>
      <c r="B121" s="56" t="s">
        <v>27</v>
      </c>
      <c r="C121" s="51" t="s">
        <v>357</v>
      </c>
      <c r="D121" s="51" t="s">
        <v>792</v>
      </c>
      <c r="E121" s="51" t="s">
        <v>476</v>
      </c>
      <c r="F121" s="70" t="s">
        <v>1286</v>
      </c>
      <c r="G121" s="70" t="s">
        <v>1287</v>
      </c>
      <c r="H121" s="51" t="s">
        <v>477</v>
      </c>
      <c r="I121" s="56" t="s">
        <v>2545</v>
      </c>
      <c r="J121" s="51" t="s">
        <v>2673</v>
      </c>
      <c r="K121" s="51">
        <v>759</v>
      </c>
      <c r="L121" s="51">
        <v>4</v>
      </c>
      <c r="M121" s="51">
        <v>209</v>
      </c>
      <c r="N121" s="51">
        <v>150</v>
      </c>
      <c r="O121" s="51" t="s">
        <v>3277</v>
      </c>
      <c r="P121" s="79"/>
      <c r="Q121" s="79"/>
    </row>
    <row r="122" spans="1:17">
      <c r="A122" s="51"/>
      <c r="B122" s="56"/>
      <c r="C122" s="51"/>
      <c r="D122" s="11" t="s">
        <v>792</v>
      </c>
      <c r="E122" s="51"/>
      <c r="F122" s="57"/>
      <c r="G122" s="57"/>
      <c r="H122" s="51"/>
      <c r="I122" s="51" t="s">
        <v>2653</v>
      </c>
      <c r="J122" s="51" t="s">
        <v>2653</v>
      </c>
      <c r="K122" s="51"/>
      <c r="L122" s="51"/>
      <c r="M122" s="51"/>
      <c r="N122" s="51"/>
      <c r="O122" s="51"/>
      <c r="P122" s="79"/>
      <c r="Q122" s="79"/>
    </row>
    <row r="123" spans="1:17">
      <c r="P123" s="78"/>
      <c r="Q123" s="78"/>
    </row>
    <row r="124" spans="1:17">
      <c r="A124" s="51" t="s">
        <v>2960</v>
      </c>
      <c r="B124" s="56" t="s">
        <v>30</v>
      </c>
      <c r="C124" s="51" t="s">
        <v>793</v>
      </c>
      <c r="D124" s="51" t="s">
        <v>3014</v>
      </c>
      <c r="E124" s="51" t="s">
        <v>794</v>
      </c>
      <c r="F124" s="70" t="s">
        <v>1562</v>
      </c>
      <c r="G124" s="70" t="s">
        <v>1563</v>
      </c>
      <c r="H124" s="51" t="s">
        <v>795</v>
      </c>
      <c r="I124" s="56" t="s">
        <v>2545</v>
      </c>
      <c r="J124" s="56" t="s">
        <v>2545</v>
      </c>
      <c r="K124" s="51">
        <v>968</v>
      </c>
      <c r="L124" s="51">
        <v>7</v>
      </c>
      <c r="M124" s="51">
        <v>263</v>
      </c>
      <c r="N124" s="51">
        <v>193</v>
      </c>
      <c r="O124" s="51" t="s">
        <v>3275</v>
      </c>
      <c r="P124" s="98" t="s">
        <v>3172</v>
      </c>
      <c r="Q124" s="98" t="s">
        <v>3227</v>
      </c>
    </row>
    <row r="125" spans="1:17">
      <c r="A125" s="51"/>
      <c r="B125" s="56"/>
      <c r="C125" s="51"/>
      <c r="D125" s="11" t="s">
        <v>3015</v>
      </c>
      <c r="E125" s="51"/>
      <c r="F125" s="57"/>
      <c r="G125" s="57"/>
      <c r="H125" s="51"/>
      <c r="I125" s="51" t="s">
        <v>2653</v>
      </c>
      <c r="J125" s="51" t="s">
        <v>2653</v>
      </c>
      <c r="K125" s="51"/>
      <c r="L125" s="51"/>
      <c r="M125" s="51"/>
      <c r="N125" s="51"/>
      <c r="O125" s="51"/>
      <c r="P125" s="79"/>
      <c r="Q125" s="79"/>
    </row>
    <row r="126" spans="1:17">
      <c r="P126" s="78"/>
      <c r="Q126" s="78"/>
    </row>
    <row r="127" spans="1:17">
      <c r="A127" s="51" t="s">
        <v>2961</v>
      </c>
      <c r="B127" s="56" t="s">
        <v>30</v>
      </c>
      <c r="C127" s="51" t="s">
        <v>358</v>
      </c>
      <c r="D127" s="51" t="s">
        <v>1785</v>
      </c>
      <c r="E127" s="51" t="s">
        <v>765</v>
      </c>
      <c r="F127" s="70" t="s">
        <v>1288</v>
      </c>
      <c r="G127" s="70" t="s">
        <v>1289</v>
      </c>
      <c r="H127" s="51" t="s">
        <v>766</v>
      </c>
      <c r="I127" s="56" t="s">
        <v>2545</v>
      </c>
      <c r="J127" s="56" t="s">
        <v>2545</v>
      </c>
      <c r="K127" s="51">
        <v>928</v>
      </c>
      <c r="L127" s="51">
        <v>7</v>
      </c>
      <c r="M127" s="51">
        <v>260</v>
      </c>
      <c r="N127" s="51">
        <v>194</v>
      </c>
      <c r="O127" s="51" t="s">
        <v>3275</v>
      </c>
      <c r="P127" s="98" t="s">
        <v>3173</v>
      </c>
      <c r="Q127" s="79" t="s">
        <v>3228</v>
      </c>
    </row>
    <row r="128" spans="1:17">
      <c r="A128" s="51"/>
      <c r="B128" s="56"/>
      <c r="C128" s="51"/>
      <c r="D128" s="11" t="s">
        <v>796</v>
      </c>
      <c r="E128" s="51" t="s">
        <v>774</v>
      </c>
      <c r="F128" s="70" t="s">
        <v>1290</v>
      </c>
      <c r="G128" s="70" t="s">
        <v>1219</v>
      </c>
      <c r="H128" s="51" t="s">
        <v>773</v>
      </c>
      <c r="I128" s="51"/>
      <c r="J128" s="51" t="s">
        <v>2653</v>
      </c>
      <c r="K128" s="51">
        <v>1811</v>
      </c>
      <c r="L128" s="51">
        <v>10</v>
      </c>
      <c r="M128" s="51">
        <v>483</v>
      </c>
      <c r="N128" s="51">
        <v>361</v>
      </c>
      <c r="O128" s="51"/>
      <c r="P128" s="79"/>
      <c r="Q128" s="79"/>
    </row>
    <row r="129" spans="1:17">
      <c r="P129" s="78"/>
      <c r="Q129" s="78"/>
    </row>
    <row r="130" spans="1:17">
      <c r="A130" s="51" t="s">
        <v>2962</v>
      </c>
      <c r="B130" s="56" t="s">
        <v>27</v>
      </c>
      <c r="C130" s="51" t="s">
        <v>371</v>
      </c>
      <c r="D130" s="51" t="s">
        <v>798</v>
      </c>
      <c r="E130" s="51" t="s">
        <v>799</v>
      </c>
      <c r="F130" s="70" t="s">
        <v>1564</v>
      </c>
      <c r="G130" s="70" t="s">
        <v>1120</v>
      </c>
      <c r="H130" s="51" t="s">
        <v>800</v>
      </c>
      <c r="I130" s="56" t="s">
        <v>2545</v>
      </c>
      <c r="J130" s="56" t="s">
        <v>2545</v>
      </c>
      <c r="K130" s="51">
        <v>1166</v>
      </c>
      <c r="L130" s="51">
        <v>7</v>
      </c>
      <c r="M130" s="51">
        <v>349</v>
      </c>
      <c r="N130" s="51">
        <v>241</v>
      </c>
      <c r="O130" s="51" t="s">
        <v>3277</v>
      </c>
      <c r="P130" s="79"/>
      <c r="Q130" s="79"/>
    </row>
    <row r="131" spans="1:17">
      <c r="A131" s="51"/>
      <c r="B131" s="56"/>
      <c r="C131" s="51"/>
      <c r="D131" s="11" t="s">
        <v>796</v>
      </c>
      <c r="E131" s="51"/>
      <c r="F131" s="51"/>
      <c r="G131" s="51"/>
      <c r="H131" s="51"/>
      <c r="I131" s="51" t="s">
        <v>2653</v>
      </c>
      <c r="J131" s="51" t="s">
        <v>2653</v>
      </c>
      <c r="K131" s="51"/>
      <c r="L131" s="51"/>
      <c r="M131" s="51"/>
      <c r="N131" s="51"/>
      <c r="O131" s="51"/>
      <c r="P131" s="79"/>
      <c r="Q131" s="79"/>
    </row>
    <row r="132" spans="1:17">
      <c r="P132" s="78"/>
      <c r="Q132" s="78"/>
    </row>
    <row r="133" spans="1:17">
      <c r="A133" s="51" t="s">
        <v>2963</v>
      </c>
      <c r="B133" s="56" t="s">
        <v>27</v>
      </c>
      <c r="C133" s="51" t="s">
        <v>357</v>
      </c>
      <c r="D133" s="51" t="s">
        <v>797</v>
      </c>
      <c r="E133" s="51" t="s">
        <v>476</v>
      </c>
      <c r="F133" s="70" t="s">
        <v>1286</v>
      </c>
      <c r="G133" s="70" t="s">
        <v>1287</v>
      </c>
      <c r="H133" s="51" t="s">
        <v>477</v>
      </c>
      <c r="I133" s="56" t="s">
        <v>2545</v>
      </c>
      <c r="J133" s="51" t="s">
        <v>2673</v>
      </c>
      <c r="K133" s="51">
        <v>759</v>
      </c>
      <c r="L133" s="51">
        <v>4</v>
      </c>
      <c r="M133" s="51">
        <v>209</v>
      </c>
      <c r="N133" s="51">
        <v>150</v>
      </c>
      <c r="O133" s="51" t="s">
        <v>3277</v>
      </c>
      <c r="P133" s="79"/>
      <c r="Q133" s="79"/>
    </row>
    <row r="134" spans="1:17">
      <c r="A134" s="51"/>
      <c r="B134" s="56"/>
      <c r="C134" s="51"/>
      <c r="D134" s="11" t="s">
        <v>797</v>
      </c>
      <c r="E134" s="51"/>
      <c r="F134" s="57"/>
      <c r="G134" s="57"/>
      <c r="H134" s="51"/>
      <c r="I134" s="51" t="s">
        <v>2653</v>
      </c>
      <c r="J134" s="51" t="s">
        <v>2653</v>
      </c>
      <c r="K134" s="51"/>
      <c r="L134" s="51"/>
      <c r="M134" s="51"/>
      <c r="N134" s="51"/>
      <c r="O134" s="51"/>
      <c r="P134" s="79"/>
      <c r="Q134" s="79"/>
    </row>
    <row r="135" spans="1:17">
      <c r="P135" s="78"/>
      <c r="Q135" s="78"/>
    </row>
    <row r="136" spans="1:17">
      <c r="A136" s="51" t="s">
        <v>2964</v>
      </c>
      <c r="B136" s="56" t="s">
        <v>30</v>
      </c>
      <c r="C136" s="51" t="s">
        <v>359</v>
      </c>
      <c r="D136" s="51" t="s">
        <v>1786</v>
      </c>
      <c r="E136" s="51" t="s">
        <v>767</v>
      </c>
      <c r="F136" s="70" t="s">
        <v>1291</v>
      </c>
      <c r="G136" s="70" t="s">
        <v>1292</v>
      </c>
      <c r="H136" s="51" t="s">
        <v>768</v>
      </c>
      <c r="I136" s="56" t="s">
        <v>2545</v>
      </c>
      <c r="J136" s="56" t="s">
        <v>2545</v>
      </c>
      <c r="K136" s="51">
        <v>3764</v>
      </c>
      <c r="L136" s="51">
        <v>28</v>
      </c>
      <c r="M136" s="51">
        <v>1084</v>
      </c>
      <c r="N136" s="51">
        <v>757</v>
      </c>
      <c r="O136" s="51" t="s">
        <v>3284</v>
      </c>
      <c r="P136" s="79"/>
      <c r="Q136" s="79"/>
    </row>
    <row r="137" spans="1:17">
      <c r="A137" s="51"/>
      <c r="B137" s="56"/>
      <c r="C137" s="51"/>
      <c r="D137" s="11" t="s">
        <v>801</v>
      </c>
      <c r="E137" s="51"/>
      <c r="F137" s="51"/>
      <c r="G137" s="51"/>
      <c r="H137" s="51"/>
      <c r="I137" s="51" t="s">
        <v>2653</v>
      </c>
      <c r="J137" s="51" t="s">
        <v>2697</v>
      </c>
      <c r="K137" s="51"/>
      <c r="L137" s="51"/>
      <c r="M137" s="51"/>
      <c r="N137" s="51"/>
      <c r="O137" s="51"/>
      <c r="P137" s="79"/>
      <c r="Q137" s="79"/>
    </row>
    <row r="138" spans="1:17">
      <c r="P138" s="78"/>
      <c r="Q138" s="78"/>
    </row>
    <row r="139" spans="1:17">
      <c r="A139" s="51" t="s">
        <v>2965</v>
      </c>
      <c r="B139" s="56" t="s">
        <v>27</v>
      </c>
      <c r="C139" s="51" t="s">
        <v>371</v>
      </c>
      <c r="D139" s="51" t="s">
        <v>802</v>
      </c>
      <c r="E139" s="51" t="s">
        <v>799</v>
      </c>
      <c r="F139" s="70" t="s">
        <v>1564</v>
      </c>
      <c r="G139" s="70" t="s">
        <v>1120</v>
      </c>
      <c r="H139" s="51" t="s">
        <v>800</v>
      </c>
      <c r="I139" s="56" t="s">
        <v>2545</v>
      </c>
      <c r="J139" s="56" t="s">
        <v>2545</v>
      </c>
      <c r="K139" s="51">
        <v>1166</v>
      </c>
      <c r="L139" s="51">
        <v>7</v>
      </c>
      <c r="M139" s="51">
        <v>349</v>
      </c>
      <c r="N139" s="51">
        <v>241</v>
      </c>
      <c r="O139" s="51" t="s">
        <v>3277</v>
      </c>
      <c r="P139" s="79"/>
      <c r="Q139" s="79"/>
    </row>
    <row r="140" spans="1:17">
      <c r="A140" s="51"/>
      <c r="B140" s="56"/>
      <c r="C140" s="51"/>
      <c r="D140" s="11" t="s">
        <v>802</v>
      </c>
      <c r="E140" s="51"/>
      <c r="F140" s="57"/>
      <c r="G140" s="57"/>
      <c r="H140" s="51"/>
      <c r="I140" s="51" t="s">
        <v>2653</v>
      </c>
      <c r="J140" s="51" t="s">
        <v>2653</v>
      </c>
      <c r="K140" s="51"/>
      <c r="L140" s="51"/>
      <c r="M140" s="51"/>
      <c r="N140" s="51"/>
      <c r="O140" s="51"/>
      <c r="P140" s="79"/>
      <c r="Q140" s="79"/>
    </row>
    <row r="141" spans="1:17">
      <c r="P141" s="78"/>
      <c r="Q141" s="78"/>
    </row>
    <row r="142" spans="1:17">
      <c r="A142" s="51" t="s">
        <v>2966</v>
      </c>
      <c r="B142" s="56" t="s">
        <v>27</v>
      </c>
      <c r="C142" s="51" t="s">
        <v>357</v>
      </c>
      <c r="D142" s="51" t="s">
        <v>803</v>
      </c>
      <c r="E142" s="51" t="s">
        <v>476</v>
      </c>
      <c r="F142" s="70" t="s">
        <v>1286</v>
      </c>
      <c r="G142" s="70" t="s">
        <v>1287</v>
      </c>
      <c r="H142" s="51" t="s">
        <v>477</v>
      </c>
      <c r="I142" s="56" t="s">
        <v>2545</v>
      </c>
      <c r="J142" s="51" t="s">
        <v>2673</v>
      </c>
      <c r="K142" s="51">
        <v>759</v>
      </c>
      <c r="L142" s="51">
        <v>4</v>
      </c>
      <c r="M142" s="51">
        <v>209</v>
      </c>
      <c r="N142" s="51">
        <v>150</v>
      </c>
      <c r="O142" s="51" t="s">
        <v>3277</v>
      </c>
      <c r="P142" s="79"/>
      <c r="Q142" s="79"/>
    </row>
    <row r="143" spans="1:17">
      <c r="A143" s="51"/>
      <c r="B143" s="56"/>
      <c r="C143" s="51"/>
      <c r="D143" s="11" t="s">
        <v>803</v>
      </c>
      <c r="E143" s="51"/>
      <c r="F143" s="57"/>
      <c r="G143" s="57"/>
      <c r="H143" s="51"/>
      <c r="I143" s="51" t="s">
        <v>2653</v>
      </c>
      <c r="J143" s="51" t="s">
        <v>2653</v>
      </c>
      <c r="K143" s="51"/>
      <c r="L143" s="51"/>
      <c r="M143" s="51"/>
      <c r="N143" s="51"/>
      <c r="O143" s="51"/>
      <c r="P143" s="79"/>
      <c r="Q143" s="79"/>
    </row>
    <row r="144" spans="1:17">
      <c r="P144" s="78"/>
      <c r="Q144" s="78"/>
    </row>
    <row r="145" spans="1:17">
      <c r="A145" s="51" t="s">
        <v>2967</v>
      </c>
      <c r="B145" s="56" t="s">
        <v>27</v>
      </c>
      <c r="C145" s="51" t="s">
        <v>372</v>
      </c>
      <c r="D145" s="51" t="s">
        <v>3519</v>
      </c>
      <c r="E145" s="51" t="s">
        <v>804</v>
      </c>
      <c r="F145" s="51"/>
      <c r="G145" s="51"/>
      <c r="H145" s="51" t="s">
        <v>125</v>
      </c>
      <c r="I145" s="56" t="s">
        <v>2545</v>
      </c>
      <c r="J145" s="56" t="s">
        <v>2545</v>
      </c>
      <c r="K145" s="51"/>
      <c r="L145" s="51"/>
      <c r="M145" s="51"/>
      <c r="N145" s="51"/>
      <c r="O145" s="51" t="s">
        <v>3277</v>
      </c>
      <c r="P145" s="79"/>
      <c r="Q145" s="79"/>
    </row>
    <row r="146" spans="1:17">
      <c r="A146" s="51"/>
      <c r="B146" s="56"/>
      <c r="C146" s="51"/>
      <c r="D146" s="11" t="s">
        <v>3518</v>
      </c>
      <c r="E146" s="51"/>
      <c r="F146" s="51"/>
      <c r="G146" s="51"/>
      <c r="H146" s="51"/>
      <c r="I146" s="51" t="s">
        <v>2653</v>
      </c>
      <c r="J146" s="51" t="s">
        <v>2653</v>
      </c>
      <c r="K146" s="51"/>
      <c r="L146" s="51"/>
      <c r="M146" s="51"/>
      <c r="N146" s="51"/>
      <c r="O146" s="51"/>
      <c r="P146" s="79"/>
      <c r="Q146" s="79"/>
    </row>
    <row r="147" spans="1:17">
      <c r="P147" s="78"/>
      <c r="Q147" s="78"/>
    </row>
    <row r="148" spans="1:17">
      <c r="A148" s="51" t="s">
        <v>2968</v>
      </c>
      <c r="B148" s="56" t="s">
        <v>30</v>
      </c>
      <c r="C148" s="51" t="s">
        <v>1100</v>
      </c>
      <c r="D148" s="51" t="s">
        <v>3129</v>
      </c>
      <c r="E148" s="51" t="s">
        <v>1099</v>
      </c>
      <c r="F148" s="70" t="s">
        <v>1565</v>
      </c>
      <c r="G148" s="70" t="s">
        <v>1566</v>
      </c>
      <c r="H148" s="51" t="s">
        <v>1101</v>
      </c>
      <c r="I148" s="56" t="s">
        <v>2545</v>
      </c>
      <c r="J148" s="56" t="s">
        <v>2545</v>
      </c>
      <c r="K148" s="51">
        <v>1523</v>
      </c>
      <c r="L148" s="51">
        <v>6</v>
      </c>
      <c r="M148" s="51">
        <v>420</v>
      </c>
      <c r="N148" s="51">
        <v>291</v>
      </c>
      <c r="O148" s="51" t="s">
        <v>3275</v>
      </c>
      <c r="P148" s="98" t="s">
        <v>3174</v>
      </c>
      <c r="Q148" s="98" t="s">
        <v>3229</v>
      </c>
    </row>
    <row r="149" spans="1:17">
      <c r="A149" s="51"/>
      <c r="B149" s="56"/>
      <c r="C149" s="51"/>
      <c r="D149" s="11" t="s">
        <v>3130</v>
      </c>
      <c r="E149" s="51"/>
      <c r="F149" s="57"/>
      <c r="G149" s="57"/>
      <c r="H149" s="51"/>
      <c r="I149" s="51" t="s">
        <v>2653</v>
      </c>
      <c r="J149" s="51"/>
      <c r="K149" s="51"/>
      <c r="L149" s="51"/>
      <c r="M149" s="51"/>
      <c r="N149" s="51"/>
      <c r="O149" s="51"/>
      <c r="P149" s="79"/>
      <c r="Q149" s="79"/>
    </row>
    <row r="150" spans="1:17">
      <c r="P150" s="78"/>
      <c r="Q150" s="78"/>
    </row>
    <row r="151" spans="1:17">
      <c r="A151" s="51" t="s">
        <v>2969</v>
      </c>
      <c r="B151" s="56" t="s">
        <v>27</v>
      </c>
      <c r="C151" s="51" t="s">
        <v>1103</v>
      </c>
      <c r="D151" s="51" t="s">
        <v>1729</v>
      </c>
      <c r="E151" s="51" t="s">
        <v>1106</v>
      </c>
      <c r="F151" s="70" t="s">
        <v>1567</v>
      </c>
      <c r="G151" s="70" t="s">
        <v>1362</v>
      </c>
      <c r="H151" s="51" t="s">
        <v>1105</v>
      </c>
      <c r="I151" s="56" t="s">
        <v>2545</v>
      </c>
      <c r="J151" s="56" t="s">
        <v>2545</v>
      </c>
      <c r="K151" s="51">
        <v>1339</v>
      </c>
      <c r="L151" s="51">
        <v>11</v>
      </c>
      <c r="M151" s="51">
        <v>391</v>
      </c>
      <c r="N151" s="51">
        <v>281</v>
      </c>
      <c r="O151" s="51" t="s">
        <v>3277</v>
      </c>
      <c r="P151" s="79"/>
      <c r="Q151" s="79"/>
    </row>
    <row r="152" spans="1:17">
      <c r="A152" s="51"/>
      <c r="B152" s="56"/>
      <c r="C152" s="51"/>
      <c r="D152" s="11" t="s">
        <v>1104</v>
      </c>
      <c r="E152" s="51"/>
      <c r="F152" s="51"/>
      <c r="G152" s="51"/>
      <c r="H152" s="51"/>
      <c r="I152" s="51" t="s">
        <v>2653</v>
      </c>
      <c r="J152" s="51"/>
      <c r="K152" s="51"/>
      <c r="L152" s="51"/>
      <c r="M152" s="51"/>
      <c r="N152" s="51"/>
      <c r="O152" s="51"/>
      <c r="P152" s="79"/>
      <c r="Q152" s="79"/>
    </row>
    <row r="153" spans="1:17">
      <c r="P153" s="78"/>
      <c r="Q153" s="78"/>
    </row>
    <row r="154" spans="1:17">
      <c r="A154" s="51" t="s">
        <v>2970</v>
      </c>
      <c r="B154" s="56" t="s">
        <v>27</v>
      </c>
      <c r="C154" s="51" t="s">
        <v>1107</v>
      </c>
      <c r="D154" s="51" t="s">
        <v>1730</v>
      </c>
      <c r="E154" s="51" t="s">
        <v>1108</v>
      </c>
      <c r="F154" s="70" t="s">
        <v>1567</v>
      </c>
      <c r="G154" s="70" t="s">
        <v>1362</v>
      </c>
      <c r="H154" s="51" t="s">
        <v>1105</v>
      </c>
      <c r="I154" s="56" t="s">
        <v>2545</v>
      </c>
      <c r="J154" s="56" t="s">
        <v>2545</v>
      </c>
      <c r="K154" s="51">
        <v>1339</v>
      </c>
      <c r="L154" s="51">
        <v>11</v>
      </c>
      <c r="M154" s="51">
        <v>391</v>
      </c>
      <c r="N154" s="51">
        <v>281</v>
      </c>
      <c r="O154" s="51" t="s">
        <v>3277</v>
      </c>
      <c r="P154" s="79"/>
      <c r="Q154" s="79"/>
    </row>
    <row r="155" spans="1:17">
      <c r="A155" s="51"/>
      <c r="B155" s="56"/>
      <c r="C155" s="51"/>
      <c r="D155" s="11" t="s">
        <v>1109</v>
      </c>
      <c r="E155" s="51"/>
      <c r="F155" s="51"/>
      <c r="G155" s="51"/>
      <c r="H155" s="51"/>
      <c r="I155" s="51" t="s">
        <v>2653</v>
      </c>
      <c r="J155" s="51" t="s">
        <v>2653</v>
      </c>
      <c r="K155" s="51"/>
      <c r="L155" s="51"/>
      <c r="M155" s="51"/>
      <c r="N155" s="51"/>
      <c r="O155" s="51"/>
      <c r="P155" s="79"/>
      <c r="Q155" s="79"/>
    </row>
    <row r="156" spans="1:17">
      <c r="P156" s="78"/>
      <c r="Q156" s="78"/>
    </row>
    <row r="157" spans="1:17">
      <c r="A157" s="51" t="s">
        <v>2971</v>
      </c>
      <c r="B157" s="56" t="s">
        <v>27</v>
      </c>
      <c r="C157" s="51" t="s">
        <v>1112</v>
      </c>
      <c r="D157" s="51" t="s">
        <v>1731</v>
      </c>
      <c r="E157" s="51" t="s">
        <v>1114</v>
      </c>
      <c r="F157" s="51"/>
      <c r="G157" s="51"/>
      <c r="H157" s="51"/>
      <c r="I157" s="56" t="s">
        <v>2545</v>
      </c>
      <c r="J157" s="56" t="s">
        <v>2545</v>
      </c>
      <c r="K157" s="51"/>
      <c r="L157" s="51"/>
      <c r="M157" s="51"/>
      <c r="N157" s="51"/>
      <c r="O157" s="51" t="s">
        <v>3276</v>
      </c>
      <c r="P157" s="79"/>
      <c r="Q157" s="79"/>
    </row>
    <row r="158" spans="1:17">
      <c r="A158" s="51"/>
      <c r="B158" s="56"/>
      <c r="C158" s="51"/>
      <c r="D158" s="11" t="s">
        <v>1113</v>
      </c>
      <c r="E158" s="51"/>
      <c r="F158" s="51"/>
      <c r="G158" s="51"/>
      <c r="H158" s="51"/>
      <c r="I158" s="51" t="s">
        <v>2653</v>
      </c>
      <c r="J158" s="51" t="s">
        <v>2653</v>
      </c>
      <c r="K158" s="51"/>
      <c r="L158" s="51"/>
      <c r="M158" s="51"/>
      <c r="N158" s="51"/>
      <c r="O158" s="51"/>
      <c r="P158" s="79"/>
      <c r="Q158" s="79"/>
    </row>
    <row r="159" spans="1:17">
      <c r="P159" s="78"/>
      <c r="Q159" s="78"/>
    </row>
    <row r="160" spans="1:17">
      <c r="A160" s="51" t="s">
        <v>2972</v>
      </c>
      <c r="B160" s="56" t="s">
        <v>27</v>
      </c>
      <c r="C160" s="51"/>
      <c r="D160" s="51" t="s">
        <v>3016</v>
      </c>
      <c r="E160" s="51" t="s">
        <v>1110</v>
      </c>
      <c r="F160" s="70" t="s">
        <v>1568</v>
      </c>
      <c r="G160" s="70" t="s">
        <v>1569</v>
      </c>
      <c r="H160" s="51" t="s">
        <v>1111</v>
      </c>
      <c r="I160" s="56" t="s">
        <v>2545</v>
      </c>
      <c r="J160" s="56" t="s">
        <v>2545</v>
      </c>
      <c r="K160" s="51">
        <v>1797</v>
      </c>
      <c r="L160" s="51">
        <v>11</v>
      </c>
      <c r="M160" s="51">
        <v>488</v>
      </c>
      <c r="N160" s="51">
        <v>366</v>
      </c>
      <c r="O160" s="51" t="s">
        <v>3277</v>
      </c>
      <c r="P160" s="79" t="s">
        <v>3271</v>
      </c>
      <c r="Q160" s="98" t="s">
        <v>3272</v>
      </c>
    </row>
    <row r="161" spans="1:17">
      <c r="A161" s="51"/>
      <c r="B161" s="56"/>
      <c r="C161" s="51"/>
      <c r="D161" s="11" t="s">
        <v>3017</v>
      </c>
      <c r="E161" s="51"/>
      <c r="F161" s="51"/>
      <c r="G161" s="51"/>
      <c r="H161" s="51"/>
      <c r="I161" s="51" t="s">
        <v>2653</v>
      </c>
      <c r="J161" s="51"/>
      <c r="K161" s="51"/>
      <c r="L161" s="51"/>
      <c r="M161" s="51"/>
      <c r="N161" s="51"/>
      <c r="O161" s="51"/>
      <c r="P161" s="79"/>
      <c r="Q161" s="79"/>
    </row>
    <row r="162" spans="1:17">
      <c r="P162" s="78"/>
      <c r="Q162" s="78"/>
    </row>
    <row r="163" spans="1:17">
      <c r="A163" s="51" t="s">
        <v>2973</v>
      </c>
      <c r="B163" s="56" t="s">
        <v>27</v>
      </c>
      <c r="C163" s="51" t="s">
        <v>1115</v>
      </c>
      <c r="D163" s="51" t="s">
        <v>3520</v>
      </c>
      <c r="E163" s="51" t="s">
        <v>1116</v>
      </c>
      <c r="F163" s="51"/>
      <c r="G163" s="51"/>
      <c r="H163" s="51"/>
      <c r="I163" s="51" t="s">
        <v>2552</v>
      </c>
      <c r="J163" s="56" t="s">
        <v>2545</v>
      </c>
      <c r="K163" s="51"/>
      <c r="L163" s="51"/>
      <c r="M163" s="51"/>
      <c r="N163" s="51"/>
      <c r="O163" s="51" t="s">
        <v>3276</v>
      </c>
      <c r="P163" s="79"/>
      <c r="Q163" s="79"/>
    </row>
    <row r="164" spans="1:17">
      <c r="A164" s="51"/>
      <c r="B164" s="56"/>
      <c r="C164" s="51"/>
      <c r="D164" s="11" t="s">
        <v>3521</v>
      </c>
      <c r="E164" s="51"/>
      <c r="F164" s="51"/>
      <c r="G164" s="51"/>
      <c r="H164" s="51"/>
      <c r="I164" s="51" t="s">
        <v>2700</v>
      </c>
      <c r="J164" s="51" t="s">
        <v>2653</v>
      </c>
      <c r="K164" s="51"/>
      <c r="L164" s="51"/>
      <c r="M164" s="51"/>
      <c r="N164" s="51"/>
      <c r="O164" s="51"/>
      <c r="P164" s="79"/>
      <c r="Q164" s="79"/>
    </row>
    <row r="166" spans="1:17">
      <c r="I166" s="62"/>
      <c r="J166" s="62"/>
    </row>
  </sheetData>
  <mergeCells count="1">
    <mergeCell ref="P1:Q1"/>
  </mergeCells>
  <hyperlinks>
    <hyperlink ref="F5" r:id="rId1"/>
    <hyperlink ref="G5" r:id="rId2"/>
    <hyperlink ref="F8" r:id="rId3"/>
    <hyperlink ref="G8" r:id="rId4"/>
    <hyperlink ref="F11" r:id="rId5"/>
    <hyperlink ref="G11" r:id="rId6"/>
    <hyperlink ref="F14" r:id="rId7"/>
    <hyperlink ref="G14" r:id="rId8"/>
    <hyperlink ref="F17" r:id="rId9"/>
    <hyperlink ref="G17" r:id="rId10"/>
    <hyperlink ref="F18" r:id="rId11"/>
    <hyperlink ref="G18" r:id="rId12"/>
    <hyperlink ref="F21" r:id="rId13"/>
    <hyperlink ref="G21" r:id="rId14"/>
    <hyperlink ref="F24" r:id="rId15"/>
    <hyperlink ref="G24" r:id="rId16"/>
    <hyperlink ref="F25" r:id="rId17"/>
    <hyperlink ref="G25" r:id="rId18"/>
    <hyperlink ref="F27" r:id="rId19"/>
    <hyperlink ref="G27" r:id="rId20"/>
    <hyperlink ref="F30" r:id="rId21"/>
    <hyperlink ref="G30" r:id="rId22"/>
    <hyperlink ref="F33" r:id="rId23"/>
    <hyperlink ref="G33" r:id="rId24"/>
    <hyperlink ref="F36" r:id="rId25"/>
    <hyperlink ref="G36" r:id="rId26"/>
    <hyperlink ref="F39" r:id="rId27"/>
    <hyperlink ref="G39" r:id="rId28"/>
    <hyperlink ref="F42" r:id="rId29"/>
    <hyperlink ref="G42" r:id="rId30"/>
    <hyperlink ref="F45" r:id="rId31"/>
    <hyperlink ref="G45" r:id="rId32"/>
    <hyperlink ref="F48" r:id="rId33"/>
    <hyperlink ref="G48" r:id="rId34"/>
    <hyperlink ref="F51" r:id="rId35"/>
    <hyperlink ref="G51" r:id="rId36"/>
    <hyperlink ref="F52" r:id="rId37"/>
    <hyperlink ref="G52" r:id="rId38"/>
    <hyperlink ref="F54" r:id="rId39"/>
    <hyperlink ref="G54" r:id="rId40"/>
    <hyperlink ref="F57" r:id="rId41"/>
    <hyperlink ref="G57" r:id="rId42"/>
    <hyperlink ref="F60" r:id="rId43"/>
    <hyperlink ref="G60" r:id="rId44"/>
    <hyperlink ref="F63" r:id="rId45"/>
    <hyperlink ref="G63" r:id="rId46"/>
    <hyperlink ref="F64" r:id="rId47"/>
    <hyperlink ref="G64" r:id="rId48"/>
    <hyperlink ref="F66" r:id="rId49"/>
    <hyperlink ref="G66" r:id="rId50"/>
    <hyperlink ref="F69" r:id="rId51"/>
    <hyperlink ref="G69" r:id="rId52"/>
    <hyperlink ref="F72" r:id="rId53"/>
    <hyperlink ref="G72" r:id="rId54"/>
    <hyperlink ref="F75" r:id="rId55"/>
    <hyperlink ref="G75" r:id="rId56"/>
    <hyperlink ref="F78" r:id="rId57"/>
    <hyperlink ref="G78" r:id="rId58"/>
    <hyperlink ref="F109" r:id="rId59"/>
    <hyperlink ref="G109" r:id="rId60"/>
    <hyperlink ref="F133" r:id="rId61"/>
    <hyperlink ref="G133" r:id="rId62"/>
    <hyperlink ref="F142" r:id="rId63"/>
    <hyperlink ref="G142" r:id="rId64"/>
    <hyperlink ref="F82" r:id="rId65"/>
    <hyperlink ref="G82" r:id="rId66"/>
    <hyperlink ref="F85" r:id="rId67"/>
    <hyperlink ref="G85" r:id="rId68"/>
    <hyperlink ref="F86" r:id="rId69"/>
    <hyperlink ref="G86" r:id="rId70"/>
    <hyperlink ref="F88" r:id="rId71"/>
    <hyperlink ref="G88" r:id="rId72"/>
    <hyperlink ref="F91" r:id="rId73"/>
    <hyperlink ref="G91" r:id="rId74"/>
    <hyperlink ref="F94" r:id="rId75"/>
    <hyperlink ref="G94" r:id="rId76"/>
    <hyperlink ref="F97" r:id="rId77"/>
    <hyperlink ref="G97" r:id="rId78"/>
    <hyperlink ref="F100" r:id="rId79"/>
    <hyperlink ref="G100" r:id="rId80"/>
    <hyperlink ref="F103" r:id="rId81"/>
    <hyperlink ref="G103" r:id="rId82"/>
    <hyperlink ref="F104" r:id="rId83"/>
    <hyperlink ref="G104" r:id="rId84"/>
    <hyperlink ref="F127" r:id="rId85"/>
    <hyperlink ref="G127" r:id="rId86"/>
    <hyperlink ref="F128" r:id="rId87"/>
    <hyperlink ref="G128" r:id="rId88"/>
    <hyperlink ref="F106" r:id="rId89"/>
    <hyperlink ref="G106" r:id="rId90"/>
    <hyperlink ref="F112" r:id="rId91"/>
    <hyperlink ref="G112" r:id="rId92"/>
    <hyperlink ref="F115" r:id="rId93"/>
    <hyperlink ref="G115" r:id="rId94"/>
    <hyperlink ref="F118" r:id="rId95"/>
    <hyperlink ref="G118" r:id="rId96"/>
    <hyperlink ref="F121" r:id="rId97"/>
    <hyperlink ref="G121" r:id="rId98"/>
    <hyperlink ref="F124" r:id="rId99"/>
    <hyperlink ref="G124" r:id="rId100"/>
    <hyperlink ref="F130" r:id="rId101"/>
    <hyperlink ref="G130" r:id="rId102"/>
    <hyperlink ref="F136" r:id="rId103"/>
    <hyperlink ref="G136" r:id="rId104"/>
    <hyperlink ref="F139" r:id="rId105"/>
    <hyperlink ref="G139" r:id="rId106"/>
    <hyperlink ref="F148" r:id="rId107"/>
    <hyperlink ref="G148" r:id="rId108"/>
    <hyperlink ref="F151" r:id="rId109"/>
    <hyperlink ref="G151" r:id="rId110"/>
    <hyperlink ref="F154" r:id="rId111"/>
    <hyperlink ref="G154" r:id="rId112"/>
    <hyperlink ref="F160" r:id="rId113"/>
    <hyperlink ref="G160" r:id="rId114"/>
    <hyperlink ref="D6" r:id="rId115"/>
    <hyperlink ref="D9" r:id="rId116"/>
    <hyperlink ref="D12" r:id="rId117" display="1 5-phospho-b-D-ribosyl-amine + 1 ATP + 1 glycine = 1 ADP + 1 phosphate + 1 5-phospho-ribosyl-glycineamide + 1 H+"/>
    <hyperlink ref="D15" r:id="rId118" display="1 5-phospho-ribosyl-glycineamide + 1 10-formyl-tetrahydrofolate = 1 5'-phosphoribosyl-N-formylglycineamide + 1 tetrahydrofolate + 1 H+"/>
    <hyperlink ref="D18" r:id="rId119" display="1 ATP + 1 5'-phosphoribosyl-N-formylglycineamide + 1 L-glutamine + 1 H2O = 1 L-glutamate + 1 ADP + 1 phosphate + 1 5-phosphoribosyl-N-formylglycineamidine + 1 H+"/>
    <hyperlink ref="D22" r:id="rId120" display="1 ATP + 1 5-phosphoribosyl-N-formylglycineamidine = 1 ADP + 1 phosphate + 1 5-amino-1-(5-phospho-D-ribosyl)imidazole + 1 H+"/>
    <hyperlink ref="D25" r:id="rId121"/>
    <hyperlink ref="D28" r:id="rId122"/>
    <hyperlink ref="D31" r:id="rId123"/>
    <hyperlink ref="D34" r:id="rId124" display="1 aminoimidazole_carboxamide_ribonucleotide + 1 10-formyl-tetrahydrofolate = 1 phosphoribosyl-formamido-carboxamide + 1 tetrahydrofolate"/>
    <hyperlink ref="D37" r:id="rId125" display="1 phosphoribosyl-formamido-carboxamide = 1 IMP + 1 H2O"/>
    <hyperlink ref="D40" r:id="rId126"/>
    <hyperlink ref="D43" r:id="rId127"/>
    <hyperlink ref="D46" r:id="rId128"/>
    <hyperlink ref="D49" r:id="rId129"/>
    <hyperlink ref="D52" r:id="rId130"/>
    <hyperlink ref="D55" r:id="rId131"/>
    <hyperlink ref="D58" r:id="rId132"/>
    <hyperlink ref="D61" r:id="rId133"/>
    <hyperlink ref="D64" r:id="rId134"/>
    <hyperlink ref="D67" r:id="rId135"/>
    <hyperlink ref="D70" r:id="rId136"/>
    <hyperlink ref="D73" r:id="rId137"/>
    <hyperlink ref="D76" r:id="rId138"/>
    <hyperlink ref="D79" r:id="rId139"/>
    <hyperlink ref="D83" r:id="rId140"/>
    <hyperlink ref="D86" r:id="rId141"/>
    <hyperlink ref="D89" r:id="rId142"/>
    <hyperlink ref="D92" r:id="rId143"/>
    <hyperlink ref="D95" r:id="rId144" display="1 orotidine-5'-phosphate + 1 H+ = 1 CO2 + 1 uridine-5'-phosphate"/>
    <hyperlink ref="D98" r:id="rId145" display="1 ATP + 1 uridine-5'-phosphate = 1 ADP + 1 UDP"/>
    <hyperlink ref="D101" r:id="rId146"/>
    <hyperlink ref="D104" r:id="rId147" display="1 UTP + 1 H2O = 1 uridine-5'-phosphate + 1 diphosphate + 1 H+"/>
    <hyperlink ref="D107" r:id="rId148"/>
    <hyperlink ref="D110" r:id="rId149"/>
    <hyperlink ref="D113" r:id="rId150"/>
    <hyperlink ref="D116" r:id="rId151"/>
    <hyperlink ref="D119" r:id="rId152"/>
    <hyperlink ref="D122" r:id="rId153"/>
    <hyperlink ref="D125" r:id="rId154"/>
    <hyperlink ref="D128" r:id="rId155"/>
    <hyperlink ref="D131" r:id="rId156"/>
    <hyperlink ref="D134" r:id="rId157"/>
    <hyperlink ref="D137" r:id="rId158"/>
    <hyperlink ref="D140" r:id="rId159"/>
    <hyperlink ref="D143" r:id="rId160"/>
    <hyperlink ref="D146" r:id="rId161" display="1 dUMP + 1 5,10-methylenetetrahydrofolate = 1 dTMP + 1 7,8-dihydrofolate_monoglutamate"/>
    <hyperlink ref="D149" r:id="rId162"/>
    <hyperlink ref="D152" r:id="rId163"/>
    <hyperlink ref="D155" r:id="rId164"/>
    <hyperlink ref="D158" r:id="rId165"/>
    <hyperlink ref="D161" r:id="rId166"/>
    <hyperlink ref="D164" r:id="rId167" display="1 7,8-dihydrofolate_monoglutamate + 1 NADPH + 1 H+ = 1 tetrahydrofolate + 1 NADP+"/>
  </hyperlinks>
  <pageMargins left="0.7" right="0.7" top="0.75" bottom="0.75" header="0.3" footer="0.3"/>
  <pageSetup orientation="portrait" r:id="rId168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5"/>
  <sheetViews>
    <sheetView zoomScale="90" zoomScaleNormal="90" workbookViewId="0">
      <selection activeCell="G21" sqref="G21"/>
    </sheetView>
  </sheetViews>
  <sheetFormatPr defaultRowHeight="15"/>
  <cols>
    <col min="1" max="1" width="13" style="55" customWidth="1"/>
    <col min="2" max="2" width="12.140625" style="55" customWidth="1"/>
    <col min="3" max="3" width="9.140625" style="55" customWidth="1"/>
    <col min="4" max="4" width="89.85546875" style="55" customWidth="1"/>
    <col min="5" max="5" width="73.5703125" style="55" customWidth="1"/>
    <col min="6" max="6" width="14.5703125" style="55" customWidth="1"/>
    <col min="7" max="7" width="12.7109375" style="55" customWidth="1"/>
    <col min="8" max="9" width="9.140625" style="55" customWidth="1"/>
    <col min="10" max="10" width="13.42578125" style="55" customWidth="1"/>
    <col min="11" max="12" width="9.140625" style="55" customWidth="1"/>
    <col min="13" max="14" width="9.140625" style="55"/>
    <col min="15" max="15" width="27.7109375" style="55" customWidth="1"/>
    <col min="16" max="17" width="13.7109375" style="55" customWidth="1"/>
    <col min="18" max="16384" width="9.140625" style="55"/>
  </cols>
  <sheetData>
    <row r="1" spans="1:17">
      <c r="A1" s="49" t="s">
        <v>3345</v>
      </c>
      <c r="B1" s="49"/>
      <c r="C1" s="49"/>
      <c r="D1" s="49"/>
      <c r="E1" s="49"/>
      <c r="F1" s="49"/>
      <c r="G1" s="49"/>
      <c r="H1" s="3"/>
      <c r="I1" s="49"/>
      <c r="J1" s="49"/>
      <c r="K1" s="49"/>
      <c r="L1" s="49"/>
      <c r="M1" s="49"/>
      <c r="N1" s="49"/>
      <c r="O1" s="51"/>
      <c r="P1" s="122" t="s">
        <v>3291</v>
      </c>
      <c r="Q1" s="122"/>
    </row>
    <row r="2" spans="1:17" ht="18.75">
      <c r="A2" s="50" t="s">
        <v>0</v>
      </c>
      <c r="B2" s="50" t="s">
        <v>1</v>
      </c>
      <c r="C2" s="50" t="s">
        <v>4</v>
      </c>
      <c r="D2" s="49" t="s">
        <v>2</v>
      </c>
      <c r="E2" s="49" t="s">
        <v>3</v>
      </c>
      <c r="F2" s="50" t="s">
        <v>5</v>
      </c>
      <c r="G2" s="50" t="s">
        <v>6</v>
      </c>
      <c r="H2" s="3" t="s">
        <v>7</v>
      </c>
      <c r="I2" s="50" t="s">
        <v>8</v>
      </c>
      <c r="J2" s="50" t="s">
        <v>9</v>
      </c>
      <c r="K2" s="50" t="s">
        <v>10</v>
      </c>
      <c r="L2" s="50" t="s">
        <v>11</v>
      </c>
      <c r="M2" s="50" t="s">
        <v>12</v>
      </c>
      <c r="N2" s="50" t="s">
        <v>13</v>
      </c>
      <c r="O2" s="49" t="s">
        <v>3290</v>
      </c>
      <c r="P2" s="3" t="s">
        <v>3246</v>
      </c>
      <c r="Q2" s="3" t="s">
        <v>3247</v>
      </c>
    </row>
    <row r="3" spans="1:17">
      <c r="H3" s="55">
        <f>COUNTA(H5:H55)</f>
        <v>36</v>
      </c>
      <c r="P3" s="94"/>
      <c r="Q3" s="94"/>
    </row>
    <row r="4" spans="1:17">
      <c r="A4" s="52" t="s">
        <v>826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</row>
    <row r="5" spans="1:17">
      <c r="A5" s="51" t="s">
        <v>822</v>
      </c>
      <c r="B5" s="56" t="s">
        <v>30</v>
      </c>
      <c r="C5" s="51" t="s">
        <v>528</v>
      </c>
      <c r="D5" s="51" t="s">
        <v>2974</v>
      </c>
      <c r="E5" s="51" t="s">
        <v>532</v>
      </c>
      <c r="F5" s="70" t="s">
        <v>1904</v>
      </c>
      <c r="G5" s="74" t="s">
        <v>1215</v>
      </c>
      <c r="H5" s="51" t="s">
        <v>534</v>
      </c>
      <c r="I5" s="56" t="s">
        <v>2545</v>
      </c>
      <c r="J5" s="51" t="s">
        <v>2682</v>
      </c>
      <c r="K5" s="51">
        <v>999</v>
      </c>
      <c r="L5" s="51">
        <v>14</v>
      </c>
      <c r="M5" s="51">
        <v>270</v>
      </c>
      <c r="N5" s="51">
        <v>196</v>
      </c>
      <c r="O5" s="51" t="s">
        <v>3315</v>
      </c>
      <c r="P5" s="98" t="s">
        <v>3178</v>
      </c>
      <c r="Q5" s="79" t="s">
        <v>3233</v>
      </c>
    </row>
    <row r="6" spans="1:17">
      <c r="A6" s="51"/>
      <c r="B6" s="56"/>
      <c r="C6" s="51"/>
      <c r="D6" s="11" t="s">
        <v>2975</v>
      </c>
      <c r="E6" s="51" t="s">
        <v>533</v>
      </c>
      <c r="F6" s="70" t="s">
        <v>1905</v>
      </c>
      <c r="G6" s="74" t="s">
        <v>1906</v>
      </c>
      <c r="H6" s="51" t="s">
        <v>535</v>
      </c>
      <c r="I6" s="51" t="s">
        <v>2653</v>
      </c>
      <c r="J6" s="51" t="s">
        <v>2683</v>
      </c>
      <c r="K6" s="51">
        <v>1150</v>
      </c>
      <c r="L6" s="51">
        <v>15</v>
      </c>
      <c r="M6" s="51">
        <v>308</v>
      </c>
      <c r="N6" s="51">
        <v>237</v>
      </c>
      <c r="O6" s="51"/>
      <c r="P6" s="51" t="s">
        <v>3243</v>
      </c>
      <c r="Q6" s="51"/>
    </row>
    <row r="7" spans="1:17">
      <c r="A7" s="51"/>
      <c r="B7" s="56"/>
      <c r="C7" s="51"/>
      <c r="D7" s="51"/>
      <c r="E7" s="51" t="s">
        <v>1615</v>
      </c>
      <c r="F7" s="70" t="s">
        <v>1907</v>
      </c>
      <c r="G7" s="74" t="s">
        <v>1908</v>
      </c>
      <c r="H7" s="51" t="s">
        <v>536</v>
      </c>
      <c r="I7" s="51"/>
      <c r="J7" s="51"/>
      <c r="K7" s="51">
        <v>3098</v>
      </c>
      <c r="L7" s="51">
        <v>19</v>
      </c>
      <c r="M7" s="51">
        <v>754</v>
      </c>
      <c r="N7" s="51">
        <v>609</v>
      </c>
      <c r="O7" s="51"/>
      <c r="P7" s="51"/>
      <c r="Q7" s="51"/>
    </row>
    <row r="8" spans="1:17">
      <c r="A8" s="51"/>
      <c r="B8" s="56"/>
      <c r="C8" s="51"/>
      <c r="D8" s="51"/>
      <c r="E8" s="51" t="s">
        <v>1616</v>
      </c>
      <c r="F8" s="70" t="s">
        <v>1909</v>
      </c>
      <c r="G8" s="74" t="s">
        <v>1910</v>
      </c>
      <c r="H8" s="51" t="s">
        <v>537</v>
      </c>
      <c r="I8" s="51"/>
      <c r="J8" s="51"/>
      <c r="K8" s="51">
        <v>2576</v>
      </c>
      <c r="L8" s="51">
        <v>18</v>
      </c>
      <c r="M8" s="51">
        <v>605</v>
      </c>
      <c r="N8" s="51">
        <v>515</v>
      </c>
      <c r="O8" s="51"/>
      <c r="P8" s="51"/>
      <c r="Q8" s="51"/>
    </row>
    <row r="9" spans="1:17">
      <c r="A9" s="51"/>
      <c r="B9" s="56"/>
      <c r="C9" s="51"/>
      <c r="D9" s="51"/>
      <c r="E9" s="51" t="s">
        <v>1617</v>
      </c>
      <c r="F9" s="70" t="s">
        <v>1911</v>
      </c>
      <c r="G9" s="74" t="s">
        <v>1912</v>
      </c>
      <c r="H9" s="51" t="s">
        <v>538</v>
      </c>
      <c r="I9" s="51"/>
      <c r="J9" s="51"/>
      <c r="K9" s="51">
        <v>3132</v>
      </c>
      <c r="L9" s="51">
        <v>25</v>
      </c>
      <c r="M9" s="51">
        <v>734</v>
      </c>
      <c r="N9" s="51">
        <v>611</v>
      </c>
      <c r="O9" s="51"/>
      <c r="P9" s="51"/>
      <c r="Q9" s="51"/>
    </row>
    <row r="10" spans="1:17">
      <c r="A10" s="51"/>
      <c r="B10" s="56"/>
      <c r="C10" s="51"/>
      <c r="D10" s="51"/>
      <c r="E10" s="51" t="s">
        <v>1618</v>
      </c>
      <c r="F10" s="70" t="s">
        <v>1913</v>
      </c>
      <c r="G10" s="74" t="s">
        <v>1162</v>
      </c>
      <c r="H10" s="51" t="s">
        <v>539</v>
      </c>
      <c r="I10" s="51"/>
      <c r="J10" s="51"/>
      <c r="K10" s="51">
        <v>3363</v>
      </c>
      <c r="L10" s="51">
        <v>38</v>
      </c>
      <c r="M10" s="51">
        <v>808</v>
      </c>
      <c r="N10" s="51">
        <v>656</v>
      </c>
      <c r="O10" s="51"/>
      <c r="P10" s="51"/>
      <c r="Q10" s="51"/>
    </row>
    <row r="11" spans="1:17">
      <c r="A11" s="51"/>
      <c r="B11" s="56"/>
      <c r="C11" s="51"/>
      <c r="D11" s="51"/>
      <c r="E11" s="51" t="s">
        <v>3806</v>
      </c>
      <c r="F11" s="70"/>
      <c r="G11" s="74"/>
      <c r="H11" s="51" t="s">
        <v>2988</v>
      </c>
      <c r="I11" s="51"/>
      <c r="J11" s="51"/>
      <c r="K11" s="51"/>
      <c r="L11" s="51"/>
      <c r="M11" s="51"/>
      <c r="N11" s="51"/>
      <c r="O11" s="51"/>
      <c r="P11" s="51"/>
      <c r="Q11" s="51"/>
    </row>
    <row r="12" spans="1:17">
      <c r="A12" s="51"/>
      <c r="B12" s="56"/>
      <c r="C12" s="51"/>
      <c r="D12" s="51"/>
      <c r="E12" s="51" t="s">
        <v>3807</v>
      </c>
      <c r="F12" s="70"/>
      <c r="G12" s="74"/>
      <c r="H12" s="51" t="s">
        <v>2989</v>
      </c>
      <c r="I12" s="51"/>
      <c r="J12" s="51"/>
      <c r="K12" s="51"/>
      <c r="L12" s="51"/>
      <c r="M12" s="51"/>
      <c r="N12" s="51"/>
      <c r="O12" s="51"/>
      <c r="P12" s="51"/>
      <c r="Q12" s="51"/>
    </row>
    <row r="13" spans="1:17">
      <c r="A13" s="51"/>
      <c r="B13" s="56"/>
      <c r="C13" s="51"/>
      <c r="D13" s="51"/>
      <c r="E13" s="51" t="s">
        <v>3808</v>
      </c>
      <c r="F13" s="70"/>
      <c r="G13" s="74"/>
      <c r="H13" s="51" t="s">
        <v>2990</v>
      </c>
      <c r="I13" s="51"/>
      <c r="J13" s="51"/>
      <c r="K13" s="51"/>
      <c r="L13" s="51"/>
      <c r="M13" s="51"/>
      <c r="N13" s="51"/>
      <c r="O13" s="51"/>
      <c r="P13" s="51"/>
      <c r="Q13" s="51"/>
    </row>
    <row r="14" spans="1:17">
      <c r="A14" s="51"/>
      <c r="B14" s="56"/>
      <c r="C14" s="51"/>
      <c r="D14" s="51"/>
      <c r="E14" s="51" t="s">
        <v>3810</v>
      </c>
      <c r="F14" s="70"/>
      <c r="G14" s="74"/>
      <c r="H14" s="51" t="s">
        <v>3809</v>
      </c>
      <c r="I14" s="51"/>
      <c r="J14" s="51"/>
      <c r="K14" s="51"/>
      <c r="L14" s="51"/>
      <c r="M14" s="51"/>
      <c r="N14" s="51"/>
      <c r="O14" s="51"/>
      <c r="P14" s="51"/>
      <c r="Q14" s="51"/>
    </row>
    <row r="15" spans="1:17">
      <c r="A15" s="51"/>
      <c r="B15" s="56"/>
      <c r="C15" s="51"/>
      <c r="D15" s="51"/>
      <c r="E15" s="51" t="s">
        <v>3812</v>
      </c>
      <c r="F15" s="70"/>
      <c r="G15" s="74"/>
      <c r="H15" s="51" t="s">
        <v>3811</v>
      </c>
      <c r="I15" s="51"/>
      <c r="J15" s="51"/>
      <c r="K15" s="51"/>
      <c r="L15" s="51"/>
      <c r="M15" s="51"/>
      <c r="N15" s="51"/>
      <c r="O15" s="51"/>
      <c r="P15" s="51"/>
      <c r="Q15" s="51"/>
    </row>
    <row r="16" spans="1:17">
      <c r="A16" s="51"/>
      <c r="B16" s="56"/>
      <c r="C16" s="51"/>
      <c r="D16" s="51"/>
      <c r="E16" s="51" t="s">
        <v>3814</v>
      </c>
      <c r="F16" s="70"/>
      <c r="G16" s="74"/>
      <c r="H16" s="51" t="s">
        <v>3813</v>
      </c>
      <c r="I16" s="51"/>
      <c r="J16" s="51"/>
      <c r="K16" s="51"/>
      <c r="L16" s="51"/>
      <c r="M16" s="51"/>
      <c r="N16" s="51"/>
      <c r="O16" s="51"/>
      <c r="P16" s="51"/>
      <c r="Q16" s="51"/>
    </row>
    <row r="17" spans="1:17">
      <c r="A17" s="51"/>
      <c r="B17" s="56"/>
      <c r="C17" s="51"/>
      <c r="D17" s="51"/>
      <c r="E17" s="51" t="s">
        <v>3816</v>
      </c>
      <c r="F17" s="70"/>
      <c r="G17" s="74"/>
      <c r="H17" s="51" t="s">
        <v>3815</v>
      </c>
      <c r="I17" s="51"/>
      <c r="J17" s="51"/>
      <c r="K17" s="51"/>
      <c r="L17" s="51"/>
      <c r="M17" s="51"/>
      <c r="N17" s="51"/>
      <c r="O17" s="51"/>
      <c r="P17" s="51"/>
      <c r="Q17" s="51"/>
    </row>
    <row r="18" spans="1:17">
      <c r="A18" s="51"/>
      <c r="B18" s="56"/>
      <c r="C18" s="51"/>
      <c r="D18" s="51"/>
      <c r="E18" s="51" t="s">
        <v>3818</v>
      </c>
      <c r="F18" s="70"/>
      <c r="G18" s="74"/>
      <c r="H18" s="51" t="s">
        <v>3817</v>
      </c>
      <c r="I18" s="51"/>
      <c r="J18" s="51"/>
      <c r="K18" s="51"/>
      <c r="L18" s="51"/>
      <c r="M18" s="51"/>
      <c r="N18" s="51"/>
      <c r="O18" s="51"/>
      <c r="P18" s="51"/>
      <c r="Q18" s="51"/>
    </row>
    <row r="19" spans="1:17">
      <c r="B19" s="59"/>
      <c r="G19" s="78"/>
    </row>
    <row r="20" spans="1:17">
      <c r="A20" s="51" t="s">
        <v>1610</v>
      </c>
      <c r="B20" s="56"/>
      <c r="C20" s="51" t="s">
        <v>3061</v>
      </c>
      <c r="D20" s="51"/>
      <c r="E20" s="51"/>
      <c r="F20" s="51"/>
      <c r="G20" s="79"/>
      <c r="H20" s="51"/>
      <c r="I20" s="51"/>
      <c r="J20" s="51"/>
      <c r="K20" s="51"/>
      <c r="L20" s="51"/>
      <c r="M20" s="51"/>
      <c r="N20" s="51"/>
      <c r="O20" s="51"/>
      <c r="P20" s="51"/>
      <c r="Q20" s="51"/>
    </row>
    <row r="21" spans="1:17">
      <c r="B21" s="59"/>
      <c r="G21" s="78"/>
    </row>
    <row r="22" spans="1:17">
      <c r="A22" s="51" t="s">
        <v>823</v>
      </c>
      <c r="B22" s="56" t="s">
        <v>27</v>
      </c>
      <c r="C22" s="51" t="s">
        <v>1052</v>
      </c>
      <c r="D22" s="51" t="s">
        <v>2976</v>
      </c>
      <c r="E22" s="51" t="s">
        <v>1053</v>
      </c>
      <c r="F22" s="51"/>
      <c r="G22" s="79"/>
      <c r="H22" s="51"/>
      <c r="I22" s="51" t="s">
        <v>2684</v>
      </c>
      <c r="J22" s="51" t="s">
        <v>2685</v>
      </c>
      <c r="K22" s="51"/>
      <c r="L22" s="51"/>
      <c r="M22" s="51"/>
      <c r="N22" s="51"/>
      <c r="O22" s="51" t="s">
        <v>3316</v>
      </c>
      <c r="P22" s="51"/>
      <c r="Q22" s="51"/>
    </row>
    <row r="23" spans="1:17">
      <c r="A23" s="51"/>
      <c r="B23" s="56"/>
      <c r="C23" s="51"/>
      <c r="D23" s="11" t="s">
        <v>3524</v>
      </c>
      <c r="E23" s="51"/>
      <c r="F23" s="51"/>
      <c r="G23" s="79"/>
      <c r="H23" s="51"/>
      <c r="I23" s="51" t="s">
        <v>2540</v>
      </c>
      <c r="J23" s="51" t="s">
        <v>2540</v>
      </c>
      <c r="K23" s="51"/>
      <c r="L23" s="51"/>
      <c r="M23" s="51"/>
      <c r="N23" s="51"/>
      <c r="O23" s="51"/>
      <c r="P23" s="51"/>
      <c r="Q23" s="51"/>
    </row>
    <row r="24" spans="1:17">
      <c r="B24" s="59"/>
      <c r="G24" s="78"/>
    </row>
    <row r="25" spans="1:17">
      <c r="A25" s="51" t="s">
        <v>1613</v>
      </c>
      <c r="B25" s="56" t="s">
        <v>30</v>
      </c>
      <c r="C25" s="51" t="s">
        <v>529</v>
      </c>
      <c r="D25" s="51" t="s">
        <v>1645</v>
      </c>
      <c r="E25" s="51" t="s">
        <v>2994</v>
      </c>
      <c r="F25" s="70" t="s">
        <v>1914</v>
      </c>
      <c r="G25" s="74" t="s">
        <v>1034</v>
      </c>
      <c r="H25" s="51" t="s">
        <v>543</v>
      </c>
      <c r="I25" s="51" t="s">
        <v>2687</v>
      </c>
      <c r="J25" s="51" t="s">
        <v>2688</v>
      </c>
      <c r="K25" s="51">
        <v>1653</v>
      </c>
      <c r="L25" s="51">
        <v>12</v>
      </c>
      <c r="M25" s="51">
        <v>440</v>
      </c>
      <c r="N25" s="51">
        <v>337</v>
      </c>
      <c r="O25" s="51" t="s">
        <v>3275</v>
      </c>
      <c r="P25" s="51"/>
      <c r="Q25" s="51"/>
    </row>
    <row r="26" spans="1:17">
      <c r="A26" s="51"/>
      <c r="B26" s="56"/>
      <c r="C26" s="51"/>
      <c r="D26" s="11" t="s">
        <v>3525</v>
      </c>
      <c r="E26" s="51" t="s">
        <v>540</v>
      </c>
      <c r="F26" s="70" t="s">
        <v>1915</v>
      </c>
      <c r="G26" s="74" t="s">
        <v>1916</v>
      </c>
      <c r="H26" s="51" t="s">
        <v>544</v>
      </c>
      <c r="I26" s="51" t="s">
        <v>2686</v>
      </c>
      <c r="J26" s="51" t="s">
        <v>2689</v>
      </c>
      <c r="K26" s="51">
        <v>1074</v>
      </c>
      <c r="L26" s="51">
        <v>8</v>
      </c>
      <c r="M26" s="51">
        <v>267</v>
      </c>
      <c r="N26" s="51">
        <v>201</v>
      </c>
      <c r="O26" s="51"/>
      <c r="P26" s="51"/>
      <c r="Q26" s="51"/>
    </row>
    <row r="27" spans="1:17">
      <c r="A27" s="51"/>
      <c r="B27" s="56"/>
      <c r="C27" s="51"/>
      <c r="D27" s="51"/>
      <c r="E27" s="51" t="s">
        <v>541</v>
      </c>
      <c r="F27" s="70" t="s">
        <v>1917</v>
      </c>
      <c r="G27" s="74" t="s">
        <v>1138</v>
      </c>
      <c r="H27" s="51" t="s">
        <v>545</v>
      </c>
      <c r="I27" s="51"/>
      <c r="J27" s="51"/>
      <c r="K27" s="51">
        <v>2904</v>
      </c>
      <c r="L27" s="51">
        <v>27</v>
      </c>
      <c r="M27" s="51">
        <v>685</v>
      </c>
      <c r="N27" s="51">
        <v>552</v>
      </c>
      <c r="O27" s="51"/>
      <c r="P27" s="51"/>
      <c r="Q27" s="51"/>
    </row>
    <row r="28" spans="1:17">
      <c r="A28" s="51"/>
      <c r="B28" s="56"/>
      <c r="C28" s="51"/>
      <c r="D28" s="51"/>
      <c r="E28" s="51" t="s">
        <v>542</v>
      </c>
      <c r="F28" s="70" t="s">
        <v>1918</v>
      </c>
      <c r="G28" s="74" t="s">
        <v>1034</v>
      </c>
      <c r="H28" s="51" t="s">
        <v>546</v>
      </c>
      <c r="I28" s="51"/>
      <c r="J28" s="51"/>
      <c r="K28" s="51">
        <v>1807</v>
      </c>
      <c r="L28" s="51">
        <v>7</v>
      </c>
      <c r="M28" s="51">
        <v>416</v>
      </c>
      <c r="N28" s="51">
        <v>337</v>
      </c>
      <c r="O28" s="51"/>
      <c r="P28" s="51"/>
      <c r="Q28" s="51"/>
    </row>
    <row r="29" spans="1:17">
      <c r="B29" s="59"/>
      <c r="G29" s="78"/>
    </row>
    <row r="30" spans="1:17">
      <c r="A30" s="51" t="s">
        <v>824</v>
      </c>
      <c r="B30" s="56" t="s">
        <v>30</v>
      </c>
      <c r="C30" s="51" t="s">
        <v>3452</v>
      </c>
      <c r="D30" s="51" t="s">
        <v>2977</v>
      </c>
      <c r="E30" s="51" t="s">
        <v>1050</v>
      </c>
      <c r="F30" s="70" t="s">
        <v>1919</v>
      </c>
      <c r="G30" s="74" t="s">
        <v>1920</v>
      </c>
      <c r="H30" s="51" t="s">
        <v>1051</v>
      </c>
      <c r="I30" s="51" t="s">
        <v>2690</v>
      </c>
      <c r="J30" s="51"/>
      <c r="K30" s="51">
        <v>2571</v>
      </c>
      <c r="L30" s="51">
        <v>15</v>
      </c>
      <c r="M30" s="51">
        <v>618</v>
      </c>
      <c r="N30" s="51">
        <v>481</v>
      </c>
      <c r="O30" s="51" t="s">
        <v>3275</v>
      </c>
      <c r="P30" s="51"/>
      <c r="Q30" s="51"/>
    </row>
    <row r="31" spans="1:17">
      <c r="A31" s="51"/>
      <c r="B31" s="56"/>
      <c r="C31" s="51"/>
      <c r="D31" s="11" t="s">
        <v>2978</v>
      </c>
      <c r="E31" s="51" t="s">
        <v>2995</v>
      </c>
      <c r="F31" s="51"/>
      <c r="G31" s="79"/>
      <c r="H31" s="51" t="s">
        <v>546</v>
      </c>
      <c r="I31" s="51"/>
      <c r="J31" s="51"/>
      <c r="K31" s="51"/>
      <c r="L31" s="51"/>
      <c r="M31" s="51"/>
      <c r="N31" s="51"/>
      <c r="O31" s="51"/>
      <c r="P31" s="51"/>
      <c r="Q31" s="51"/>
    </row>
    <row r="32" spans="1:17">
      <c r="B32" s="59"/>
      <c r="G32" s="78"/>
    </row>
    <row r="33" spans="1:17">
      <c r="A33" s="51" t="s">
        <v>1614</v>
      </c>
      <c r="B33" s="56" t="s">
        <v>30</v>
      </c>
      <c r="C33" s="51" t="s">
        <v>530</v>
      </c>
      <c r="D33" s="51" t="s">
        <v>1646</v>
      </c>
      <c r="E33" s="51" t="s">
        <v>548</v>
      </c>
      <c r="F33" s="70" t="s">
        <v>1921</v>
      </c>
      <c r="G33" s="74" t="s">
        <v>1922</v>
      </c>
      <c r="H33" s="51" t="s">
        <v>549</v>
      </c>
      <c r="I33" s="56" t="s">
        <v>2545</v>
      </c>
      <c r="J33" s="51" t="s">
        <v>2691</v>
      </c>
      <c r="K33" s="51">
        <v>917</v>
      </c>
      <c r="L33" s="51">
        <v>12</v>
      </c>
      <c r="M33" s="51">
        <v>232</v>
      </c>
      <c r="N33" s="51">
        <v>182</v>
      </c>
      <c r="O33" s="51" t="s">
        <v>3276</v>
      </c>
      <c r="P33" s="98" t="s">
        <v>3273</v>
      </c>
      <c r="Q33" s="79" t="s">
        <v>3274</v>
      </c>
    </row>
    <row r="34" spans="1:17">
      <c r="A34" s="51"/>
      <c r="B34" s="56"/>
      <c r="C34" s="51"/>
      <c r="D34" s="11" t="s">
        <v>547</v>
      </c>
      <c r="E34" s="51"/>
      <c r="F34" s="51"/>
      <c r="G34" s="79"/>
      <c r="H34" s="51"/>
      <c r="I34" s="51"/>
      <c r="J34" s="51" t="s">
        <v>2692</v>
      </c>
      <c r="K34" s="51"/>
      <c r="L34" s="51"/>
      <c r="M34" s="51"/>
      <c r="N34" s="51"/>
      <c r="O34" s="51"/>
      <c r="P34" s="51"/>
      <c r="Q34" s="51"/>
    </row>
    <row r="35" spans="1:17">
      <c r="B35" s="59"/>
      <c r="G35" s="78"/>
      <c r="J35" s="55" t="s">
        <v>2693</v>
      </c>
    </row>
    <row r="36" spans="1:17">
      <c r="A36" s="51" t="s">
        <v>825</v>
      </c>
      <c r="B36" s="56" t="s">
        <v>27</v>
      </c>
      <c r="C36" s="51" t="s">
        <v>531</v>
      </c>
      <c r="D36" s="51" t="s">
        <v>2902</v>
      </c>
      <c r="E36" s="51" t="s">
        <v>550</v>
      </c>
      <c r="F36" s="70" t="s">
        <v>1923</v>
      </c>
      <c r="G36" s="74" t="s">
        <v>1924</v>
      </c>
      <c r="H36" s="51" t="s">
        <v>558</v>
      </c>
      <c r="I36" s="56" t="s">
        <v>2545</v>
      </c>
      <c r="J36" s="51" t="s">
        <v>2549</v>
      </c>
      <c r="K36" s="51">
        <v>681</v>
      </c>
      <c r="L36" s="51">
        <v>3</v>
      </c>
      <c r="M36" s="51">
        <v>187</v>
      </c>
      <c r="N36" s="51">
        <v>138</v>
      </c>
      <c r="O36" s="51" t="s">
        <v>3276</v>
      </c>
      <c r="P36" s="51"/>
      <c r="Q36" s="51"/>
    </row>
    <row r="37" spans="1:17">
      <c r="A37" s="51"/>
      <c r="B37" s="56"/>
      <c r="C37" s="51"/>
      <c r="D37" s="11" t="s">
        <v>2903</v>
      </c>
      <c r="E37" s="51" t="s">
        <v>551</v>
      </c>
      <c r="F37" s="70" t="s">
        <v>1925</v>
      </c>
      <c r="G37" s="74" t="s">
        <v>1926</v>
      </c>
      <c r="H37" s="51" t="s">
        <v>559</v>
      </c>
      <c r="I37" s="51" t="s">
        <v>2653</v>
      </c>
      <c r="J37" s="51" t="s">
        <v>2694</v>
      </c>
      <c r="K37" s="51">
        <v>1331</v>
      </c>
      <c r="L37" s="51">
        <v>8</v>
      </c>
      <c r="M37" s="51">
        <v>315</v>
      </c>
      <c r="N37" s="51">
        <v>252</v>
      </c>
      <c r="O37" s="51"/>
      <c r="P37" s="51"/>
      <c r="Q37" s="51"/>
    </row>
    <row r="38" spans="1:17">
      <c r="A38" s="51"/>
      <c r="B38" s="56"/>
      <c r="C38" s="51"/>
      <c r="D38" s="51"/>
      <c r="E38" s="51" t="s">
        <v>552</v>
      </c>
      <c r="F38" s="70" t="s">
        <v>1927</v>
      </c>
      <c r="G38" s="74" t="s">
        <v>1928</v>
      </c>
      <c r="H38" s="51" t="s">
        <v>560</v>
      </c>
      <c r="I38" s="51"/>
      <c r="J38" s="51"/>
      <c r="K38" s="51">
        <v>2405</v>
      </c>
      <c r="L38" s="51">
        <v>11</v>
      </c>
      <c r="M38" s="51">
        <v>659</v>
      </c>
      <c r="N38" s="51">
        <v>503</v>
      </c>
      <c r="O38" s="51"/>
      <c r="P38" s="51"/>
      <c r="Q38" s="51"/>
    </row>
    <row r="39" spans="1:17">
      <c r="A39" s="51"/>
      <c r="B39" s="56"/>
      <c r="C39" s="51"/>
      <c r="D39" s="51"/>
      <c r="E39" s="51" t="s">
        <v>553</v>
      </c>
      <c r="F39" s="70" t="s">
        <v>1929</v>
      </c>
      <c r="G39" s="74" t="s">
        <v>1261</v>
      </c>
      <c r="H39" s="51" t="s">
        <v>561</v>
      </c>
      <c r="I39" s="51"/>
      <c r="J39" s="51"/>
      <c r="K39" s="51">
        <v>2294</v>
      </c>
      <c r="L39" s="51">
        <v>15</v>
      </c>
      <c r="M39" s="51">
        <v>617</v>
      </c>
      <c r="N39" s="51">
        <v>482</v>
      </c>
      <c r="O39" s="51"/>
      <c r="P39" s="51"/>
      <c r="Q39" s="51"/>
    </row>
    <row r="40" spans="1:17">
      <c r="A40" s="51"/>
      <c r="B40" s="56"/>
      <c r="C40" s="51"/>
      <c r="D40" s="51"/>
      <c r="E40" s="51" t="s">
        <v>554</v>
      </c>
      <c r="F40" s="70" t="s">
        <v>1930</v>
      </c>
      <c r="G40" s="74" t="s">
        <v>1931</v>
      </c>
      <c r="H40" s="51" t="s">
        <v>562</v>
      </c>
      <c r="I40" s="51"/>
      <c r="J40" s="51"/>
      <c r="K40" s="51">
        <v>1547</v>
      </c>
      <c r="L40" s="51">
        <v>7</v>
      </c>
      <c r="M40" s="51">
        <v>437</v>
      </c>
      <c r="N40" s="51">
        <v>315</v>
      </c>
      <c r="O40" s="51"/>
      <c r="P40" s="51"/>
      <c r="Q40" s="51"/>
    </row>
    <row r="41" spans="1:17">
      <c r="A41" s="51"/>
      <c r="B41" s="56"/>
      <c r="C41" s="51"/>
      <c r="D41" s="51"/>
      <c r="E41" s="51" t="s">
        <v>555</v>
      </c>
      <c r="F41" s="70" t="s">
        <v>1932</v>
      </c>
      <c r="G41" s="74" t="s">
        <v>1933</v>
      </c>
      <c r="H41" s="51" t="s">
        <v>563</v>
      </c>
      <c r="I41" s="51"/>
      <c r="J41" s="51"/>
      <c r="K41" s="51">
        <v>461</v>
      </c>
      <c r="L41" s="51">
        <v>3</v>
      </c>
      <c r="M41" s="51">
        <v>117</v>
      </c>
      <c r="N41" s="51">
        <v>99</v>
      </c>
      <c r="O41" s="51"/>
      <c r="P41" s="51"/>
      <c r="Q41" s="51"/>
    </row>
    <row r="42" spans="1:17">
      <c r="A42" s="51"/>
      <c r="B42" s="56"/>
      <c r="C42" s="51"/>
      <c r="D42" s="51"/>
      <c r="E42" s="51" t="s">
        <v>556</v>
      </c>
      <c r="F42" s="70" t="s">
        <v>1934</v>
      </c>
      <c r="G42" s="74" t="s">
        <v>1935</v>
      </c>
      <c r="H42" s="51" t="s">
        <v>564</v>
      </c>
      <c r="I42" s="51"/>
      <c r="J42" s="51"/>
      <c r="K42" s="51">
        <v>911</v>
      </c>
      <c r="L42" s="51">
        <v>7</v>
      </c>
      <c r="M42" s="51">
        <v>258</v>
      </c>
      <c r="N42" s="51">
        <v>185</v>
      </c>
      <c r="O42" s="51"/>
      <c r="P42" s="51"/>
      <c r="Q42" s="51"/>
    </row>
    <row r="43" spans="1:17">
      <c r="A43" s="51"/>
      <c r="B43" s="56"/>
      <c r="C43" s="51"/>
      <c r="D43" s="51"/>
      <c r="E43" s="51" t="s">
        <v>1937</v>
      </c>
      <c r="F43" s="70" t="s">
        <v>1936</v>
      </c>
      <c r="G43" s="74" t="s">
        <v>1924</v>
      </c>
      <c r="H43" s="51" t="s">
        <v>565</v>
      </c>
      <c r="I43" s="51"/>
      <c r="J43" s="51"/>
      <c r="K43" s="51">
        <v>644</v>
      </c>
      <c r="L43" s="51">
        <v>4</v>
      </c>
      <c r="M43" s="51">
        <v>187</v>
      </c>
      <c r="N43" s="51">
        <v>138</v>
      </c>
      <c r="O43" s="51"/>
      <c r="P43" s="51"/>
      <c r="Q43" s="51"/>
    </row>
    <row r="44" spans="1:17">
      <c r="A44" s="51"/>
      <c r="B44" s="56"/>
      <c r="C44" s="51"/>
      <c r="D44" s="51"/>
      <c r="E44" s="51" t="s">
        <v>557</v>
      </c>
      <c r="F44" s="70" t="s">
        <v>1938</v>
      </c>
      <c r="G44" s="74" t="s">
        <v>1939</v>
      </c>
      <c r="H44" s="51" t="s">
        <v>566</v>
      </c>
      <c r="I44" s="51"/>
      <c r="J44" s="51"/>
      <c r="K44" s="51">
        <v>851</v>
      </c>
      <c r="L44" s="51">
        <v>3</v>
      </c>
      <c r="M44" s="51">
        <v>256</v>
      </c>
      <c r="N44" s="51">
        <v>179</v>
      </c>
      <c r="O44" s="51"/>
      <c r="P44" s="51"/>
      <c r="Q44" s="51"/>
    </row>
    <row r="45" spans="1:17">
      <c r="B45" s="59"/>
      <c r="G45" s="78"/>
    </row>
    <row r="46" spans="1:17">
      <c r="A46" s="51" t="s">
        <v>1982</v>
      </c>
      <c r="B46" s="56" t="s">
        <v>30</v>
      </c>
      <c r="C46" s="51"/>
      <c r="D46" s="51" t="s">
        <v>1797</v>
      </c>
      <c r="E46" s="51"/>
      <c r="F46" s="51"/>
      <c r="G46" s="79"/>
      <c r="H46" s="51"/>
      <c r="I46" s="51"/>
      <c r="J46" s="51"/>
      <c r="K46" s="51"/>
      <c r="L46" s="51"/>
      <c r="M46" s="51"/>
      <c r="N46" s="51"/>
      <c r="O46" s="51"/>
      <c r="P46" s="51"/>
      <c r="Q46" s="51"/>
    </row>
    <row r="47" spans="1:17">
      <c r="A47" s="51"/>
      <c r="B47" s="56"/>
      <c r="C47" s="51"/>
      <c r="D47" s="51" t="s">
        <v>1196</v>
      </c>
      <c r="E47" s="51"/>
      <c r="F47" s="51"/>
      <c r="G47" s="79"/>
      <c r="H47" s="51"/>
      <c r="I47" s="51"/>
      <c r="J47" s="51"/>
      <c r="K47" s="51"/>
      <c r="L47" s="51"/>
      <c r="M47" s="51"/>
      <c r="N47" s="51"/>
      <c r="O47" s="51"/>
      <c r="P47" s="51"/>
      <c r="Q47" s="51"/>
    </row>
    <row r="48" spans="1:17">
      <c r="G48" s="78"/>
    </row>
    <row r="49" spans="1:17">
      <c r="A49" s="51" t="s">
        <v>2981</v>
      </c>
      <c r="B49" s="56" t="s">
        <v>30</v>
      </c>
      <c r="C49" s="51" t="s">
        <v>2984</v>
      </c>
      <c r="D49" s="51" t="s">
        <v>2982</v>
      </c>
      <c r="E49" s="51" t="s">
        <v>2985</v>
      </c>
      <c r="F49" s="11" t="s">
        <v>3039</v>
      </c>
      <c r="G49" s="75" t="s">
        <v>1869</v>
      </c>
      <c r="H49" s="51" t="s">
        <v>2988</v>
      </c>
      <c r="I49" s="51"/>
      <c r="J49" s="51"/>
      <c r="K49" s="51">
        <v>417</v>
      </c>
      <c r="L49" s="51">
        <v>2</v>
      </c>
      <c r="M49" s="51">
        <v>93</v>
      </c>
      <c r="N49" s="51">
        <v>76</v>
      </c>
      <c r="O49" s="51" t="s">
        <v>3275</v>
      </c>
      <c r="P49" s="98" t="s">
        <v>3178</v>
      </c>
      <c r="Q49" s="98" t="s">
        <v>3233</v>
      </c>
    </row>
    <row r="50" spans="1:17">
      <c r="A50" s="51"/>
      <c r="B50" s="51"/>
      <c r="C50" s="51"/>
      <c r="D50" s="11" t="s">
        <v>2983</v>
      </c>
      <c r="E50" s="51" t="s">
        <v>2986</v>
      </c>
      <c r="F50" s="11" t="s">
        <v>3040</v>
      </c>
      <c r="G50" s="75" t="s">
        <v>1807</v>
      </c>
      <c r="H50" s="51" t="s">
        <v>2989</v>
      </c>
      <c r="I50" s="51"/>
      <c r="J50" s="51"/>
      <c r="K50" s="51">
        <v>2546</v>
      </c>
      <c r="L50" s="51">
        <v>15</v>
      </c>
      <c r="M50" s="51">
        <v>610</v>
      </c>
      <c r="N50" s="51">
        <v>501</v>
      </c>
      <c r="O50" s="51"/>
      <c r="P50" s="51" t="s">
        <v>3136</v>
      </c>
      <c r="Q50" s="51"/>
    </row>
    <row r="51" spans="1:17">
      <c r="A51" s="51"/>
      <c r="B51" s="51"/>
      <c r="C51" s="51"/>
      <c r="D51" s="51"/>
      <c r="E51" s="51" t="s">
        <v>2987</v>
      </c>
      <c r="F51" s="11" t="s">
        <v>3041</v>
      </c>
      <c r="G51" s="75" t="s">
        <v>2851</v>
      </c>
      <c r="H51" s="51" t="s">
        <v>2990</v>
      </c>
      <c r="I51" s="51"/>
      <c r="J51" s="51"/>
      <c r="K51" s="51">
        <v>870</v>
      </c>
      <c r="L51" s="51">
        <v>6</v>
      </c>
      <c r="M51" s="51">
        <v>230</v>
      </c>
      <c r="N51" s="51">
        <v>168</v>
      </c>
      <c r="O51" s="51"/>
      <c r="P51" s="51"/>
      <c r="Q51" s="51"/>
    </row>
    <row r="52" spans="1:17">
      <c r="G52" s="78"/>
    </row>
    <row r="53" spans="1:17">
      <c r="A53" s="51" t="s">
        <v>2991</v>
      </c>
      <c r="B53" s="56" t="s">
        <v>30</v>
      </c>
      <c r="C53" s="51" t="s">
        <v>2984</v>
      </c>
      <c r="D53" s="51" t="s">
        <v>2992</v>
      </c>
      <c r="E53" s="51" t="s">
        <v>2985</v>
      </c>
      <c r="F53" s="11" t="s">
        <v>3039</v>
      </c>
      <c r="G53" s="75" t="s">
        <v>1869</v>
      </c>
      <c r="H53" s="51" t="s">
        <v>2988</v>
      </c>
      <c r="I53" s="51"/>
      <c r="J53" s="51"/>
      <c r="K53" s="51">
        <v>417</v>
      </c>
      <c r="L53" s="51">
        <v>2</v>
      </c>
      <c r="M53" s="51">
        <v>93</v>
      </c>
      <c r="N53" s="51">
        <v>76</v>
      </c>
      <c r="O53" s="51" t="s">
        <v>3275</v>
      </c>
      <c r="P53" s="98" t="s">
        <v>3178</v>
      </c>
      <c r="Q53" s="98" t="s">
        <v>3233</v>
      </c>
    </row>
    <row r="54" spans="1:17">
      <c r="A54" s="51"/>
      <c r="B54" s="51"/>
      <c r="C54" s="51"/>
      <c r="D54" s="11" t="s">
        <v>2993</v>
      </c>
      <c r="E54" s="51" t="s">
        <v>2986</v>
      </c>
      <c r="F54" s="11" t="s">
        <v>3040</v>
      </c>
      <c r="G54" s="75" t="s">
        <v>1807</v>
      </c>
      <c r="H54" s="51" t="s">
        <v>2989</v>
      </c>
      <c r="I54" s="51"/>
      <c r="J54" s="51"/>
      <c r="K54" s="51">
        <v>2546</v>
      </c>
      <c r="L54" s="51">
        <v>15</v>
      </c>
      <c r="M54" s="51">
        <v>610</v>
      </c>
      <c r="N54" s="51">
        <v>501</v>
      </c>
      <c r="O54" s="51"/>
      <c r="P54" s="51" t="s">
        <v>3136</v>
      </c>
      <c r="Q54" s="51"/>
    </row>
    <row r="55" spans="1:17">
      <c r="A55" s="51"/>
      <c r="B55" s="51"/>
      <c r="C55" s="51"/>
      <c r="D55" s="51"/>
      <c r="E55" s="51" t="s">
        <v>2987</v>
      </c>
      <c r="F55" s="11" t="s">
        <v>3041</v>
      </c>
      <c r="G55" s="75" t="s">
        <v>2851</v>
      </c>
      <c r="H55" s="51" t="s">
        <v>2990</v>
      </c>
      <c r="I55" s="51"/>
      <c r="J55" s="51"/>
      <c r="K55" s="51">
        <v>870</v>
      </c>
      <c r="L55" s="51">
        <v>6</v>
      </c>
      <c r="M55" s="51">
        <v>230</v>
      </c>
      <c r="N55" s="51">
        <v>168</v>
      </c>
      <c r="O55" s="51"/>
      <c r="P55" s="51"/>
      <c r="Q55" s="51"/>
    </row>
  </sheetData>
  <mergeCells count="1">
    <mergeCell ref="P1:Q1"/>
  </mergeCells>
  <hyperlinks>
    <hyperlink ref="F5" r:id="rId1"/>
    <hyperlink ref="G5" r:id="rId2"/>
    <hyperlink ref="F6" r:id="rId3"/>
    <hyperlink ref="G6" r:id="rId4"/>
    <hyperlink ref="F7" r:id="rId5"/>
    <hyperlink ref="G7" r:id="rId6"/>
    <hyperlink ref="F8" r:id="rId7"/>
    <hyperlink ref="G8" r:id="rId8"/>
    <hyperlink ref="F9" r:id="rId9"/>
    <hyperlink ref="G9" r:id="rId10"/>
    <hyperlink ref="F10" r:id="rId11"/>
    <hyperlink ref="G10" r:id="rId12"/>
    <hyperlink ref="F25" r:id="rId13"/>
    <hyperlink ref="G25" r:id="rId14"/>
    <hyperlink ref="F26" r:id="rId15"/>
    <hyperlink ref="G26" r:id="rId16"/>
    <hyperlink ref="F27" r:id="rId17"/>
    <hyperlink ref="G27" r:id="rId18"/>
    <hyperlink ref="F28" r:id="rId19"/>
    <hyperlink ref="G28" r:id="rId20"/>
    <hyperlink ref="F30" r:id="rId21"/>
    <hyperlink ref="G30" r:id="rId22"/>
    <hyperlink ref="F33" r:id="rId23"/>
    <hyperlink ref="G33" r:id="rId24"/>
    <hyperlink ref="F36" r:id="rId25"/>
    <hyperlink ref="G36" r:id="rId26"/>
    <hyperlink ref="F37" r:id="rId27"/>
    <hyperlink ref="G37" r:id="rId28"/>
    <hyperlink ref="F38" r:id="rId29"/>
    <hyperlink ref="G38" r:id="rId30"/>
    <hyperlink ref="F39" r:id="rId31"/>
    <hyperlink ref="G39" r:id="rId32"/>
    <hyperlink ref="F40" r:id="rId33"/>
    <hyperlink ref="G40" r:id="rId34"/>
    <hyperlink ref="F41" r:id="rId35"/>
    <hyperlink ref="G41" r:id="rId36"/>
    <hyperlink ref="F42" r:id="rId37"/>
    <hyperlink ref="G42" r:id="rId38"/>
    <hyperlink ref="F43" r:id="rId39"/>
    <hyperlink ref="G43" r:id="rId40"/>
    <hyperlink ref="F44" r:id="rId41"/>
    <hyperlink ref="G44" r:id="rId42"/>
    <hyperlink ref="F49" r:id="rId43"/>
    <hyperlink ref="F53" r:id="rId44"/>
    <hyperlink ref="G49" r:id="rId45"/>
    <hyperlink ref="G53" r:id="rId46"/>
    <hyperlink ref="F50" r:id="rId47"/>
    <hyperlink ref="F54" r:id="rId48"/>
    <hyperlink ref="G50" r:id="rId49"/>
    <hyperlink ref="G54" r:id="rId50"/>
    <hyperlink ref="F51" r:id="rId51"/>
    <hyperlink ref="F55" r:id="rId52"/>
    <hyperlink ref="G51" r:id="rId53"/>
    <hyperlink ref="G55" r:id="rId54"/>
    <hyperlink ref="D6" r:id="rId55"/>
    <hyperlink ref="D23" r:id="rId56" display="2 oxidized_cytochrome_c + 1 plastoquinol = 2 reduced_cytochrome_c + 1 plastoquinone"/>
    <hyperlink ref="D26" r:id="rId57" display="4 reduced_cytochrome_c + 1 oxygen = 4 oxidized_cytochrome_c + 2 H2O"/>
    <hyperlink ref="D34" r:id="rId58"/>
    <hyperlink ref="D37" r:id="rId59"/>
    <hyperlink ref="D50" r:id="rId60"/>
    <hyperlink ref="D54" r:id="rId61"/>
    <hyperlink ref="D31" r:id="rId62"/>
  </hyperlinks>
  <pageMargins left="0.7" right="0.7" top="0.75" bottom="0.75" header="0.3" footer="0.3"/>
  <pageSetup orientation="portrait" r:id="rId6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Table_Of_Contents</vt:lpstr>
      <vt:lpstr>Protein_Worksheet</vt:lpstr>
      <vt:lpstr>Amino_Acids</vt:lpstr>
      <vt:lpstr>Biomass</vt:lpstr>
      <vt:lpstr>Central_Metabolism</vt:lpstr>
      <vt:lpstr>Chlorophyll_&amp;_Photosynthesis</vt:lpstr>
      <vt:lpstr>Lipids</vt:lpstr>
      <vt:lpstr>Nucleotides</vt:lpstr>
      <vt:lpstr>Oxidative_Phosphorylation</vt:lpstr>
      <vt:lpstr>Polysaccharide</vt:lpstr>
      <vt:lpstr>Photorespiration</vt:lpstr>
      <vt:lpstr>N_&amp;_S_Assimilation</vt:lpstr>
      <vt:lpstr>Transport</vt:lpstr>
      <vt:lpstr>CNA_Metabolites</vt:lpstr>
      <vt:lpstr>CNA_Reactions</vt:lpstr>
      <vt:lpstr>Biomass_Calculations</vt:lpstr>
      <vt:lpstr>Macromolecule_Calculations</vt:lpstr>
      <vt:lpstr>Composition_Balance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Beck, Ashley</dc:creator>
  <cp:lastModifiedBy>Beck, Ashley</cp:lastModifiedBy>
  <dcterms:created xsi:type="dcterms:W3CDTF">2012-10-11T08:39:09Z</dcterms:created>
  <dcterms:modified xsi:type="dcterms:W3CDTF">2017-03-07T23:03:55Z</dcterms:modified>
</cp:coreProperties>
</file>