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M:\Thermosynechococcus\Paper\Supplemental_Files\"/>
    </mc:Choice>
  </mc:AlternateContent>
  <bookViews>
    <workbookView xWindow="0" yWindow="0" windowWidth="25200" windowHeight="11760" activeTab="2"/>
  </bookViews>
  <sheets>
    <sheet name="Irradiance Tradeoff Curve" sheetId="1" r:id="rId1"/>
    <sheet name="Nitrogen Tradeoff Curve" sheetId="4" r:id="rId2"/>
    <sheet name="Iron Tradeoff Curve" sheetId="5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5" l="1"/>
  <c r="B16" i="5"/>
  <c r="K10" i="5"/>
  <c r="L10" i="5" s="1"/>
  <c r="M10" i="5" s="1"/>
  <c r="K9" i="5"/>
  <c r="L9" i="5" s="1"/>
  <c r="M9" i="5" s="1"/>
  <c r="J8" i="5"/>
  <c r="G8" i="5"/>
  <c r="K8" i="5" s="1"/>
  <c r="L8" i="5" s="1"/>
  <c r="M8" i="5" s="1"/>
  <c r="K7" i="5"/>
  <c r="L7" i="5" s="1"/>
  <c r="M7" i="5" s="1"/>
  <c r="J7" i="5"/>
  <c r="G7" i="5"/>
  <c r="J6" i="5"/>
  <c r="G6" i="5"/>
  <c r="K6" i="5" s="1"/>
  <c r="L6" i="5" s="1"/>
  <c r="M6" i="5" s="1"/>
  <c r="J5" i="5"/>
  <c r="G5" i="5"/>
  <c r="K5" i="5" s="1"/>
  <c r="L5" i="5" s="1"/>
  <c r="M5" i="5" s="1"/>
  <c r="I4" i="5"/>
  <c r="K4" i="5" s="1"/>
  <c r="L4" i="5" s="1"/>
  <c r="M4" i="5" s="1"/>
  <c r="H4" i="5"/>
  <c r="B26" i="4"/>
  <c r="B25" i="4"/>
  <c r="I21" i="4"/>
  <c r="G21" i="4"/>
  <c r="K21" i="4" s="1"/>
  <c r="L21" i="4" s="1"/>
  <c r="M21" i="4" s="1"/>
  <c r="I20" i="4"/>
  <c r="G20" i="4"/>
  <c r="K20" i="4" s="1"/>
  <c r="L20" i="4" s="1"/>
  <c r="M20" i="4" s="1"/>
  <c r="I19" i="4"/>
  <c r="K19" i="4" s="1"/>
  <c r="L19" i="4" s="1"/>
  <c r="M19" i="4" s="1"/>
  <c r="G19" i="4"/>
  <c r="I18" i="4"/>
  <c r="G18" i="4"/>
  <c r="K18" i="4" s="1"/>
  <c r="L18" i="4" s="1"/>
  <c r="M18" i="4" s="1"/>
  <c r="I17" i="4"/>
  <c r="G17" i="4"/>
  <c r="K17" i="4" s="1"/>
  <c r="L17" i="4" s="1"/>
  <c r="M17" i="4" s="1"/>
  <c r="I16" i="4"/>
  <c r="G16" i="4"/>
  <c r="K16" i="4" s="1"/>
  <c r="L16" i="4" s="1"/>
  <c r="M16" i="4" s="1"/>
  <c r="I15" i="4"/>
  <c r="G15" i="4"/>
  <c r="K15" i="4" s="1"/>
  <c r="L15" i="4" s="1"/>
  <c r="M15" i="4" s="1"/>
  <c r="K14" i="4"/>
  <c r="L14" i="4" s="1"/>
  <c r="M14" i="4" s="1"/>
  <c r="I14" i="4"/>
  <c r="G14" i="4"/>
  <c r="J13" i="4"/>
  <c r="I13" i="4"/>
  <c r="G13" i="4"/>
  <c r="K13" i="4" s="1"/>
  <c r="L13" i="4" s="1"/>
  <c r="M13" i="4" s="1"/>
  <c r="J12" i="4"/>
  <c r="I12" i="4"/>
  <c r="G12" i="4"/>
  <c r="K12" i="4" s="1"/>
  <c r="L12" i="4" s="1"/>
  <c r="M12" i="4" s="1"/>
  <c r="I11" i="4"/>
  <c r="H11" i="4"/>
  <c r="K11" i="4" s="1"/>
  <c r="L11" i="4" s="1"/>
  <c r="M11" i="4" s="1"/>
  <c r="I10" i="4"/>
  <c r="H10" i="4"/>
  <c r="K10" i="4" s="1"/>
  <c r="L10" i="4" s="1"/>
  <c r="M10" i="4" s="1"/>
  <c r="I9" i="4"/>
  <c r="H9" i="4"/>
  <c r="K9" i="4" s="1"/>
  <c r="L9" i="4" s="1"/>
  <c r="M9" i="4" s="1"/>
  <c r="K8" i="4"/>
  <c r="L8" i="4" s="1"/>
  <c r="M8" i="4" s="1"/>
  <c r="I8" i="4"/>
  <c r="H8" i="4"/>
  <c r="I7" i="4"/>
  <c r="H7" i="4"/>
  <c r="K7" i="4" s="1"/>
  <c r="L7" i="4" s="1"/>
  <c r="M7" i="4" s="1"/>
  <c r="I6" i="4"/>
  <c r="H6" i="4"/>
  <c r="K6" i="4" s="1"/>
  <c r="L6" i="4" s="1"/>
  <c r="M6" i="4" s="1"/>
  <c r="I5" i="4"/>
  <c r="K5" i="4" s="1"/>
  <c r="L5" i="4" s="1"/>
  <c r="M5" i="4" s="1"/>
  <c r="H5" i="4"/>
  <c r="I4" i="4"/>
  <c r="H4" i="4"/>
  <c r="K4" i="4" s="1"/>
  <c r="L4" i="4" s="1"/>
  <c r="M4" i="4" s="1"/>
  <c r="B17" i="1" l="1"/>
  <c r="B16" i="1"/>
  <c r="G6" i="1" s="1"/>
  <c r="I6" i="1" s="1"/>
  <c r="J6" i="1" s="1"/>
  <c r="K6" i="1" s="1"/>
  <c r="F12" i="1"/>
  <c r="I12" i="1" s="1"/>
  <c r="J12" i="1" s="1"/>
  <c r="K12" i="1" s="1"/>
  <c r="F11" i="1"/>
  <c r="I11" i="1" s="1"/>
  <c r="J11" i="1" s="1"/>
  <c r="K11" i="1" s="1"/>
  <c r="G10" i="1"/>
  <c r="I10" i="1" s="1"/>
  <c r="J10" i="1" s="1"/>
  <c r="K10" i="1" s="1"/>
  <c r="G9" i="1"/>
  <c r="I9" i="1" s="1"/>
  <c r="J9" i="1" s="1"/>
  <c r="K9" i="1" s="1"/>
  <c r="H8" i="1"/>
  <c r="G8" i="1"/>
  <c r="I8" i="1" s="1"/>
  <c r="J8" i="1" s="1"/>
  <c r="K8" i="1" s="1"/>
  <c r="H7" i="1"/>
  <c r="G7" i="1"/>
  <c r="I7" i="1" s="1"/>
  <c r="J7" i="1" s="1"/>
  <c r="K7" i="1" s="1"/>
  <c r="H6" i="1"/>
  <c r="H5" i="1"/>
  <c r="G5" i="1"/>
  <c r="I5" i="1" s="1"/>
  <c r="J5" i="1" s="1"/>
  <c r="K5" i="1" s="1"/>
  <c r="H4" i="1"/>
  <c r="G4" i="1"/>
  <c r="I4" i="1" s="1"/>
  <c r="J4" i="1" s="1"/>
  <c r="K4" i="1" s="1"/>
</calcChain>
</file>

<file path=xl/sharedStrings.xml><?xml version="1.0" encoding="utf-8"?>
<sst xmlns="http://schemas.openxmlformats.org/spreadsheetml/2006/main" count="98" uniqueCount="34">
  <si>
    <t>Coordinates of tradeoff curve EFMs</t>
  </si>
  <si>
    <r>
      <t>Cmol byproduct Cmol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BP-1 biomass</t>
    </r>
  </si>
  <si>
    <r>
      <t>Cmol heterotroph biomass Cmol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BP-1 biomass</t>
    </r>
  </si>
  <si>
    <r>
      <t>Mol O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consumed</t>
    </r>
  </si>
  <si>
    <r>
      <t>Mol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/>
    </r>
  </si>
  <si>
    <t>mol photons / Cmol BP-1 biomass</t>
  </si>
  <si>
    <t>O2 / CO2 competition</t>
  </si>
  <si>
    <t>Formate</t>
  </si>
  <si>
    <t>Alanine</t>
  </si>
  <si>
    <t>Acetate</t>
  </si>
  <si>
    <t>Supported by formate</t>
  </si>
  <si>
    <t>Supported by alanine</t>
  </si>
  <si>
    <t>Supported by acetate</t>
  </si>
  <si>
    <t>Total</t>
  </si>
  <si>
    <r>
      <t>by heterotroph Cmol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BP-1 biomass</t>
    </r>
  </si>
  <si>
    <r>
      <t>Cmol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BP-1 biomass with heterotroph</t>
    </r>
  </si>
  <si>
    <r>
      <t>Cmol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BP-1 biomass model values</t>
    </r>
  </si>
  <si>
    <r>
      <t>Cmol heterotroph biomass Cmol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byproduct</t>
    </r>
  </si>
  <si>
    <t>Source</t>
  </si>
  <si>
    <r>
      <t xml:space="preserve">Goldberg, I., Rock, J.S., Ben-Bassat, A., and Mateles, R.I. 1976. Bacterial yields on methanol, methylamine, formaldehyde, and formate. </t>
    </r>
    <r>
      <rPr>
        <i/>
        <sz val="11"/>
        <color theme="1"/>
        <rFont val="Calibri"/>
        <family val="2"/>
        <scheme val="minor"/>
      </rPr>
      <t>Biotechnology and Bioengineering</t>
    </r>
    <r>
      <rPr>
        <sz val="11"/>
        <color theme="1"/>
        <rFont val="Calibri"/>
        <family val="2"/>
        <scheme val="minor"/>
      </rPr>
      <t xml:space="preserve">, 18, 1657-1668. Calculated from yields provided in Table III for </t>
    </r>
    <r>
      <rPr>
        <i/>
        <sz val="11"/>
        <color theme="1"/>
        <rFont val="Calibri"/>
        <family val="2"/>
        <scheme val="minor"/>
      </rPr>
      <t>Pseudomonas</t>
    </r>
    <r>
      <rPr>
        <sz val="11"/>
        <color theme="1"/>
        <rFont val="Calibri"/>
        <family val="2"/>
        <scheme val="minor"/>
      </rPr>
      <t xml:space="preserve"> spp. 1, 135, AM-1, and M-27 using cellular carbon content for the respective organisms provided in Table II.</t>
    </r>
  </si>
  <si>
    <r>
      <t xml:space="preserve">Hunt, K.A., Jennings, R.D., Inskeep, W.P., and Carlson, R.P. 2016. Stoichiometric modeling of assimilatory and dissimilatory biomass utilization in a microbial community.  </t>
    </r>
    <r>
      <rPr>
        <i/>
        <sz val="11"/>
        <color theme="1"/>
        <rFont val="Calibri"/>
        <family val="2"/>
        <scheme val="minor"/>
      </rPr>
      <t>Environmental Microbiology</t>
    </r>
    <r>
      <rPr>
        <sz val="11"/>
        <color theme="1"/>
        <rFont val="Calibri"/>
        <family val="2"/>
        <scheme val="minor"/>
      </rPr>
      <t>. Table 2 (carbon-limited cost).</t>
    </r>
  </si>
  <si>
    <r>
      <t xml:space="preserve">Edwards, J.S., Ibarra, R.U., and Palsson, B.O. 2001. </t>
    </r>
    <r>
      <rPr>
        <i/>
        <sz val="11"/>
        <color theme="1"/>
        <rFont val="Calibri"/>
        <family val="2"/>
        <scheme val="minor"/>
      </rPr>
      <t>In silico</t>
    </r>
    <r>
      <rPr>
        <sz val="11"/>
        <color theme="1"/>
        <rFont val="Calibri"/>
        <family val="2"/>
        <scheme val="minor"/>
      </rPr>
      <t xml:space="preserve"> predictions of </t>
    </r>
    <r>
      <rPr>
        <i/>
        <sz val="11"/>
        <color theme="1"/>
        <rFont val="Calibri"/>
        <family val="2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metabolic capabilities are consistent with experimental data. </t>
    </r>
    <r>
      <rPr>
        <i/>
        <sz val="11"/>
        <color theme="1"/>
        <rFont val="Calibri"/>
        <family val="2"/>
        <scheme val="minor"/>
      </rPr>
      <t>Nature Biotechnology,</t>
    </r>
    <r>
      <rPr>
        <sz val="11"/>
        <color theme="1"/>
        <rFont val="Calibri"/>
        <family val="2"/>
        <scheme val="minor"/>
      </rPr>
      <t xml:space="preserve"> 19, 125-130. Calculated from acetate uptake rate and growth rate provided in Supplementary Table 4 (assuming 50% cellular carbon content), and average across nine data points.</t>
    </r>
  </si>
  <si>
    <r>
      <t>Mol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consumed Cmol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heterotroph biomass</t>
    </r>
  </si>
  <si>
    <t>N atoms / EFM</t>
  </si>
  <si>
    <t>Glycolate</t>
  </si>
  <si>
    <t>Supported by glycolate</t>
  </si>
  <si>
    <t>Fe atoms / EFM</t>
  </si>
  <si>
    <t>Ethanol</t>
  </si>
  <si>
    <t>Supported by ethanol</t>
  </si>
  <si>
    <t>Supplementary File 5: Predicted cross-feeding of BP-1 byproducts to support heterotrophic biomass (irradiance tradeoff curve EFMs)</t>
  </si>
  <si>
    <t>Supplementary File 5: Predicted cross-feeding of BP-1 byproducts to support heterotrophic biomass (nitrogen tradeoff curve EFMs)</t>
  </si>
  <si>
    <t>Supplementary File 5: Predicted cross-feeding of BP-1 byproducts to support heterotrophic biomass (iron tradeoff curve EFMs)</t>
  </si>
  <si>
    <r>
      <t xml:space="preserve">Seifritz, C., Frostl, J. M., Drake, H. L., and Daniel, S. L. 1999. Glycolate as a metabolic substrate for the acetogen </t>
    </r>
    <r>
      <rPr>
        <i/>
        <sz val="11"/>
        <color theme="1"/>
        <rFont val="Calibri"/>
        <family val="2"/>
        <scheme val="minor"/>
      </rPr>
      <t>Moorella thermoacetica</t>
    </r>
    <r>
      <rPr>
        <sz val="11"/>
        <color theme="1"/>
        <rFont val="Calibri"/>
        <family val="2"/>
        <scheme val="minor"/>
      </rPr>
      <t xml:space="preserve">. </t>
    </r>
    <r>
      <rPr>
        <i/>
        <sz val="11"/>
        <color theme="1"/>
        <rFont val="Calibri"/>
        <family val="2"/>
        <scheme val="minor"/>
      </rPr>
      <t>FEMS Microbiology Letters</t>
    </r>
    <r>
      <rPr>
        <sz val="11"/>
        <color theme="1"/>
        <rFont val="Calibri"/>
        <family val="2"/>
        <scheme val="minor"/>
      </rPr>
      <t xml:space="preserve">, 170, 2, 399-405. And Janssen, P. H. and Hugenholtz, P. 2003. Fermentation of glycolate by a pure culture of a strictly anaerobic gram-positive bacterium belonging to the family </t>
    </r>
    <r>
      <rPr>
        <i/>
        <sz val="11"/>
        <color theme="1"/>
        <rFont val="Calibri"/>
        <family val="2"/>
        <scheme val="minor"/>
      </rPr>
      <t>Lachnospiraceae</t>
    </r>
    <r>
      <rPr>
        <sz val="11"/>
        <color theme="1"/>
        <rFont val="Calibri"/>
        <family val="2"/>
        <scheme val="minor"/>
      </rPr>
      <t xml:space="preserve">. </t>
    </r>
    <r>
      <rPr>
        <i/>
        <sz val="11"/>
        <color theme="1"/>
        <rFont val="Calibri"/>
        <family val="2"/>
        <scheme val="minor"/>
      </rPr>
      <t>Archives of Microbiology</t>
    </r>
    <r>
      <rPr>
        <sz val="11"/>
        <color theme="1"/>
        <rFont val="Calibri"/>
        <family val="2"/>
        <scheme val="minor"/>
      </rPr>
      <t>, 179,5, 321-328.</t>
    </r>
  </si>
  <si>
    <r>
      <t xml:space="preserve">Luttik, M. A. H., Van Spanning, R., Schipper, D., Van Dijken, J. P., and Pronk, J. T. 1997. The low biomass yields of the acetic acid bacterium </t>
    </r>
    <r>
      <rPr>
        <i/>
        <sz val="11"/>
        <color theme="1"/>
        <rFont val="Calibri"/>
        <family val="2"/>
        <scheme val="minor"/>
      </rPr>
      <t>Acetobacter pasteurianus</t>
    </r>
    <r>
      <rPr>
        <sz val="11"/>
        <color theme="1"/>
        <rFont val="Calibri"/>
        <family val="2"/>
        <scheme val="minor"/>
      </rPr>
      <t xml:space="preserve"> are due to a low stoichiometry of respiration-coupled proton translocation. </t>
    </r>
    <r>
      <rPr>
        <i/>
        <sz val="11"/>
        <color theme="1"/>
        <rFont val="Calibri"/>
        <family val="2"/>
        <scheme val="minor"/>
      </rPr>
      <t>Applied and Environmental Microbiology</t>
    </r>
    <r>
      <rPr>
        <sz val="11"/>
        <color theme="1"/>
        <rFont val="Calibri"/>
        <family val="2"/>
        <scheme val="minor"/>
      </rPr>
      <t xml:space="preserve">, 63, 9, 3345-3351. And Nagpal, S., Chuichulcherm, S., Livingston, A., and Peeva, L. 2000. Ethanol utilization by sulfate-reducing bacteria: An experimental and modeling study. </t>
    </r>
    <r>
      <rPr>
        <i/>
        <sz val="11"/>
        <color theme="1"/>
        <rFont val="Calibri"/>
        <family val="2"/>
        <scheme val="minor"/>
      </rPr>
      <t>Biotechnology and Bioengineering</t>
    </r>
    <r>
      <rPr>
        <sz val="11"/>
        <color theme="1"/>
        <rFont val="Calibri"/>
        <family val="2"/>
        <scheme val="minor"/>
      </rPr>
      <t>, 70, 5, 533-543.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</si>
</sst>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2" fontId="0" fillId="0" borderId="9" xfId="0" applyNumberFormat="1" applyBorder="1"/>
    <xf numFmtId="2" fontId="0" fillId="0" borderId="10" xfId="0" applyNumberFormat="1" applyBorder="1"/>
    <xf numFmtId="2" fontId="0" fillId="0" borderId="0" xfId="0" applyNumberFormat="1" applyBorder="1"/>
    <xf numFmtId="2" fontId="0" fillId="0" borderId="4" xfId="0" applyNumberFormat="1" applyBorder="1"/>
    <xf numFmtId="2" fontId="0" fillId="0" borderId="4" xfId="0" applyNumberFormat="1" applyFill="1" applyBorder="1"/>
    <xf numFmtId="2" fontId="0" fillId="0" borderId="11" xfId="0" applyNumberFormat="1" applyBorder="1"/>
    <xf numFmtId="2" fontId="0" fillId="0" borderId="11" xfId="0" applyNumberFormat="1" applyFill="1" applyBorder="1"/>
    <xf numFmtId="2" fontId="0" fillId="0" borderId="9" xfId="0" applyNumberFormat="1" applyFill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12" xfId="0" applyNumberFormat="1" applyFill="1" applyBorder="1"/>
    <xf numFmtId="2" fontId="0" fillId="0" borderId="8" xfId="0" applyNumberFormat="1" applyBorder="1"/>
    <xf numFmtId="0" fontId="1" fillId="0" borderId="0" xfId="0" applyFont="1"/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2" fontId="0" fillId="0" borderId="8" xfId="0" applyNumberFormat="1" applyFill="1" applyBorder="1"/>
    <xf numFmtId="2" fontId="0" fillId="0" borderId="0" xfId="0" applyNumberFormat="1" applyFill="1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/>
  </sheetViews>
  <sheetFormatPr defaultRowHeight="15" x14ac:dyDescent="0.25"/>
  <cols>
    <col min="1" max="1" width="19.7109375" customWidth="1"/>
    <col min="2" max="2" width="12.85546875" customWidth="1"/>
    <col min="3" max="3" width="18" customWidth="1"/>
    <col min="4" max="4" width="17.85546875" customWidth="1"/>
    <col min="5" max="5" width="18.140625" customWidth="1"/>
    <col min="6" max="6" width="12.42578125" customWidth="1"/>
    <col min="7" max="7" width="11.85546875" customWidth="1"/>
    <col min="8" max="8" width="11.140625" customWidth="1"/>
    <col min="10" max="10" width="18.5703125" customWidth="1"/>
    <col min="11" max="12" width="19.7109375" customWidth="1"/>
    <col min="13" max="14" width="11.85546875" customWidth="1"/>
  </cols>
  <sheetData>
    <row r="1" spans="1:12" ht="19.5" thickBot="1" x14ac:dyDescent="0.35">
      <c r="A1" s="1" t="s">
        <v>29</v>
      </c>
    </row>
    <row r="2" spans="1:12" ht="19.5" customHeight="1" thickBot="1" x14ac:dyDescent="0.3">
      <c r="A2" s="42" t="s">
        <v>0</v>
      </c>
      <c r="B2" s="43"/>
      <c r="C2" s="42" t="s">
        <v>1</v>
      </c>
      <c r="D2" s="44"/>
      <c r="E2" s="43"/>
      <c r="F2" s="42" t="s">
        <v>2</v>
      </c>
      <c r="G2" s="44"/>
      <c r="H2" s="44"/>
      <c r="I2" s="43"/>
      <c r="J2" s="2" t="s">
        <v>3</v>
      </c>
      <c r="K2" s="2" t="s">
        <v>3</v>
      </c>
      <c r="L2" s="2" t="s">
        <v>4</v>
      </c>
    </row>
    <row r="3" spans="1:12" ht="36" customHeight="1" thickBot="1" x14ac:dyDescent="0.3">
      <c r="A3" s="3" t="s">
        <v>5</v>
      </c>
      <c r="B3" s="4" t="s">
        <v>6</v>
      </c>
      <c r="C3" s="3" t="s">
        <v>7</v>
      </c>
      <c r="D3" s="5" t="s">
        <v>8</v>
      </c>
      <c r="E3" s="4" t="s">
        <v>9</v>
      </c>
      <c r="F3" s="3" t="s">
        <v>10</v>
      </c>
      <c r="G3" s="5" t="s">
        <v>11</v>
      </c>
      <c r="H3" s="5" t="s">
        <v>12</v>
      </c>
      <c r="I3" s="6" t="s">
        <v>13</v>
      </c>
      <c r="J3" s="7" t="s">
        <v>14</v>
      </c>
      <c r="K3" s="7" t="s">
        <v>15</v>
      </c>
      <c r="L3" s="7" t="s">
        <v>16</v>
      </c>
    </row>
    <row r="4" spans="1:12" x14ac:dyDescent="0.25">
      <c r="A4" s="8">
        <v>105.548423634874</v>
      </c>
      <c r="B4" s="9">
        <v>1.1075555011128</v>
      </c>
      <c r="C4" s="8"/>
      <c r="D4" s="10">
        <v>0.89653414295469536</v>
      </c>
      <c r="E4" s="9">
        <v>0.3984368415661349</v>
      </c>
      <c r="F4" s="8"/>
      <c r="G4" s="10">
        <f t="shared" ref="G4:G10" si="0">D4*$B$16</f>
        <v>0.33704291088522381</v>
      </c>
      <c r="H4" s="10">
        <f>E4*$B$17</f>
        <v>0.15265779370349997</v>
      </c>
      <c r="I4" s="9">
        <f>SUM(F4:H4)</f>
        <v>0.48970070458872378</v>
      </c>
      <c r="J4" s="11">
        <f>I4*$B$20</f>
        <v>0.77862412029607087</v>
      </c>
      <c r="K4" s="11">
        <f t="shared" ref="K4:K12" si="1">L4-J4</f>
        <v>2.6425798587039289</v>
      </c>
      <c r="L4" s="12">
        <v>3.421203979</v>
      </c>
    </row>
    <row r="5" spans="1:12" x14ac:dyDescent="0.25">
      <c r="A5" s="8">
        <v>105.548423634873</v>
      </c>
      <c r="B5" s="9">
        <v>1.1075555011128</v>
      </c>
      <c r="C5" s="8"/>
      <c r="D5" s="10">
        <v>0.89653414295469336</v>
      </c>
      <c r="E5" s="9">
        <v>0.39843684156613357</v>
      </c>
      <c r="F5" s="8"/>
      <c r="G5" s="10">
        <f t="shared" si="0"/>
        <v>0.33704291088522303</v>
      </c>
      <c r="H5" s="10">
        <f>E5*$B$17</f>
        <v>0.15265779370349947</v>
      </c>
      <c r="I5" s="9">
        <f t="shared" ref="I5:I12" si="2">SUM(F5:H5)</f>
        <v>0.4897007045887225</v>
      </c>
      <c r="J5" s="13">
        <f t="shared" ref="J5:J12" si="3">I5*$B$20</f>
        <v>0.77862412029606887</v>
      </c>
      <c r="K5" s="13">
        <f t="shared" si="1"/>
        <v>2.6425798587039311</v>
      </c>
      <c r="L5" s="14">
        <v>3.421203979</v>
      </c>
    </row>
    <row r="6" spans="1:12" x14ac:dyDescent="0.25">
      <c r="A6" s="8">
        <v>100.051496722059</v>
      </c>
      <c r="B6" s="9">
        <v>1.10252884352398</v>
      </c>
      <c r="C6" s="8"/>
      <c r="D6" s="10">
        <v>0.83590627259276895</v>
      </c>
      <c r="E6" s="9">
        <v>0.35801826132485071</v>
      </c>
      <c r="F6" s="8"/>
      <c r="G6" s="10">
        <f t="shared" si="0"/>
        <v>0.3142504784183342</v>
      </c>
      <c r="H6" s="10">
        <f>E6*$B$17</f>
        <v>0.13717174763404241</v>
      </c>
      <c r="I6" s="9">
        <f t="shared" si="2"/>
        <v>0.45142222605237659</v>
      </c>
      <c r="J6" s="13">
        <f t="shared" si="3"/>
        <v>0.7177613394232788</v>
      </c>
      <c r="K6" s="13">
        <f t="shared" si="1"/>
        <v>2.5619776085767212</v>
      </c>
      <c r="L6" s="14">
        <v>3.2797389479999999</v>
      </c>
    </row>
    <row r="7" spans="1:12" x14ac:dyDescent="0.25">
      <c r="A7" s="8">
        <v>100.051496722059</v>
      </c>
      <c r="B7" s="9">
        <v>1.10252884352398</v>
      </c>
      <c r="C7" s="8"/>
      <c r="D7" s="10">
        <v>0.83590627259276895</v>
      </c>
      <c r="E7" s="9">
        <v>0.35801826132485071</v>
      </c>
      <c r="F7" s="8"/>
      <c r="G7" s="10">
        <f t="shared" si="0"/>
        <v>0.3142504784183342</v>
      </c>
      <c r="H7" s="10">
        <f>E7*$B$17</f>
        <v>0.13717174763404241</v>
      </c>
      <c r="I7" s="9">
        <f t="shared" si="2"/>
        <v>0.45142222605237659</v>
      </c>
      <c r="J7" s="13">
        <f t="shared" si="3"/>
        <v>0.7177613394232788</v>
      </c>
      <c r="K7" s="13">
        <f t="shared" si="1"/>
        <v>2.5619776085767212</v>
      </c>
      <c r="L7" s="14">
        <v>3.2797389479999999</v>
      </c>
    </row>
    <row r="8" spans="1:12" x14ac:dyDescent="0.25">
      <c r="A8" s="8">
        <v>52.437063261552403</v>
      </c>
      <c r="B8" s="9">
        <v>1.0157460237163001</v>
      </c>
      <c r="C8" s="8"/>
      <c r="D8" s="10">
        <v>0.31074708001365953</v>
      </c>
      <c r="E8" s="9">
        <v>7.9121329387662545E-3</v>
      </c>
      <c r="F8" s="8"/>
      <c r="G8" s="10">
        <f t="shared" si="0"/>
        <v>0.11682221053145095</v>
      </c>
      <c r="H8" s="10">
        <f>E8*$B$17</f>
        <v>3.0314685589142741E-3</v>
      </c>
      <c r="I8" s="9">
        <f t="shared" si="2"/>
        <v>0.11985367909036522</v>
      </c>
      <c r="J8" s="13">
        <f t="shared" si="3"/>
        <v>0.1905673497536807</v>
      </c>
      <c r="K8" s="13">
        <f t="shared" si="1"/>
        <v>1.8638001492463194</v>
      </c>
      <c r="L8" s="14">
        <v>2.054367499</v>
      </c>
    </row>
    <row r="9" spans="1:12" x14ac:dyDescent="0.25">
      <c r="A9" s="8">
        <v>51.361013181879699</v>
      </c>
      <c r="B9" s="9">
        <v>1.0119625043640099</v>
      </c>
      <c r="C9" s="8"/>
      <c r="D9" s="10">
        <v>0.298878880605501</v>
      </c>
      <c r="E9" s="9"/>
      <c r="F9" s="8"/>
      <c r="G9" s="10">
        <f t="shared" si="0"/>
        <v>0.11236048143063947</v>
      </c>
      <c r="H9" s="10"/>
      <c r="I9" s="9">
        <f t="shared" si="2"/>
        <v>0.11236048143063947</v>
      </c>
      <c r="J9" s="13">
        <f t="shared" si="3"/>
        <v>0.17865316547471677</v>
      </c>
      <c r="K9" s="13">
        <f t="shared" si="1"/>
        <v>1.8480218675252833</v>
      </c>
      <c r="L9" s="14">
        <v>2.0266750330000001</v>
      </c>
    </row>
    <row r="10" spans="1:12" x14ac:dyDescent="0.25">
      <c r="A10" s="8">
        <v>51.361013181879699</v>
      </c>
      <c r="B10" s="9">
        <v>1.0119625043640099</v>
      </c>
      <c r="C10" s="8"/>
      <c r="D10" s="10">
        <v>0.298878880605501</v>
      </c>
      <c r="E10" s="9"/>
      <c r="F10" s="8"/>
      <c r="G10" s="10">
        <f t="shared" si="0"/>
        <v>0.11236048143063947</v>
      </c>
      <c r="H10" s="10"/>
      <c r="I10" s="9">
        <f t="shared" si="2"/>
        <v>0.11236048143063947</v>
      </c>
      <c r="J10" s="13">
        <f t="shared" si="3"/>
        <v>0.17865316547471677</v>
      </c>
      <c r="K10" s="13">
        <f t="shared" si="1"/>
        <v>1.8480218675252833</v>
      </c>
      <c r="L10" s="14">
        <v>2.0266750330000001</v>
      </c>
    </row>
    <row r="11" spans="1:12" x14ac:dyDescent="0.25">
      <c r="A11" s="8">
        <v>33.256378922831601</v>
      </c>
      <c r="B11" s="9">
        <v>0.86086477458879795</v>
      </c>
      <c r="C11" s="8">
        <v>0.12521664602777055</v>
      </c>
      <c r="D11" s="10"/>
      <c r="E11" s="9"/>
      <c r="F11" s="15">
        <f>C11*$B$15</f>
        <v>2.7625987692577764E-2</v>
      </c>
      <c r="G11" s="10"/>
      <c r="H11" s="10"/>
      <c r="I11" s="9">
        <f t="shared" si="2"/>
        <v>2.7625987692577764E-2</v>
      </c>
      <c r="J11" s="13">
        <f t="shared" si="3"/>
        <v>4.3925320431198643E-2</v>
      </c>
      <c r="K11" s="13">
        <f t="shared" si="1"/>
        <v>1.5472265685688014</v>
      </c>
      <c r="L11" s="13">
        <v>1.591151889</v>
      </c>
    </row>
    <row r="12" spans="1:12" ht="15.75" thickBot="1" x14ac:dyDescent="0.3">
      <c r="A12" s="16">
        <v>33.256378922831502</v>
      </c>
      <c r="B12" s="17">
        <v>0.86086477458879695</v>
      </c>
      <c r="C12" s="16">
        <v>0.12521664602776988</v>
      </c>
      <c r="D12" s="18"/>
      <c r="E12" s="17"/>
      <c r="F12" s="19">
        <f>C12*$B$15</f>
        <v>2.7625987692577618E-2</v>
      </c>
      <c r="G12" s="18"/>
      <c r="H12" s="18"/>
      <c r="I12" s="17">
        <f t="shared" si="2"/>
        <v>2.7625987692577618E-2</v>
      </c>
      <c r="J12" s="20">
        <f t="shared" si="3"/>
        <v>4.3925320431198414E-2</v>
      </c>
      <c r="K12" s="20">
        <f t="shared" si="1"/>
        <v>1.5472265685688016</v>
      </c>
      <c r="L12" s="20">
        <v>1.591151889</v>
      </c>
    </row>
    <row r="14" spans="1:12" ht="17.25" x14ac:dyDescent="0.25">
      <c r="A14" s="21" t="s">
        <v>17</v>
      </c>
      <c r="D14" s="21" t="s">
        <v>18</v>
      </c>
    </row>
    <row r="15" spans="1:12" ht="60" customHeight="1" x14ac:dyDescent="0.25">
      <c r="A15" s="22" t="s">
        <v>7</v>
      </c>
      <c r="B15" s="23">
        <v>0.22062552039966693</v>
      </c>
      <c r="D15" s="41" t="s">
        <v>19</v>
      </c>
      <c r="E15" s="41"/>
      <c r="F15" s="41"/>
      <c r="G15" s="41"/>
      <c r="H15" s="41"/>
      <c r="I15" s="41"/>
    </row>
    <row r="16" spans="1:12" ht="45" customHeight="1" x14ac:dyDescent="0.25">
      <c r="A16" s="22" t="s">
        <v>8</v>
      </c>
      <c r="B16" s="23">
        <f>1/2.66</f>
        <v>0.37593984962406013</v>
      </c>
      <c r="D16" s="41" t="s">
        <v>20</v>
      </c>
      <c r="E16" s="41"/>
      <c r="F16" s="41"/>
      <c r="G16" s="41"/>
      <c r="H16" s="41"/>
      <c r="I16" s="41"/>
    </row>
    <row r="17" spans="1:9" ht="60" customHeight="1" x14ac:dyDescent="0.25">
      <c r="A17" s="22" t="s">
        <v>9</v>
      </c>
      <c r="B17" s="23">
        <f>1/2.61</f>
        <v>0.38314176245210729</v>
      </c>
      <c r="D17" s="41" t="s">
        <v>21</v>
      </c>
      <c r="E17" s="41"/>
      <c r="F17" s="41"/>
      <c r="G17" s="41"/>
      <c r="H17" s="41"/>
      <c r="I17" s="41"/>
    </row>
    <row r="19" spans="1:9" ht="18" x14ac:dyDescent="0.25">
      <c r="A19" s="24" t="s">
        <v>22</v>
      </c>
    </row>
    <row r="20" spans="1:9" ht="45" customHeight="1" x14ac:dyDescent="0.25">
      <c r="A20" s="22" t="s">
        <v>8</v>
      </c>
      <c r="B20" s="22">
        <v>1.59</v>
      </c>
      <c r="D20" s="41" t="s">
        <v>20</v>
      </c>
      <c r="E20" s="41"/>
      <c r="F20" s="41"/>
      <c r="G20" s="41"/>
      <c r="H20" s="41"/>
      <c r="I20" s="41"/>
    </row>
  </sheetData>
  <mergeCells count="7">
    <mergeCell ref="D20:I20"/>
    <mergeCell ref="A2:B2"/>
    <mergeCell ref="C2:E2"/>
    <mergeCell ref="F2:I2"/>
    <mergeCell ref="D15:I15"/>
    <mergeCell ref="D16:I16"/>
    <mergeCell ref="D17:I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A10" workbookViewId="0">
      <selection activeCell="D28" sqref="D28"/>
    </sheetView>
  </sheetViews>
  <sheetFormatPr defaultRowHeight="15" x14ac:dyDescent="0.25"/>
  <cols>
    <col min="1" max="1" width="19.7109375" customWidth="1"/>
    <col min="2" max="2" width="12.85546875" customWidth="1"/>
    <col min="3" max="3" width="18" customWidth="1"/>
    <col min="4" max="4" width="17.85546875" customWidth="1"/>
    <col min="5" max="6" width="18.140625" customWidth="1"/>
    <col min="7" max="7" width="12.42578125" customWidth="1"/>
    <col min="8" max="8" width="11.85546875" customWidth="1"/>
    <col min="9" max="9" width="11.140625" customWidth="1"/>
    <col min="10" max="10" width="12" customWidth="1"/>
    <col min="12" max="12" width="18.5703125" customWidth="1"/>
    <col min="13" max="14" width="19.7109375" customWidth="1"/>
    <col min="15" max="16" width="11.85546875" customWidth="1"/>
  </cols>
  <sheetData>
    <row r="1" spans="1:14" ht="19.5" thickBot="1" x14ac:dyDescent="0.35">
      <c r="A1" s="1" t="s">
        <v>30</v>
      </c>
    </row>
    <row r="2" spans="1:14" ht="19.5" customHeight="1" thickBot="1" x14ac:dyDescent="0.3">
      <c r="A2" s="42" t="s">
        <v>0</v>
      </c>
      <c r="B2" s="43"/>
      <c r="C2" s="45" t="s">
        <v>1</v>
      </c>
      <c r="D2" s="46"/>
      <c r="E2" s="46"/>
      <c r="F2" s="47"/>
      <c r="G2" s="44" t="s">
        <v>2</v>
      </c>
      <c r="H2" s="44"/>
      <c r="I2" s="44"/>
      <c r="J2" s="44"/>
      <c r="K2" s="43"/>
      <c r="L2" s="2" t="s">
        <v>3</v>
      </c>
      <c r="M2" s="2" t="s">
        <v>3</v>
      </c>
      <c r="N2" s="2" t="s">
        <v>4</v>
      </c>
    </row>
    <row r="3" spans="1:14" ht="36" customHeight="1" thickBot="1" x14ac:dyDescent="0.3">
      <c r="A3" s="3" t="s">
        <v>23</v>
      </c>
      <c r="B3" s="4" t="s">
        <v>6</v>
      </c>
      <c r="C3" s="3" t="s">
        <v>7</v>
      </c>
      <c r="D3" s="5" t="s">
        <v>8</v>
      </c>
      <c r="E3" s="5" t="s">
        <v>9</v>
      </c>
      <c r="F3" s="4" t="s">
        <v>24</v>
      </c>
      <c r="G3" s="3" t="s">
        <v>10</v>
      </c>
      <c r="H3" s="5" t="s">
        <v>11</v>
      </c>
      <c r="I3" s="5" t="s">
        <v>12</v>
      </c>
      <c r="J3" s="5" t="s">
        <v>25</v>
      </c>
      <c r="K3" s="6" t="s">
        <v>13</v>
      </c>
      <c r="L3" s="7" t="s">
        <v>14</v>
      </c>
      <c r="M3" s="7" t="s">
        <v>15</v>
      </c>
      <c r="N3" s="7" t="s">
        <v>16</v>
      </c>
    </row>
    <row r="4" spans="1:14" x14ac:dyDescent="0.25">
      <c r="A4" s="25">
        <v>152550</v>
      </c>
      <c r="B4" s="26">
        <v>1.1075555011128</v>
      </c>
      <c r="C4" s="25"/>
      <c r="D4" s="27">
        <v>0.89653414295469536</v>
      </c>
      <c r="E4" s="27">
        <v>0.3984368415661349</v>
      </c>
      <c r="F4" s="26"/>
      <c r="G4" s="25"/>
      <c r="H4" s="27">
        <f>D4*$B$25</f>
        <v>0.33704291088522381</v>
      </c>
      <c r="I4" s="27">
        <f>E4*$B$26</f>
        <v>0.15265779370349997</v>
      </c>
      <c r="J4" s="27"/>
      <c r="K4" s="26">
        <f>SUM(G4:J4)</f>
        <v>0.48970070458872378</v>
      </c>
      <c r="L4" s="11">
        <f>K4*$B$30</f>
        <v>0.77862412029607087</v>
      </c>
      <c r="M4" s="11">
        <f>N4-L4</f>
        <v>2.6425798584200884</v>
      </c>
      <c r="N4" s="12">
        <v>3.421203978716159</v>
      </c>
    </row>
    <row r="5" spans="1:14" x14ac:dyDescent="0.25">
      <c r="A5" s="8">
        <v>152215</v>
      </c>
      <c r="B5" s="9">
        <v>1.1075555011128</v>
      </c>
      <c r="C5" s="8"/>
      <c r="D5" s="10">
        <v>0.89653414295469336</v>
      </c>
      <c r="E5" s="10">
        <v>0.39843684156613357</v>
      </c>
      <c r="F5" s="9"/>
      <c r="G5" s="8"/>
      <c r="H5" s="10">
        <f t="shared" ref="H5:H9" si="0">D5*$B$25</f>
        <v>0.33704291088522303</v>
      </c>
      <c r="I5" s="10">
        <f t="shared" ref="I5:I21" si="1">E5*$B$26</f>
        <v>0.15265779370349947</v>
      </c>
      <c r="J5" s="10"/>
      <c r="K5" s="9">
        <f t="shared" ref="K5:K21" si="2">SUM(G5:J5)</f>
        <v>0.4897007045887225</v>
      </c>
      <c r="L5" s="13">
        <f t="shared" ref="L5:L21" si="3">K5*$B$30</f>
        <v>0.77862412029606887</v>
      </c>
      <c r="M5" s="13">
        <f t="shared" ref="M5:M21" si="4">N5-L5</f>
        <v>2.6425798584200564</v>
      </c>
      <c r="N5" s="14">
        <v>3.4212039787161252</v>
      </c>
    </row>
    <row r="6" spans="1:14" x14ac:dyDescent="0.25">
      <c r="A6" s="8">
        <v>152123</v>
      </c>
      <c r="B6" s="9">
        <v>1.1075555011128</v>
      </c>
      <c r="C6" s="8"/>
      <c r="D6" s="10">
        <v>0.89653414295469336</v>
      </c>
      <c r="E6" s="10">
        <v>0.39843684156613357</v>
      </c>
      <c r="F6" s="9"/>
      <c r="G6" s="8"/>
      <c r="H6" s="10">
        <f t="shared" si="0"/>
        <v>0.33704291088522303</v>
      </c>
      <c r="I6" s="10">
        <f t="shared" si="1"/>
        <v>0.15265779370349947</v>
      </c>
      <c r="J6" s="10"/>
      <c r="K6" s="9">
        <f t="shared" si="2"/>
        <v>0.4897007045887225</v>
      </c>
      <c r="L6" s="13">
        <f t="shared" si="3"/>
        <v>0.77862412029606887</v>
      </c>
      <c r="M6" s="13">
        <f t="shared" si="4"/>
        <v>2.6425798584200626</v>
      </c>
      <c r="N6" s="14">
        <v>3.4212039787161315</v>
      </c>
    </row>
    <row r="7" spans="1:14" x14ac:dyDescent="0.25">
      <c r="A7" s="8">
        <v>151663</v>
      </c>
      <c r="B7" s="9">
        <v>1.10755550111279</v>
      </c>
      <c r="C7" s="8"/>
      <c r="D7" s="10">
        <v>0.89653414295471368</v>
      </c>
      <c r="E7" s="10">
        <v>0.39843684156614173</v>
      </c>
      <c r="F7" s="9"/>
      <c r="G7" s="8"/>
      <c r="H7" s="10">
        <f t="shared" si="0"/>
        <v>0.3370429108852307</v>
      </c>
      <c r="I7" s="10">
        <f t="shared" si="1"/>
        <v>0.15265779370350258</v>
      </c>
      <c r="J7" s="10"/>
      <c r="K7" s="9">
        <f t="shared" si="2"/>
        <v>0.48970070458873327</v>
      </c>
      <c r="L7" s="13">
        <f t="shared" si="3"/>
        <v>0.77862412029608596</v>
      </c>
      <c r="M7" s="13">
        <f t="shared" si="4"/>
        <v>2.6425798584201416</v>
      </c>
      <c r="N7" s="14">
        <v>3.4212039787162274</v>
      </c>
    </row>
    <row r="8" spans="1:14" x14ac:dyDescent="0.25">
      <c r="A8" s="8">
        <v>151051</v>
      </c>
      <c r="B8" s="9">
        <v>1.1075348044164699</v>
      </c>
      <c r="C8" s="8"/>
      <c r="D8" s="10">
        <v>0.89653414295467704</v>
      </c>
      <c r="E8" s="10">
        <v>0.39843684156613129</v>
      </c>
      <c r="F8" s="9"/>
      <c r="G8" s="8"/>
      <c r="H8" s="10">
        <f t="shared" si="0"/>
        <v>0.33704291088521693</v>
      </c>
      <c r="I8" s="10">
        <f t="shared" si="1"/>
        <v>0.15265779370349858</v>
      </c>
      <c r="J8" s="10"/>
      <c r="K8" s="9">
        <f t="shared" si="2"/>
        <v>0.48970070458871551</v>
      </c>
      <c r="L8" s="13">
        <f t="shared" si="3"/>
        <v>0.77862412029605765</v>
      </c>
      <c r="M8" s="13">
        <f t="shared" si="4"/>
        <v>2.642579858419968</v>
      </c>
      <c r="N8" s="14">
        <v>3.4212039787160258</v>
      </c>
    </row>
    <row r="9" spans="1:14" x14ac:dyDescent="0.25">
      <c r="A9" s="8">
        <v>151051</v>
      </c>
      <c r="B9" s="9">
        <v>1.1075348044164699</v>
      </c>
      <c r="C9" s="8"/>
      <c r="D9" s="10">
        <v>0.89653414295467904</v>
      </c>
      <c r="E9" s="10">
        <v>0.39843684156613268</v>
      </c>
      <c r="F9" s="9"/>
      <c r="G9" s="8"/>
      <c r="H9" s="10">
        <f t="shared" si="0"/>
        <v>0.33704291088521765</v>
      </c>
      <c r="I9" s="10">
        <f t="shared" si="1"/>
        <v>0.15265779370349911</v>
      </c>
      <c r="J9" s="10"/>
      <c r="K9" s="9">
        <f t="shared" si="2"/>
        <v>0.48970070458871673</v>
      </c>
      <c r="L9" s="13">
        <f t="shared" si="3"/>
        <v>0.77862412029605965</v>
      </c>
      <c r="M9" s="13">
        <f t="shared" si="4"/>
        <v>2.64257985841998</v>
      </c>
      <c r="N9" s="14">
        <v>3.4212039787160395</v>
      </c>
    </row>
    <row r="10" spans="1:14" x14ac:dyDescent="0.25">
      <c r="A10" s="8">
        <v>150962</v>
      </c>
      <c r="B10" s="9">
        <v>1.1025068985078299</v>
      </c>
      <c r="C10" s="8"/>
      <c r="D10" s="10">
        <v>0.83590627259274763</v>
      </c>
      <c r="E10" s="10">
        <v>0.35801826132483056</v>
      </c>
      <c r="F10" s="9"/>
      <c r="G10" s="8"/>
      <c r="H10" s="10">
        <f>D10*$B$25</f>
        <v>0.31425047841832615</v>
      </c>
      <c r="I10" s="10">
        <f t="shared" si="1"/>
        <v>0.1371717476340347</v>
      </c>
      <c r="J10" s="10"/>
      <c r="K10" s="9">
        <f t="shared" si="2"/>
        <v>0.45142222605236082</v>
      </c>
      <c r="L10" s="13">
        <f t="shared" si="3"/>
        <v>0.71776133942325371</v>
      </c>
      <c r="M10" s="13">
        <f t="shared" si="4"/>
        <v>2.5619776084483057</v>
      </c>
      <c r="N10" s="14">
        <v>3.2797389478715595</v>
      </c>
    </row>
    <row r="11" spans="1:14" x14ac:dyDescent="0.25">
      <c r="A11" s="8">
        <v>150334</v>
      </c>
      <c r="B11" s="9">
        <v>1.0178302779464301</v>
      </c>
      <c r="C11" s="8"/>
      <c r="D11" s="10">
        <v>0.3352746921238241</v>
      </c>
      <c r="E11" s="10">
        <v>2.4263874345547227E-2</v>
      </c>
      <c r="F11" s="9"/>
      <c r="G11" s="15"/>
      <c r="H11" s="10">
        <f>D11*$B$25</f>
        <v>0.12604311733978349</v>
      </c>
      <c r="I11" s="10">
        <f t="shared" si="1"/>
        <v>9.2965035806694355E-3</v>
      </c>
      <c r="J11" s="10"/>
      <c r="K11" s="9">
        <f t="shared" si="2"/>
        <v>0.13533962092045293</v>
      </c>
      <c r="L11" s="13">
        <f t="shared" si="3"/>
        <v>0.21518999726352017</v>
      </c>
      <c r="M11" s="13">
        <f t="shared" si="4"/>
        <v>1.8964085961805583</v>
      </c>
      <c r="N11" s="13">
        <v>2.1115985934440786</v>
      </c>
    </row>
    <row r="12" spans="1:14" x14ac:dyDescent="0.25">
      <c r="A12" s="8">
        <v>147755</v>
      </c>
      <c r="B12" s="9">
        <v>0.35994238366457798</v>
      </c>
      <c r="C12" s="8">
        <v>0.15476306498975617</v>
      </c>
      <c r="D12" s="10"/>
      <c r="E12" s="10">
        <v>7.912132938766199E-3</v>
      </c>
      <c r="F12" s="9">
        <v>3.0300242369678099</v>
      </c>
      <c r="G12" s="15">
        <f>C12*$B$24</f>
        <v>3.4144681752012428E-2</v>
      </c>
      <c r="H12" s="10"/>
      <c r="I12" s="10">
        <f t="shared" si="1"/>
        <v>3.0314685589142524E-3</v>
      </c>
      <c r="J12" s="10">
        <f>F12*$B$27</f>
        <v>0.27270218132710289</v>
      </c>
      <c r="K12" s="9">
        <f t="shared" si="2"/>
        <v>0.30987833163802958</v>
      </c>
      <c r="L12" s="13">
        <f t="shared" si="3"/>
        <v>0.49270654730446706</v>
      </c>
      <c r="M12" s="13">
        <f t="shared" si="4"/>
        <v>3.3936488614138587</v>
      </c>
      <c r="N12" s="13">
        <v>3.8863554087183259</v>
      </c>
    </row>
    <row r="13" spans="1:14" x14ac:dyDescent="0.25">
      <c r="A13" s="8">
        <v>147755</v>
      </c>
      <c r="B13" s="9">
        <v>0.35994238366457798</v>
      </c>
      <c r="C13" s="8">
        <v>0.15476306498975617</v>
      </c>
      <c r="D13" s="10"/>
      <c r="E13" s="10">
        <v>7.912132938766199E-3</v>
      </c>
      <c r="F13" s="9">
        <v>3.030024236967809</v>
      </c>
      <c r="G13" s="15">
        <f t="shared" ref="G13:G21" si="5">C13*$B$24</f>
        <v>3.4144681752012428E-2</v>
      </c>
      <c r="H13" s="10"/>
      <c r="I13" s="10">
        <f t="shared" si="1"/>
        <v>3.0314685589142524E-3</v>
      </c>
      <c r="J13" s="10">
        <f>F13*$B$27</f>
        <v>0.27270218132710278</v>
      </c>
      <c r="K13" s="9">
        <f t="shared" si="2"/>
        <v>0.30987833163802947</v>
      </c>
      <c r="L13" s="13">
        <f t="shared" si="3"/>
        <v>0.49270654730446689</v>
      </c>
      <c r="M13" s="13">
        <f t="shared" si="4"/>
        <v>3.3936488614138591</v>
      </c>
      <c r="N13" s="13">
        <v>3.8863554087183259</v>
      </c>
    </row>
    <row r="14" spans="1:14" x14ac:dyDescent="0.25">
      <c r="A14" s="8">
        <v>146574</v>
      </c>
      <c r="B14" s="9">
        <v>0</v>
      </c>
      <c r="C14" s="8">
        <v>0.37916881424994253</v>
      </c>
      <c r="D14" s="10"/>
      <c r="E14" s="10">
        <v>7.912132938766199E-3</v>
      </c>
      <c r="F14" s="9"/>
      <c r="G14" s="15">
        <f t="shared" si="5"/>
        <v>8.365431696321822E-2</v>
      </c>
      <c r="H14" s="10"/>
      <c r="I14" s="10">
        <f t="shared" si="1"/>
        <v>3.0314685589142524E-3</v>
      </c>
      <c r="J14" s="10"/>
      <c r="K14" s="9">
        <f t="shared" si="2"/>
        <v>8.6685785522132477E-2</v>
      </c>
      <c r="L14" s="13">
        <f t="shared" si="3"/>
        <v>0.13783039898019064</v>
      </c>
      <c r="M14" s="13">
        <f t="shared" si="4"/>
        <v>1.5882097066423833</v>
      </c>
      <c r="N14" s="13">
        <v>1.7260401056225738</v>
      </c>
    </row>
    <row r="15" spans="1:14" x14ac:dyDescent="0.25">
      <c r="A15" s="8">
        <v>146574</v>
      </c>
      <c r="B15" s="9">
        <v>0</v>
      </c>
      <c r="C15" s="8">
        <v>0.15476306498975637</v>
      </c>
      <c r="D15" s="10"/>
      <c r="E15" s="10">
        <v>7.9121329387662025E-3</v>
      </c>
      <c r="F15" s="9"/>
      <c r="G15" s="15">
        <f t="shared" si="5"/>
        <v>3.4144681752012469E-2</v>
      </c>
      <c r="H15" s="10"/>
      <c r="I15" s="10">
        <f t="shared" si="1"/>
        <v>3.0314685589142541E-3</v>
      </c>
      <c r="J15" s="10"/>
      <c r="K15" s="9">
        <f t="shared" si="2"/>
        <v>3.717615031092672E-2</v>
      </c>
      <c r="L15" s="13">
        <f t="shared" si="3"/>
        <v>5.911007899437349E-2</v>
      </c>
      <c r="M15" s="13">
        <f t="shared" si="4"/>
        <v>1.5547271519981143</v>
      </c>
      <c r="N15" s="13">
        <v>1.6138372309924878</v>
      </c>
    </row>
    <row r="16" spans="1:14" x14ac:dyDescent="0.25">
      <c r="A16" s="8">
        <v>146574</v>
      </c>
      <c r="B16" s="9">
        <v>0</v>
      </c>
      <c r="C16" s="8">
        <v>0.38734468495333418</v>
      </c>
      <c r="D16" s="10"/>
      <c r="E16" s="10">
        <v>2.4263874345549139E-2</v>
      </c>
      <c r="F16" s="9"/>
      <c r="G16" s="15">
        <f t="shared" si="5"/>
        <v>8.5458122691874389E-2</v>
      </c>
      <c r="H16" s="10"/>
      <c r="I16" s="10">
        <f t="shared" si="1"/>
        <v>9.2965035806701693E-3</v>
      </c>
      <c r="J16" s="10"/>
      <c r="K16" s="9">
        <f t="shared" si="2"/>
        <v>9.4754626272544551E-2</v>
      </c>
      <c r="L16" s="13">
        <f t="shared" si="3"/>
        <v>0.15065985577334584</v>
      </c>
      <c r="M16" s="13">
        <f t="shared" si="4"/>
        <v>1.5958199266077038</v>
      </c>
      <c r="N16" s="13">
        <v>1.7464797823810496</v>
      </c>
    </row>
    <row r="17" spans="1:14" x14ac:dyDescent="0.25">
      <c r="A17" s="8">
        <v>146574</v>
      </c>
      <c r="B17" s="9">
        <v>0</v>
      </c>
      <c r="C17" s="8">
        <v>0.16293893569314796</v>
      </c>
      <c r="D17" s="10"/>
      <c r="E17" s="10">
        <v>2.4263874345549337E-2</v>
      </c>
      <c r="F17" s="9"/>
      <c r="G17" s="15">
        <f t="shared" si="5"/>
        <v>3.5948487480668631E-2</v>
      </c>
      <c r="H17" s="10"/>
      <c r="I17" s="10">
        <f t="shared" si="1"/>
        <v>9.2965035806702439E-3</v>
      </c>
      <c r="J17" s="10"/>
      <c r="K17" s="9">
        <f t="shared" si="2"/>
        <v>4.5244991061338877E-2</v>
      </c>
      <c r="L17" s="13">
        <f t="shared" si="3"/>
        <v>7.1939535787528819E-2</v>
      </c>
      <c r="M17" s="13">
        <f t="shared" si="4"/>
        <v>1.5623373719634279</v>
      </c>
      <c r="N17" s="13">
        <v>1.6342769077509567</v>
      </c>
    </row>
    <row r="18" spans="1:14" x14ac:dyDescent="0.25">
      <c r="A18" s="8">
        <v>146574</v>
      </c>
      <c r="B18" s="9">
        <v>0</v>
      </c>
      <c r="C18" s="8">
        <v>0.37916881424994253</v>
      </c>
      <c r="D18" s="10"/>
      <c r="E18" s="10">
        <v>7.912132938766199E-3</v>
      </c>
      <c r="F18" s="9"/>
      <c r="G18" s="15">
        <f t="shared" si="5"/>
        <v>8.365431696321822E-2</v>
      </c>
      <c r="H18" s="10"/>
      <c r="I18" s="10">
        <f t="shared" si="1"/>
        <v>3.0314685589142524E-3</v>
      </c>
      <c r="J18" s="10"/>
      <c r="K18" s="9">
        <f t="shared" si="2"/>
        <v>8.6685785522132477E-2</v>
      </c>
      <c r="L18" s="13">
        <f t="shared" si="3"/>
        <v>0.13783039898019064</v>
      </c>
      <c r="M18" s="13">
        <f t="shared" si="4"/>
        <v>1.5882097066423833</v>
      </c>
      <c r="N18" s="13">
        <v>1.7260401056225738</v>
      </c>
    </row>
    <row r="19" spans="1:14" x14ac:dyDescent="0.25">
      <c r="A19" s="8">
        <v>146574</v>
      </c>
      <c r="B19" s="9">
        <v>0</v>
      </c>
      <c r="C19" s="8">
        <v>0.15476306498975637</v>
      </c>
      <c r="D19" s="10"/>
      <c r="E19" s="10">
        <v>7.9121329387662025E-3</v>
      </c>
      <c r="F19" s="9"/>
      <c r="G19" s="15">
        <f t="shared" si="5"/>
        <v>3.4144681752012469E-2</v>
      </c>
      <c r="H19" s="10"/>
      <c r="I19" s="10">
        <f t="shared" si="1"/>
        <v>3.0314685589142541E-3</v>
      </c>
      <c r="J19" s="10"/>
      <c r="K19" s="9">
        <f t="shared" si="2"/>
        <v>3.717615031092672E-2</v>
      </c>
      <c r="L19" s="13">
        <f t="shared" si="3"/>
        <v>5.911007899437349E-2</v>
      </c>
      <c r="M19" s="13">
        <f t="shared" si="4"/>
        <v>1.5547271519981143</v>
      </c>
      <c r="N19" s="13">
        <v>1.6138372309924878</v>
      </c>
    </row>
    <row r="20" spans="1:14" x14ac:dyDescent="0.25">
      <c r="A20" s="8">
        <v>146574</v>
      </c>
      <c r="B20" s="9">
        <v>0</v>
      </c>
      <c r="C20" s="8">
        <v>0.38734468495333418</v>
      </c>
      <c r="D20" s="10"/>
      <c r="E20" s="10">
        <v>2.4263874345549139E-2</v>
      </c>
      <c r="F20" s="9"/>
      <c r="G20" s="15">
        <f t="shared" si="5"/>
        <v>8.5458122691874389E-2</v>
      </c>
      <c r="H20" s="10"/>
      <c r="I20" s="10">
        <f t="shared" si="1"/>
        <v>9.2965035806701693E-3</v>
      </c>
      <c r="J20" s="10"/>
      <c r="K20" s="9">
        <f t="shared" si="2"/>
        <v>9.4754626272544551E-2</v>
      </c>
      <c r="L20" s="13">
        <f t="shared" si="3"/>
        <v>0.15065985577334584</v>
      </c>
      <c r="M20" s="13">
        <f t="shared" si="4"/>
        <v>1.5958199266077104</v>
      </c>
      <c r="N20" s="13">
        <v>1.7464797823810563</v>
      </c>
    </row>
    <row r="21" spans="1:14" ht="15.75" thickBot="1" x14ac:dyDescent="0.3">
      <c r="A21" s="16">
        <v>146574</v>
      </c>
      <c r="B21" s="17">
        <v>0</v>
      </c>
      <c r="C21" s="16">
        <v>0.16293893569314796</v>
      </c>
      <c r="D21" s="18"/>
      <c r="E21" s="18">
        <v>2.4263874345549337E-2</v>
      </c>
      <c r="F21" s="17"/>
      <c r="G21" s="19">
        <f t="shared" si="5"/>
        <v>3.5948487480668631E-2</v>
      </c>
      <c r="H21" s="18"/>
      <c r="I21" s="18">
        <f t="shared" si="1"/>
        <v>9.2965035806702439E-3</v>
      </c>
      <c r="J21" s="18"/>
      <c r="K21" s="17">
        <f t="shared" si="2"/>
        <v>4.5244991061338877E-2</v>
      </c>
      <c r="L21" s="20">
        <f t="shared" si="3"/>
        <v>7.1939535787528819E-2</v>
      </c>
      <c r="M21" s="20">
        <f t="shared" si="4"/>
        <v>1.5623373719634279</v>
      </c>
      <c r="N21" s="20">
        <v>1.6342769077509567</v>
      </c>
    </row>
    <row r="23" spans="1:14" ht="17.25" x14ac:dyDescent="0.25">
      <c r="A23" s="21" t="s">
        <v>17</v>
      </c>
      <c r="D23" s="21" t="s">
        <v>18</v>
      </c>
    </row>
    <row r="24" spans="1:14" ht="60" customHeight="1" x14ac:dyDescent="0.25">
      <c r="A24" s="22" t="s">
        <v>7</v>
      </c>
      <c r="B24" s="23">
        <v>0.22062552039966693</v>
      </c>
      <c r="D24" s="41" t="s">
        <v>19</v>
      </c>
      <c r="E24" s="41"/>
      <c r="F24" s="41"/>
      <c r="G24" s="41"/>
      <c r="H24" s="41"/>
      <c r="I24" s="41"/>
      <c r="J24" s="41"/>
      <c r="K24" s="41"/>
    </row>
    <row r="25" spans="1:14" ht="45" customHeight="1" x14ac:dyDescent="0.25">
      <c r="A25" s="22" t="s">
        <v>8</v>
      </c>
      <c r="B25" s="23">
        <f>1/2.66</f>
        <v>0.37593984962406013</v>
      </c>
      <c r="D25" s="41" t="s">
        <v>20</v>
      </c>
      <c r="E25" s="41"/>
      <c r="F25" s="41"/>
      <c r="G25" s="41"/>
      <c r="H25" s="41"/>
      <c r="I25" s="41"/>
      <c r="J25" s="41"/>
      <c r="K25" s="41"/>
    </row>
    <row r="26" spans="1:14" ht="60" customHeight="1" x14ac:dyDescent="0.25">
      <c r="A26" s="22" t="s">
        <v>9</v>
      </c>
      <c r="B26" s="23">
        <f>1/2.61</f>
        <v>0.38314176245210729</v>
      </c>
      <c r="D26" s="41" t="s">
        <v>21</v>
      </c>
      <c r="E26" s="41"/>
      <c r="F26" s="41"/>
      <c r="G26" s="41"/>
      <c r="H26" s="41"/>
      <c r="I26" s="41"/>
      <c r="J26" s="41"/>
      <c r="K26" s="41"/>
    </row>
    <row r="27" spans="1:14" ht="60" customHeight="1" x14ac:dyDescent="0.25">
      <c r="A27" s="22" t="s">
        <v>24</v>
      </c>
      <c r="B27" s="23">
        <v>0.09</v>
      </c>
      <c r="D27" s="41" t="s">
        <v>32</v>
      </c>
      <c r="E27" s="41"/>
      <c r="F27" s="41"/>
      <c r="G27" s="41"/>
      <c r="H27" s="41"/>
      <c r="I27" s="41"/>
      <c r="J27" s="41"/>
      <c r="K27" s="41"/>
    </row>
    <row r="29" spans="1:14" ht="18" x14ac:dyDescent="0.25">
      <c r="A29" s="24" t="s">
        <v>22</v>
      </c>
    </row>
    <row r="30" spans="1:14" ht="45" customHeight="1" x14ac:dyDescent="0.25">
      <c r="A30" s="22" t="s">
        <v>8</v>
      </c>
      <c r="B30" s="22">
        <v>1.59</v>
      </c>
      <c r="D30" s="41" t="s">
        <v>20</v>
      </c>
      <c r="E30" s="41"/>
      <c r="F30" s="41"/>
      <c r="G30" s="41"/>
      <c r="H30" s="41"/>
      <c r="I30" s="41"/>
      <c r="J30" s="41"/>
      <c r="K30" s="41"/>
    </row>
  </sheetData>
  <mergeCells count="8">
    <mergeCell ref="D27:K27"/>
    <mergeCell ref="D30:K30"/>
    <mergeCell ref="A2:B2"/>
    <mergeCell ref="C2:F2"/>
    <mergeCell ref="G2:K2"/>
    <mergeCell ref="D24:K24"/>
    <mergeCell ref="D25:K25"/>
    <mergeCell ref="D26:K2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D19" sqref="D19"/>
    </sheetView>
  </sheetViews>
  <sheetFormatPr defaultRowHeight="15" x14ac:dyDescent="0.25"/>
  <cols>
    <col min="1" max="1" width="19.7109375" customWidth="1"/>
    <col min="2" max="2" width="12.85546875" customWidth="1"/>
    <col min="3" max="3" width="18" customWidth="1"/>
    <col min="4" max="4" width="17.85546875" customWidth="1"/>
    <col min="5" max="6" width="18.140625" customWidth="1"/>
    <col min="7" max="7" width="12.42578125" customWidth="1"/>
    <col min="8" max="8" width="11.85546875" customWidth="1"/>
    <col min="9" max="10" width="11.140625" customWidth="1"/>
    <col min="12" max="12" width="18.5703125" customWidth="1"/>
    <col min="13" max="14" width="19.7109375" customWidth="1"/>
    <col min="15" max="16" width="11.85546875" customWidth="1"/>
  </cols>
  <sheetData>
    <row r="1" spans="1:14" ht="19.5" thickBot="1" x14ac:dyDescent="0.35">
      <c r="A1" s="1" t="s">
        <v>31</v>
      </c>
    </row>
    <row r="2" spans="1:14" ht="19.5" customHeight="1" thickBot="1" x14ac:dyDescent="0.3">
      <c r="A2" s="42" t="s">
        <v>0</v>
      </c>
      <c r="B2" s="43"/>
      <c r="C2" s="45" t="s">
        <v>1</v>
      </c>
      <c r="D2" s="46"/>
      <c r="E2" s="46"/>
      <c r="F2" s="47"/>
      <c r="G2" s="44" t="s">
        <v>2</v>
      </c>
      <c r="H2" s="44"/>
      <c r="I2" s="44"/>
      <c r="J2" s="44"/>
      <c r="K2" s="43"/>
      <c r="L2" s="2" t="s">
        <v>3</v>
      </c>
      <c r="M2" s="2" t="s">
        <v>3</v>
      </c>
      <c r="N2" s="2" t="s">
        <v>4</v>
      </c>
    </row>
    <row r="3" spans="1:14" ht="36" customHeight="1" thickBot="1" x14ac:dyDescent="0.3">
      <c r="A3" s="28" t="s">
        <v>26</v>
      </c>
      <c r="B3" s="29" t="s">
        <v>6</v>
      </c>
      <c r="C3" s="3" t="s">
        <v>7</v>
      </c>
      <c r="D3" s="5" t="s">
        <v>8</v>
      </c>
      <c r="E3" s="5" t="s">
        <v>9</v>
      </c>
      <c r="F3" s="4" t="s">
        <v>27</v>
      </c>
      <c r="G3" s="30" t="s">
        <v>10</v>
      </c>
      <c r="H3" s="30" t="s">
        <v>11</v>
      </c>
      <c r="I3" s="30" t="s">
        <v>12</v>
      </c>
      <c r="J3" s="30" t="s">
        <v>28</v>
      </c>
      <c r="K3" s="31" t="s">
        <v>13</v>
      </c>
      <c r="L3" s="32" t="s">
        <v>14</v>
      </c>
      <c r="M3" s="32" t="s">
        <v>15</v>
      </c>
      <c r="N3" s="32" t="s">
        <v>16</v>
      </c>
    </row>
    <row r="4" spans="1:14" x14ac:dyDescent="0.25">
      <c r="A4" s="33">
        <v>60</v>
      </c>
      <c r="B4" s="34">
        <v>1.1075555011128</v>
      </c>
      <c r="C4" s="25"/>
      <c r="D4" s="27">
        <v>0.89653414295469536</v>
      </c>
      <c r="E4" s="27">
        <v>0.3984368415661349</v>
      </c>
      <c r="F4" s="26"/>
      <c r="G4" s="25"/>
      <c r="H4" s="27">
        <f>D4*$B$16</f>
        <v>0.33704291088522381</v>
      </c>
      <c r="I4" s="27">
        <f>E4*$B$17</f>
        <v>0.15265779370349997</v>
      </c>
      <c r="J4" s="27"/>
      <c r="K4" s="26">
        <f>SUM(G4:J4)</f>
        <v>0.48970070458872378</v>
      </c>
      <c r="L4" s="11">
        <f>K4*$B$21</f>
        <v>0.77862412029607087</v>
      </c>
      <c r="M4" s="11">
        <f>N4-L4</f>
        <v>2.6425798584200884</v>
      </c>
      <c r="N4" s="12">
        <v>3.421203978716159</v>
      </c>
    </row>
    <row r="5" spans="1:14" x14ac:dyDescent="0.25">
      <c r="A5" s="35">
        <v>56</v>
      </c>
      <c r="B5" s="36">
        <v>0.97426410519442597</v>
      </c>
      <c r="C5" s="8">
        <v>0.46200539585704403</v>
      </c>
      <c r="D5" s="10"/>
      <c r="E5" s="10"/>
      <c r="F5" s="9">
        <v>0.67357749965854563</v>
      </c>
      <c r="G5" s="15">
        <f t="shared" ref="G5:G8" si="0">C5*$B$15</f>
        <v>0.10193018088841446</v>
      </c>
      <c r="H5" s="10"/>
      <c r="I5" s="10"/>
      <c r="J5" s="10">
        <f>F5*$B$18</f>
        <v>6.7357749965854571E-2</v>
      </c>
      <c r="K5" s="9">
        <f t="shared" ref="K5:K10" si="1">SUM(G5:J5)</f>
        <v>0.16928793085426902</v>
      </c>
      <c r="L5" s="13">
        <f t="shared" ref="L5:L9" si="2">K5*$B$21</f>
        <v>0.26916781005828777</v>
      </c>
      <c r="M5" s="13">
        <f t="shared" ref="M5:M9" si="3">N5-L5</f>
        <v>2.5007447029169034</v>
      </c>
      <c r="N5" s="14">
        <v>2.7699125129751914</v>
      </c>
    </row>
    <row r="6" spans="1:14" x14ac:dyDescent="0.25">
      <c r="A6" s="35">
        <v>56</v>
      </c>
      <c r="B6" s="36">
        <v>0.97426410519442597</v>
      </c>
      <c r="C6" s="8">
        <v>0.46200539585704403</v>
      </c>
      <c r="D6" s="10"/>
      <c r="E6" s="10"/>
      <c r="F6" s="9">
        <v>0.67357749965854563</v>
      </c>
      <c r="G6" s="15">
        <f t="shared" si="0"/>
        <v>0.10193018088841446</v>
      </c>
      <c r="H6" s="10"/>
      <c r="I6" s="10"/>
      <c r="J6" s="10">
        <f t="shared" ref="J6:J8" si="4">F6*$B$18</f>
        <v>6.7357749965854571E-2</v>
      </c>
      <c r="K6" s="9">
        <f t="shared" si="1"/>
        <v>0.16928793085426902</v>
      </c>
      <c r="L6" s="13">
        <f t="shared" si="2"/>
        <v>0.26916781005828777</v>
      </c>
      <c r="M6" s="13">
        <f t="shared" si="3"/>
        <v>2.5007447029169034</v>
      </c>
      <c r="N6" s="14">
        <v>2.7699125129751914</v>
      </c>
    </row>
    <row r="7" spans="1:14" x14ac:dyDescent="0.25">
      <c r="A7" s="35">
        <v>56</v>
      </c>
      <c r="B7" s="36">
        <v>0.97426410519442597</v>
      </c>
      <c r="C7" s="8">
        <v>0.46200539585704331</v>
      </c>
      <c r="D7" s="10"/>
      <c r="E7" s="10"/>
      <c r="F7" s="9">
        <v>0.67357749965854286</v>
      </c>
      <c r="G7" s="15">
        <f>C7*$B$15</f>
        <v>0.10193018088841431</v>
      </c>
      <c r="H7" s="10"/>
      <c r="I7" s="10"/>
      <c r="J7" s="10">
        <f t="shared" si="4"/>
        <v>6.7357749965854294E-2</v>
      </c>
      <c r="K7" s="9">
        <f t="shared" si="1"/>
        <v>0.1692879308542686</v>
      </c>
      <c r="L7" s="13">
        <f t="shared" si="2"/>
        <v>0.2691678100582871</v>
      </c>
      <c r="M7" s="13">
        <f t="shared" si="3"/>
        <v>2.5007447029168972</v>
      </c>
      <c r="N7" s="14">
        <v>2.7699125129751843</v>
      </c>
    </row>
    <row r="8" spans="1:14" x14ac:dyDescent="0.25">
      <c r="A8" s="35">
        <v>56</v>
      </c>
      <c r="B8" s="36">
        <v>0.97426410519442597</v>
      </c>
      <c r="C8" s="8">
        <v>0.46200539585704331</v>
      </c>
      <c r="D8" s="10"/>
      <c r="E8" s="10"/>
      <c r="F8" s="9">
        <v>0.67357749965854286</v>
      </c>
      <c r="G8" s="15">
        <f t="shared" si="0"/>
        <v>0.10193018088841431</v>
      </c>
      <c r="H8" s="10"/>
      <c r="I8" s="10"/>
      <c r="J8" s="10">
        <f t="shared" si="4"/>
        <v>6.7357749965854294E-2</v>
      </c>
      <c r="K8" s="9">
        <f t="shared" si="1"/>
        <v>0.1692879308542686</v>
      </c>
      <c r="L8" s="13">
        <f t="shared" si="2"/>
        <v>0.2691678100582871</v>
      </c>
      <c r="M8" s="13">
        <f t="shared" si="3"/>
        <v>2.5007447029168972</v>
      </c>
      <c r="N8" s="14">
        <v>2.7699125129751843</v>
      </c>
    </row>
    <row r="9" spans="1:14" x14ac:dyDescent="0.25">
      <c r="A9" s="35">
        <v>54</v>
      </c>
      <c r="B9" s="36">
        <v>4.9258847573751E-2</v>
      </c>
      <c r="C9" s="8"/>
      <c r="D9" s="10"/>
      <c r="E9" s="10"/>
      <c r="F9" s="9"/>
      <c r="G9" s="15"/>
      <c r="H9" s="10"/>
      <c r="I9" s="10"/>
      <c r="J9" s="10"/>
      <c r="K9" s="9">
        <f t="shared" si="1"/>
        <v>0</v>
      </c>
      <c r="L9" s="13">
        <f t="shared" si="2"/>
        <v>0</v>
      </c>
      <c r="M9" s="13">
        <f t="shared" si="3"/>
        <v>1.5285435655588593</v>
      </c>
      <c r="N9" s="14">
        <v>1.5285435655588593</v>
      </c>
    </row>
    <row r="10" spans="1:14" ht="15.75" thickBot="1" x14ac:dyDescent="0.3">
      <c r="A10" s="37">
        <v>54</v>
      </c>
      <c r="B10" s="38">
        <v>4.9258847573751E-2</v>
      </c>
      <c r="C10" s="16"/>
      <c r="D10" s="18"/>
      <c r="E10" s="18"/>
      <c r="F10" s="17"/>
      <c r="G10" s="19"/>
      <c r="H10" s="18"/>
      <c r="I10" s="18"/>
      <c r="J10" s="18"/>
      <c r="K10" s="17">
        <f t="shared" si="1"/>
        <v>0</v>
      </c>
      <c r="L10" s="20">
        <f>K10*$B$21</f>
        <v>0</v>
      </c>
      <c r="M10" s="20">
        <f>N10-L10</f>
        <v>1.5285435655588593</v>
      </c>
      <c r="N10" s="39">
        <v>1.5285435655588593</v>
      </c>
    </row>
    <row r="11" spans="1:14" x14ac:dyDescent="0.25">
      <c r="A11" s="10"/>
      <c r="B11" s="10"/>
      <c r="C11" s="10"/>
      <c r="D11" s="10"/>
      <c r="E11" s="10"/>
      <c r="F11" s="10"/>
      <c r="G11" s="40"/>
      <c r="H11" s="10"/>
      <c r="I11" s="10"/>
      <c r="J11" s="10"/>
      <c r="K11" s="10"/>
      <c r="L11" s="10"/>
      <c r="M11" s="10"/>
      <c r="N11" s="10"/>
    </row>
    <row r="12" spans="1:14" x14ac:dyDescent="0.25">
      <c r="A12" s="10"/>
      <c r="B12" s="10"/>
      <c r="C12" s="10"/>
      <c r="D12" s="10"/>
      <c r="E12" s="10"/>
      <c r="F12" s="10"/>
      <c r="G12" s="40"/>
      <c r="H12" s="10"/>
      <c r="I12" s="10"/>
      <c r="J12" s="10"/>
      <c r="K12" s="10"/>
      <c r="L12" s="10"/>
      <c r="M12" s="10"/>
      <c r="N12" s="10"/>
    </row>
    <row r="14" spans="1:14" ht="17.25" x14ac:dyDescent="0.25">
      <c r="A14" s="21" t="s">
        <v>17</v>
      </c>
      <c r="D14" s="21" t="s">
        <v>18</v>
      </c>
    </row>
    <row r="15" spans="1:14" ht="60" customHeight="1" x14ac:dyDescent="0.25">
      <c r="A15" s="22" t="s">
        <v>7</v>
      </c>
      <c r="B15" s="23">
        <v>0.22062552039966693</v>
      </c>
      <c r="D15" s="41" t="s">
        <v>19</v>
      </c>
      <c r="E15" s="41"/>
      <c r="F15" s="41"/>
      <c r="G15" s="41"/>
      <c r="H15" s="41"/>
      <c r="I15" s="41"/>
      <c r="J15" s="41"/>
      <c r="K15" s="41"/>
    </row>
    <row r="16" spans="1:14" ht="45" customHeight="1" x14ac:dyDescent="0.25">
      <c r="A16" s="22" t="s">
        <v>8</v>
      </c>
      <c r="B16" s="23">
        <f>1/2.66</f>
        <v>0.37593984962406013</v>
      </c>
      <c r="D16" s="41" t="s">
        <v>20</v>
      </c>
      <c r="E16" s="41"/>
      <c r="F16" s="41"/>
      <c r="G16" s="41"/>
      <c r="H16" s="41"/>
      <c r="I16" s="41"/>
      <c r="J16" s="41"/>
      <c r="K16" s="41"/>
    </row>
    <row r="17" spans="1:11" ht="60" customHeight="1" x14ac:dyDescent="0.25">
      <c r="A17" s="22" t="s">
        <v>9</v>
      </c>
      <c r="B17" s="23">
        <f>1/2.61</f>
        <v>0.38314176245210729</v>
      </c>
      <c r="D17" s="41" t="s">
        <v>21</v>
      </c>
      <c r="E17" s="41"/>
      <c r="F17" s="41"/>
      <c r="G17" s="41"/>
      <c r="H17" s="41"/>
      <c r="I17" s="41"/>
      <c r="J17" s="41"/>
      <c r="K17" s="41"/>
    </row>
    <row r="18" spans="1:11" ht="74.25" customHeight="1" x14ac:dyDescent="0.25">
      <c r="A18" s="22" t="s">
        <v>27</v>
      </c>
      <c r="B18" s="23">
        <v>0.1</v>
      </c>
      <c r="D18" s="41" t="s">
        <v>33</v>
      </c>
      <c r="E18" s="41"/>
      <c r="F18" s="41"/>
      <c r="G18" s="41"/>
      <c r="H18" s="41"/>
      <c r="I18" s="41"/>
      <c r="J18" s="41"/>
      <c r="K18" s="41"/>
    </row>
    <row r="20" spans="1:11" ht="18" x14ac:dyDescent="0.25">
      <c r="A20" s="24" t="s">
        <v>22</v>
      </c>
    </row>
    <row r="21" spans="1:11" ht="45" customHeight="1" x14ac:dyDescent="0.25">
      <c r="A21" s="22" t="s">
        <v>8</v>
      </c>
      <c r="B21" s="22">
        <v>1.59</v>
      </c>
      <c r="D21" s="41" t="s">
        <v>20</v>
      </c>
      <c r="E21" s="41"/>
      <c r="F21" s="41"/>
      <c r="G21" s="41"/>
      <c r="H21" s="41"/>
      <c r="I21" s="41"/>
      <c r="J21" s="41"/>
      <c r="K21" s="41"/>
    </row>
  </sheetData>
  <mergeCells count="8">
    <mergeCell ref="D18:K18"/>
    <mergeCell ref="D21:K21"/>
    <mergeCell ref="A2:B2"/>
    <mergeCell ref="C2:F2"/>
    <mergeCell ref="G2:K2"/>
    <mergeCell ref="D15:K15"/>
    <mergeCell ref="D16:K16"/>
    <mergeCell ref="D17:K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Irradiance Tradeoff Curve</vt:lpstr>
      <vt:lpstr>Nitrogen Tradeoff Curve</vt:lpstr>
      <vt:lpstr>Iron Tradeoff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Beck, Ashley</dc:creator>
  <cp:lastModifiedBy>Beck, Ashley</cp:lastModifiedBy>
  <dcterms:created xsi:type="dcterms:W3CDTF">2016-12-02T18:25:21Z</dcterms:created>
  <dcterms:modified xsi:type="dcterms:W3CDTF">2017-04-17T22:45:32Z</dcterms:modified>
</cp:coreProperties>
</file>